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8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18" activeTab="27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jliin bair" sheetId="11" r:id="rId11"/>
    <sheet name="txm" sheetId="12" r:id="rId12"/>
    <sheet name="XAA-3" sheetId="13" r:id="rId13"/>
    <sheet name="XAA-2" sheetId="14" r:id="rId14"/>
    <sheet name="OM1" sheetId="15" r:id="rId15"/>
    <sheet name="XAA-1" sheetId="16" r:id="rId16"/>
    <sheet name="XAA-7" sheetId="17" r:id="rId17"/>
    <sheet name="IB1" sheetId="18" r:id="rId18"/>
    <sheet name="Une3" sheetId="19" r:id="rId19"/>
    <sheet name="Grime2" sheetId="20" r:id="rId20"/>
    <sheet name="Grime1" sheetId="21" r:id="rId21"/>
    <sheet name="NX1" sheetId="22" r:id="rId22"/>
    <sheet name="ND1" sheetId="23" r:id="rId23"/>
    <sheet name="UNE1" sheetId="24" r:id="rId24"/>
    <sheet name="TO1" sheetId="25" r:id="rId25"/>
    <sheet name="TO2" sheetId="26" r:id="rId26"/>
    <sheet name="TG1" sheetId="27" r:id="rId27"/>
    <sheet name="TG2" sheetId="28" r:id="rId28"/>
    <sheet name="Oglog" sheetId="29" r:id="rId29"/>
    <sheet name="MXG" sheetId="30" r:id="rId30"/>
    <sheet name="Tsag uur" sheetId="31" r:id="rId31"/>
  </sheets>
  <definedNames/>
  <calcPr fullCalcOnLoad="1"/>
</workbook>
</file>

<file path=xl/sharedStrings.xml><?xml version="1.0" encoding="utf-8"?>
<sst xmlns="http://schemas.openxmlformats.org/spreadsheetml/2006/main" count="3900" uniqueCount="1921">
  <si>
    <t>Freight turhover</t>
  </si>
  <si>
    <t xml:space="preserve"> - À÷àà ýðãýëò </t>
  </si>
  <si>
    <t>Ìàëûí ìàõ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</si>
  <si>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</si>
  <si>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</si>
  <si>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</si>
  <si>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</si>
  <si>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</si>
  <si>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</si>
  <si>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</si>
  <si>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</si>
  <si>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</si>
  <si>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</si>
  <si>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</si>
  <si>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</si>
  <si>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</si>
  <si>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Öóë áåòîí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</si>
  <si>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</si>
  <si>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</si>
  <si>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</si>
  <si>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</si>
  <si>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</si>
  <si>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</si>
  <si>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</si>
  <si>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</si>
  <si>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</si>
  <si>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</si>
  <si>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</si>
  <si>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</si>
  <si>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</si>
  <si>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</si>
  <si>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</si>
  <si>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</si>
  <si>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</si>
  <si>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</si>
  <si>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</si>
  <si>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</si>
  <si>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</si>
  <si>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</si>
  <si>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</si>
  <si>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</si>
  <si>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</si>
  <si>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</si>
  <si>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</si>
  <si>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</si>
  <si>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</si>
  <si>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</si>
  <si>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</si>
  <si>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</si>
  <si>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</si>
  <si>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</si>
  <si>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</si>
  <si>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</si>
  <si>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</si>
  <si>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</si>
  <si>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Àìüä ìàë</t>
  </si>
  <si>
    <t>¯ð òàðèà</t>
  </si>
  <si>
    <t>Õ¿íñíèé á¿òýýãäýõ¿¿í</t>
  </si>
  <si>
    <t>Õ¿íñíèé íîãîî</t>
  </si>
  <si>
    <t>Ìàõ</t>
  </si>
  <si>
    <t>øàòàõóóí</t>
  </si>
  <si>
    <t>Òºìºð, õ¿äýð</t>
  </si>
  <si>
    <t>Í¿¿ðñ</t>
  </si>
  <si>
    <t>Ãýð àõóéí áîëîí ºðãºí õýðýãëýýíèé áàðàà</t>
  </si>
  <si>
    <t>Ìàëûí òýæýýë</t>
  </si>
  <si>
    <t>Àæèëëàã÷äûí òîî</t>
  </si>
  <si>
    <t>Çîð÷èã÷</t>
  </si>
  <si>
    <t>À</t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</si>
  <si>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</si>
  <si>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</si>
  <si>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t>Ãýðèéí ìîäîí òàâèëãà</t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</si>
  <si>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</si>
  <si>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</si>
  <si>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</si>
  <si>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</si>
  <si>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</si>
  <si>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>pair</t>
  </si>
  <si>
    <t>complete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</si>
  <si>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</si>
  <si>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</si>
  <si>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</si>
  <si>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</si>
  <si>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</si>
  <si>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</si>
  <si>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Door</t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</si>
  <si>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</si>
  <si>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</si>
  <si>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</si>
  <si>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</si>
  <si>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</si>
  <si>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</si>
  <si>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</si>
  <si>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</si>
  <si>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</si>
  <si>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</si>
  <si>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</si>
  <si>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</si>
  <si>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</si>
  <si>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</si>
  <si>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</si>
  <si>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</si>
  <si>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</si>
  <si>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</si>
  <si>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</si>
  <si>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</si>
  <si>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</si>
  <si>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</si>
  <si>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</si>
  <si>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</si>
  <si>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¯ðãýëæëýë   Continuation</t>
  </si>
  <si>
    <t>Ýáó*</t>
  </si>
  <si>
    <t>Ebu*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</si>
  <si>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</si>
  <si>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</si>
  <si>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</si>
  <si>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</si>
  <si>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</si>
  <si>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</si>
  <si>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</si>
  <si>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</si>
  <si>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</si>
  <si>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</si>
  <si>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</si>
  <si>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</si>
  <si>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¯¿íýýñ: õóâèàðàà õºäºëìºð ýðõëýã÷äèéí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</si>
  <si>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</si>
  <si>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</si>
  <si>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</si>
  <si>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</si>
  <si>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</si>
  <si>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</si>
  <si>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</si>
  <si>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</si>
  <si>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</si>
  <si>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</si>
  <si>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</si>
  <si>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</si>
  <si>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</si>
  <si>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</si>
  <si>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</si>
  <si>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</si>
  <si>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</si>
  <si>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</si>
  <si>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</si>
  <si>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</si>
  <si>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</si>
  <si>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</si>
  <si>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</si>
  <si>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</si>
  <si>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</si>
  <si>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</si>
  <si>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</si>
  <si>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</si>
  <si>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</si>
  <si>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 xml:space="preserve">                           - Õ¿íñíèé íîãîî ãà-ãààð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</si>
  <si>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</si>
  <si>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</si>
  <si>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</si>
  <si>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</si>
  <si>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</si>
  <si>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</si>
  <si>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</si>
  <si>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</si>
  <si>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</si>
  <si>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</si>
  <si>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</si>
  <si>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</si>
  <si>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</si>
  <si>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</si>
  <si>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 xml:space="preserve">      Tsagaan sumber Pr.company</t>
  </si>
  <si>
    <t>2.5 õ¿ðìýí áëîê</t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</si>
  <si>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</si>
  <si>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</si>
  <si>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</si>
  <si>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</si>
  <si>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</si>
  <si>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</si>
  <si>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</si>
  <si>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</si>
  <si>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Èõ/Ih</t>
  </si>
  <si>
    <t>1995 I-XII</t>
  </si>
  <si>
    <t>Íýõìýëèéí Tetiles</t>
  </si>
  <si>
    <t>1995  I-XII</t>
  </si>
  <si>
    <t>1997  I-XII</t>
  </si>
  <si>
    <t>Central budjet revenue , mln,tog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</si>
  <si>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</si>
  <si>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</si>
  <si>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</si>
  <si>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</si>
  <si>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</si>
  <si>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</si>
  <si>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</si>
  <si>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</si>
  <si>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</si>
  <si>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</si>
  <si>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</si>
  <si>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</si>
  <si>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</si>
  <si>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</si>
  <si>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</si>
  <si>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</si>
  <si>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</si>
  <si>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</si>
  <si>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</si>
  <si>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3.2 printings</t>
  </si>
  <si>
    <t>Íàðèéí áîîâ</t>
  </si>
  <si>
    <t xml:space="preserve"> ÍÁÁ 1000 à/ò õ¿¿õäýä IMR per alive births</t>
  </si>
  <si>
    <t>Periods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</si>
  <si>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</si>
  <si>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</si>
  <si>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</si>
  <si>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</si>
  <si>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</si>
  <si>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</si>
  <si>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</si>
  <si>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</si>
  <si>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</si>
  <si>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</si>
  <si>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</si>
  <si>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</si>
  <si>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</si>
  <si>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</si>
  <si>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</si>
  <si>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</si>
  <si>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</si>
  <si>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</si>
  <si>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ÖÀ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</si>
  <si>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</si>
  <si>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</si>
  <si>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</si>
  <si>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</si>
  <si>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</si>
  <si>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</si>
  <si>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</si>
  <si>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</si>
  <si>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</si>
  <si>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</si>
  <si>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</si>
  <si>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</si>
  <si>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</si>
  <si>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</si>
  <si>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</si>
  <si>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</si>
  <si>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</si>
  <si>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</si>
  <si>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</si>
  <si>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</si>
  <si>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</si>
  <si>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</si>
  <si>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</si>
  <si>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</si>
  <si>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</si>
  <si>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</si>
  <si>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</si>
  <si>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</si>
  <si>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</si>
  <si>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</si>
  <si>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</si>
  <si>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</si>
  <si>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</si>
  <si>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>Ihtamir</t>
  </si>
  <si>
    <t>Chuluut</t>
  </si>
  <si>
    <t>Hangai</t>
  </si>
  <si>
    <t>Tariat</t>
  </si>
  <si>
    <t>Erdenemandal</t>
  </si>
  <si>
    <t xml:space="preserve">   </t>
  </si>
  <si>
    <t>Àëò/Gold</t>
  </si>
  <si>
    <t>Ìîíãîë ãàçàð ÕÕÊ/Mongol gazar company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</si>
  <si>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</si>
  <si>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</si>
  <si>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</si>
  <si>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</si>
  <si>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</si>
  <si>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</si>
  <si>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</si>
  <si>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</si>
  <si>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Òîîíî</t>
  </si>
  <si>
    <t>Circle for</t>
  </si>
  <si>
    <t>n/house</t>
  </si>
  <si>
    <t>1999 II</t>
  </si>
  <si>
    <t>2000 II</t>
  </si>
  <si>
    <t>3.3 äýýë</t>
  </si>
  <si>
    <t>ø</t>
  </si>
  <si>
    <t xml:space="preserve">  3.3 national dress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</si>
  <si>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</si>
  <si>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</si>
  <si>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</si>
  <si>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</si>
  <si>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</si>
  <si>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</si>
  <si>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</si>
  <si>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</si>
  <si>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</si>
  <si>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</si>
  <si>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</si>
  <si>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</si>
  <si>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</si>
  <si>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</si>
  <si>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</si>
  <si>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</si>
  <si>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</si>
  <si>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</si>
  <si>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</si>
  <si>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</si>
  <si>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</si>
  <si>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</si>
  <si>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</si>
  <si>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</si>
  <si>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</si>
  <si>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>2.7 ò¿ëýý</t>
  </si>
  <si>
    <t xml:space="preserve">  2.7 fuel wood</t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</si>
  <si>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</si>
  <si>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</si>
  <si>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</si>
  <si>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</si>
  <si>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</si>
  <si>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</si>
  <si>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</si>
  <si>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</si>
  <si>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</si>
  <si>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</si>
  <si>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</si>
  <si>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</si>
  <si>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</si>
  <si>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</si>
  <si>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</si>
  <si>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Óëñûí òºñâèéí áàéãóóëëàãûí çàðëàãà</t>
  </si>
  <si>
    <t xml:space="preserve">           Îðîí íóòãèéí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</si>
  <si>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</si>
  <si>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</si>
  <si>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</si>
  <si>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</si>
  <si>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</si>
  <si>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</si>
  <si>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</si>
  <si>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</si>
  <si>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</si>
  <si>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</si>
  <si>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</si>
  <si>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</si>
  <si>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</si>
  <si>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</si>
  <si>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</si>
  <si>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</si>
  <si>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</si>
  <si>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</si>
  <si>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</si>
  <si>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</si>
  <si>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</si>
  <si>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</si>
  <si>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</si>
  <si>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</si>
  <si>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</si>
  <si>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</si>
  <si>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</si>
  <si>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</si>
  <si>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</si>
  <si>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</si>
  <si>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t>Female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</si>
  <si>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</si>
  <si>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</si>
  <si>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</si>
  <si>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</si>
  <si>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</si>
  <si>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</si>
  <si>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</si>
  <si>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</si>
  <si>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</si>
  <si>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</si>
  <si>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</si>
  <si>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</si>
  <si>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</si>
  <si>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</si>
  <si>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</si>
  <si>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 xml:space="preserve">à÷àà ýðãýëò ìÿ,òí,êì </t>
  </si>
  <si>
    <t>òýýñýí à÷àà òí</t>
  </si>
  <si>
    <t>Çîð÷èã÷ ýðãýëò</t>
  </si>
  <si>
    <t>nello</t>
  </si>
  <si>
    <t>1999 V</t>
  </si>
  <si>
    <t>2000 V</t>
  </si>
  <si>
    <t>êã/kg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</si>
  <si>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</si>
  <si>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</si>
  <si>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</si>
  <si>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</si>
  <si>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</si>
  <si>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</si>
  <si>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</si>
  <si>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</si>
  <si>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</si>
  <si>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</si>
  <si>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</si>
  <si>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</si>
  <si>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</si>
  <si>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</si>
  <si>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</si>
  <si>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</si>
  <si>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</si>
  <si>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</si>
  <si>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</si>
  <si>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</si>
  <si>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</si>
  <si>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</si>
  <si>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</si>
  <si>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</si>
  <si>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</si>
  <si>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</si>
  <si>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</si>
  <si>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                  Õ¯Í ÀÌÛÍ ÒÎÎ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</si>
  <si>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</si>
  <si>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</si>
  <si>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</si>
  <si>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</si>
  <si>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</si>
  <si>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</si>
  <si>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</si>
  <si>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</si>
  <si>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</si>
  <si>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</si>
  <si>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</si>
  <si>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</si>
  <si>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</si>
  <si>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</si>
  <si>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</si>
  <si>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</si>
  <si>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</si>
  <si>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</si>
  <si>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</si>
  <si>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</si>
  <si>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</si>
  <si>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</si>
  <si>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</si>
  <si>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</si>
  <si>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</si>
  <si>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</si>
  <si>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</si>
  <si>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>I-XII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</si>
  <si>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</si>
  <si>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</si>
  <si>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</si>
  <si>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</si>
  <si>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</si>
  <si>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</si>
  <si>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</si>
  <si>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</si>
  <si>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</si>
  <si>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</si>
  <si>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</si>
  <si>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</si>
  <si>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</si>
  <si>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</si>
  <si>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</si>
  <si>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</si>
  <si>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</si>
  <si>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</si>
  <si>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</si>
  <si>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</si>
  <si>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</si>
  <si>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</si>
  <si>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</si>
  <si>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</si>
  <si>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</si>
  <si>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</si>
  <si>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</si>
  <si>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</si>
  <si>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</si>
  <si>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</si>
  <si>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</si>
  <si>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</si>
  <si>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</si>
  <si>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</si>
  <si>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</si>
  <si>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</si>
  <si>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</si>
  <si>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</si>
  <si>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</si>
  <si>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</si>
  <si>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</si>
  <si>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</si>
  <si>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</si>
  <si>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</si>
  <si>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>ÕÓÂÈÉÍ ÒÝÝÂÝÐ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</si>
  <si>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</si>
  <si>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</si>
  <si>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</si>
  <si>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</si>
  <si>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</si>
  <si>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ÍÁ  GP</t>
  </si>
  <si>
    <t>thous.¥</t>
  </si>
  <si>
    <t xml:space="preserve"> Òºñâèéí çàðëàãà , ñàÿ òºã</t>
  </si>
  <si>
    <t xml:space="preserve">  ÍÁÁ   Number of infant deaths</t>
  </si>
  <si>
    <t>Sums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</si>
  <si>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</si>
  <si>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</si>
  <si>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</si>
  <si>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</si>
  <si>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</si>
  <si>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</si>
  <si>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</si>
  <si>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</si>
  <si>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</si>
  <si>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</si>
  <si>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</si>
  <si>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</si>
  <si>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</si>
  <si>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</si>
  <si>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</si>
  <si>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</si>
  <si>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Õààëãà</t>
  </si>
  <si>
    <t>ñàðûí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</si>
  <si>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</si>
  <si>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</si>
  <si>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</si>
  <si>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</si>
  <si>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</si>
  <si>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</si>
  <si>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</si>
  <si>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</si>
  <si>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</si>
  <si>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</si>
  <si>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</si>
  <si>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</si>
  <si>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</si>
  <si>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</si>
  <si>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</si>
  <si>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</si>
  <si>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</si>
  <si>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>Tsetserleg</t>
  </si>
  <si>
    <t>Ìîäîí òýðýã</t>
  </si>
  <si>
    <t xml:space="preserve">  Wooden cart</t>
  </si>
  <si>
    <t xml:space="preserve">  3.4 leather boots</t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</si>
  <si>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</si>
  <si>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t>5. Íàñ áàðàëò,ñóìààð</t>
  </si>
  <si>
    <t>ÕÀÀ-í ãàðàëòàé ìàë àìüòàä</t>
  </si>
  <si>
    <t>Íîîñ íîîëóóð</t>
  </si>
  <si>
    <t>Àðüñ øèð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</si>
  <si>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</si>
  <si>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</si>
  <si>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</si>
  <si>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</si>
  <si>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</si>
  <si>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</si>
  <si>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</si>
  <si>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</si>
  <si>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</si>
  <si>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Ãóðèë</t>
  </si>
  <si>
    <t>2000 VII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</si>
  <si>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</si>
  <si>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</si>
  <si>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</si>
  <si>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</si>
  <si>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</si>
  <si>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</si>
  <si>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</si>
  <si>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</si>
  <si>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</si>
  <si>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</si>
  <si>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</si>
  <si>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</si>
  <si>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</si>
  <si>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</si>
  <si>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</si>
  <si>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</si>
  <si>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</si>
  <si>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</si>
  <si>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</si>
  <si>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</si>
  <si>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</si>
  <si>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</si>
  <si>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</si>
  <si>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</si>
  <si>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</si>
  <si>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</si>
  <si>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</si>
  <si>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</si>
  <si>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</si>
  <si>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</si>
  <si>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</si>
  <si>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</si>
  <si>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</si>
  <si>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</si>
  <si>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</si>
  <si>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</si>
  <si>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</si>
  <si>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</si>
  <si>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</si>
  <si>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</si>
  <si>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</si>
  <si>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</si>
  <si>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</si>
  <si>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</si>
  <si>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</si>
  <si>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</si>
  <si>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</si>
  <si>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</si>
  <si>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</si>
  <si>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</si>
  <si>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 SOUM</t>
  </si>
  <si>
    <t xml:space="preserve">   Total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</si>
  <si>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</si>
  <si>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</si>
  <si>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</si>
  <si>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</si>
  <si>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</si>
  <si>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</si>
  <si>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</si>
  <si>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</si>
  <si>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</si>
  <si>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</si>
  <si>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</si>
  <si>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</si>
  <si>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</si>
  <si>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</si>
  <si>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</si>
  <si>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</si>
  <si>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</si>
  <si>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</si>
  <si>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</si>
  <si>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Øèâýýò ãÿëìàí ÕÕÊ Shiveet gyalman Com.</t>
  </si>
  <si>
    <t xml:space="preserve">    m3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</si>
  <si>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</si>
  <si>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</si>
  <si>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</si>
  <si>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</si>
  <si>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</si>
  <si>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</si>
  <si>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</si>
  <si>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</si>
  <si>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</si>
  <si>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</si>
  <si>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</si>
  <si>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</si>
  <si>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</si>
  <si>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</si>
  <si>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</si>
  <si>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>Òýì-</t>
  </si>
  <si>
    <t>á¿¿</t>
  </si>
  <si>
    <t>Syp-</t>
  </si>
  <si>
    <t>m3</t>
  </si>
  <si>
    <t>thous.pie</t>
  </si>
  <si>
    <t>thous.p.p</t>
  </si>
  <si>
    <t>pieces</t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</si>
  <si>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</si>
  <si>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</si>
  <si>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</si>
  <si>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</si>
  <si>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</si>
  <si>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     Öàãààí ñ¿ìáýð ÕÕÊ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</si>
  <si>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</si>
  <si>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</si>
  <si>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</si>
  <si>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</si>
  <si>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</si>
  <si>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</si>
  <si>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</si>
  <si>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</si>
  <si>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</si>
  <si>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</si>
  <si>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</si>
  <si>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</si>
  <si>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</si>
  <si>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</si>
  <si>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</si>
  <si>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</si>
  <si>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</si>
  <si>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</si>
  <si>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</si>
  <si>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</si>
  <si>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ªðãºº ãýð õîðøîî  Orgoo ger</t>
  </si>
  <si>
    <t xml:space="preserve">  ø/piece</t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</si>
  <si>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</si>
  <si>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</si>
  <si>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</si>
  <si>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</si>
  <si>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</si>
  <si>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</si>
  <si>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</si>
  <si>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</si>
  <si>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</si>
  <si>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</si>
  <si>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</si>
  <si>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</si>
  <si>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</si>
  <si>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ªÃ</t>
  </si>
  <si>
    <t>ÕØ</t>
  </si>
  <si>
    <t>ÖÍ</t>
  </si>
  <si>
    <t>Òª</t>
  </si>
  <si>
    <t>2003  I-XII</t>
  </si>
  <si>
    <t>2003 I-XII</t>
  </si>
  <si>
    <r>
      <t>ìÿí.ì</t>
    </r>
    <r>
      <rPr>
        <vertAlign val="superscript"/>
        <sz val="7"/>
        <rFont val="Times New Roman Mon"/>
        <family val="1"/>
      </rPr>
      <t>2</t>
    </r>
  </si>
  <si>
    <r>
      <t>thous.m</t>
    </r>
    <r>
      <rPr>
        <vertAlign val="superscript"/>
        <sz val="7"/>
        <rFont val="Times New Roman Mon"/>
        <family val="1"/>
      </rPr>
      <t>2</t>
    </r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</si>
  <si>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</si>
  <si>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</si>
  <si>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</si>
  <si>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</si>
  <si>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</si>
  <si>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</si>
  <si>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</si>
  <si>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</si>
  <si>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</si>
  <si>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</si>
  <si>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</si>
  <si>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</si>
  <si>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</si>
  <si>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</si>
  <si>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persons</t>
  </si>
  <si>
    <t xml:space="preserve"> Ñóì</t>
  </si>
  <si>
    <t>Central budjet expenditure, mln, tog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</si>
  <si>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</si>
  <si>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</si>
  <si>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</si>
  <si>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</si>
  <si>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</si>
  <si>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</si>
  <si>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</si>
  <si>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</si>
  <si>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</si>
  <si>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Äýýä</t>
  </si>
  <si>
    <t>High</t>
  </si>
  <si>
    <t>Òóñ. Äóíä</t>
  </si>
  <si>
    <t>secondary</t>
  </si>
  <si>
    <t>2000 XII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</si>
  <si>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</si>
  <si>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</si>
  <si>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</si>
  <si>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</si>
  <si>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</si>
  <si>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</si>
  <si>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</si>
  <si>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</si>
  <si>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</si>
  <si>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</si>
  <si>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</si>
  <si>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</si>
  <si>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</si>
  <si>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</si>
  <si>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</si>
  <si>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</si>
  <si>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</si>
  <si>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</si>
  <si>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</si>
  <si>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</si>
  <si>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</si>
  <si>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</si>
  <si>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</si>
  <si>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</si>
  <si>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</si>
  <si>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Íèéò òýýâýðëýñýí à÷ààíààñ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</si>
  <si>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</si>
  <si>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</si>
  <si>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</si>
  <si>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</si>
  <si>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</si>
  <si>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</si>
  <si>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</si>
  <si>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</si>
  <si>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</si>
  <si>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</si>
  <si>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</si>
  <si>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</si>
  <si>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</si>
  <si>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>îðëîãî</t>
  </si>
  <si>
    <t xml:space="preserve"> Ä¿í</t>
  </si>
  <si>
    <t>SOUM</t>
  </si>
  <si>
    <t>3.7 ýñãèé</t>
  </si>
  <si>
    <t xml:space="preserve">  ì</t>
  </si>
  <si>
    <t>2000 I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</si>
  <si>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</si>
  <si>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</si>
  <si>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</si>
  <si>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</si>
  <si>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</si>
  <si>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</si>
  <si>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</si>
  <si>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</si>
  <si>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</si>
  <si>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</si>
  <si>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</si>
  <si>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</si>
  <si>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</si>
  <si>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Òýýâýð, àãóóëàõûí àæ àõóé, õîëáîî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</si>
  <si>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</si>
  <si>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</si>
  <si>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</si>
  <si>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</si>
  <si>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</si>
  <si>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</si>
  <si>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</si>
  <si>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</si>
  <si>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2004  I-XII</t>
  </si>
  <si>
    <t>ªÎÌ¯</t>
  </si>
  <si>
    <t>Áýëòãýñýí õàäëàí  ìÿí.òí</t>
  </si>
  <si>
    <t>2009 I-XII</t>
  </si>
  <si>
    <t>2009 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</si>
  <si>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</si>
  <si>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</si>
  <si>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</si>
  <si>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</si>
  <si>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</si>
  <si>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</si>
  <si>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</si>
  <si>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</si>
  <si>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</si>
  <si>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</si>
  <si>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</si>
  <si>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2009 III</t>
  </si>
  <si>
    <t>2009 IY</t>
  </si>
  <si>
    <t>10000õ¿í àìä íîîãäîõ õàëäâàðò ºâ÷íèé ãàðàëò</t>
  </si>
  <si>
    <r>
      <rPr>
        <b/>
        <sz val="8"/>
        <rFont val="Arial Mon"/>
        <family val="2"/>
      </rPr>
      <t>Тайлбар:</t>
    </r>
    <r>
      <rPr>
        <sz val="8"/>
        <rFont val="Arial Mon"/>
        <family val="2"/>
      </rPr>
      <t xml:space="preserve"> 2010,04,01-ээс эхлэн Авто зам тээврийн газрын хот хоорондын зорчигч тээврийн зорчигчид, зорчигч эргэлт, орлогыг мэдээлэлд хамруулснаар дээрхи үзүүлэлтүүд их хэмжээгээр нэмэгдсэн болно.</t>
    </r>
  </si>
  <si>
    <t>Number of births / live births/</t>
  </si>
  <si>
    <t>Òºðñºí õ¿¿õäèéí òîî / àìüä òºðºëò/</t>
  </si>
  <si>
    <t>2009 Y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</si>
  <si>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</si>
  <si>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</si>
  <si>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</si>
  <si>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</si>
  <si>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</si>
  <si>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Áàðèëãûí ìàòåðèàë</t>
  </si>
  <si>
    <t>Ìîä ìîäîí</t>
  </si>
  <si>
    <t>2009 YI</t>
  </si>
  <si>
    <t>Õ¿ðìýí áëîê</t>
  </si>
  <si>
    <t>2009 YII</t>
  </si>
  <si>
    <t>Âààêóóì öîíõ</t>
  </si>
  <si>
    <t>2009 YIII</t>
  </si>
  <si>
    <t>2009 IX</t>
  </si>
  <si>
    <t>2009 X</t>
  </si>
  <si>
    <t>2009 XI</t>
  </si>
  <si>
    <t>2010 XII</t>
  </si>
  <si>
    <t>2011 I</t>
  </si>
  <si>
    <t>2011/2010%</t>
  </si>
  <si>
    <t>2011  I</t>
  </si>
  <si>
    <t>2011/2009%</t>
  </si>
  <si>
    <t>2011-I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</si>
  <si>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</si>
  <si>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</si>
  <si>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</si>
  <si>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</si>
  <si>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</si>
  <si>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</si>
  <si>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</si>
  <si>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</si>
  <si>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2012 I</t>
  </si>
  <si>
    <t>Õóâàíöàð á¿òýýãäýõ¿¿í ¿éëäâýðëýë</t>
  </si>
  <si>
    <t>Ýõ ñóðâàëæ: Õºäºëìºð õàëàìæ ¿éë÷èëãýýíèé õýëòñèéí ìýäýýãýýð</t>
  </si>
  <si>
    <t>Óëààí ýñýðãýíý</t>
  </si>
  <si>
    <t>2012  I</t>
  </si>
  <si>
    <t>2012/2009%</t>
  </si>
  <si>
    <t>2012/2011%</t>
  </si>
  <si>
    <t>2012/2010%</t>
  </si>
  <si>
    <t>2012-I</t>
  </si>
  <si>
    <t>2011-I-XII</t>
  </si>
  <si>
    <t>2019  I-XII</t>
  </si>
  <si>
    <t>2020  I-XII</t>
  </si>
  <si>
    <t>2021  I-XII</t>
  </si>
  <si>
    <t>2011 I-XII</t>
  </si>
  <si>
    <t>2011  II</t>
  </si>
  <si>
    <t>2012  II</t>
  </si>
  <si>
    <t>2011-II</t>
  </si>
  <si>
    <t>2012-II</t>
  </si>
  <si>
    <t>2011 II</t>
  </si>
  <si>
    <t>2012 II</t>
  </si>
  <si>
    <t>2011  III</t>
  </si>
  <si>
    <t>2012  III</t>
  </si>
  <si>
    <t>2011-III</t>
  </si>
  <si>
    <t>2012-III</t>
  </si>
  <si>
    <t>2011.III</t>
  </si>
  <si>
    <t>2011 III</t>
  </si>
  <si>
    <t>2012  IY</t>
  </si>
  <si>
    <t>2011  IY</t>
  </si>
  <si>
    <t>2011 IY</t>
  </si>
  <si>
    <t>2011-IY</t>
  </si>
  <si>
    <t>2012-IY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</si>
  <si>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</si>
  <si>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</si>
  <si>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</si>
  <si>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</si>
  <si>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</si>
  <si>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t>2. Øèíýýð áèé áîëãîñîí àæëûí áàéðíû ìýäýý</t>
  </si>
  <si>
    <t xml:space="preserve">         4. ÝÐ¯¯Ë ÌÝÍÄ</t>
  </si>
  <si>
    <t xml:space="preserve">         4.HEALTH</t>
  </si>
  <si>
    <t xml:space="preserve">             4.1  Ýð¿¿ë ìýíäèéí ¿íäñýí ¿ç¿¿ëýëò¿¿ä</t>
  </si>
  <si>
    <t xml:space="preserve">             41  Main indicators of health</t>
  </si>
  <si>
    <t xml:space="preserve">          4.2  Òºðºëò, ýõ, õ¿¿õäèéí ýð¿¿ë ìýíä</t>
  </si>
  <si>
    <t xml:space="preserve">           4.2  Number of births,maternal and infant deaths</t>
  </si>
  <si>
    <t xml:space="preserve">             4.3  0-2 õ¿¿õäèéí âàêöèíæóóëàëòûí õàìðàëò</t>
  </si>
  <si>
    <t xml:space="preserve">            4.3 Expanded immunization coverage for infants</t>
  </si>
  <si>
    <t xml:space="preserve">          4.4  Õ¿í àìûí òºðºëò, íàñ áàðàëò, ñóìààð</t>
  </si>
  <si>
    <t xml:space="preserve">          4.4  Number of births and deaths, by soum</t>
  </si>
  <si>
    <t xml:space="preserve">         4.5  Õàëäâàðò ºâ÷íººð ºâ÷ëºãñäèéí òîî</t>
  </si>
  <si>
    <t xml:space="preserve">          4.5 Number of infectious disease cases</t>
  </si>
  <si>
    <t xml:space="preserve">                                11.1 Àæ ¿éëäâýðèéí íèéò á¿òýýãäõ¿¿í, îíû ¿íýýð, ñàÿ.òºã</t>
  </si>
  <si>
    <t xml:space="preserve">                               11.1 Gross industrial output, at current price, mln.tog</t>
  </si>
  <si>
    <t xml:space="preserve">                                11.2 Àæ ¿éëäâýðèéí áîðëóóëñàí á¿òýýãäõ¿¿í, îíû ¿íýýð, ñàÿ.òºã</t>
  </si>
  <si>
    <t xml:space="preserve">                                11.2 Sold production of the industry, at current price, mln.tog</t>
  </si>
  <si>
    <t xml:space="preserve"> 11.3 Àæ ¿éëäâýðèéí íèéò á¿òýýãäõ¿¿í, çýðýãö¿¿ëýõ ¿íýýð /ìÿí.òºã/</t>
  </si>
  <si>
    <t xml:space="preserve"> 11.3 Gross industrial products, at constant prices, /thous.tog/</t>
  </si>
  <si>
    <t xml:space="preserve"> 11.4 Ãîë íýðèéí á¿òýýãäýõ¿¿í ¿éëäâýðëýëò</t>
  </si>
  <si>
    <t xml:space="preserve">  11.4 Production of the major commodities</t>
  </si>
  <si>
    <t>I-Y</t>
  </si>
  <si>
    <t>2011  Y</t>
  </si>
  <si>
    <t>2012  Y</t>
  </si>
  <si>
    <t xml:space="preserve">                       Ýõíèé 5  ñàðûí áàéäëààð           </t>
  </si>
  <si>
    <t>2011-Y</t>
  </si>
  <si>
    <t>2012-Y</t>
  </si>
  <si>
    <t>2011 Y</t>
  </si>
  <si>
    <t>2012 Y</t>
  </si>
  <si>
    <t>Y May</t>
  </si>
  <si>
    <t>Y</t>
  </si>
  <si>
    <t xml:space="preserve"> 2012.06.06</t>
  </si>
  <si>
    <t xml:space="preserve"> ÕÀÀ-í á¿òýýãäýõ¿¿íèé ¿íý 2012 îíû 5 ñàðûí áàéäëààð , ñóìäààð</t>
  </si>
  <si>
    <t>Á¿òýýãäýõ¿¿íèé  íýð</t>
  </si>
  <si>
    <t>Õýìæèõ íýãæ</t>
  </si>
  <si>
    <t>ÖÖ</t>
  </si>
  <si>
    <t>ÁÓ</t>
  </si>
  <si>
    <t>ÝÁÓ</t>
  </si>
  <si>
    <t>ÖÐ</t>
  </si>
  <si>
    <t>Áóóð</t>
  </si>
  <si>
    <t>òîëãîé</t>
  </si>
  <si>
    <t>Íàñ ã¿éöñýí àò</t>
  </si>
  <si>
    <t>Íàñ ã¿éöñýí èíãý</t>
  </si>
  <si>
    <t>Ýð øèëáý</t>
  </si>
  <si>
    <t>Ýì øèëáý</t>
  </si>
  <si>
    <t>Àçðàãà</t>
  </si>
  <si>
    <t>Ñî¸îëîí ¿ðýý</t>
  </si>
  <si>
    <t>Ñî¸îëîí ã¿¿</t>
  </si>
  <si>
    <t>Ø¿äëýí ¿ðýý</t>
  </si>
  <si>
    <t>Ø¿äëýí áàéäàñ</t>
  </si>
  <si>
    <t>Áóõ</t>
  </si>
  <si>
    <t>Õÿçààëàí øàð</t>
  </si>
  <si>
    <t>Õÿçààëàí äºíæ</t>
  </si>
  <si>
    <t>Ø¿äëýí ýð ¿õýð</t>
  </si>
  <si>
    <t>Ø¿äëýí ãóíæ</t>
  </si>
  <si>
    <t>Õóö</t>
  </si>
  <si>
    <t>Ýð õîíü</t>
  </si>
  <si>
    <t>Ýì õîíü</t>
  </si>
  <si>
    <t>Ýð òºëºã</t>
  </si>
  <si>
    <t>Ýì òºëºã</t>
  </si>
  <si>
    <t>Óõíà</t>
  </si>
  <si>
    <t>Ýð ÿìàà</t>
  </si>
  <si>
    <t>Ýì ÿìàà</t>
  </si>
  <si>
    <t>Ýð áîðëîí</t>
  </si>
  <si>
    <t>Ýì áîðëîí</t>
  </si>
  <si>
    <t>Áîäîí</t>
  </si>
  <si>
    <t>Ìýãæ</t>
  </si>
  <si>
    <t>Òîðîé</t>
  </si>
  <si>
    <t>Òàõèà</t>
  </si>
  <si>
    <t>Òàâààðûí áóóäàé</t>
  </si>
  <si>
    <t>Áîîäîëòîé ºâñ, 25 êã</t>
  </si>
  <si>
    <t>áîîäîë</t>
  </si>
  <si>
    <t>Ò¿ëýýíèé ìîä</t>
  </si>
  <si>
    <t>ì3</t>
  </si>
  <si>
    <t>+</t>
  </si>
  <si>
    <t>h</t>
  </si>
  <si>
    <t>10.4  Òîì ìàëûí ç¿é áóñûí õîðîãäîë</t>
  </si>
  <si>
    <t>10.4 Natural losses of adult animals</t>
  </si>
  <si>
    <t>ºñºëò, áóóðàëò</t>
  </si>
  <si>
    <t>Îíû ýõíèé</t>
  </si>
  <si>
    <t xml:space="preserve">2012.I-Y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</si>
  <si>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</si>
  <si>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</si>
  <si>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 xml:space="preserve">2012.05 ñàð        Á¯ÃÄ / TOTAL /   </t>
  </si>
  <si>
    <t xml:space="preserve">        Á¯ÃÄ / TOTAL /   </t>
  </si>
  <si>
    <t>ìàëä ýçëýõ</t>
  </si>
  <si>
    <t xml:space="preserve">   ¿ ¿  í  ý  ý ñ: of which</t>
  </si>
  <si>
    <t>õóâü</t>
  </si>
  <si>
    <t>òýìýý</t>
  </si>
  <si>
    <t>àäóó</t>
  </si>
  <si>
    <t xml:space="preserve"> ¿õýð</t>
  </si>
  <si>
    <t xml:space="preserve"> õîíü</t>
  </si>
  <si>
    <t>ÿìàà</t>
  </si>
  <si>
    <t xml:space="preserve">percentage of </t>
  </si>
  <si>
    <t>2011.I-Y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</si>
  <si>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</si>
  <si>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</si>
  <si>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</si>
  <si>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</si>
  <si>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</si>
  <si>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</si>
  <si>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</si>
  <si>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</si>
  <si>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</si>
  <si>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>111+</t>
  </si>
  <si>
    <t>111h</t>
  </si>
  <si>
    <t>111 xaa</t>
  </si>
  <si>
    <t>111xaa</t>
  </si>
  <si>
    <t>1111+</t>
  </si>
  <si>
    <t>PPPY</t>
  </si>
  <si>
    <t xml:space="preserve">                </t>
  </si>
  <si>
    <t xml:space="preserve">                           ÎÉ ÌÎÄÍÛ ÌÝÄÝÝ           </t>
  </si>
  <si>
    <t>10.8 ÎÉ ÌÎÄÍÛ ÌÝÄÝÝ</t>
  </si>
  <si>
    <t xml:space="preserve"> 10.8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</si>
  <si>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</si>
  <si>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</si>
  <si>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</si>
  <si>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</si>
  <si>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</si>
  <si>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</si>
  <si>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</si>
  <si>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</si>
  <si>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</si>
  <si>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</si>
  <si>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</si>
  <si>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</si>
  <si>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</si>
  <si>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</si>
  <si>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</si>
  <si>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</si>
  <si>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</si>
  <si>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</si>
  <si>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</si>
  <si>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</si>
  <si>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2011.Y</t>
  </si>
  <si>
    <t>2012.Y</t>
  </si>
  <si>
    <t>permis   thous tog</t>
  </si>
  <si>
    <t>violation of forest, thous.¥</t>
  </si>
  <si>
    <t xml:space="preserve">  thous. tog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</si>
  <si>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</si>
  <si>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10.3 Òºëëºëò, òºë áîéæèëò</t>
  </si>
  <si>
    <t xml:space="preserve">      10.3 Òºëëºëò, òºë áîéæèëò/¿ðãýëæëýë/</t>
  </si>
  <si>
    <t xml:space="preserve"> 10.3 Rearing young animals</t>
  </si>
  <si>
    <t xml:space="preserve">      10.3   Rearing young animals/continuation/</t>
  </si>
  <si>
    <t>Èõýð òºë</t>
  </si>
  <si>
    <r>
      <t xml:space="preserve">         Òºëëºñºí õýýëòýã÷    </t>
    </r>
    <r>
      <rPr>
        <i/>
        <sz val="8"/>
        <rFont val="Arial Mon"/>
        <family val="2"/>
      </rPr>
      <t>Number of breeding- stock</t>
    </r>
  </si>
  <si>
    <r>
      <t xml:space="preserve">            Õîðîãäñîí òºë  </t>
    </r>
    <r>
      <rPr>
        <i/>
        <sz val="8"/>
        <rFont val="Arial Mon"/>
        <family val="2"/>
      </rPr>
      <t xml:space="preserve">losses of young animals  </t>
    </r>
  </si>
  <si>
    <r>
      <t xml:space="preserve">   Áîéæñîí òºë        S</t>
    </r>
    <r>
      <rPr>
        <i/>
        <sz val="8"/>
        <rFont val="Arial Mon"/>
        <family val="2"/>
      </rPr>
      <t>urvivals</t>
    </r>
  </si>
  <si>
    <r>
      <t xml:space="preserve">       Áîéæèëòûí õ¿âü/</t>
    </r>
    <r>
      <rPr>
        <i/>
        <sz val="8"/>
        <rFont val="Arial Mon"/>
        <family val="2"/>
      </rPr>
      <t>Percentage of survivals</t>
    </r>
  </si>
  <si>
    <t>Òºëëºëòèéí</t>
  </si>
  <si>
    <t>twin young</t>
  </si>
  <si>
    <r>
      <t xml:space="preserve">         ¿¿íýýñ: </t>
    </r>
    <r>
      <rPr>
        <i/>
        <sz val="8"/>
        <rFont val="Arial Mon"/>
        <family val="2"/>
      </rPr>
      <t>of which</t>
    </r>
  </si>
  <si>
    <r>
      <t xml:space="preserve">       ¿¿íýýñ: </t>
    </r>
    <r>
      <rPr>
        <i/>
        <sz val="8"/>
        <rFont val="Arial Mon"/>
        <family val="2"/>
      </rPr>
      <t>of which</t>
    </r>
  </si>
  <si>
    <r>
      <t xml:space="preserve">             ¿¿íýýñ: </t>
    </r>
    <r>
      <rPr>
        <i/>
        <sz val="8"/>
        <rFont val="Arial Mon"/>
        <family val="2"/>
      </rPr>
      <t>of which</t>
    </r>
  </si>
  <si>
    <r>
      <t>¿¿íýýñ:</t>
    </r>
    <r>
      <rPr>
        <i/>
        <sz val="8"/>
        <rFont val="Arial Mon"/>
        <family val="2"/>
      </rPr>
      <t xml:space="preserve"> of which</t>
    </r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</si>
  <si>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</si>
  <si>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</si>
  <si>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</si>
  <si>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</si>
  <si>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</si>
  <si>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</si>
  <si>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</si>
  <si>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</si>
  <si>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</si>
  <si>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</si>
  <si>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</si>
  <si>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</si>
  <si>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</si>
  <si>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</si>
  <si>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</si>
  <si>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</si>
  <si>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</si>
  <si>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</si>
  <si>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</si>
  <si>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</si>
  <si>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</si>
  <si>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</si>
  <si>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young</t>
  </si>
  <si>
    <t>foals</t>
  </si>
  <si>
    <t>calves</t>
  </si>
  <si>
    <t>lambs</t>
  </si>
  <si>
    <t>kids</t>
  </si>
  <si>
    <t>delivered</t>
  </si>
  <si>
    <t>Îíû ýõíèé õýýëòýã÷</t>
  </si>
  <si>
    <t>Òºëëºëòèéí õóâü</t>
  </si>
  <si>
    <t xml:space="preserve"> camel</t>
  </si>
  <si>
    <t>goat</t>
  </si>
  <si>
    <t>camels</t>
  </si>
  <si>
    <t>breeding stock</t>
  </si>
  <si>
    <t>Ã¿¿</t>
  </si>
  <si>
    <t>111 òàéëáàð õèé+</t>
  </si>
  <si>
    <t xml:space="preserve">                       9.6 Òàðèàëñàí òàëáàé, ãà-ãààð</t>
  </si>
  <si>
    <t xml:space="preserve">                       9.6 Sown area, by hectares</t>
  </si>
  <si>
    <t xml:space="preserve">        ¯ð òàðèà    Cereals    </t>
  </si>
  <si>
    <t xml:space="preserve">    ¯¿íýýñ: áóóäàé   of which wheat</t>
  </si>
  <si>
    <t xml:space="preserve">    Òºìñ   Potato</t>
  </si>
  <si>
    <t xml:space="preserve">        Õ¿íñíèé íîãîî     Vegetables</t>
  </si>
  <si>
    <t>Ìàëûí òýæýýëèéí óðãàìàë</t>
  </si>
  <si>
    <t>¿   ¿   í   ý    ý   .ñ:</t>
  </si>
  <si>
    <t>¿ ¿ í ý ý ñ:</t>
  </si>
  <si>
    <t>¿            ¿              í          ý          ý             ñ:</t>
  </si>
  <si>
    <t>Òàðèàëñàí àæ àõóéí íýãæ</t>
  </si>
  <si>
    <t>Òàðèàëñàí àéë ºðõ</t>
  </si>
  <si>
    <t>Òàðèàëñàí òºñºâò ãàçàð</t>
  </si>
  <si>
    <t>Òàðèàëàëò õèéñýí ãà</t>
  </si>
  <si>
    <t xml:space="preserve">  òîî </t>
  </si>
  <si>
    <t xml:space="preserve">òàëáàé  </t>
  </si>
  <si>
    <t>Áàéöàà</t>
  </si>
  <si>
    <t>ìàíæèí</t>
  </si>
  <si>
    <t>ëóóâàí</t>
  </si>
  <si>
    <t>Ñîíãèíî</t>
  </si>
  <si>
    <t>ªðãºñò õýìõ</t>
  </si>
  <si>
    <t>Óëààí ëîîëü</t>
  </si>
  <si>
    <t>áóñàä</t>
  </si>
  <si>
    <t>ÌÀÑÓÁ òîñíû óðãàìàë 110 ãà-ä</t>
  </si>
  <si>
    <t>11. ÁÀÐÈËÃÛÍ ÑÀËÁÀÐ</t>
  </si>
  <si>
    <t>2011 V</t>
  </si>
  <si>
    <t>2012 V</t>
  </si>
  <si>
    <t xml:space="preserve"> 11. CONSTRUCTION</t>
  </si>
  <si>
    <t xml:space="preserve">         /ºññºí ä¿íãýýð, ìÿí.òºã/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</si>
  <si>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</si>
  <si>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</si>
  <si>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</si>
  <si>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á. Áàðèëãà îáüåêòîîð    By the construction objects</t>
  </si>
  <si>
    <t>36 àéëûí îðîí ñóóö /Ýðäýíýáóëãàí ñóì/</t>
  </si>
  <si>
    <t>Öàãäààãèéí êóáîí /ªãèéíóóð ñóì/</t>
  </si>
  <si>
    <t>Îðîí ñóóöíû çàñâàð /Ýðäýíýáóëãàí ñóì/</t>
  </si>
  <si>
    <t>Ñî¸ëûí òºâ çàñâàð /Òºâøð¿¿ëýõ ñóì/</t>
  </si>
  <si>
    <t>Ýìíýëãèéí çàñâàð /Öýíõýð ñóì/</t>
  </si>
  <si>
    <t>Õóäàëäààíû ãóäàìíû ïàâèëîí /Ýðäýíýáóëãàí ñóì/</t>
  </si>
  <si>
    <t>Õîðèî öýýðèéí õÿíàëòûí ïîñò /Öàõèð ñóì/</t>
  </si>
  <si>
    <t>Àõóéí ¿éë÷èëãýýíèé òºâ Ýðäýíýáóëãàí ñóì/</t>
  </si>
  <si>
    <t>Ãîö õàëäâàðòûí òºâèéí çàñâàð /Ýðäýíýáóëãàí ñóì/</t>
  </si>
  <si>
    <t>Îðîí ñóóöíû äýýâðèéí çàñâàð /Ýðäýíýáóëãàí ñóì/</t>
  </si>
  <si>
    <t>8-ð öýöýðëýãèéí ºðãºòãºë /Ýðäýíýáóëãàí ñóì/</t>
  </si>
  <si>
    <t>Other</t>
  </si>
  <si>
    <t>Ñî¸ëûí òºâ çàñâàð /×óëóóò ñóì/</t>
  </si>
  <si>
    <t>Öàãäààãèéí êóáîí /Õàéðõàí ñóì/</t>
  </si>
  <si>
    <t>Öàãäààãèéí êóáîí /×óëóóò ñóì/</t>
  </si>
  <si>
    <t>Ìýðãýæëèéí õÿíàëòûí êîíòîðûí áàðèëãà / Ýðäýíýáóëãàí ñóì/</t>
  </si>
  <si>
    <t xml:space="preserve">Ãàäíû áàéãóóëëàãûí ã¿éöýòãýë /Àâòî çàìààñ áóñàä/ </t>
  </si>
  <si>
    <t>new</t>
  </si>
  <si>
    <t>refair</t>
  </si>
  <si>
    <t>Ñòðîäîðìàø /Ýðäýíýìàíäàë ñóìûí ÇÄÒÃ/</t>
  </si>
  <si>
    <t>Õàòèãàí áîëîð /*Õàíãàé ñóìûí 50 îðòîé öýöýðëýã</t>
  </si>
  <si>
    <t>New Telcom /Ýðäýíýáóëãàí ñóìàí äàõü õºë áºìáºãèéí òàëáàé</t>
  </si>
  <si>
    <t>Õàèãàí áîëîð /ªíäºðóëààí 10 îðòîé ýìíýëýã</t>
  </si>
  <si>
    <t>Õàèãàí áîëîð /Õàíãàé 10 îðòîé ýìíýëýã</t>
  </si>
  <si>
    <t>Àëòàíáóëàã òðåéä /Áàãøèéí êîëëåæèéí áàðèëãà/</t>
  </si>
  <si>
    <t>ÐÑÒ /Õîòîíò ñóìûí 150 îðòîé äîòóóð áàéð/</t>
  </si>
  <si>
    <t>Õàèãàí áîëîð /ªíäºðóëààí 100 õ¿¿õäèéí öýöýðëýã, óóðûí çóóõ/</t>
  </si>
  <si>
    <t>Àëòàíáóëàã òðåéä /Áàòöýíãýë ñóìûí ñïîðò çàë/</t>
  </si>
  <si>
    <t>ªëçèéò÷èìýã /Õàøààò ñóì 75 îðòîé ïîòóóð áàéð/</t>
  </si>
  <si>
    <t>ÝÝÍ ÕÕÊ /Öýöýðëýã õîòûí òºâ òàëáàé, òàéçíû òîõèæèëòûí àæèë/</t>
  </si>
  <si>
    <t xml:space="preserve">   CONSTRUCTION</t>
  </si>
  <si>
    <t>2000/1999</t>
  </si>
  <si>
    <t>2001 II</t>
  </si>
  <si>
    <t>Íèéò áàðèëãà óãñðàëò, èõ çàñâàð</t>
  </si>
  <si>
    <t xml:space="preserve">  Construction &amp; installation work- total</t>
  </si>
  <si>
    <t xml:space="preserve">  Of which: construction work</t>
  </si>
  <si>
    <t>Çàì çàñâàð àð÷ëàëò</t>
  </si>
  <si>
    <t xml:space="preserve">  Road repair</t>
  </si>
  <si>
    <t>6.2 Ãîë íýðèéí áàðààíû ¿íý</t>
  </si>
  <si>
    <t>6.2 Price of selected goods</t>
  </si>
  <si>
    <t>Áàðààíû íýð</t>
  </si>
  <si>
    <t>Commodities and services,measuring unit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</si>
  <si>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</si>
  <si>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</si>
  <si>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</si>
  <si>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</si>
  <si>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</si>
  <si>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</si>
  <si>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</si>
  <si>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</si>
  <si>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/¿éëäâýðèéí/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</si>
  <si>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</si>
  <si>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</si>
  <si>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</si>
  <si>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</si>
  <si>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</si>
  <si>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</si>
  <si>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</si>
  <si>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</si>
  <si>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</si>
  <si>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</si>
  <si>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</si>
  <si>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</si>
  <si>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</si>
  <si>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</si>
  <si>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</si>
  <si>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</si>
  <si>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</si>
  <si>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</si>
  <si>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</si>
  <si>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</si>
  <si>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</si>
  <si>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</si>
  <si>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</si>
  <si>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</si>
  <si>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</si>
  <si>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</si>
  <si>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</si>
  <si>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</si>
  <si>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</si>
  <si>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</si>
  <si>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</si>
  <si>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</si>
  <si>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</si>
  <si>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</si>
  <si>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</si>
  <si>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</si>
  <si>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Òºìñ /õÿòàä /</t>
  </si>
  <si>
    <t>Potato, kg /china/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</si>
  <si>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</si>
  <si>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</si>
  <si>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</si>
  <si>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</si>
  <si>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</si>
  <si>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</si>
  <si>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</si>
  <si>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</si>
  <si>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</si>
  <si>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</si>
  <si>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</si>
  <si>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</si>
  <si>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</si>
  <si>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</si>
  <si>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</si>
  <si>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</si>
  <si>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</si>
  <si>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</si>
  <si>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</si>
  <si>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</si>
  <si>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/àíèòà/</t>
  </si>
  <si>
    <t>Beaty soap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</si>
  <si>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</si>
  <si>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</si>
  <si>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</si>
  <si>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</si>
  <si>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</si>
  <si>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</si>
  <si>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</si>
  <si>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</si>
  <si>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</si>
  <si>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Áè÷ãèéí öààñ -80 ãð</t>
  </si>
  <si>
    <t>Copy paper -80gr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</si>
  <si>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</si>
  <si>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</si>
  <si>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</si>
  <si>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</si>
  <si>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</si>
  <si>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</si>
  <si>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</si>
  <si>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</si>
  <si>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</si>
  <si>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</si>
  <si>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</si>
  <si>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</si>
  <si>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</si>
  <si>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</si>
  <si>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</si>
  <si>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</si>
  <si>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</si>
  <si>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</si>
  <si>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</si>
  <si>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</si>
  <si>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</si>
  <si>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</si>
  <si>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</si>
  <si>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</si>
  <si>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</si>
  <si>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</si>
  <si>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</si>
  <si>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</si>
  <si>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</si>
  <si>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</si>
  <si>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</si>
  <si>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</si>
  <si>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</si>
  <si>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</si>
  <si>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</si>
  <si>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</si>
  <si>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</si>
  <si>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</si>
  <si>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</si>
  <si>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</si>
  <si>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</si>
  <si>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</si>
  <si>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</si>
  <si>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</si>
  <si>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</si>
  <si>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</si>
  <si>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</si>
  <si>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</si>
  <si>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</si>
  <si>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</si>
  <si>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</si>
  <si>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</si>
  <si>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</si>
  <si>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</si>
  <si>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</si>
  <si>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</si>
  <si>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</si>
  <si>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</si>
  <si>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</si>
  <si>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</si>
  <si>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2011 IV</t>
  </si>
  <si>
    <t>2012 III</t>
  </si>
  <si>
    <t>2012 IV</t>
  </si>
  <si>
    <t>Ýõ ñóðâàëæ : Öàãäààãèéí õýëòñèéí ìýäýýãýýð</t>
  </si>
  <si>
    <t xml:space="preserve"> Source : Police Department report</t>
  </si>
  <si>
    <t>17. ÃÝÌÒ ÕÝÐÝÃ</t>
  </si>
  <si>
    <t>17. CRIME</t>
  </si>
  <si>
    <t xml:space="preserve">                      17.1 Àðõàíãàé àéìàãò á¿ðòãýãäñýí ãýìò õýðãèéí òîî, òºðëººð</t>
  </si>
  <si>
    <t xml:space="preserve">                   17.1  Number of offences  committed in Arhangai province, by types</t>
  </si>
  <si>
    <t>Õýðãèéí òºðºë</t>
  </si>
  <si>
    <t>Types of offences</t>
  </si>
  <si>
    <t xml:space="preserve">      Ãàðàëò       Number of offences</t>
  </si>
  <si>
    <t>V</t>
  </si>
  <si>
    <t>2010 îíû ìºí</t>
  </si>
  <si>
    <t>ªíãºðñºí îíû ìºí</t>
  </si>
  <si>
    <t>May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</si>
  <si>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</si>
  <si>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</si>
  <si>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</si>
  <si>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</si>
  <si>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</si>
  <si>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</si>
  <si>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</si>
  <si>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</si>
  <si>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</si>
  <si>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</si>
  <si>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</si>
  <si>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</si>
  <si>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</si>
  <si>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</si>
  <si>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</si>
  <si>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</si>
  <si>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</si>
  <si>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</si>
  <si>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</si>
  <si>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</si>
  <si>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</si>
  <si>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</si>
  <si>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</si>
  <si>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</si>
  <si>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</si>
  <si>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</si>
  <si>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</si>
  <si>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</si>
  <si>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</si>
  <si>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</si>
  <si>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</si>
  <si>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</si>
  <si>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</si>
  <si>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</si>
  <si>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</si>
  <si>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</si>
  <si>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</si>
  <si>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</si>
  <si>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</si>
  <si>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</si>
  <si>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</si>
  <si>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</si>
  <si>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</si>
  <si>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</si>
  <si>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</si>
  <si>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</si>
  <si>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</si>
  <si>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</si>
  <si>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</si>
  <si>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</si>
  <si>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</si>
  <si>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</si>
  <si>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</si>
  <si>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</si>
  <si>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</si>
  <si>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</si>
  <si>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</si>
  <si>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</si>
  <si>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</si>
  <si>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</si>
  <si>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</si>
  <si>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</si>
  <si>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</si>
  <si>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</si>
  <si>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</si>
  <si>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</si>
  <si>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</si>
  <si>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</si>
  <si>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</si>
  <si>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</si>
  <si>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</si>
  <si>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5.1 ÍÈÉÃÌÈÉÍ ÕÀËÀÌÆÈÉÍ ÑÀÍÃÈÉÍ ÇÀÐÖÓÓËÀËÒ</t>
  </si>
  <si>
    <t xml:space="preserve">           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</si>
  <si>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</si>
  <si>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</si>
  <si>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</si>
  <si>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</si>
  <si>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</si>
  <si>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</si>
  <si>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</si>
  <si>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</si>
  <si>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</si>
  <si>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</si>
  <si>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</si>
  <si>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</si>
  <si>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</si>
  <si>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</si>
  <si>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Æèðýìñýí áîëîí õºõ¿¿ë ýõ÷¿¿äèéí ÍÌÒ</t>
  </si>
  <si>
    <t>Pregnancy and nursing mothers FSC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</si>
  <si>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</si>
  <si>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</si>
  <si>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</si>
  <si>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ÕÁ-òýé õ¿¿õäèéã àñàð÷ áóé èðãýíèé ÍÌÒ</t>
  </si>
  <si>
    <t>Õ¿íèé õºãæèë ñàí</t>
  </si>
  <si>
    <t>â. Òóñëàìæ</t>
  </si>
  <si>
    <t>C. Assistance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</si>
  <si>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</si>
  <si>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</si>
  <si>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</si>
  <si>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</si>
  <si>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</si>
  <si>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</si>
  <si>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</si>
  <si>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</si>
  <si>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</si>
  <si>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</si>
  <si>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</si>
  <si>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</si>
  <si>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Îëîí íèéòèéí îðîëöîîíä ò¿øèãëýñýí õàëàìæèéí ¿éë÷èëãýý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</si>
  <si>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</si>
  <si>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</si>
  <si>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</si>
  <si>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</si>
  <si>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</si>
  <si>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</si>
  <si>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</si>
  <si>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</si>
  <si>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</si>
  <si>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 xml:space="preserve">             5. ÍÈÉÃÌÈÉÍ   ÄÀÀÒÃÀËÛÍ   ÑÀÍÃÓÓÄÛÍ   ÎÐËÎÃÎ ,  ÇÀÐËÀÃA</t>
  </si>
  <si>
    <t xml:space="preserve">                         </t>
  </si>
  <si>
    <t>Áàòëàâ. Àðõàíãàé àéìãèéí</t>
  </si>
  <si>
    <t>Äîòîîä ìýäýýëýë: Ìàÿãò ÍÄ-3</t>
  </si>
  <si>
    <t xml:space="preserve">            5. REVENUE AND EXPENDITURE OF  SOCIAL INSURANCE FUNDS</t>
  </si>
  <si>
    <t>Ñòàòèñòèêèéí õýëòýñ</t>
  </si>
  <si>
    <t>2001 îí ¹ 01</t>
  </si>
  <si>
    <t>1. ÍÄÕýëòýñ ñàð á¿ðèéí 1-íä</t>
  </si>
  <si>
    <t xml:space="preserve">           5.1 Íèéãìèéí äààòãàëûí ñàíãóóäûí îðëîãî, ñàíõ¿¿æèëò</t>
  </si>
  <si>
    <t xml:space="preserve">    Ñòàòèñòèêèéí õýëòýñò </t>
  </si>
  <si>
    <t xml:space="preserve">           5.1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</si>
  <si>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</si>
  <si>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t xml:space="preserve">    ìýäýýëíý.</t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</si>
  <si>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</si>
  <si>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</si>
  <si>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   -  2 -</t>
  </si>
  <si>
    <t xml:space="preserve"> Month  that is paid full pension</t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</si>
  <si>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</si>
  <si>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</si>
  <si>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</si>
  <si>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</si>
  <si>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</si>
  <si>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</si>
  <si>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</si>
  <si>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</si>
  <si>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</si>
  <si>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</si>
  <si>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t xml:space="preserve">  ÍÈÉÃÌÈÉÍ   ÄÀÀÒÃÀËÛÍ   ÑÀÍÃÓÓÄÛÍ   ÎÐËÎÃÎ ,  ÇÀÐËÀÃA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</si>
  <si>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</si>
  <si>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</si>
  <si>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</si>
  <si>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T/P</t>
  </si>
  <si>
    <t>Çºð¿¿</t>
  </si>
  <si>
    <t xml:space="preserve">                             ÕÀÌÐÀËÒÛÍ Õ¯ÐÝÝ</t>
  </si>
  <si>
    <t>( ºññºí ä¿íãýýð, ìÿí.òºã )</t>
  </si>
  <si>
    <t>Í.Ä-ûí ñàíãóóäûí îðëîãî</t>
  </si>
  <si>
    <t xml:space="preserve"> Àéìãààñ   ºãñºí ñàíõ¿¿æèëò  </t>
  </si>
  <si>
    <t xml:space="preserve">Ñóìûí </t>
  </si>
  <si>
    <t>Ý.Ì-èéí äààòãàëûí ñàí</t>
  </si>
  <si>
    <t xml:space="preserve">òýòãýâýð á¿ðýí îëãîñîí </t>
  </si>
  <si>
    <t xml:space="preserve">ñàð </t>
  </si>
  <si>
    <t>Ò</t>
  </si>
  <si>
    <t>Ã</t>
  </si>
  <si>
    <t xml:space="preserve"> Çºð¿¿</t>
  </si>
  <si>
    <t xml:space="preserve">Óëñààñ àâàõ ñàíõ¿¿æèëò </t>
  </si>
  <si>
    <t>Ý.Ì-èéí äààòãàëûí ñàíãààñ</t>
  </si>
  <si>
    <t xml:space="preserve">Ý.Ì-èéí äààòãàëûí ñàí </t>
  </si>
  <si>
    <t>( +,- )</t>
  </si>
  <si>
    <t>Ìýäýý ãàðãàñàí . . . . . . . . . . . . . . . . . . . . . . . . . . . . . . . . . . . . .</t>
  </si>
  <si>
    <t>Í/ýìíýëýã</t>
  </si>
  <si>
    <t>Hospital</t>
  </si>
  <si>
    <t>ªðõèéí ýìíýëýã¿¿ä</t>
  </si>
  <si>
    <t>Õ/ýìíýëã¿¿ä</t>
  </si>
  <si>
    <t>Private hospitals</t>
  </si>
  <si>
    <t xml:space="preserve">            /íýð, àëáàí òóøààë, òàìãà òýìäýã/</t>
  </si>
  <si>
    <t>Õàñó øèâýðò, Ñóâä 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</si>
  <si>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7.5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</si>
  <si>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</si>
  <si>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</si>
  <si>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</si>
  <si>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</si>
  <si>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</si>
  <si>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</si>
  <si>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</si>
  <si>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Õóâü</t>
  </si>
  <si>
    <t>Íèéãìèéí äààòãàëûí õýëòýñ</t>
  </si>
  <si>
    <t>Social Insurance Department</t>
  </si>
  <si>
    <t>Ä¯Í</t>
  </si>
  <si>
    <t>TOTAL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</si>
  <si>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</si>
  <si>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</si>
  <si>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</si>
  <si>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</si>
  <si>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</si>
  <si>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</si>
  <si>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2012.V</t>
  </si>
  <si>
    <t>2010.XII</t>
  </si>
  <si>
    <t>2011.V</t>
  </si>
  <si>
    <t>2011.XII</t>
  </si>
  <si>
    <t>2012.IV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</si>
  <si>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</si>
  <si>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</si>
  <si>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</si>
  <si>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</si>
  <si>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</si>
  <si>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</si>
  <si>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</si>
  <si>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</si>
  <si>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</si>
  <si>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</si>
  <si>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</si>
  <si>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</si>
  <si>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</si>
  <si>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</si>
  <si>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</si>
  <si>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</si>
  <si>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</si>
  <si>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</si>
  <si>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</si>
  <si>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</si>
  <si>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</si>
  <si>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</si>
  <si>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</si>
  <si>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</si>
  <si>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</si>
  <si>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</si>
  <si>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</si>
  <si>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Intoxicating beverege</t>
  </si>
  <si>
    <t>02.2 ÒÀÌÕÈ</t>
  </si>
  <si>
    <t>02.2 Smoke</t>
  </si>
  <si>
    <t>03.    ÕÓÂÖÀÑ, ÁªÑ ÁÀÐÀÀ, ÃÓÒÀË</t>
  </si>
  <si>
    <t>03. Clothes, material and shoes</t>
  </si>
  <si>
    <t>03.1   ÕÓÂÖÀÑ, ÁªÑ ÁÀÐÀÀ</t>
  </si>
  <si>
    <t>03.1 Clothes and material</t>
  </si>
  <si>
    <t>ÝÐÝÃÒÝÉ ÁÝËÝÍ ÕÓÂÖÀÑ</t>
  </si>
  <si>
    <t>Man's prepared clothes</t>
  </si>
  <si>
    <t>ÝÌÝÃÒÝÉ ÁÝËÝÍ ÕÓÂÖÀÑ</t>
  </si>
  <si>
    <t>Woman's prepared clothes</t>
  </si>
  <si>
    <t>ÕYYÕÄÈÉÍ ÁÝËÝÍ ÕÓÂÖÀÑ</t>
  </si>
  <si>
    <t>Childrens prepared clothes</t>
  </si>
  <si>
    <t>03.2  ÃÓÒÀË</t>
  </si>
  <si>
    <t>03.2 Shoes</t>
  </si>
  <si>
    <t>ÝÐÝÃÒÝÉ ÃÓÒÀË</t>
  </si>
  <si>
    <t>Man's shoes</t>
  </si>
  <si>
    <t>ÝÌÝÃÒÝÉ ÃÓÒÀË</t>
  </si>
  <si>
    <t>Woman's shoes</t>
  </si>
  <si>
    <t>ÕYYÕÄÈÉÍ ÃÓÒÀË</t>
  </si>
  <si>
    <t>Childrens shoes</t>
  </si>
  <si>
    <t>04.    ÎÐÎÍ ÑÓÓÖ, ÓÑ, ÖÀÕÈËÃÀÀÍ, ÕÈÉÍ ÁÎËÎÍ ÁÓÑÀÄ ÒYËØ</t>
  </si>
  <si>
    <t>04. Household, water, gas and other fuel</t>
  </si>
  <si>
    <t>04.2  ÎÐÎÍ ÑÓÓÖÍÛ ÒÅÕÍÈÊÈÉÍ ÁÎËÎÍ ÇÀÑÂÀÐÛÍ YÉË×ÈËÃÝÝ</t>
  </si>
  <si>
    <t>04.1 Householding tehnik and correction service</t>
  </si>
  <si>
    <t>04.3  ÓÑÀÍ ÕÀÍÃÀÌÆ ÁÎËÎÍ ÎÐÎÍ ÑÓÓÖÍÛ ÁÓÑÀÄ YÉË×ÈËÃÝÝ</t>
  </si>
  <si>
    <t>04.2 Householding supply of water and other service</t>
  </si>
  <si>
    <t>04.4  ÖÀÕÈËÃÀÀÍ, ÕÈÉÍ ÁÎËÎÍ ÁÓÑÀÄ ÒYËØ</t>
  </si>
  <si>
    <t>04. Electricity,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</si>
  <si>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</si>
  <si>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</si>
  <si>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</si>
  <si>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</si>
  <si>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</si>
  <si>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</si>
  <si>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</si>
  <si>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</si>
  <si>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</si>
  <si>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</si>
  <si>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</si>
  <si>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</si>
  <si>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</si>
  <si>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</si>
  <si>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</si>
  <si>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</si>
  <si>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</si>
  <si>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</si>
  <si>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</si>
  <si>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</si>
  <si>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</si>
  <si>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</si>
  <si>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</si>
  <si>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</si>
  <si>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</si>
  <si>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</si>
  <si>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</si>
  <si>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</si>
  <si>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</si>
  <si>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</si>
  <si>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</si>
  <si>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</si>
  <si>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</si>
  <si>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</si>
  <si>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</si>
  <si>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</si>
  <si>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</si>
  <si>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</si>
  <si>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</si>
  <si>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</si>
  <si>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</si>
  <si>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</si>
  <si>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</si>
  <si>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</si>
  <si>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</si>
  <si>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</si>
  <si>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</si>
  <si>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</si>
  <si>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</si>
  <si>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</si>
  <si>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</si>
  <si>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</si>
  <si>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</si>
  <si>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</si>
  <si>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</si>
  <si>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</si>
  <si>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</si>
  <si>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</si>
  <si>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</si>
  <si>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</si>
  <si>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</si>
  <si>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</si>
  <si>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</si>
  <si>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</si>
  <si>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</si>
  <si>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</si>
  <si>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</si>
  <si>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</si>
  <si>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</si>
  <si>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</si>
  <si>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</si>
  <si>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</si>
  <si>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</si>
  <si>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</si>
  <si>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</si>
  <si>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</si>
  <si>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</si>
  <si>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</si>
  <si>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</si>
  <si>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</si>
  <si>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</si>
  <si>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</si>
  <si>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</si>
  <si>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</si>
  <si>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</si>
  <si>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</si>
  <si>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</si>
  <si>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</si>
  <si>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</si>
  <si>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</si>
  <si>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</si>
  <si>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</si>
  <si>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</si>
  <si>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</si>
  <si>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</si>
  <si>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</si>
  <si>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</si>
  <si>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</si>
  <si>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</si>
  <si>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</si>
  <si>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</si>
  <si>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</si>
  <si>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</si>
  <si>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</si>
  <si>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</si>
  <si>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</si>
  <si>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</si>
  <si>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</si>
  <si>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</si>
  <si>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</si>
  <si>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</si>
  <si>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</si>
  <si>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</si>
  <si>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</si>
  <si>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</si>
  <si>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</si>
  <si>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</si>
  <si>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</si>
  <si>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</si>
  <si>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</si>
  <si>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</si>
  <si>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</si>
  <si>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</si>
  <si>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</si>
  <si>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</si>
  <si>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</si>
  <si>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</si>
  <si>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</si>
  <si>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</si>
  <si>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</si>
  <si>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</si>
  <si>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</si>
  <si>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</si>
  <si>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</si>
  <si>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</si>
  <si>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</si>
  <si>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</si>
  <si>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</si>
  <si>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</si>
  <si>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</si>
  <si>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</si>
  <si>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</si>
  <si>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</si>
  <si>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</si>
  <si>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</si>
  <si>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</si>
  <si>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</si>
  <si>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</si>
  <si>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</si>
  <si>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</si>
  <si>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</si>
  <si>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</si>
  <si>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</si>
  <si>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(ìÿí.òºã / thous,¥)</t>
  </si>
  <si>
    <t>2012 îíû V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</si>
  <si>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</si>
  <si>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</si>
  <si>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</si>
  <si>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</si>
  <si>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</si>
  <si>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</si>
  <si>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</si>
  <si>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</si>
  <si>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</si>
  <si>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</si>
  <si>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</si>
  <si>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</si>
  <si>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</si>
  <si>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</si>
  <si>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</si>
  <si>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</si>
  <si>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</si>
  <si>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</si>
  <si>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>Ìºíãºí õºðºíãèéí ýöñèéí ¿ëäýãäýë                                      Remainder at the end of the month</t>
  </si>
  <si>
    <t xml:space="preserve">  2.ÍÈÉÃÌÈÉÍ ÕÝÂ ÆÓÐÀÌ ÀÞÓËÃ¯É ÁÀÉÄÀË          2. SOCAL SECURITY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</si>
  <si>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</si>
  <si>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</si>
  <si>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</si>
  <si>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</si>
  <si>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</si>
  <si>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</si>
  <si>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</si>
  <si>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         À. ÓÐÑÃÀË ÇÀÐÄËÛÍ Ä¯Í                                        A. TOTAL CURRENT EXPENDITURE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</si>
  <si>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</si>
  <si>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</si>
  <si>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</si>
  <si>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</si>
  <si>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>9.ÒÝÝÂÝÐ, ÕÎËÁÎÎ</t>
  </si>
  <si>
    <t xml:space="preserve">  9.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</si>
  <si>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</si>
  <si>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</si>
  <si>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</si>
  <si>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</si>
  <si>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</si>
  <si>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2011. V</t>
  </si>
  <si>
    <t xml:space="preserve"> ( +, - )</t>
  </si>
  <si>
    <t>1.ÎÐÎÍ ÍÓÒÃÈÉÍ ÒªÑÂÈÉÍ ÁÀÉÃÓÓËËÀÃÛÍ ÇÀÐËÀÃÛÍ Ä¯Í 1. GENERAL PUBLIC SERVICE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</si>
  <si>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</si>
  <si>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</si>
  <si>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</si>
  <si>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</si>
  <si>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</si>
  <si>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</si>
  <si>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</si>
  <si>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</si>
  <si>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</si>
  <si>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</si>
  <si>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</si>
  <si>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</si>
  <si>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</si>
  <si>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</si>
  <si>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</si>
  <si>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</si>
  <si>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</si>
  <si>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</si>
  <si>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</si>
  <si>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</si>
  <si>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</si>
  <si>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</si>
  <si>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</si>
  <si>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</si>
  <si>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</si>
  <si>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</si>
  <si>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</si>
  <si>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</si>
  <si>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</si>
  <si>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</si>
  <si>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</si>
  <si>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</si>
  <si>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</si>
  <si>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</si>
  <si>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</si>
  <si>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</si>
  <si>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</si>
  <si>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</si>
  <si>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</si>
  <si>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</si>
  <si>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</si>
  <si>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</si>
  <si>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</si>
  <si>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</si>
  <si>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</si>
  <si>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</si>
  <si>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</si>
  <si>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</si>
  <si>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</si>
  <si>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</si>
  <si>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</si>
  <si>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</si>
  <si>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</si>
  <si>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Íèéòèéí åðºíõèé ¿éë÷èëãýý</t>
  </si>
  <si>
    <t>Íèéãèéí õàíãàìæ, íèéãìèéí õàëàìæ</t>
  </si>
  <si>
    <t>Íèãìèéí õýâ æóðàì, àþóëã¿é àæèëëàãàà</t>
  </si>
  <si>
    <t>Òýýâýð ,õîëáîî</t>
  </si>
  <si>
    <t>Ýð¿¿ë ìýíä</t>
  </si>
  <si>
    <t>Ýäèéí çàñãèéí áóñàä ¿éë àæèëëàãàà</t>
  </si>
  <si>
    <t>ªãëºã ñóìààð</t>
  </si>
  <si>
    <t>ªíäºð-óëààí</t>
  </si>
  <si>
    <t>Ondor-ulaan</t>
  </si>
  <si>
    <t xml:space="preserve">Jargalant 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</si>
  <si>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</si>
  <si>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</si>
  <si>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</si>
  <si>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</si>
  <si>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</si>
  <si>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</si>
  <si>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</si>
  <si>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</si>
  <si>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</si>
  <si>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</si>
  <si>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</si>
  <si>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</si>
  <si>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</si>
  <si>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</si>
  <si>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>Эрдэнэбулган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</si>
  <si>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</si>
  <si>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</si>
  <si>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</si>
  <si>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</si>
  <si>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</si>
  <si>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</si>
  <si>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</si>
  <si>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</si>
  <si>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</si>
  <si>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</si>
  <si>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</si>
  <si>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</si>
  <si>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</si>
  <si>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</si>
  <si>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</si>
  <si>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</si>
  <si>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</si>
  <si>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</si>
  <si>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</si>
  <si>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</si>
  <si>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</si>
  <si>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</si>
  <si>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</si>
  <si>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</si>
  <si>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</si>
  <si>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</si>
  <si>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</si>
  <si>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</si>
  <si>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</si>
  <si>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</si>
  <si>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</si>
  <si>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</si>
  <si>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</si>
  <si>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</si>
  <si>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</si>
  <si>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</si>
  <si>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</si>
  <si>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</si>
  <si>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</si>
  <si>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</si>
  <si>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</si>
  <si>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</si>
  <si>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</si>
  <si>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</si>
  <si>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</si>
  <si>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</si>
  <si>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</si>
  <si>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</si>
  <si>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</si>
  <si>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</si>
  <si>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</si>
  <si>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</si>
  <si>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</si>
  <si>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</si>
  <si>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</si>
  <si>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2012 îíû Vñàðûí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</si>
  <si>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</si>
  <si>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</si>
  <si>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</si>
  <si>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</si>
  <si>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</si>
  <si>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</si>
  <si>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</si>
  <si>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</si>
  <si>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</si>
  <si>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</si>
  <si>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</si>
  <si>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</si>
  <si>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IV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</si>
  <si>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</si>
  <si>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</si>
  <si>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</si>
  <si>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</si>
  <si>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</si>
  <si>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</si>
  <si>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</si>
  <si>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</si>
  <si>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</si>
  <si>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</si>
  <si>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</si>
  <si>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</si>
  <si>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</si>
  <si>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</si>
  <si>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</si>
  <si>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</si>
  <si>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</si>
  <si>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</si>
  <si>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</si>
  <si>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</si>
  <si>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Ургамалын өндөр</t>
  </si>
  <si>
    <t>ñòàíöûí</t>
  </si>
  <si>
    <t>Maximim wind speed</t>
  </si>
  <si>
    <t>Number of dist and show storm days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</si>
</sst>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#,##0.0"/>
    <numFmt numFmtId="198" formatCode="##########0.0"/>
    <numFmt numFmtId="199" formatCode="_ * #,##0.00_ ;_ * \-#,##0.00_ ;_ * &quot;-&quot;??_ ;_ @_ "/>
    <numFmt numFmtId="200" formatCode="_ * #,##0.0_ ;_ * \-#,##0.0_ ;_ * &quot;-&quot;??_ ;_ @_ "/>
  </numFmts>
  <fonts count="138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vertAlign val="superscript"/>
      <sz val="7"/>
      <name val="Times New Roman Mon"/>
      <family val="1"/>
    </font>
    <font>
      <sz val="6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i/>
      <sz val="8"/>
      <name val="Dutch Mon"/>
      <family val="0"/>
    </font>
    <font>
      <sz val="7"/>
      <color indexed="8"/>
      <name val="Arial Mon"/>
      <family val="2"/>
    </font>
    <font>
      <b/>
      <sz val="10"/>
      <name val="Arial"/>
      <family val="2"/>
    </font>
    <font>
      <b/>
      <sz val="12"/>
      <name val="Arial Mon"/>
      <family val="2"/>
    </font>
    <font>
      <sz val="12"/>
      <name val="Arial Mon"/>
      <family val="2"/>
    </font>
    <font>
      <i/>
      <sz val="10"/>
      <name val="Arial Mon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sz val="8"/>
      <name val="Arial"/>
      <family val="2"/>
    </font>
    <font>
      <sz val="8"/>
      <name val="NewtonCTT"/>
      <family val="0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7.5"/>
      <name val="Times New Roman Mon"/>
      <family val="1"/>
    </font>
    <font>
      <sz val="7.5"/>
      <name val="Arial Mon"/>
      <family val="2"/>
    </font>
    <font>
      <sz val="9"/>
      <name val="Times New Roman Mon"/>
      <family val="1"/>
    </font>
    <font>
      <b/>
      <sz val="6"/>
      <name val="Arial Mon"/>
      <family val="2"/>
    </font>
    <font>
      <sz val="7"/>
      <name val="Antique Olive"/>
      <family val="2"/>
    </font>
    <font>
      <b/>
      <sz val="7.5"/>
      <name val="Arial Mon"/>
      <family val="2"/>
    </font>
    <font>
      <sz val="6"/>
      <name val="Dutch Mon"/>
      <family val="0"/>
    </font>
    <font>
      <b/>
      <sz val="7.5"/>
      <name val="Times New Roman Mon"/>
      <family val="1"/>
    </font>
    <font>
      <sz val="7.5"/>
      <name val="Dutch Mon"/>
      <family val="0"/>
    </font>
    <font>
      <b/>
      <sz val="11"/>
      <name val="Arial Mon"/>
      <family val="2"/>
    </font>
    <font>
      <sz val="14"/>
      <name val="Arial Mon"/>
      <family val="2"/>
    </font>
    <font>
      <sz val="10"/>
      <name val="Arial BSB"/>
      <family val="0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sz val="7.5"/>
      <color indexed="8"/>
      <name val="Arial Mon"/>
      <family val="2"/>
    </font>
    <font>
      <b/>
      <i/>
      <sz val="7.5"/>
      <name val="Arial Mon"/>
      <family val="2"/>
    </font>
    <font>
      <i/>
      <sz val="7.5"/>
      <name val="Arial Mon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color indexed="12"/>
      <name val="Arial Mon"/>
      <family val="2"/>
    </font>
    <font>
      <b/>
      <sz val="7.5"/>
      <color indexed="17"/>
      <name val="Arial Mon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Mon"/>
      <family val="2"/>
    </font>
    <font>
      <b/>
      <sz val="8"/>
      <color indexed="8"/>
      <name val="Arial Mon"/>
      <family val="2"/>
    </font>
    <font>
      <sz val="8"/>
      <color indexed="8"/>
      <name val="Calibri"/>
      <family val="2"/>
    </font>
    <font>
      <sz val="6"/>
      <color indexed="8"/>
      <name val="Arial Mon"/>
      <family val="2"/>
    </font>
    <font>
      <sz val="8"/>
      <color indexed="10"/>
      <name val="Arial Mon"/>
      <family val="2"/>
    </font>
    <font>
      <sz val="8"/>
      <color indexed="9"/>
      <name val="Arial Mon"/>
      <family val="2"/>
    </font>
    <font>
      <sz val="8"/>
      <color indexed="36"/>
      <name val="Arial Mon"/>
      <family val="2"/>
    </font>
    <font>
      <sz val="8"/>
      <color indexed="12"/>
      <name val="Arial Mon"/>
      <family val="2"/>
    </font>
    <font>
      <b/>
      <sz val="8"/>
      <name val="Dutch Mon"/>
      <family val="0"/>
    </font>
    <font>
      <sz val="9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Mon"/>
      <family val="2"/>
    </font>
    <font>
      <b/>
      <sz val="8"/>
      <color theme="1"/>
      <name val="Arial Mon"/>
      <family val="2"/>
    </font>
    <font>
      <sz val="8"/>
      <color theme="1"/>
      <name val="Calibri"/>
      <family val="2"/>
    </font>
    <font>
      <sz val="7.5"/>
      <color theme="1"/>
      <name val="Arial Mon"/>
      <family val="2"/>
    </font>
    <font>
      <sz val="7"/>
      <color theme="1"/>
      <name val="Arial Mon"/>
      <family val="2"/>
    </font>
    <font>
      <sz val="6"/>
      <color theme="1"/>
      <name val="Arial Mon"/>
      <family val="2"/>
    </font>
    <font>
      <sz val="8"/>
      <color rgb="FFFF0000"/>
      <name val="Arial Mon"/>
      <family val="2"/>
    </font>
    <font>
      <sz val="8"/>
      <color theme="0"/>
      <name val="Arial Mon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0" applyNumberFormat="0" applyBorder="0" applyAlignment="0" applyProtection="0"/>
    <xf numFmtId="0" fontId="114" fillId="27" borderId="1" applyNumberFormat="0" applyAlignment="0" applyProtection="0"/>
    <xf numFmtId="0" fontId="1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78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14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176" fontId="13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76" fontId="13" fillId="0" borderId="17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justify" textRotation="9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7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9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76" fontId="28" fillId="0" borderId="0" xfId="0" applyNumberFormat="1" applyFont="1" applyAlignment="1">
      <alignment/>
    </xf>
    <xf numFmtId="0" fontId="32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29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9" fillId="0" borderId="0" xfId="0" applyNumberFormat="1" applyFont="1" applyAlignment="1">
      <alignment/>
    </xf>
    <xf numFmtId="0" fontId="23" fillId="0" borderId="0" xfId="0" applyFont="1" applyAlignment="1">
      <alignment/>
    </xf>
    <xf numFmtId="0" fontId="11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1" fontId="8" fillId="0" borderId="17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176" fontId="22" fillId="0" borderId="17" xfId="0" applyNumberFormat="1" applyFont="1" applyBorder="1" applyAlignment="1">
      <alignment horizontal="center"/>
    </xf>
    <xf numFmtId="0" fontId="10" fillId="0" borderId="0" xfId="100" applyFont="1" applyBorder="1">
      <alignment/>
      <protection/>
    </xf>
    <xf numFmtId="0" fontId="10" fillId="0" borderId="0" xfId="100" applyFont="1">
      <alignment/>
      <protection/>
    </xf>
    <xf numFmtId="0" fontId="0" fillId="0" borderId="0" xfId="100" applyFont="1">
      <alignment/>
      <protection/>
    </xf>
    <xf numFmtId="0" fontId="30" fillId="0" borderId="0" xfId="100" applyFont="1">
      <alignment/>
      <protection/>
    </xf>
    <xf numFmtId="0" fontId="3" fillId="0" borderId="0" xfId="99">
      <alignment/>
      <protection/>
    </xf>
    <xf numFmtId="0" fontId="6" fillId="0" borderId="14" xfId="100" applyFont="1" applyBorder="1" applyAlignment="1">
      <alignment horizontal="center"/>
      <protection/>
    </xf>
    <xf numFmtId="0" fontId="6" fillId="0" borderId="13" xfId="100" applyFont="1" applyBorder="1">
      <alignment/>
      <protection/>
    </xf>
    <xf numFmtId="0" fontId="6" fillId="0" borderId="15" xfId="100" applyFont="1" applyBorder="1">
      <alignment/>
      <protection/>
    </xf>
    <xf numFmtId="0" fontId="6" fillId="0" borderId="10" xfId="100" applyFont="1" applyBorder="1">
      <alignment/>
      <protection/>
    </xf>
    <xf numFmtId="0" fontId="6" fillId="0" borderId="14" xfId="100" applyFont="1" applyBorder="1">
      <alignment/>
      <protection/>
    </xf>
    <xf numFmtId="0" fontId="6" fillId="0" borderId="11" xfId="100" applyFont="1" applyBorder="1" applyAlignment="1">
      <alignment horizontal="center"/>
      <protection/>
    </xf>
    <xf numFmtId="0" fontId="6" fillId="0" borderId="11" xfId="100" applyFont="1" applyBorder="1">
      <alignment/>
      <protection/>
    </xf>
    <xf numFmtId="0" fontId="6" fillId="0" borderId="0" xfId="100" applyFont="1" applyBorder="1" applyAlignment="1">
      <alignment horizontal="center"/>
      <protection/>
    </xf>
    <xf numFmtId="176" fontId="6" fillId="0" borderId="0" xfId="100" applyNumberFormat="1" applyFont="1" applyBorder="1">
      <alignment/>
      <protection/>
    </xf>
    <xf numFmtId="0" fontId="6" fillId="0" borderId="0" xfId="100" applyFont="1" applyBorder="1">
      <alignment/>
      <protection/>
    </xf>
    <xf numFmtId="0" fontId="6" fillId="0" borderId="17" xfId="100" applyFont="1" applyBorder="1">
      <alignment/>
      <protection/>
    </xf>
    <xf numFmtId="176" fontId="6" fillId="0" borderId="17" xfId="100" applyNumberFormat="1" applyFont="1" applyBorder="1">
      <alignment/>
      <protection/>
    </xf>
    <xf numFmtId="0" fontId="10" fillId="0" borderId="0" xfId="100" applyFont="1" applyAlignment="1">
      <alignment horizontal="left"/>
      <protection/>
    </xf>
    <xf numFmtId="0" fontId="10" fillId="0" borderId="0" xfId="10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1" fillId="0" borderId="13" xfId="100" applyFont="1" applyBorder="1">
      <alignment/>
      <protection/>
    </xf>
    <xf numFmtId="0" fontId="30" fillId="0" borderId="0" xfId="100" applyFont="1" applyBorder="1">
      <alignment/>
      <protection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13" fillId="0" borderId="0" xfId="0" applyFont="1" applyAlignment="1">
      <alignment textRotation="90"/>
    </xf>
    <xf numFmtId="0" fontId="2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4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"/>
    </xf>
    <xf numFmtId="176" fontId="22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19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15" xfId="0" applyFont="1" applyBorder="1" applyAlignment="1">
      <alignment/>
    </xf>
    <xf numFmtId="0" fontId="22" fillId="0" borderId="22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/>
    </xf>
    <xf numFmtId="176" fontId="22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3" fillId="0" borderId="17" xfId="0" applyFont="1" applyBorder="1" applyAlignment="1">
      <alignment/>
    </xf>
    <xf numFmtId="0" fontId="36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00" applyFont="1" applyBorder="1">
      <alignment/>
      <protection/>
    </xf>
    <xf numFmtId="0" fontId="0" fillId="0" borderId="0" xfId="100" applyFont="1" applyBorder="1">
      <alignment/>
      <protection/>
    </xf>
    <xf numFmtId="0" fontId="3" fillId="0" borderId="0" xfId="99" applyBorder="1">
      <alignment/>
      <protection/>
    </xf>
    <xf numFmtId="0" fontId="8" fillId="0" borderId="0" xfId="100" applyFont="1" applyBorder="1">
      <alignment/>
      <protection/>
    </xf>
    <xf numFmtId="14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8" fillId="0" borderId="0" xfId="100" applyFont="1">
      <alignment/>
      <protection/>
    </xf>
    <xf numFmtId="0" fontId="6" fillId="0" borderId="12" xfId="100" applyFont="1" applyBorder="1">
      <alignment/>
      <protection/>
    </xf>
    <xf numFmtId="0" fontId="6" fillId="0" borderId="10" xfId="100" applyFont="1" applyBorder="1" applyAlignment="1">
      <alignment horizontal="center"/>
      <protection/>
    </xf>
    <xf numFmtId="0" fontId="6" fillId="0" borderId="22" xfId="100" applyFont="1" applyBorder="1">
      <alignment/>
      <protection/>
    </xf>
    <xf numFmtId="0" fontId="6" fillId="0" borderId="24" xfId="100" applyFont="1" applyBorder="1">
      <alignment/>
      <protection/>
    </xf>
    <xf numFmtId="0" fontId="1" fillId="0" borderId="0" xfId="100" applyFont="1">
      <alignment/>
      <protection/>
    </xf>
    <xf numFmtId="0" fontId="6" fillId="0" borderId="13" xfId="100" applyFont="1" applyBorder="1" applyAlignment="1">
      <alignment horizontal="center"/>
      <protection/>
    </xf>
    <xf numFmtId="0" fontId="37" fillId="0" borderId="11" xfId="100" applyFont="1" applyBorder="1">
      <alignment/>
      <protection/>
    </xf>
    <xf numFmtId="0" fontId="1" fillId="0" borderId="0" xfId="100" applyFont="1" applyBorder="1">
      <alignment/>
      <protection/>
    </xf>
    <xf numFmtId="0" fontId="6" fillId="0" borderId="0" xfId="100" applyFont="1" applyBorder="1" applyAlignment="1">
      <alignment/>
      <protection/>
    </xf>
    <xf numFmtId="0" fontId="37" fillId="0" borderId="14" xfId="100" applyFont="1" applyBorder="1">
      <alignment/>
      <protection/>
    </xf>
    <xf numFmtId="0" fontId="1" fillId="0" borderId="17" xfId="100" applyFont="1" applyBorder="1">
      <alignment/>
      <protection/>
    </xf>
    <xf numFmtId="0" fontId="6" fillId="0" borderId="16" xfId="100" applyFont="1" applyBorder="1" applyAlignment="1">
      <alignment horizontal="center"/>
      <protection/>
    </xf>
    <xf numFmtId="0" fontId="1" fillId="0" borderId="16" xfId="100" applyFont="1" applyBorder="1">
      <alignment/>
      <protection/>
    </xf>
    <xf numFmtId="0" fontId="6" fillId="0" borderId="15" xfId="100" applyFont="1" applyBorder="1" applyAlignment="1">
      <alignment horizontal="center"/>
      <protection/>
    </xf>
    <xf numFmtId="176" fontId="6" fillId="0" borderId="0" xfId="100" applyNumberFormat="1" applyFont="1">
      <alignment/>
      <protection/>
    </xf>
    <xf numFmtId="0" fontId="19" fillId="0" borderId="13" xfId="100" applyFont="1" applyBorder="1">
      <alignment/>
      <protection/>
    </xf>
    <xf numFmtId="0" fontId="11" fillId="0" borderId="15" xfId="100" applyFont="1" applyBorder="1">
      <alignment/>
      <protection/>
    </xf>
    <xf numFmtId="0" fontId="37" fillId="0" borderId="16" xfId="100" applyFont="1" applyBorder="1">
      <alignment/>
      <protection/>
    </xf>
    <xf numFmtId="0" fontId="13" fillId="0" borderId="0" xfId="0" applyFont="1" applyBorder="1" applyAlignment="1">
      <alignment horizontal="left" vertical="justify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23" xfId="0" applyFont="1" applyBorder="1" applyAlignment="1">
      <alignment/>
    </xf>
    <xf numFmtId="14" fontId="10" fillId="0" borderId="0" xfId="0" applyNumberFormat="1" applyFont="1" applyAlignment="1">
      <alignment/>
    </xf>
    <xf numFmtId="0" fontId="1" fillId="0" borderId="14" xfId="100" applyFont="1" applyBorder="1">
      <alignment/>
      <protection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3" xfId="100" applyFont="1" applyBorder="1" applyAlignment="1">
      <alignment horizontal="center"/>
      <protection/>
    </xf>
    <xf numFmtId="0" fontId="10" fillId="0" borderId="23" xfId="100" applyFont="1" applyBorder="1">
      <alignment/>
      <protection/>
    </xf>
    <xf numFmtId="0" fontId="10" fillId="0" borderId="11" xfId="100" applyFont="1" applyBorder="1">
      <alignment/>
      <protection/>
    </xf>
    <xf numFmtId="1" fontId="6" fillId="0" borderId="23" xfId="100" applyNumberFormat="1" applyFont="1" applyBorder="1">
      <alignment/>
      <protection/>
    </xf>
    <xf numFmtId="176" fontId="8" fillId="0" borderId="17" xfId="100" applyNumberFormat="1" applyFont="1" applyBorder="1">
      <alignment/>
      <protection/>
    </xf>
    <xf numFmtId="0" fontId="30" fillId="0" borderId="17" xfId="100" applyFont="1" applyBorder="1">
      <alignment/>
      <protection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6" fillId="0" borderId="0" xfId="100" applyFont="1" applyAlignment="1">
      <alignment horizontal="right"/>
      <protection/>
    </xf>
    <xf numFmtId="176" fontId="12" fillId="0" borderId="0" xfId="0" applyNumberFormat="1" applyFont="1" applyBorder="1" applyAlignment="1">
      <alignment/>
    </xf>
    <xf numFmtId="0" fontId="9" fillId="0" borderId="0" xfId="0" applyFont="1" applyAlignment="1">
      <alignment textRotation="135"/>
    </xf>
    <xf numFmtId="0" fontId="9" fillId="0" borderId="0" xfId="0" applyFont="1" applyAlignment="1">
      <alignment textRotation="45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6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22" fillId="0" borderId="12" xfId="0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30" fillId="0" borderId="0" xfId="0" applyFont="1" applyAlignment="1">
      <alignment/>
    </xf>
    <xf numFmtId="0" fontId="42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23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1" fillId="0" borderId="16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/>
    </xf>
    <xf numFmtId="0" fontId="28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00" applyNumberFormat="1" applyFont="1" applyBorder="1">
      <alignment/>
      <protection/>
    </xf>
    <xf numFmtId="1" fontId="6" fillId="0" borderId="17" xfId="100" applyNumberFormat="1" applyFont="1" applyBorder="1">
      <alignment/>
      <protection/>
    </xf>
    <xf numFmtId="1" fontId="6" fillId="0" borderId="0" xfId="90" applyNumberFormat="1" applyFont="1" applyFill="1" applyBorder="1" applyAlignment="1">
      <alignment/>
      <protection/>
    </xf>
    <xf numFmtId="176" fontId="6" fillId="0" borderId="0" xfId="100" applyNumberFormat="1" applyFont="1" applyAlignment="1">
      <alignment horizontal="right"/>
      <protection/>
    </xf>
    <xf numFmtId="0" fontId="6" fillId="0" borderId="20" xfId="0" applyFont="1" applyBorder="1" applyAlignment="1">
      <alignment horizontal="left" vertical="justify"/>
    </xf>
    <xf numFmtId="0" fontId="11" fillId="0" borderId="14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6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0" fillId="0" borderId="23" xfId="100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128" fillId="0" borderId="0" xfId="0" applyFont="1" applyAlignment="1">
      <alignment/>
    </xf>
    <xf numFmtId="0" fontId="128" fillId="0" borderId="17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10" fillId="0" borderId="0" xfId="100" applyFont="1" applyFill="1">
      <alignment/>
      <protection/>
    </xf>
    <xf numFmtId="14" fontId="6" fillId="0" borderId="0" xfId="0" applyNumberFormat="1" applyFont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176" fontId="10" fillId="0" borderId="0" xfId="100" applyNumberFormat="1" applyFont="1">
      <alignment/>
      <protection/>
    </xf>
    <xf numFmtId="0" fontId="23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30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Border="1" applyAlignment="1">
      <alignment horizontal="center" vertical="center" textRotation="90" wrapText="1"/>
    </xf>
    <xf numFmtId="0" fontId="45" fillId="0" borderId="0" xfId="0" applyFont="1" applyAlignment="1">
      <alignment/>
    </xf>
    <xf numFmtId="0" fontId="129" fillId="0" borderId="0" xfId="89" applyFont="1">
      <alignment/>
      <protection/>
    </xf>
    <xf numFmtId="0" fontId="130" fillId="0" borderId="0" xfId="89" applyFont="1">
      <alignment/>
      <protection/>
    </xf>
    <xf numFmtId="0" fontId="131" fillId="0" borderId="24" xfId="88" applyFont="1" applyBorder="1" applyAlignment="1">
      <alignment vertical="center" wrapText="1"/>
      <protection/>
    </xf>
    <xf numFmtId="0" fontId="128" fillId="0" borderId="23" xfId="88" applyFont="1" applyBorder="1" applyAlignment="1">
      <alignment vertical="center" wrapText="1"/>
      <protection/>
    </xf>
    <xf numFmtId="0" fontId="132" fillId="0" borderId="23" xfId="88" applyFont="1" applyBorder="1" applyAlignment="1">
      <alignment horizontal="center"/>
      <protection/>
    </xf>
    <xf numFmtId="0" fontId="132" fillId="0" borderId="21" xfId="88" applyFont="1" applyBorder="1" applyAlignment="1">
      <alignment horizontal="center"/>
      <protection/>
    </xf>
    <xf numFmtId="0" fontId="128" fillId="0" borderId="0" xfId="88" applyFont="1" applyBorder="1" applyAlignment="1">
      <alignment vertical="center" wrapText="1"/>
      <protection/>
    </xf>
    <xf numFmtId="0" fontId="132" fillId="0" borderId="0" xfId="88" applyFont="1">
      <alignment/>
      <protection/>
    </xf>
    <xf numFmtId="0" fontId="128" fillId="0" borderId="0" xfId="88" applyFont="1">
      <alignment/>
      <protection/>
    </xf>
    <xf numFmtId="0" fontId="133" fillId="0" borderId="0" xfId="88" applyFont="1">
      <alignment/>
      <protection/>
    </xf>
    <xf numFmtId="0" fontId="133" fillId="0" borderId="0" xfId="88" applyFont="1" applyBorder="1">
      <alignment/>
      <protection/>
    </xf>
    <xf numFmtId="0" fontId="128" fillId="0" borderId="0" xfId="88" applyFont="1" applyBorder="1">
      <alignment/>
      <protection/>
    </xf>
    <xf numFmtId="0" fontId="128" fillId="0" borderId="17" xfId="88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6" fillId="0" borderId="0" xfId="0" applyNumberFormat="1" applyFont="1" applyBorder="1" applyAlignment="1">
      <alignment/>
    </xf>
    <xf numFmtId="0" fontId="134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134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176" fontId="8" fillId="0" borderId="22" xfId="0" applyNumberFormat="1" applyFont="1" applyBorder="1" applyAlignment="1">
      <alignment/>
    </xf>
    <xf numFmtId="0" fontId="6" fillId="0" borderId="17" xfId="101" applyFont="1" applyBorder="1" applyAlignment="1">
      <alignment horizontal="right"/>
      <protection/>
    </xf>
    <xf numFmtId="0" fontId="11" fillId="0" borderId="17" xfId="101" applyFont="1" applyBorder="1" applyAlignment="1">
      <alignment horizontal="right"/>
      <protection/>
    </xf>
    <xf numFmtId="176" fontId="6" fillId="0" borderId="22" xfId="0" applyNumberFormat="1" applyFont="1" applyBorder="1" applyAlignment="1">
      <alignment/>
    </xf>
    <xf numFmtId="0" fontId="6" fillId="0" borderId="0" xfId="97" applyFont="1">
      <alignment/>
      <protection/>
    </xf>
    <xf numFmtId="0" fontId="6" fillId="0" borderId="0" xfId="97" applyFont="1" applyBorder="1">
      <alignment/>
      <protection/>
    </xf>
    <xf numFmtId="0" fontId="23" fillId="0" borderId="0" xfId="97" applyFont="1" applyBorder="1">
      <alignment/>
      <protection/>
    </xf>
    <xf numFmtId="0" fontId="30" fillId="0" borderId="0" xfId="97" applyFont="1" applyBorder="1">
      <alignment/>
      <protection/>
    </xf>
    <xf numFmtId="14" fontId="6" fillId="0" borderId="0" xfId="97" applyNumberFormat="1" applyFont="1" applyBorder="1">
      <alignment/>
      <protection/>
    </xf>
    <xf numFmtId="14" fontId="6" fillId="0" borderId="0" xfId="97" applyNumberFormat="1" applyFont="1">
      <alignment/>
      <protection/>
    </xf>
    <xf numFmtId="0" fontId="6" fillId="0" borderId="12" xfId="97" applyFont="1" applyBorder="1">
      <alignment/>
      <protection/>
    </xf>
    <xf numFmtId="0" fontId="6" fillId="0" borderId="10" xfId="97" applyFont="1" applyBorder="1">
      <alignment/>
      <protection/>
    </xf>
    <xf numFmtId="0" fontId="10" fillId="0" borderId="10" xfId="97" applyFont="1" applyBorder="1">
      <alignment/>
      <protection/>
    </xf>
    <xf numFmtId="0" fontId="10" fillId="0" borderId="12" xfId="97" applyFont="1" applyBorder="1">
      <alignment/>
      <protection/>
    </xf>
    <xf numFmtId="0" fontId="10" fillId="0" borderId="20" xfId="97" applyFont="1" applyBorder="1">
      <alignment/>
      <protection/>
    </xf>
    <xf numFmtId="0" fontId="10" fillId="0" borderId="22" xfId="97" applyFont="1" applyBorder="1">
      <alignment/>
      <protection/>
    </xf>
    <xf numFmtId="0" fontId="10" fillId="0" borderId="11" xfId="97" applyFont="1" applyBorder="1">
      <alignment/>
      <protection/>
    </xf>
    <xf numFmtId="0" fontId="10" fillId="0" borderId="0" xfId="97" applyFont="1" applyBorder="1">
      <alignment/>
      <protection/>
    </xf>
    <xf numFmtId="0" fontId="6" fillId="0" borderId="13" xfId="97" applyFont="1" applyBorder="1">
      <alignment/>
      <protection/>
    </xf>
    <xf numFmtId="0" fontId="42" fillId="0" borderId="13" xfId="97" applyFont="1" applyBorder="1">
      <alignment/>
      <protection/>
    </xf>
    <xf numFmtId="0" fontId="42" fillId="0" borderId="0" xfId="97" applyFont="1" applyBorder="1">
      <alignment/>
      <protection/>
    </xf>
    <xf numFmtId="0" fontId="10" fillId="0" borderId="18" xfId="97" applyFont="1" applyBorder="1">
      <alignment/>
      <protection/>
    </xf>
    <xf numFmtId="0" fontId="10" fillId="0" borderId="14" xfId="97" applyFont="1" applyBorder="1">
      <alignment/>
      <protection/>
    </xf>
    <xf numFmtId="0" fontId="10" fillId="0" borderId="13" xfId="97" applyFont="1" applyBorder="1" applyAlignment="1">
      <alignment horizontal="center"/>
      <protection/>
    </xf>
    <xf numFmtId="0" fontId="42" fillId="0" borderId="0" xfId="97" applyFont="1" applyBorder="1" applyAlignment="1">
      <alignment horizontal="center"/>
      <protection/>
    </xf>
    <xf numFmtId="0" fontId="10" fillId="0" borderId="0" xfId="97" applyFont="1" applyBorder="1" applyAlignment="1">
      <alignment horizontal="center"/>
      <protection/>
    </xf>
    <xf numFmtId="0" fontId="10" fillId="0" borderId="21" xfId="97" applyFont="1" applyBorder="1">
      <alignment/>
      <protection/>
    </xf>
    <xf numFmtId="0" fontId="42" fillId="0" borderId="24" xfId="97" applyFont="1" applyBorder="1">
      <alignment/>
      <protection/>
    </xf>
    <xf numFmtId="0" fontId="42" fillId="0" borderId="18" xfId="97" applyFont="1" applyBorder="1">
      <alignment/>
      <protection/>
    </xf>
    <xf numFmtId="0" fontId="10" fillId="0" borderId="13" xfId="97" applyFont="1" applyBorder="1">
      <alignment/>
      <protection/>
    </xf>
    <xf numFmtId="0" fontId="42" fillId="0" borderId="14" xfId="97" applyFont="1" applyBorder="1">
      <alignment/>
      <protection/>
    </xf>
    <xf numFmtId="0" fontId="10" fillId="0" borderId="17" xfId="97" applyFont="1" applyBorder="1">
      <alignment/>
      <protection/>
    </xf>
    <xf numFmtId="0" fontId="10" fillId="0" borderId="15" xfId="97" applyFont="1" applyBorder="1">
      <alignment/>
      <protection/>
    </xf>
    <xf numFmtId="0" fontId="10" fillId="0" borderId="16" xfId="97" applyFont="1" applyBorder="1">
      <alignment/>
      <protection/>
    </xf>
    <xf numFmtId="0" fontId="42" fillId="0" borderId="16" xfId="97" applyFont="1" applyBorder="1">
      <alignment/>
      <protection/>
    </xf>
    <xf numFmtId="0" fontId="42" fillId="0" borderId="17" xfId="97" applyFont="1" applyBorder="1">
      <alignment/>
      <protection/>
    </xf>
    <xf numFmtId="176" fontId="3" fillId="0" borderId="0" xfId="97" applyNumberFormat="1" applyFont="1" applyBorder="1" applyAlignment="1">
      <alignment horizontal="right"/>
      <protection/>
    </xf>
    <xf numFmtId="176" fontId="10" fillId="0" borderId="0" xfId="97" applyNumberFormat="1" applyFont="1">
      <alignment/>
      <protection/>
    </xf>
    <xf numFmtId="0" fontId="10" fillId="0" borderId="0" xfId="97" applyFont="1">
      <alignment/>
      <protection/>
    </xf>
    <xf numFmtId="0" fontId="10" fillId="0" borderId="0" xfId="97" applyFont="1" applyBorder="1" applyAlignment="1">
      <alignment horizontal="right"/>
      <protection/>
    </xf>
    <xf numFmtId="1" fontId="10" fillId="0" borderId="0" xfId="97" applyNumberFormat="1" applyFont="1" applyBorder="1">
      <alignment/>
      <protection/>
    </xf>
    <xf numFmtId="0" fontId="3" fillId="0" borderId="0" xfId="97" applyFont="1" applyBorder="1" applyAlignment="1">
      <alignment horizontal="right"/>
      <protection/>
    </xf>
    <xf numFmtId="0" fontId="10" fillId="0" borderId="0" xfId="97" applyFont="1" applyBorder="1" quotePrefix="1">
      <alignment/>
      <protection/>
    </xf>
    <xf numFmtId="176" fontId="3" fillId="0" borderId="17" xfId="97" applyNumberFormat="1" applyFont="1" applyBorder="1" applyAlignment="1">
      <alignment horizontal="right"/>
      <protection/>
    </xf>
    <xf numFmtId="0" fontId="3" fillId="0" borderId="17" xfId="97" applyFont="1" applyBorder="1" applyAlignment="1">
      <alignment horizontal="right"/>
      <protection/>
    </xf>
    <xf numFmtId="0" fontId="30" fillId="0" borderId="17" xfId="0" applyFont="1" applyBorder="1" applyAlignment="1">
      <alignment horizontal="right"/>
    </xf>
    <xf numFmtId="0" fontId="31" fillId="0" borderId="22" xfId="0" applyFont="1" applyBorder="1" applyAlignment="1">
      <alignment horizontal="center"/>
    </xf>
    <xf numFmtId="176" fontId="39" fillId="0" borderId="22" xfId="97" applyNumberFormat="1" applyFont="1" applyBorder="1" applyAlignment="1">
      <alignment horizontal="right"/>
      <protection/>
    </xf>
    <xf numFmtId="176" fontId="39" fillId="0" borderId="0" xfId="97" applyNumberFormat="1" applyFont="1" applyBorder="1" applyAlignment="1">
      <alignment horizontal="right"/>
      <protection/>
    </xf>
    <xf numFmtId="0" fontId="39" fillId="0" borderId="0" xfId="97" applyFont="1" applyBorder="1" applyAlignment="1">
      <alignment horizontal="right"/>
      <protection/>
    </xf>
    <xf numFmtId="0" fontId="10" fillId="0" borderId="0" xfId="97" applyFont="1" applyAlignment="1">
      <alignment horizontal="center"/>
      <protection/>
    </xf>
    <xf numFmtId="0" fontId="10" fillId="0" borderId="17" xfId="101" applyFont="1" applyBorder="1">
      <alignment/>
      <protection/>
    </xf>
    <xf numFmtId="0" fontId="49" fillId="0" borderId="17" xfId="101" applyFont="1" applyBorder="1">
      <alignment/>
      <protection/>
    </xf>
    <xf numFmtId="176" fontId="10" fillId="0" borderId="22" xfId="97" applyNumberFormat="1" applyFont="1" applyBorder="1" applyAlignment="1">
      <alignment horizontal="right"/>
      <protection/>
    </xf>
    <xf numFmtId="0" fontId="6" fillId="0" borderId="24" xfId="0" applyFont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18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8" xfId="0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33" fillId="0" borderId="17" xfId="0" applyFont="1" applyBorder="1" applyAlignment="1">
      <alignment horizontal="right"/>
    </xf>
    <xf numFmtId="0" fontId="45" fillId="0" borderId="15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6" fillId="0" borderId="17" xfId="101" applyFont="1" applyBorder="1">
      <alignment/>
      <protection/>
    </xf>
    <xf numFmtId="0" fontId="11" fillId="0" borderId="17" xfId="101" applyFont="1" applyBorder="1">
      <alignment/>
      <protection/>
    </xf>
    <xf numFmtId="0" fontId="3" fillId="0" borderId="0" xfId="0" applyFont="1" applyAlignment="1">
      <alignment/>
    </xf>
    <xf numFmtId="0" fontId="45" fillId="0" borderId="2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4" xfId="0" applyFont="1" applyBorder="1" applyAlignment="1">
      <alignment horizontal="left"/>
    </xf>
    <xf numFmtId="0" fontId="6" fillId="0" borderId="21" xfId="0" applyFont="1" applyBorder="1" applyAlignment="1">
      <alignment horizontal="center" wrapText="1"/>
    </xf>
    <xf numFmtId="0" fontId="45" fillId="0" borderId="14" xfId="0" applyFont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4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176" fontId="8" fillId="0" borderId="17" xfId="0" applyNumberFormat="1" applyFont="1" applyBorder="1" applyAlignment="1">
      <alignment horizontal="center"/>
    </xf>
    <xf numFmtId="176" fontId="8" fillId="0" borderId="21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1" xfId="0" applyFont="1" applyBorder="1" applyAlignment="1">
      <alignment horizontal="left" indent="3"/>
    </xf>
    <xf numFmtId="0" fontId="6" fillId="0" borderId="24" xfId="0" applyFont="1" applyBorder="1" applyAlignment="1">
      <alignment horizontal="left" indent="3"/>
    </xf>
    <xf numFmtId="0" fontId="51" fillId="0" borderId="0" xfId="0" applyFont="1" applyBorder="1" applyAlignment="1">
      <alignment/>
    </xf>
    <xf numFmtId="176" fontId="135" fillId="0" borderId="0" xfId="0" applyNumberFormat="1" applyFont="1" applyAlignment="1">
      <alignment/>
    </xf>
    <xf numFmtId="176" fontId="135" fillId="0" borderId="17" xfId="0" applyNumberFormat="1" applyFont="1" applyBorder="1" applyAlignment="1">
      <alignment/>
    </xf>
    <xf numFmtId="0" fontId="52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53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176" fontId="6" fillId="0" borderId="25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horizontal="center"/>
    </xf>
    <xf numFmtId="176" fontId="7" fillId="0" borderId="0" xfId="0" applyNumberFormat="1" applyFont="1" applyBorder="1" applyAlignment="1">
      <alignment/>
    </xf>
    <xf numFmtId="1" fontId="54" fillId="0" borderId="0" xfId="0" applyNumberFormat="1" applyFont="1" applyBorder="1" applyAlignment="1">
      <alignment/>
    </xf>
    <xf numFmtId="176" fontId="54" fillId="0" borderId="0" xfId="0" applyNumberFormat="1" applyFont="1" applyBorder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76" fontId="56" fillId="0" borderId="0" xfId="0" applyNumberFormat="1" applyFont="1" applyAlignment="1">
      <alignment/>
    </xf>
    <xf numFmtId="0" fontId="5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51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51" fillId="33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176" fontId="51" fillId="0" borderId="0" xfId="0" applyNumberFormat="1" applyFont="1" applyBorder="1" applyAlignment="1">
      <alignment horizontal="center"/>
    </xf>
    <xf numFmtId="176" fontId="58" fillId="0" borderId="0" xfId="0" applyNumberFormat="1" applyFont="1" applyAlignment="1">
      <alignment/>
    </xf>
    <xf numFmtId="176" fontId="17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176" fontId="17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17" fillId="0" borderId="0" xfId="0" applyNumberFormat="1" applyFont="1" applyBorder="1" applyAlignment="1">
      <alignment horizontal="center"/>
    </xf>
    <xf numFmtId="176" fontId="51" fillId="0" borderId="0" xfId="0" applyNumberFormat="1" applyFont="1" applyAlignment="1">
      <alignment/>
    </xf>
    <xf numFmtId="176" fontId="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6" fontId="50" fillId="0" borderId="0" xfId="0" applyNumberFormat="1" applyFont="1" applyBorder="1" applyAlignment="1">
      <alignment/>
    </xf>
    <xf numFmtId="176" fontId="50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176" fontId="54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0" fontId="26" fillId="0" borderId="0" xfId="0" applyFont="1" applyAlignment="1">
      <alignment horizontal="center"/>
    </xf>
    <xf numFmtId="0" fontId="60" fillId="0" borderId="0" xfId="0" applyFont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183" fontId="7" fillId="0" borderId="23" xfId="74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183" fontId="7" fillId="0" borderId="0" xfId="74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9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indent="1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9" fillId="0" borderId="0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176" fontId="26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59" fillId="0" borderId="0" xfId="0" applyFont="1" applyBorder="1" applyAlignment="1">
      <alignment horizontal="left" indent="5"/>
    </xf>
    <xf numFmtId="0" fontId="63" fillId="0" borderId="0" xfId="0" applyFont="1" applyBorder="1" applyAlignment="1">
      <alignment horizontal="left" indent="5"/>
    </xf>
    <xf numFmtId="0" fontId="63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176" fontId="28" fillId="0" borderId="11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" fontId="28" fillId="0" borderId="13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0" fontId="23" fillId="0" borderId="18" xfId="0" applyFont="1" applyBorder="1" applyAlignment="1">
      <alignment/>
    </xf>
    <xf numFmtId="1" fontId="28" fillId="0" borderId="14" xfId="0" applyNumberFormat="1" applyFont="1" applyBorder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76" fontId="28" fillId="0" borderId="16" xfId="0" applyNumberFormat="1" applyFont="1" applyBorder="1" applyAlignment="1">
      <alignment/>
    </xf>
    <xf numFmtId="176" fontId="52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76" fontId="51" fillId="0" borderId="0" xfId="0" applyNumberFormat="1" applyFont="1" applyFill="1" applyBorder="1" applyAlignment="1">
      <alignment/>
    </xf>
    <xf numFmtId="176" fontId="69" fillId="0" borderId="0" xfId="104" applyNumberFormat="1" applyFont="1" applyFill="1" applyBorder="1" applyAlignment="1">
      <alignment horizontal="center"/>
    </xf>
    <xf numFmtId="176" fontId="51" fillId="0" borderId="12" xfId="104" applyNumberFormat="1" applyFont="1" applyFill="1" applyBorder="1" applyAlignment="1">
      <alignment horizontal="center"/>
    </xf>
    <xf numFmtId="176" fontId="51" fillId="0" borderId="0" xfId="104" applyNumberFormat="1" applyFont="1" applyFill="1" applyBorder="1" applyAlignment="1">
      <alignment horizontal="center"/>
    </xf>
    <xf numFmtId="176" fontId="51" fillId="0" borderId="0" xfId="0" applyNumberFormat="1" applyFont="1" applyFill="1" applyBorder="1" applyAlignment="1">
      <alignment horizontal="center"/>
    </xf>
    <xf numFmtId="176" fontId="51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176" fontId="51" fillId="0" borderId="0" xfId="0" applyNumberFormat="1" applyFont="1" applyFill="1" applyAlignment="1">
      <alignment horizontal="center"/>
    </xf>
    <xf numFmtId="176" fontId="51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5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176" fontId="51" fillId="0" borderId="15" xfId="0" applyNumberFormat="1" applyFont="1" applyFill="1" applyBorder="1" applyAlignment="1">
      <alignment horizontal="center"/>
    </xf>
    <xf numFmtId="176" fontId="51" fillId="0" borderId="22" xfId="0" applyNumberFormat="1" applyFont="1" applyFill="1" applyBorder="1" applyAlignment="1">
      <alignment horizontal="center"/>
    </xf>
    <xf numFmtId="176" fontId="51" fillId="0" borderId="22" xfId="104" applyNumberFormat="1" applyFont="1" applyFill="1" applyBorder="1" applyAlignment="1">
      <alignment horizontal="center"/>
    </xf>
    <xf numFmtId="176" fontId="51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Continuous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176" fontId="51" fillId="0" borderId="17" xfId="0" applyNumberFormat="1" applyFont="1" applyFill="1" applyBorder="1" applyAlignment="1">
      <alignment/>
    </xf>
    <xf numFmtId="176" fontId="51" fillId="0" borderId="17" xfId="104" applyNumberFormat="1" applyFont="1" applyFill="1" applyBorder="1" applyAlignment="1">
      <alignment horizontal="left"/>
    </xf>
    <xf numFmtId="176" fontId="51" fillId="0" borderId="0" xfId="104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5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176" fontId="51" fillId="0" borderId="23" xfId="0" applyNumberFormat="1" applyFont="1" applyFill="1" applyBorder="1" applyAlignment="1">
      <alignment horizontal="center"/>
    </xf>
    <xf numFmtId="176" fontId="51" fillId="0" borderId="12" xfId="0" applyNumberFormat="1" applyFont="1" applyFill="1" applyBorder="1" applyAlignment="1">
      <alignment horizontal="center"/>
    </xf>
    <xf numFmtId="176" fontId="69" fillId="0" borderId="12" xfId="0" applyNumberFormat="1" applyFont="1" applyFill="1" applyBorder="1" applyAlignment="1">
      <alignment horizontal="center"/>
    </xf>
    <xf numFmtId="197" fontId="51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176" fontId="69" fillId="0" borderId="0" xfId="0" applyNumberFormat="1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197" fontId="51" fillId="0" borderId="17" xfId="0" applyNumberFormat="1" applyFont="1" applyFill="1" applyBorder="1" applyAlignment="1">
      <alignment horizontal="center"/>
    </xf>
    <xf numFmtId="176" fontId="69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28" fillId="0" borderId="0" xfId="98" applyFont="1" applyBorder="1" applyAlignment="1">
      <alignment horizontal="left"/>
      <protection/>
    </xf>
    <xf numFmtId="0" fontId="22" fillId="0" borderId="0" xfId="98" applyFont="1" applyBorder="1" applyAlignment="1">
      <alignment horizontal="left"/>
      <protection/>
    </xf>
    <xf numFmtId="0" fontId="72" fillId="0" borderId="0" xfId="98" applyFont="1" applyBorder="1" applyAlignment="1">
      <alignment horizontal="center" vertical="center"/>
      <protection/>
    </xf>
    <xf numFmtId="0" fontId="73" fillId="0" borderId="0" xfId="98" applyFont="1" applyBorder="1" applyAlignment="1">
      <alignment horizontal="center"/>
      <protection/>
    </xf>
    <xf numFmtId="186" fontId="74" fillId="0" borderId="0" xfId="94" applyNumberFormat="1" applyFont="1" applyBorder="1" applyAlignment="1">
      <alignment/>
      <protection/>
    </xf>
    <xf numFmtId="198" fontId="6" fillId="0" borderId="0" xfId="0" applyNumberFormat="1" applyFont="1" applyAlignment="1">
      <alignment/>
    </xf>
    <xf numFmtId="0" fontId="136" fillId="0" borderId="0" xfId="0" applyFont="1" applyAlignment="1">
      <alignment/>
    </xf>
    <xf numFmtId="186" fontId="75" fillId="0" borderId="0" xfId="94" applyNumberFormat="1" applyFont="1" applyBorder="1" applyAlignment="1">
      <alignment/>
      <protection/>
    </xf>
    <xf numFmtId="0" fontId="137" fillId="0" borderId="0" xfId="0" applyFont="1" applyAlignment="1">
      <alignment/>
    </xf>
    <xf numFmtId="0" fontId="51" fillId="0" borderId="0" xfId="0" applyFont="1" applyAlignment="1">
      <alignment/>
    </xf>
    <xf numFmtId="186" fontId="51" fillId="0" borderId="0" xfId="94" applyNumberFormat="1" applyFont="1" applyBorder="1" applyAlignment="1">
      <alignment/>
      <protection/>
    </xf>
    <xf numFmtId="183" fontId="51" fillId="0" borderId="0" xfId="74" applyNumberFormat="1" applyFont="1" applyBorder="1" applyAlignment="1">
      <alignment/>
    </xf>
    <xf numFmtId="0" fontId="137" fillId="0" borderId="0" xfId="0" applyFont="1" applyAlignment="1">
      <alignment wrapText="1"/>
    </xf>
    <xf numFmtId="0" fontId="51" fillId="0" borderId="0" xfId="0" applyFont="1" applyBorder="1" applyAlignment="1">
      <alignment horizontal="left" wrapText="1" shrinkToFi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76" fillId="0" borderId="0" xfId="7" applyFont="1" applyAlignment="1">
      <alignment wrapText="1"/>
    </xf>
    <xf numFmtId="0" fontId="77" fillId="0" borderId="0" xfId="5" applyFont="1" applyAlignment="1">
      <alignment wrapText="1"/>
    </xf>
    <xf numFmtId="0" fontId="136" fillId="0" borderId="17" xfId="0" applyFont="1" applyBorder="1" applyAlignment="1">
      <alignment wrapText="1"/>
    </xf>
    <xf numFmtId="198" fontId="6" fillId="0" borderId="17" xfId="0" applyNumberFormat="1" applyFont="1" applyBorder="1" applyAlignment="1">
      <alignment/>
    </xf>
    <xf numFmtId="0" fontId="51" fillId="0" borderId="0" xfId="0" applyFont="1" applyAlignment="1">
      <alignment horizontal="left" wrapText="1"/>
    </xf>
    <xf numFmtId="0" fontId="7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36" fillId="0" borderId="17" xfId="0" applyFont="1" applyBorder="1" applyAlignment="1">
      <alignment/>
    </xf>
    <xf numFmtId="0" fontId="51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8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23" xfId="100" applyFont="1" applyBorder="1" applyAlignment="1">
      <alignment wrapText="1"/>
      <protection/>
    </xf>
    <xf numFmtId="0" fontId="10" fillId="0" borderId="11" xfId="100" applyFont="1" applyBorder="1" applyAlignment="1">
      <alignment wrapText="1"/>
      <protection/>
    </xf>
    <xf numFmtId="0" fontId="6" fillId="0" borderId="23" xfId="100" applyFont="1" applyBorder="1" applyAlignment="1">
      <alignment horizontal="center"/>
      <protection/>
    </xf>
    <xf numFmtId="0" fontId="6" fillId="0" borderId="11" xfId="100" applyFont="1" applyBorder="1" applyAlignment="1">
      <alignment horizontal="center"/>
      <protection/>
    </xf>
    <xf numFmtId="0" fontId="6" fillId="0" borderId="23" xfId="100" applyFont="1" applyBorder="1" applyAlignment="1">
      <alignment wrapText="1" shrinkToFit="1"/>
      <protection/>
    </xf>
    <xf numFmtId="0" fontId="0" fillId="0" borderId="11" xfId="0" applyBorder="1" applyAlignment="1">
      <alignment wrapText="1" shrinkToFit="1"/>
    </xf>
    <xf numFmtId="0" fontId="6" fillId="0" borderId="23" xfId="100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10" fillId="0" borderId="23" xfId="100" applyFont="1" applyBorder="1" applyAlignment="1">
      <alignment horizontal="center"/>
      <protection/>
    </xf>
    <xf numFmtId="0" fontId="0" fillId="0" borderId="16" xfId="0" applyBorder="1" applyAlignment="1">
      <alignment wrapText="1"/>
    </xf>
    <xf numFmtId="0" fontId="10" fillId="0" borderId="11" xfId="100" applyFont="1" applyBorder="1" applyAlignment="1">
      <alignment horizontal="center" wrapText="1"/>
      <protection/>
    </xf>
    <xf numFmtId="0" fontId="10" fillId="0" borderId="16" xfId="100" applyFont="1" applyBorder="1" applyAlignment="1">
      <alignment horizontal="center" wrapText="1"/>
      <protection/>
    </xf>
    <xf numFmtId="0" fontId="6" fillId="0" borderId="0" xfId="100" applyFont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22" xfId="100" applyFont="1" applyBorder="1" applyAlignment="1">
      <alignment horizontal="center"/>
      <protection/>
    </xf>
    <xf numFmtId="0" fontId="6" fillId="0" borderId="11" xfId="100" applyFont="1" applyBorder="1" applyAlignment="1">
      <alignment wrapText="1" shrinkToFit="1"/>
      <protection/>
    </xf>
    <xf numFmtId="0" fontId="6" fillId="0" borderId="16" xfId="100" applyFont="1" applyBorder="1" applyAlignment="1">
      <alignment wrapText="1" shrinkToFit="1"/>
      <protection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10" xfId="97" applyFont="1" applyBorder="1" applyAlignment="1">
      <alignment horizontal="center" vertical="center" wrapText="1"/>
      <protection/>
    </xf>
    <xf numFmtId="0" fontId="10" fillId="0" borderId="20" xfId="97" applyFont="1" applyBorder="1" applyAlignment="1">
      <alignment horizontal="center" vertical="center" wrapText="1"/>
      <protection/>
    </xf>
    <xf numFmtId="0" fontId="42" fillId="0" borderId="15" xfId="97" applyFont="1" applyBorder="1" applyAlignment="1">
      <alignment horizontal="center"/>
      <protection/>
    </xf>
    <xf numFmtId="0" fontId="42" fillId="0" borderId="19" xfId="97" applyFont="1" applyBorder="1" applyAlignment="1">
      <alignment horizontal="center"/>
      <protection/>
    </xf>
    <xf numFmtId="0" fontId="42" fillId="0" borderId="15" xfId="9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0" fillId="0" borderId="10" xfId="97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5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justify" wrapText="1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justify" wrapText="1"/>
    </xf>
    <xf numFmtId="0" fontId="6" fillId="0" borderId="24" xfId="0" applyFont="1" applyBorder="1" applyAlignment="1">
      <alignment horizontal="center" vertical="justify" wrapText="1"/>
    </xf>
    <xf numFmtId="0" fontId="5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left" indent="2"/>
    </xf>
    <xf numFmtId="176" fontId="6" fillId="0" borderId="17" xfId="0" applyNumberFormat="1" applyFont="1" applyFill="1" applyBorder="1" applyAlignment="1">
      <alignment horizontal="left" indent="2"/>
    </xf>
    <xf numFmtId="176" fontId="6" fillId="0" borderId="19" xfId="0" applyNumberFormat="1" applyFont="1" applyFill="1" applyBorder="1" applyAlignment="1">
      <alignment horizontal="left" indent="2"/>
    </xf>
    <xf numFmtId="176" fontId="11" fillId="0" borderId="15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176" fontId="51" fillId="0" borderId="10" xfId="0" applyNumberFormat="1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71" fillId="0" borderId="15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197" fontId="51" fillId="0" borderId="12" xfId="0" applyNumberFormat="1" applyFont="1" applyFill="1" applyBorder="1" applyAlignment="1">
      <alignment horizontal="center"/>
    </xf>
    <xf numFmtId="197" fontId="51" fillId="0" borderId="17" xfId="0" applyNumberFormat="1" applyFont="1" applyFill="1" applyBorder="1" applyAlignment="1">
      <alignment horizontal="center"/>
    </xf>
    <xf numFmtId="0" fontId="30" fillId="0" borderId="0" xfId="98" applyFont="1" applyBorder="1" applyAlignment="1">
      <alignment horizontal="center" shrinkToFit="1"/>
      <protection/>
    </xf>
    <xf numFmtId="183" fontId="6" fillId="0" borderId="11" xfId="74" applyNumberFormat="1" applyFont="1" applyBorder="1" applyAlignment="1">
      <alignment horizontal="center" vertical="center" wrapText="1" shrinkToFit="1"/>
    </xf>
    <xf numFmtId="183" fontId="6" fillId="0" borderId="16" xfId="74" applyNumberFormat="1" applyFont="1" applyBorder="1" applyAlignment="1">
      <alignment horizontal="center" vertical="center" wrapText="1" shrinkToFit="1"/>
    </xf>
    <xf numFmtId="182" fontId="30" fillId="33" borderId="17" xfId="93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199" fontId="10" fillId="0" borderId="0" xfId="42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101" applyFont="1" applyFill="1" applyBorder="1">
      <alignment/>
      <protection/>
    </xf>
    <xf numFmtId="0" fontId="10" fillId="0" borderId="20" xfId="0" applyFont="1" applyFill="1" applyBorder="1" applyAlignment="1">
      <alignment/>
    </xf>
    <xf numFmtId="0" fontId="30" fillId="0" borderId="21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99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99" fontId="10" fillId="0" borderId="17" xfId="42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6" fontId="30" fillId="0" borderId="10" xfId="0" applyNumberFormat="1" applyFont="1" applyFill="1" applyBorder="1" applyAlignment="1">
      <alignment/>
    </xf>
    <xf numFmtId="176" fontId="30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200" fontId="10" fillId="0" borderId="0" xfId="42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30" fillId="0" borderId="13" xfId="0" applyNumberFormat="1" applyFont="1" applyFill="1" applyBorder="1" applyAlignment="1">
      <alignment/>
    </xf>
    <xf numFmtId="176" fontId="30" fillId="0" borderId="18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0" xfId="101" applyNumberFormat="1" applyFont="1" applyFill="1" applyBorder="1">
      <alignment/>
      <protection/>
    </xf>
    <xf numFmtId="176" fontId="10" fillId="0" borderId="13" xfId="101" applyNumberFormat="1" applyFont="1" applyFill="1" applyBorder="1">
      <alignment/>
      <protection/>
    </xf>
    <xf numFmtId="176" fontId="10" fillId="0" borderId="18" xfId="101" applyNumberFormat="1" applyFont="1" applyFill="1" applyBorder="1">
      <alignment/>
      <protection/>
    </xf>
    <xf numFmtId="176" fontId="10" fillId="0" borderId="17" xfId="101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101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200" fontId="10" fillId="0" borderId="15" xfId="42" applyNumberFormat="1" applyFont="1" applyFill="1" applyBorder="1" applyAlignment="1">
      <alignment/>
    </xf>
    <xf numFmtId="0" fontId="6" fillId="0" borderId="0" xfId="101" applyFont="1" applyFill="1">
      <alignment/>
      <protection/>
    </xf>
    <xf numFmtId="0" fontId="10" fillId="0" borderId="0" xfId="101" applyFont="1" applyFill="1">
      <alignment/>
      <protection/>
    </xf>
    <xf numFmtId="0" fontId="10" fillId="0" borderId="0" xfId="101" applyFont="1" applyFill="1" applyBorder="1">
      <alignment/>
      <protection/>
    </xf>
    <xf numFmtId="0" fontId="10" fillId="0" borderId="0" xfId="10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01" applyFont="1" applyFill="1" applyBorder="1" applyAlignment="1">
      <alignment horizontal="left"/>
      <protection/>
    </xf>
    <xf numFmtId="14" fontId="10" fillId="0" borderId="0" xfId="101" applyNumberFormat="1" applyFont="1" applyFill="1" applyBorder="1">
      <alignment/>
      <protection/>
    </xf>
    <xf numFmtId="0" fontId="10" fillId="0" borderId="17" xfId="101" applyFont="1" applyFill="1" applyBorder="1">
      <alignment/>
      <protection/>
    </xf>
    <xf numFmtId="14" fontId="10" fillId="0" borderId="17" xfId="101" applyNumberFormat="1" applyFont="1" applyFill="1" applyBorder="1">
      <alignment/>
      <protection/>
    </xf>
    <xf numFmtId="0" fontId="10" fillId="0" borderId="17" xfId="101" applyFont="1" applyFill="1" applyBorder="1" applyAlignment="1">
      <alignment horizontal="left"/>
      <protection/>
    </xf>
    <xf numFmtId="0" fontId="6" fillId="0" borderId="12" xfId="101" applyFont="1" applyFill="1" applyBorder="1">
      <alignment/>
      <protection/>
    </xf>
    <xf numFmtId="0" fontId="6" fillId="0" borderId="20" xfId="101" applyFont="1" applyFill="1" applyBorder="1">
      <alignment/>
      <protection/>
    </xf>
    <xf numFmtId="0" fontId="6" fillId="0" borderId="10" xfId="101" applyFont="1" applyFill="1" applyBorder="1" applyAlignment="1">
      <alignment horizontal="center" vertical="center" wrapText="1"/>
      <protection/>
    </xf>
    <xf numFmtId="0" fontId="6" fillId="0" borderId="20" xfId="101" applyFont="1" applyFill="1" applyBorder="1" applyAlignment="1">
      <alignment horizontal="center" vertical="center" wrapText="1"/>
      <protection/>
    </xf>
    <xf numFmtId="0" fontId="6" fillId="0" borderId="21" xfId="101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101" applyFont="1" applyFill="1" applyBorder="1">
      <alignment/>
      <protection/>
    </xf>
    <xf numFmtId="0" fontId="10" fillId="0" borderId="20" xfId="101" applyFont="1" applyFill="1" applyBorder="1">
      <alignment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101" applyFont="1" applyFill="1" applyBorder="1" applyAlignment="1">
      <alignment horizontal="center" vertical="center" wrapText="1"/>
      <protection/>
    </xf>
    <xf numFmtId="0" fontId="10" fillId="0" borderId="20" xfId="101" applyFont="1" applyFill="1" applyBorder="1" applyAlignment="1">
      <alignment horizontal="center" vertical="center" wrapText="1"/>
      <protection/>
    </xf>
    <xf numFmtId="0" fontId="10" fillId="0" borderId="12" xfId="101" applyFont="1" applyFill="1" applyBorder="1" applyAlignment="1">
      <alignment horizontal="center" vertical="center" wrapText="1"/>
      <protection/>
    </xf>
    <xf numFmtId="0" fontId="10" fillId="0" borderId="11" xfId="101" applyFont="1" applyFill="1" applyBorder="1" applyAlignment="1">
      <alignment horizontal="center" vertical="center"/>
      <protection/>
    </xf>
    <xf numFmtId="0" fontId="10" fillId="0" borderId="23" xfId="101" applyFont="1" applyFill="1" applyBorder="1" applyAlignment="1">
      <alignment horizontal="center" vertical="center" wrapText="1"/>
      <protection/>
    </xf>
    <xf numFmtId="0" fontId="10" fillId="0" borderId="21" xfId="101" applyFont="1" applyFill="1" applyBorder="1" applyAlignment="1">
      <alignment horizontal="center" vertical="center" wrapText="1"/>
      <protection/>
    </xf>
    <xf numFmtId="0" fontId="10" fillId="0" borderId="22" xfId="101" applyFont="1" applyFill="1" applyBorder="1" applyAlignment="1">
      <alignment horizontal="center" vertical="center" wrapText="1"/>
      <protection/>
    </xf>
    <xf numFmtId="0" fontId="10" fillId="0" borderId="24" xfId="10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101" applyFont="1" applyFill="1" applyBorder="1" applyAlignment="1">
      <alignment horizontal="center" vertical="center" wrapText="1"/>
      <protection/>
    </xf>
    <xf numFmtId="0" fontId="10" fillId="0" borderId="0" xfId="101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101" applyFont="1" applyFill="1" applyBorder="1" applyAlignment="1">
      <alignment horizontal="center" vertical="center"/>
      <protection/>
    </xf>
    <xf numFmtId="0" fontId="11" fillId="0" borderId="18" xfId="101" applyFont="1" applyFill="1" applyBorder="1" applyAlignment="1">
      <alignment horizontal="center" vertical="center"/>
      <protection/>
    </xf>
    <xf numFmtId="0" fontId="6" fillId="0" borderId="15" xfId="10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center" vertical="center" wrapText="1"/>
      <protection/>
    </xf>
    <xf numFmtId="0" fontId="6" fillId="0" borderId="21" xfId="101" applyFont="1" applyFill="1" applyBorder="1" applyAlignment="1">
      <alignment horizontal="center" vertical="center" wrapText="1"/>
      <protection/>
    </xf>
    <xf numFmtId="0" fontId="6" fillId="0" borderId="24" xfId="101" applyFont="1" applyFill="1" applyBorder="1" applyAlignment="1">
      <alignment horizontal="center" vertical="center" wrapText="1"/>
      <protection/>
    </xf>
    <xf numFmtId="0" fontId="6" fillId="0" borderId="22" xfId="101" applyFont="1" applyFill="1" applyBorder="1" applyAlignment="1">
      <alignment horizontal="center" vertical="center" wrapText="1"/>
      <protection/>
    </xf>
    <xf numFmtId="0" fontId="10" fillId="0" borderId="0" xfId="101" applyFont="1" applyFill="1" applyBorder="1" applyAlignment="1">
      <alignment horizontal="center" vertical="center"/>
      <protection/>
    </xf>
    <xf numFmtId="0" fontId="42" fillId="0" borderId="18" xfId="101" applyFont="1" applyFill="1" applyBorder="1" applyAlignment="1">
      <alignment horizontal="center"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101" applyFont="1" applyFill="1" applyBorder="1" applyAlignment="1">
      <alignment horizontal="center" vertical="center" wrapText="1"/>
      <protection/>
    </xf>
    <xf numFmtId="0" fontId="10" fillId="0" borderId="19" xfId="101" applyFont="1" applyFill="1" applyBorder="1" applyAlignment="1">
      <alignment horizontal="center" vertical="center" wrapText="1"/>
      <protection/>
    </xf>
    <xf numFmtId="0" fontId="10" fillId="0" borderId="17" xfId="101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" fillId="0" borderId="22" xfId="101" applyFont="1" applyFill="1" applyBorder="1" applyAlignment="1">
      <alignment horizontal="center" vertical="center" wrapText="1"/>
      <protection/>
    </xf>
    <xf numFmtId="0" fontId="11" fillId="0" borderId="11" xfId="101" applyFont="1" applyFill="1" applyBorder="1" applyAlignment="1">
      <alignment horizontal="center" wrapText="1"/>
      <protection/>
    </xf>
    <xf numFmtId="0" fontId="6" fillId="0" borderId="23" xfId="101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101" applyFont="1" applyFill="1" applyBorder="1" applyAlignment="1">
      <alignment horizontal="center" vertical="center" wrapText="1"/>
      <protection/>
    </xf>
    <xf numFmtId="0" fontId="6" fillId="0" borderId="0" xfId="101" applyFont="1" applyFill="1" applyBorder="1" applyAlignment="1">
      <alignment horizontal="center"/>
      <protection/>
    </xf>
    <xf numFmtId="0" fontId="6" fillId="0" borderId="18" xfId="101" applyFont="1" applyFill="1" applyBorder="1" applyAlignment="1">
      <alignment horizontal="center"/>
      <protection/>
    </xf>
    <xf numFmtId="0" fontId="6" fillId="0" borderId="11" xfId="101" applyFont="1" applyFill="1" applyBorder="1" applyAlignment="1">
      <alignment horizontal="center"/>
      <protection/>
    </xf>
    <xf numFmtId="0" fontId="6" fillId="0" borderId="12" xfId="101" applyFont="1" applyFill="1" applyBorder="1" applyAlignment="1">
      <alignment horizontal="center"/>
      <protection/>
    </xf>
    <xf numFmtId="0" fontId="10" fillId="0" borderId="20" xfId="101" applyFont="1" applyFill="1" applyBorder="1" applyAlignment="1">
      <alignment horizontal="center"/>
      <protection/>
    </xf>
    <xf numFmtId="0" fontId="10" fillId="0" borderId="12" xfId="101" applyFont="1" applyFill="1" applyBorder="1" applyAlignment="1">
      <alignment horizontal="center"/>
      <protection/>
    </xf>
    <xf numFmtId="0" fontId="10" fillId="0" borderId="0" xfId="101" applyFont="1" applyFill="1" applyBorder="1" applyAlignment="1">
      <alignment horizontal="center"/>
      <protection/>
    </xf>
    <xf numFmtId="0" fontId="10" fillId="0" borderId="18" xfId="101" applyFont="1" applyFill="1" applyBorder="1" applyAlignment="1">
      <alignment horizontal="center"/>
      <protection/>
    </xf>
    <xf numFmtId="0" fontId="10" fillId="0" borderId="11" xfId="101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center" wrapText="1"/>
    </xf>
    <xf numFmtId="0" fontId="6" fillId="0" borderId="12" xfId="101" applyFont="1" applyFill="1" applyBorder="1" applyAlignment="1">
      <alignment horizontal="left"/>
      <protection/>
    </xf>
    <xf numFmtId="0" fontId="6" fillId="0" borderId="17" xfId="101" applyFont="1" applyFill="1" applyBorder="1">
      <alignment/>
      <protection/>
    </xf>
    <xf numFmtId="0" fontId="6" fillId="0" borderId="19" xfId="101" applyFont="1" applyFill="1" applyBorder="1">
      <alignment/>
      <protection/>
    </xf>
    <xf numFmtId="0" fontId="11" fillId="0" borderId="16" xfId="101" applyFont="1" applyFill="1" applyBorder="1" applyAlignment="1">
      <alignment horizontal="center"/>
      <protection/>
    </xf>
    <xf numFmtId="0" fontId="11" fillId="0" borderId="17" xfId="101" applyFont="1" applyFill="1" applyBorder="1" applyAlignment="1">
      <alignment horizontal="center"/>
      <protection/>
    </xf>
    <xf numFmtId="0" fontId="11" fillId="0" borderId="15" xfId="101" applyFont="1" applyFill="1" applyBorder="1" applyAlignment="1">
      <alignment horizontal="center"/>
      <protection/>
    </xf>
    <xf numFmtId="0" fontId="11" fillId="0" borderId="19" xfId="101" applyFont="1" applyFill="1" applyBorder="1" applyAlignment="1">
      <alignment horizontal="center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0" fontId="11" fillId="0" borderId="17" xfId="101" applyFont="1" applyFill="1" applyBorder="1" applyAlignment="1">
      <alignment horizontal="left"/>
      <protection/>
    </xf>
    <xf numFmtId="0" fontId="42" fillId="0" borderId="17" xfId="101" applyFont="1" applyFill="1" applyBorder="1" applyAlignment="1">
      <alignment horizontal="center"/>
      <protection/>
    </xf>
    <xf numFmtId="0" fontId="11" fillId="0" borderId="0" xfId="101" applyFont="1" applyFill="1" applyBorder="1" applyAlignment="1">
      <alignment horizontal="center"/>
      <protection/>
    </xf>
    <xf numFmtId="0" fontId="6" fillId="0" borderId="0" xfId="10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176" fontId="6" fillId="0" borderId="0" xfId="101" applyNumberFormat="1" applyFont="1" applyFill="1" applyBorder="1" applyAlignment="1">
      <alignment horizontal="right"/>
      <protection/>
    </xf>
    <xf numFmtId="176" fontId="6" fillId="0" borderId="0" xfId="101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176" fontId="6" fillId="0" borderId="12" xfId="101" applyNumberFormat="1" applyFont="1" applyFill="1" applyBorder="1">
      <alignment/>
      <protection/>
    </xf>
    <xf numFmtId="0" fontId="6" fillId="0" borderId="0" xfId="0" applyFont="1" applyFill="1" applyAlignment="1">
      <alignment horizontal="left"/>
    </xf>
    <xf numFmtId="176" fontId="6" fillId="0" borderId="0" xfId="101" applyNumberFormat="1" applyFont="1" applyFill="1">
      <alignment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0" xfId="101" applyFont="1" applyFill="1" applyBorder="1">
      <alignment/>
      <protection/>
    </xf>
    <xf numFmtId="176" fontId="7" fillId="0" borderId="0" xfId="101" applyNumberFormat="1" applyFont="1" applyFill="1" applyBorder="1">
      <alignment/>
      <protection/>
    </xf>
    <xf numFmtId="176" fontId="7" fillId="0" borderId="0" xfId="101" applyNumberFormat="1" applyFont="1" applyFill="1" applyBorder="1" applyAlignment="1">
      <alignment horizontal="right"/>
      <protection/>
    </xf>
    <xf numFmtId="176" fontId="9" fillId="0" borderId="0" xfId="101" applyNumberFormat="1" applyFont="1" applyFill="1" applyBorder="1">
      <alignment/>
      <protection/>
    </xf>
    <xf numFmtId="200" fontId="6" fillId="0" borderId="0" xfId="42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76" fontId="8" fillId="0" borderId="0" xfId="101" applyNumberFormat="1" applyFont="1" applyFill="1" applyBorder="1" applyAlignment="1">
      <alignment horizontal="right"/>
      <protection/>
    </xf>
    <xf numFmtId="176" fontId="22" fillId="0" borderId="17" xfId="101" applyNumberFormat="1" applyFont="1" applyFill="1" applyBorder="1">
      <alignment/>
      <protection/>
    </xf>
    <xf numFmtId="176" fontId="8" fillId="0" borderId="17" xfId="101" applyNumberFormat="1" applyFont="1" applyFill="1" applyBorder="1">
      <alignment/>
      <protection/>
    </xf>
    <xf numFmtId="176" fontId="53" fillId="0" borderId="17" xfId="101" applyNumberFormat="1" applyFont="1" applyFill="1" applyBorder="1">
      <alignment/>
      <protection/>
    </xf>
    <xf numFmtId="176" fontId="8" fillId="0" borderId="17" xfId="101" applyNumberFormat="1" applyFont="1" applyFill="1" applyBorder="1" applyAlignment="1">
      <alignment horizontal="right"/>
      <protection/>
    </xf>
    <xf numFmtId="176" fontId="8" fillId="0" borderId="0" xfId="101" applyNumberFormat="1" applyFont="1" applyFill="1" applyBorder="1">
      <alignment/>
      <protection/>
    </xf>
    <xf numFmtId="176" fontId="9" fillId="0" borderId="17" xfId="101" applyNumberFormat="1" applyFont="1" applyFill="1" applyBorder="1" applyAlignment="1">
      <alignment/>
      <protection/>
    </xf>
    <xf numFmtId="0" fontId="6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176" fontId="8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17" xfId="101" applyFont="1" applyFill="1" applyBorder="1">
      <alignment/>
      <protection/>
    </xf>
    <xf numFmtId="176" fontId="6" fillId="0" borderId="22" xfId="101" applyNumberFormat="1" applyFont="1" applyFill="1" applyBorder="1" applyAlignment="1">
      <alignment horizontal="right"/>
      <protection/>
    </xf>
    <xf numFmtId="176" fontId="7" fillId="0" borderId="17" xfId="101" applyNumberFormat="1" applyFont="1" applyFill="1" applyBorder="1" applyAlignment="1">
      <alignment horizontal="right"/>
      <protection/>
    </xf>
    <xf numFmtId="176" fontId="6" fillId="0" borderId="17" xfId="101" applyNumberFormat="1" applyFont="1" applyFill="1" applyBorder="1" applyAlignment="1">
      <alignment horizontal="right"/>
      <protection/>
    </xf>
    <xf numFmtId="176" fontId="6" fillId="0" borderId="17" xfId="101" applyNumberFormat="1" applyFont="1" applyFill="1" applyBorder="1">
      <alignment/>
      <protection/>
    </xf>
    <xf numFmtId="176" fontId="7" fillId="0" borderId="17" xfId="101" applyNumberFormat="1" applyFont="1" applyFill="1" applyBorder="1">
      <alignment/>
      <protection/>
    </xf>
    <xf numFmtId="176" fontId="9" fillId="0" borderId="17" xfId="101" applyNumberFormat="1" applyFont="1" applyFill="1" applyBorder="1">
      <alignment/>
      <protection/>
    </xf>
    <xf numFmtId="176" fontId="6" fillId="0" borderId="22" xfId="101" applyNumberFormat="1" applyFont="1" applyFill="1" applyBorder="1">
      <alignment/>
      <protection/>
    </xf>
    <xf numFmtId="176" fontId="7" fillId="0" borderId="22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 horizontal="left"/>
    </xf>
    <xf numFmtId="176" fontId="8" fillId="0" borderId="22" xfId="101" applyNumberFormat="1" applyFont="1" applyFill="1" applyBorder="1" applyAlignment="1">
      <alignment horizontal="right"/>
      <protection/>
    </xf>
    <xf numFmtId="0" fontId="6" fillId="0" borderId="0" xfId="101" applyFont="1" applyFill="1" applyBorder="1" applyAlignment="1">
      <alignment horizontal="left"/>
      <protection/>
    </xf>
    <xf numFmtId="0" fontId="10" fillId="0" borderId="0" xfId="101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14" fontId="10" fillId="0" borderId="0" xfId="0" applyNumberFormat="1" applyFont="1" applyFill="1" applyAlignment="1">
      <alignment horizontal="center"/>
    </xf>
    <xf numFmtId="0" fontId="104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17" fontId="26" fillId="0" borderId="21" xfId="0" applyNumberFormat="1" applyFont="1" applyBorder="1" applyAlignment="1">
      <alignment horizontal="center" vertical="center"/>
    </xf>
    <xf numFmtId="0" fontId="105" fillId="0" borderId="22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0" fillId="34" borderId="23" xfId="0" applyFill="1" applyBorder="1" applyAlignment="1">
      <alignment/>
    </xf>
    <xf numFmtId="176" fontId="8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45" fillId="0" borderId="14" xfId="0" applyNumberFormat="1" applyFont="1" applyBorder="1" applyAlignment="1">
      <alignment/>
    </xf>
    <xf numFmtId="0" fontId="45" fillId="0" borderId="23" xfId="0" applyFont="1" applyBorder="1" applyAlignment="1">
      <alignment/>
    </xf>
    <xf numFmtId="176" fontId="45" fillId="0" borderId="18" xfId="0" applyNumberFormat="1" applyFont="1" applyBorder="1" applyAlignment="1">
      <alignment/>
    </xf>
    <xf numFmtId="0" fontId="45" fillId="0" borderId="16" xfId="0" applyFont="1" applyBorder="1" applyAlignment="1">
      <alignment/>
    </xf>
    <xf numFmtId="176" fontId="45" fillId="0" borderId="0" xfId="0" applyNumberFormat="1" applyFont="1" applyAlignment="1">
      <alignment/>
    </xf>
    <xf numFmtId="176" fontId="6" fillId="0" borderId="18" xfId="0" applyNumberFormat="1" applyFont="1" applyBorder="1" applyAlignment="1">
      <alignment/>
    </xf>
    <xf numFmtId="0" fontId="8" fillId="0" borderId="21" xfId="0" applyFont="1" applyBorder="1" applyAlignment="1">
      <alignment/>
    </xf>
    <xf numFmtId="176" fontId="45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45" fillId="0" borderId="21" xfId="0" applyNumberFormat="1" applyFont="1" applyBorder="1" applyAlignment="1">
      <alignment/>
    </xf>
    <xf numFmtId="176" fontId="45" fillId="0" borderId="23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45" fillId="0" borderId="13" xfId="0" applyNumberFormat="1" applyFont="1" applyBorder="1" applyAlignment="1">
      <alignment/>
    </xf>
    <xf numFmtId="176" fontId="45" fillId="34" borderId="14" xfId="0" applyNumberFormat="1" applyFont="1" applyFill="1" applyBorder="1" applyAlignment="1">
      <alignment/>
    </xf>
    <xf numFmtId="0" fontId="6" fillId="0" borderId="0" xfId="101" applyFont="1">
      <alignment/>
      <protection/>
    </xf>
    <xf numFmtId="176" fontId="6" fillId="0" borderId="0" xfId="101" applyNumberFormat="1" applyFont="1">
      <alignment/>
      <protection/>
    </xf>
    <xf numFmtId="176" fontId="0" fillId="0" borderId="0" xfId="0" applyNumberFormat="1" applyAlignment="1">
      <alignment/>
    </xf>
    <xf numFmtId="0" fontId="3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34" borderId="10" xfId="0" applyFont="1" applyFill="1" applyBorder="1" applyAlignment="1">
      <alignment/>
    </xf>
    <xf numFmtId="17" fontId="10" fillId="0" borderId="21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34" borderId="12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42" fillId="34" borderId="0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0" fillId="34" borderId="23" xfId="0" applyFont="1" applyFill="1" applyBorder="1" applyAlignment="1">
      <alignment/>
    </xf>
    <xf numFmtId="176" fontId="30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3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101" applyFont="1">
      <alignment/>
      <protection/>
    </xf>
    <xf numFmtId="0" fontId="6" fillId="0" borderId="0" xfId="95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95" applyFont="1" applyBorder="1">
      <alignment/>
      <protection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8" xfId="95" applyFont="1" applyBorder="1" applyAlignment="1">
      <alignment horizontal="center"/>
      <protection/>
    </xf>
    <xf numFmtId="0" fontId="6" fillId="0" borderId="14" xfId="95" applyFont="1" applyBorder="1" applyAlignment="1">
      <alignment horizontal="center"/>
      <protection/>
    </xf>
    <xf numFmtId="0" fontId="6" fillId="0" borderId="14" xfId="95" applyFont="1" applyBorder="1" applyAlignment="1">
      <alignment/>
      <protection/>
    </xf>
    <xf numFmtId="0" fontId="11" fillId="0" borderId="14" xfId="95" applyFont="1" applyBorder="1" applyAlignment="1">
      <alignment horizontal="center"/>
      <protection/>
    </xf>
    <xf numFmtId="0" fontId="11" fillId="0" borderId="18" xfId="95" applyFont="1" applyBorder="1" applyAlignment="1">
      <alignment horizontal="center"/>
      <protection/>
    </xf>
    <xf numFmtId="0" fontId="6" fillId="0" borderId="0" xfId="95" applyFont="1" applyBorder="1" applyAlignment="1">
      <alignment horizontal="center"/>
      <protection/>
    </xf>
    <xf numFmtId="0" fontId="11" fillId="0" borderId="13" xfId="95" applyFont="1" applyBorder="1" applyAlignment="1">
      <alignment horizontal="center"/>
      <protection/>
    </xf>
    <xf numFmtId="0" fontId="11" fillId="0" borderId="14" xfId="95" applyFont="1" applyBorder="1">
      <alignment/>
      <protection/>
    </xf>
    <xf numFmtId="0" fontId="11" fillId="0" borderId="13" xfId="95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95" applyFont="1" applyBorder="1">
      <alignment/>
      <protection/>
    </xf>
    <xf numFmtId="0" fontId="6" fillId="0" borderId="0" xfId="95" applyFont="1" applyBorder="1">
      <alignment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95" applyFont="1" applyBorder="1">
      <alignment/>
      <protection/>
    </xf>
    <xf numFmtId="0" fontId="11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1" fillId="0" borderId="0" xfId="95" applyFont="1" applyBorder="1">
      <alignment/>
      <protection/>
    </xf>
    <xf numFmtId="0" fontId="19" fillId="0" borderId="0" xfId="0" applyFont="1" applyBorder="1" applyAlignment="1">
      <alignment horizontal="left" vertical="center" wrapText="1"/>
    </xf>
    <xf numFmtId="176" fontId="8" fillId="0" borderId="0" xfId="95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left"/>
    </xf>
    <xf numFmtId="0" fontId="6" fillId="0" borderId="23" xfId="95" applyFont="1" applyBorder="1">
      <alignment/>
      <protection/>
    </xf>
    <xf numFmtId="0" fontId="6" fillId="0" borderId="21" xfId="95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45" fillId="0" borderId="0" xfId="95" applyNumberFormat="1" applyFont="1" applyBorder="1">
      <alignment/>
      <protection/>
    </xf>
    <xf numFmtId="176" fontId="6" fillId="0" borderId="0" xfId="95" applyNumberFormat="1" applyFont="1">
      <alignment/>
      <protection/>
    </xf>
    <xf numFmtId="0" fontId="3" fillId="0" borderId="0" xfId="95" applyFont="1" applyBorder="1">
      <alignment/>
      <protection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horizontal="left"/>
    </xf>
    <xf numFmtId="0" fontId="19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0" xfId="95" applyFont="1" applyBorder="1" applyAlignment="1">
      <alignment vertical="center" wrapText="1"/>
      <protection/>
    </xf>
    <xf numFmtId="176" fontId="6" fillId="0" borderId="0" xfId="95" applyNumberFormat="1" applyFont="1" applyBorder="1">
      <alignment/>
      <protection/>
    </xf>
    <xf numFmtId="0" fontId="7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7" fillId="0" borderId="17" xfId="95" applyFont="1" applyBorder="1" applyAlignment="1">
      <alignment vertical="center" wrapText="1"/>
      <protection/>
    </xf>
    <xf numFmtId="176" fontId="6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95" applyFont="1" applyAlignment="1">
      <alignment vertical="center" wrapText="1"/>
      <protection/>
    </xf>
    <xf numFmtId="0" fontId="7" fillId="0" borderId="0" xfId="95" applyFont="1">
      <alignment/>
      <protection/>
    </xf>
    <xf numFmtId="0" fontId="8" fillId="0" borderId="0" xfId="95" applyFont="1">
      <alignment/>
      <protection/>
    </xf>
    <xf numFmtId="0" fontId="6" fillId="0" borderId="0" xfId="95" applyFont="1" applyAlignment="1">
      <alignment vertical="center" wrapText="1"/>
      <protection/>
    </xf>
    <xf numFmtId="0" fontId="7" fillId="0" borderId="0" xfId="96" applyFont="1">
      <alignment/>
      <protection/>
    </xf>
    <xf numFmtId="0" fontId="6" fillId="0" borderId="0" xfId="96" applyFont="1">
      <alignment/>
      <protection/>
    </xf>
    <xf numFmtId="0" fontId="30" fillId="0" borderId="0" xfId="96" applyFont="1">
      <alignment/>
      <protection/>
    </xf>
    <xf numFmtId="0" fontId="8" fillId="0" borderId="0" xfId="96" applyFont="1">
      <alignment/>
      <protection/>
    </xf>
    <xf numFmtId="0" fontId="7" fillId="0" borderId="0" xfId="96" applyFont="1" applyBorder="1" applyAlignment="1">
      <alignment shrinkToFit="1"/>
      <protection/>
    </xf>
    <xf numFmtId="0" fontId="31" fillId="0" borderId="0" xfId="96" applyFont="1">
      <alignment/>
      <protection/>
    </xf>
    <xf numFmtId="0" fontId="23" fillId="0" borderId="0" xfId="96" applyFont="1">
      <alignment/>
      <protection/>
    </xf>
    <xf numFmtId="0" fontId="10" fillId="0" borderId="12" xfId="96" applyFont="1" applyBorder="1">
      <alignment/>
      <protection/>
    </xf>
    <xf numFmtId="0" fontId="8" fillId="0" borderId="20" xfId="96" applyFont="1" applyBorder="1" applyAlignment="1">
      <alignment horizontal="center" vertical="center" shrinkToFit="1"/>
      <protection/>
    </xf>
    <xf numFmtId="0" fontId="23" fillId="0" borderId="11" xfId="96" applyFont="1" applyBorder="1" applyAlignment="1">
      <alignment horizontal="center" vertical="center" wrapText="1" shrinkToFit="1"/>
      <protection/>
    </xf>
    <xf numFmtId="0" fontId="6" fillId="0" borderId="11" xfId="96" applyFont="1" applyBorder="1" applyAlignment="1">
      <alignment horizontal="center" vertical="center" wrapText="1"/>
      <protection/>
    </xf>
    <xf numFmtId="0" fontId="10" fillId="0" borderId="0" xfId="96" applyFont="1" applyBorder="1" applyAlignment="1">
      <alignment shrinkToFit="1"/>
      <protection/>
    </xf>
    <xf numFmtId="0" fontId="10" fillId="0" borderId="0" xfId="96" applyFont="1" applyBorder="1">
      <alignment/>
      <protection/>
    </xf>
    <xf numFmtId="0" fontId="8" fillId="0" borderId="18" xfId="96" applyFont="1" applyBorder="1" applyAlignment="1">
      <alignment horizontal="center" vertical="center" shrinkToFit="1"/>
      <protection/>
    </xf>
    <xf numFmtId="0" fontId="23" fillId="0" borderId="14" xfId="96" applyFont="1" applyBorder="1" applyAlignment="1">
      <alignment horizontal="center" vertical="center" wrapText="1" shrinkToFit="1"/>
      <protection/>
    </xf>
    <xf numFmtId="0" fontId="6" fillId="0" borderId="14" xfId="96" applyFont="1" applyBorder="1" applyAlignment="1">
      <alignment horizontal="center" vertical="center" wrapText="1"/>
      <protection/>
    </xf>
    <xf numFmtId="0" fontId="11" fillId="0" borderId="0" xfId="96" applyFont="1" applyBorder="1" applyAlignment="1">
      <alignment horizontal="left"/>
      <protection/>
    </xf>
    <xf numFmtId="0" fontId="11" fillId="0" borderId="14" xfId="96" applyFont="1" applyBorder="1" applyAlignment="1">
      <alignment horizontal="center"/>
      <protection/>
    </xf>
    <xf numFmtId="0" fontId="6" fillId="0" borderId="14" xfId="96" applyFont="1" applyBorder="1" applyAlignment="1">
      <alignment horizontal="center"/>
      <protection/>
    </xf>
    <xf numFmtId="0" fontId="11" fillId="0" borderId="14" xfId="96" applyFont="1" applyBorder="1">
      <alignment/>
      <protection/>
    </xf>
    <xf numFmtId="0" fontId="106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17" xfId="96" applyFont="1" applyBorder="1">
      <alignment/>
      <protection/>
    </xf>
    <xf numFmtId="0" fontId="8" fillId="0" borderId="19" xfId="96" applyFont="1" applyBorder="1" applyAlignment="1">
      <alignment horizontal="center" vertical="center" shrinkToFit="1"/>
      <protection/>
    </xf>
    <xf numFmtId="0" fontId="23" fillId="0" borderId="16" xfId="96" applyFont="1" applyBorder="1" applyAlignment="1">
      <alignment horizontal="center" vertical="center" wrapText="1" shrinkToFit="1"/>
      <protection/>
    </xf>
    <xf numFmtId="0" fontId="6" fillId="0" borderId="17" xfId="96" applyFont="1" applyBorder="1">
      <alignment/>
      <protection/>
    </xf>
    <xf numFmtId="0" fontId="6" fillId="0" borderId="16" xfId="96" applyFont="1" applyBorder="1">
      <alignment/>
      <protection/>
    </xf>
    <xf numFmtId="0" fontId="51" fillId="0" borderId="0" xfId="96" applyFont="1" applyAlignment="1">
      <alignment horizontal="left"/>
      <protection/>
    </xf>
    <xf numFmtId="0" fontId="11" fillId="0" borderId="0" xfId="96" applyFont="1">
      <alignment/>
      <protection/>
    </xf>
    <xf numFmtId="1" fontId="6" fillId="0" borderId="0" xfId="96" applyNumberFormat="1" applyFont="1">
      <alignment/>
      <protection/>
    </xf>
    <xf numFmtId="176" fontId="6" fillId="0" borderId="0" xfId="96" applyNumberFormat="1" applyFont="1">
      <alignment/>
      <protection/>
    </xf>
    <xf numFmtId="0" fontId="6" fillId="0" borderId="0" xfId="96" applyFont="1" applyBorder="1">
      <alignment/>
      <protection/>
    </xf>
    <xf numFmtId="176" fontId="6" fillId="0" borderId="0" xfId="96" applyNumberFormat="1" applyFont="1" applyBorder="1">
      <alignment/>
      <protection/>
    </xf>
    <xf numFmtId="0" fontId="10" fillId="0" borderId="0" xfId="96" applyFont="1" applyAlignment="1">
      <alignment shrinkToFit="1"/>
      <protection/>
    </xf>
    <xf numFmtId="0" fontId="6" fillId="0" borderId="0" xfId="96" applyFont="1" applyAlignment="1">
      <alignment horizontal="right"/>
      <protection/>
    </xf>
    <xf numFmtId="1" fontId="6" fillId="0" borderId="0" xfId="96" applyNumberFormat="1" applyFont="1" applyAlignment="1">
      <alignment horizontal="right"/>
      <protection/>
    </xf>
    <xf numFmtId="176" fontId="6" fillId="0" borderId="0" xfId="96" applyNumberFormat="1" applyFont="1" applyAlignment="1">
      <alignment horizontal="right"/>
      <protection/>
    </xf>
    <xf numFmtId="176" fontId="6" fillId="0" borderId="0" xfId="96" applyNumberFormat="1" applyFont="1" applyBorder="1" applyAlignment="1">
      <alignment horizontal="right"/>
      <protection/>
    </xf>
    <xf numFmtId="0" fontId="6" fillId="0" borderId="0" xfId="96" applyFont="1" applyAlignment="1">
      <alignment wrapText="1"/>
      <protection/>
    </xf>
    <xf numFmtId="1" fontId="6" fillId="0" borderId="0" xfId="96" applyNumberFormat="1" applyFont="1" applyBorder="1">
      <alignment/>
      <protection/>
    </xf>
    <xf numFmtId="0" fontId="6" fillId="0" borderId="0" xfId="96" applyFont="1" applyBorder="1" applyAlignment="1">
      <alignment horizontal="left" vertical="center"/>
      <protection/>
    </xf>
    <xf numFmtId="0" fontId="11" fillId="0" borderId="0" xfId="96" applyFont="1" applyBorder="1">
      <alignment/>
      <protection/>
    </xf>
    <xf numFmtId="0" fontId="8" fillId="0" borderId="17" xfId="96" applyFont="1" applyBorder="1">
      <alignment/>
      <protection/>
    </xf>
    <xf numFmtId="1" fontId="8" fillId="0" borderId="17" xfId="96" applyNumberFormat="1" applyFont="1" applyBorder="1">
      <alignment/>
      <protection/>
    </xf>
    <xf numFmtId="176" fontId="8" fillId="0" borderId="17" xfId="96" applyNumberFormat="1" applyFont="1" applyBorder="1">
      <alignment/>
      <protection/>
    </xf>
    <xf numFmtId="0" fontId="22" fillId="0" borderId="0" xfId="96" applyFont="1" applyBorder="1">
      <alignment/>
      <protection/>
    </xf>
    <xf numFmtId="1" fontId="22" fillId="0" borderId="0" xfId="96" applyNumberFormat="1" applyFont="1" applyBorder="1">
      <alignment/>
      <protection/>
    </xf>
    <xf numFmtId="176" fontId="22" fillId="0" borderId="0" xfId="96" applyNumberFormat="1" applyFont="1" applyBorder="1">
      <alignment/>
      <protection/>
    </xf>
    <xf numFmtId="176" fontId="8" fillId="0" borderId="0" xfId="96" applyNumberFormat="1" applyFont="1" applyBorder="1">
      <alignment/>
      <protection/>
    </xf>
    <xf numFmtId="0" fontId="8" fillId="0" borderId="0" xfId="96" applyFont="1" applyBorder="1">
      <alignment/>
      <protection/>
    </xf>
    <xf numFmtId="0" fontId="6" fillId="0" borderId="0" xfId="96" applyFont="1" applyBorder="1" applyAlignment="1">
      <alignment shrinkToFit="1"/>
      <protection/>
    </xf>
    <xf numFmtId="0" fontId="10" fillId="0" borderId="0" xfId="96" applyFont="1">
      <alignment/>
      <protection/>
    </xf>
    <xf numFmtId="0" fontId="9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07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9" fillId="0" borderId="0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7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0" fontId="107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0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107" fillId="0" borderId="0" xfId="0" applyNumberFormat="1" applyFont="1" applyFill="1" applyAlignment="1">
      <alignment/>
    </xf>
    <xf numFmtId="0" fontId="107" fillId="0" borderId="17" xfId="0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</cellXfs>
  <cellStyles count="97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4" xfId="68"/>
    <cellStyle name="Comma 5" xfId="69"/>
    <cellStyle name="Comma 6" xfId="70"/>
    <cellStyle name="Comma 7" xfId="71"/>
    <cellStyle name="Comma 8" xfId="72"/>
    <cellStyle name="Comma 9" xfId="73"/>
    <cellStyle name="Comma_AR-CPI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4" xfId="89"/>
    <cellStyle name="Normal 5" xfId="90"/>
    <cellStyle name="Normal 5 2" xfId="91"/>
    <cellStyle name="Normal 5 3" xfId="92"/>
    <cellStyle name="Normal_AR-00-01" xfId="93"/>
    <cellStyle name="Normal_AR-CPI" xfId="94"/>
    <cellStyle name="Normal_BANK" xfId="95"/>
    <cellStyle name="Normal_HYANALT" xfId="96"/>
    <cellStyle name="Normal_OM-1" xfId="97"/>
    <cellStyle name="Normal_PrCR" xfId="98"/>
    <cellStyle name="Normal_Sheet2" xfId="99"/>
    <cellStyle name="Normal_TXM" xfId="100"/>
    <cellStyle name="Normal_ZYKA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dxfs count="2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9525</xdr:rowOff>
    </xdr:from>
    <xdr:to>
      <xdr:col>4</xdr:col>
      <xdr:colOff>485775</xdr:colOff>
      <xdr:row>6</xdr:row>
      <xdr:rowOff>19050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58150" y="628650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8934450" y="504825"/>
          <a:ext cx="6553200" cy="523875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0</xdr:rowOff>
    </xdr:from>
    <xdr:to>
      <xdr:col>5</xdr:col>
      <xdr:colOff>504825</xdr:colOff>
      <xdr:row>10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372600" y="647700"/>
          <a:ext cx="42862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oleObject" Target="../embeddings/oleObject_18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M19" sqref="M19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236" t="s">
        <v>422</v>
      </c>
      <c r="D1" s="226"/>
      <c r="E1" s="226"/>
      <c r="F1" s="226"/>
      <c r="G1" s="226"/>
      <c r="H1" s="226"/>
      <c r="I1" s="226"/>
      <c r="J1"/>
      <c r="K1"/>
      <c r="L1"/>
      <c r="M1"/>
      <c r="N1"/>
      <c r="O1"/>
    </row>
    <row r="2" spans="1:15" ht="12.75">
      <c r="A2"/>
      <c r="B2"/>
      <c r="C2" s="214" t="s">
        <v>36</v>
      </c>
      <c r="D2" s="226"/>
      <c r="E2" s="226"/>
      <c r="F2" s="226"/>
      <c r="G2" s="226"/>
      <c r="H2" s="226"/>
      <c r="I2" s="226"/>
      <c r="J2"/>
      <c r="K2"/>
      <c r="L2"/>
      <c r="M2"/>
      <c r="N2"/>
      <c r="O2"/>
    </row>
    <row r="3" ht="7.5" customHeight="1"/>
    <row r="4" spans="1:15" ht="12.75">
      <c r="A4" s="52"/>
      <c r="B4" s="383"/>
      <c r="C4" s="294"/>
      <c r="D4" s="294">
        <v>2003</v>
      </c>
      <c r="E4" s="294">
        <v>2004</v>
      </c>
      <c r="F4" s="415">
        <v>2005</v>
      </c>
      <c r="G4" s="414">
        <v>2006</v>
      </c>
      <c r="H4" s="413">
        <v>2007</v>
      </c>
      <c r="I4" s="413">
        <v>2008</v>
      </c>
      <c r="J4" s="413">
        <v>2009</v>
      </c>
      <c r="K4" s="413">
        <v>2010</v>
      </c>
      <c r="L4" s="413">
        <v>2011</v>
      </c>
      <c r="M4" s="413" t="s">
        <v>905</v>
      </c>
      <c r="N4"/>
      <c r="O4"/>
    </row>
    <row r="5" spans="1:15" ht="18" customHeight="1">
      <c r="A5"/>
      <c r="B5" s="49" t="s">
        <v>253</v>
      </c>
      <c r="C5" s="104" t="s">
        <v>594</v>
      </c>
      <c r="D5" s="49">
        <v>94.6</v>
      </c>
      <c r="E5" s="89">
        <v>91.8</v>
      </c>
      <c r="F5" s="89">
        <v>91.1</v>
      </c>
      <c r="G5" s="89">
        <v>90.5</v>
      </c>
      <c r="H5" s="89">
        <v>88.7</v>
      </c>
      <c r="I5" s="89">
        <v>89.3</v>
      </c>
      <c r="J5" s="89">
        <v>89.3</v>
      </c>
      <c r="K5" s="89">
        <v>91</v>
      </c>
      <c r="L5" s="89">
        <v>91.4</v>
      </c>
      <c r="M5" s="89">
        <v>91.5</v>
      </c>
      <c r="N5"/>
      <c r="O5"/>
    </row>
    <row r="6" spans="1:15" ht="18.75" customHeight="1" hidden="1">
      <c r="A6"/>
      <c r="B6" s="49" t="s">
        <v>593</v>
      </c>
      <c r="C6" s="51" t="s">
        <v>595</v>
      </c>
      <c r="D6" s="49">
        <v>1.7</v>
      </c>
      <c r="E6" s="49">
        <v>1.5</v>
      </c>
      <c r="F6" s="89">
        <v>1.6</v>
      </c>
      <c r="G6" s="89">
        <v>1.6</v>
      </c>
      <c r="H6" s="89">
        <v>1.5</v>
      </c>
      <c r="I6" s="89">
        <v>1.8</v>
      </c>
      <c r="J6" s="89">
        <v>1.8</v>
      </c>
      <c r="K6" s="89">
        <v>2.173</v>
      </c>
      <c r="L6" s="89">
        <v>1.993</v>
      </c>
      <c r="M6" s="89" t="e">
        <f>#REF!/1000</f>
        <v>#REF!</v>
      </c>
      <c r="N6"/>
      <c r="O6"/>
    </row>
    <row r="7" spans="1:15" ht="14.25" customHeight="1">
      <c r="A7"/>
      <c r="B7" s="49" t="s">
        <v>710</v>
      </c>
      <c r="C7" s="51" t="s">
        <v>148</v>
      </c>
      <c r="D7" s="49">
        <v>531.9</v>
      </c>
      <c r="E7" s="49">
        <v>541.9</v>
      </c>
      <c r="F7" s="49">
        <v>700.3</v>
      </c>
      <c r="G7" s="89">
        <v>791.4</v>
      </c>
      <c r="H7" s="89">
        <v>1372.5</v>
      </c>
      <c r="I7" s="89">
        <v>2808.1</v>
      </c>
      <c r="J7" s="89">
        <v>2901.2</v>
      </c>
      <c r="K7" s="89">
        <v>2972.4</v>
      </c>
      <c r="L7" s="89">
        <v>3953.9</v>
      </c>
      <c r="M7" s="89">
        <v>1865.9</v>
      </c>
      <c r="N7" s="89"/>
      <c r="O7" s="89"/>
    </row>
    <row r="8" spans="1:15" ht="21.75" customHeight="1">
      <c r="A8"/>
      <c r="B8" s="49" t="s">
        <v>211</v>
      </c>
      <c r="C8" s="51" t="s">
        <v>184</v>
      </c>
      <c r="D8">
        <v>388.5</v>
      </c>
      <c r="E8" s="89">
        <v>388.9</v>
      </c>
      <c r="F8" s="89">
        <v>462.4</v>
      </c>
      <c r="G8" s="89">
        <v>649.5</v>
      </c>
      <c r="H8" s="89">
        <v>882.5</v>
      </c>
      <c r="I8" s="89">
        <v>1653.8</v>
      </c>
      <c r="J8" s="89">
        <v>419.5</v>
      </c>
      <c r="K8" s="89">
        <v>477.8</v>
      </c>
      <c r="L8" s="89">
        <v>563</v>
      </c>
      <c r="M8" s="89">
        <v>257.8</v>
      </c>
      <c r="O8"/>
    </row>
    <row r="9" spans="1:15" ht="18" customHeight="1">
      <c r="A9"/>
      <c r="B9" s="49" t="s">
        <v>489</v>
      </c>
      <c r="C9" s="51" t="s">
        <v>81</v>
      </c>
      <c r="D9" s="49">
        <v>5863.6</v>
      </c>
      <c r="E9" s="89">
        <v>7162.9</v>
      </c>
      <c r="F9" s="49">
        <v>7775</v>
      </c>
      <c r="G9" s="89">
        <v>9775.8</v>
      </c>
      <c r="H9" s="89">
        <v>14676.8</v>
      </c>
      <c r="I9" s="89">
        <v>22683.8</v>
      </c>
      <c r="J9" s="89">
        <v>23149.4</v>
      </c>
      <c r="K9" s="89">
        <v>28114.5</v>
      </c>
      <c r="L9" s="89">
        <v>34429.2</v>
      </c>
      <c r="M9" s="89">
        <f>M11+M10</f>
        <v>19680</v>
      </c>
      <c r="O9"/>
    </row>
    <row r="10" spans="1:15" ht="12.75" customHeight="1">
      <c r="A10"/>
      <c r="B10" s="49" t="s">
        <v>326</v>
      </c>
      <c r="C10" s="51" t="s">
        <v>707</v>
      </c>
      <c r="D10">
        <v>4830</v>
      </c>
      <c r="E10" s="89">
        <v>5947.2</v>
      </c>
      <c r="F10" s="49">
        <v>6432.1</v>
      </c>
      <c r="G10" s="89">
        <v>8081.5</v>
      </c>
      <c r="H10" s="89">
        <v>11471</v>
      </c>
      <c r="I10" s="89">
        <v>18056.6</v>
      </c>
      <c r="J10" s="89">
        <v>19349.4</v>
      </c>
      <c r="K10" s="89">
        <v>22914.7</v>
      </c>
      <c r="L10" s="89">
        <v>27828.8</v>
      </c>
      <c r="M10" s="89">
        <v>16083.7</v>
      </c>
      <c r="O10"/>
    </row>
    <row r="11" spans="1:15" ht="12.75" customHeight="1">
      <c r="A11"/>
      <c r="B11" s="49" t="s">
        <v>327</v>
      </c>
      <c r="C11" s="51" t="s">
        <v>81</v>
      </c>
      <c r="D11">
        <v>1033.6</v>
      </c>
      <c r="E11" s="89">
        <v>1215.7</v>
      </c>
      <c r="F11" s="49">
        <v>1342.9</v>
      </c>
      <c r="G11" s="89">
        <v>1694.3</v>
      </c>
      <c r="H11" s="89">
        <v>3205.8</v>
      </c>
      <c r="I11" s="89">
        <v>4627.2</v>
      </c>
      <c r="J11" s="89">
        <v>3800</v>
      </c>
      <c r="K11" s="89">
        <v>5199.8</v>
      </c>
      <c r="L11" s="89">
        <v>6600.4</v>
      </c>
      <c r="M11" s="89">
        <v>3596.3</v>
      </c>
      <c r="O11"/>
    </row>
    <row r="12" spans="1:15" ht="14.25" customHeight="1" hidden="1">
      <c r="A12"/>
      <c r="B12" s="49" t="s">
        <v>317</v>
      </c>
      <c r="C12" s="51" t="s">
        <v>329</v>
      </c>
      <c r="D12" s="89">
        <v>1837.4</v>
      </c>
      <c r="E12" s="89">
        <v>1948.1999999999998</v>
      </c>
      <c r="F12" s="89">
        <v>2195</v>
      </c>
      <c r="G12" s="89">
        <v>2530.508</v>
      </c>
      <c r="H12" s="89">
        <v>2912.5</v>
      </c>
      <c r="I12" s="89">
        <v>3379.2</v>
      </c>
      <c r="J12" s="89">
        <v>3619.1</v>
      </c>
      <c r="K12" s="89">
        <v>2679.2</v>
      </c>
      <c r="L12" s="89">
        <v>2984.3</v>
      </c>
      <c r="M12" s="89">
        <f>M13+M14+M15+M16+M17</f>
        <v>2984.3</v>
      </c>
      <c r="N12"/>
      <c r="O12"/>
    </row>
    <row r="13" spans="1:15" ht="12.75" customHeight="1" hidden="1">
      <c r="A13"/>
      <c r="B13" s="49" t="s">
        <v>318</v>
      </c>
      <c r="C13" s="51" t="s">
        <v>330</v>
      </c>
      <c r="D13" s="49">
        <v>0.7</v>
      </c>
      <c r="E13" s="89">
        <v>0.7</v>
      </c>
      <c r="F13" s="49">
        <v>0.7</v>
      </c>
      <c r="G13" s="49">
        <v>0.8</v>
      </c>
      <c r="H13" s="49">
        <v>0.8</v>
      </c>
      <c r="I13" s="49">
        <v>0.8</v>
      </c>
      <c r="J13" s="49">
        <v>0.8</v>
      </c>
      <c r="K13" s="49">
        <v>0.9</v>
      </c>
      <c r="L13" s="49">
        <v>0.9</v>
      </c>
      <c r="M13" s="49">
        <v>0.9</v>
      </c>
      <c r="N13"/>
      <c r="O13"/>
    </row>
    <row r="14" spans="1:15" ht="12.75" customHeight="1" hidden="1">
      <c r="A14"/>
      <c r="B14" s="49" t="s">
        <v>319</v>
      </c>
      <c r="C14" s="51" t="s">
        <v>331</v>
      </c>
      <c r="D14" s="49">
        <v>192.6</v>
      </c>
      <c r="E14" s="89">
        <v>191.2</v>
      </c>
      <c r="F14" s="49">
        <v>194.4</v>
      </c>
      <c r="G14" s="49">
        <v>205.198</v>
      </c>
      <c r="H14" s="89">
        <v>219.7</v>
      </c>
      <c r="I14" s="89">
        <v>236.2</v>
      </c>
      <c r="J14" s="89">
        <v>251.2</v>
      </c>
      <c r="K14" s="89">
        <v>196.1</v>
      </c>
      <c r="L14" s="89">
        <v>218.7</v>
      </c>
      <c r="M14" s="89">
        <v>218.7</v>
      </c>
      <c r="N14"/>
      <c r="O14"/>
    </row>
    <row r="15" spans="1:15" ht="12.75" customHeight="1" hidden="1">
      <c r="A15"/>
      <c r="B15" s="49" t="s">
        <v>320</v>
      </c>
      <c r="C15" s="51" t="s">
        <v>332</v>
      </c>
      <c r="D15" s="49">
        <v>230.8</v>
      </c>
      <c r="E15" s="89">
        <v>231.7</v>
      </c>
      <c r="F15" s="49">
        <v>253.2</v>
      </c>
      <c r="G15" s="49">
        <v>281.346</v>
      </c>
      <c r="H15" s="89">
        <v>316.3</v>
      </c>
      <c r="I15" s="89">
        <v>352.8</v>
      </c>
      <c r="J15" s="89">
        <v>385.9</v>
      </c>
      <c r="K15" s="89">
        <v>301.9</v>
      </c>
      <c r="L15" s="89">
        <v>335.9</v>
      </c>
      <c r="M15" s="89">
        <v>335.9</v>
      </c>
      <c r="N15"/>
      <c r="O15"/>
    </row>
    <row r="16" spans="1:15" ht="12.75" customHeight="1" hidden="1">
      <c r="A16"/>
      <c r="B16" s="49" t="s">
        <v>321</v>
      </c>
      <c r="C16" s="51" t="s">
        <v>623</v>
      </c>
      <c r="D16" s="49">
        <v>806.6</v>
      </c>
      <c r="E16" s="89">
        <v>861</v>
      </c>
      <c r="F16" s="49">
        <v>991.6</v>
      </c>
      <c r="G16" s="49">
        <v>1162.417</v>
      </c>
      <c r="H16" s="89">
        <v>1358.1</v>
      </c>
      <c r="I16" s="89">
        <v>1614.4</v>
      </c>
      <c r="J16" s="89">
        <v>1786.1</v>
      </c>
      <c r="K16" s="89">
        <v>1327.5</v>
      </c>
      <c r="L16" s="89">
        <v>1464.6</v>
      </c>
      <c r="M16" s="89">
        <v>1464.6</v>
      </c>
      <c r="N16"/>
      <c r="O16"/>
    </row>
    <row r="17" spans="2:13" ht="12.75" customHeight="1" hidden="1">
      <c r="B17" s="49" t="s">
        <v>328</v>
      </c>
      <c r="C17" s="51" t="s">
        <v>624</v>
      </c>
      <c r="D17" s="49">
        <v>606.7</v>
      </c>
      <c r="E17" s="89">
        <v>663.6</v>
      </c>
      <c r="F17" s="49">
        <v>755.1</v>
      </c>
      <c r="G17" s="49">
        <v>880.747</v>
      </c>
      <c r="H17" s="89">
        <v>1017.6</v>
      </c>
      <c r="I17" s="89">
        <v>1175</v>
      </c>
      <c r="J17" s="89">
        <v>1195.1</v>
      </c>
      <c r="K17" s="89">
        <v>852.8</v>
      </c>
      <c r="L17" s="89">
        <v>964.2</v>
      </c>
      <c r="M17" s="89">
        <v>964.2</v>
      </c>
    </row>
    <row r="18" spans="2:13" ht="16.5" customHeight="1">
      <c r="B18" s="49" t="s">
        <v>135</v>
      </c>
      <c r="C18" s="51" t="s">
        <v>136</v>
      </c>
      <c r="D18" s="49">
        <v>116.2</v>
      </c>
      <c r="E18" s="89">
        <v>26.7</v>
      </c>
      <c r="F18" s="89">
        <v>19.1</v>
      </c>
      <c r="G18" s="89">
        <v>21.4</v>
      </c>
      <c r="H18" s="89">
        <v>17.3</v>
      </c>
      <c r="I18" s="89">
        <v>41.6</v>
      </c>
      <c r="J18" s="89">
        <v>56.7</v>
      </c>
      <c r="K18" s="89">
        <v>1084.2</v>
      </c>
      <c r="L18" s="89">
        <v>88.3</v>
      </c>
      <c r="M18" s="89">
        <v>48.8</v>
      </c>
    </row>
    <row r="19" spans="2:13" ht="10.5" customHeight="1">
      <c r="B19" s="49" t="s">
        <v>49</v>
      </c>
      <c r="C19" s="51" t="s">
        <v>15</v>
      </c>
      <c r="D19" s="49">
        <v>495</v>
      </c>
      <c r="E19" s="89">
        <v>602.7</v>
      </c>
      <c r="F19" s="89">
        <v>673.4</v>
      </c>
      <c r="G19" s="89">
        <v>773.2</v>
      </c>
      <c r="H19" s="89">
        <v>907</v>
      </c>
      <c r="I19" s="89">
        <v>1007.9</v>
      </c>
      <c r="J19" s="89">
        <v>1142.1</v>
      </c>
      <c r="K19" s="89">
        <v>583.6</v>
      </c>
      <c r="L19" s="89">
        <v>934.8</v>
      </c>
      <c r="M19" s="89">
        <v>1083.8</v>
      </c>
    </row>
    <row r="20" spans="2:13" ht="10.5" hidden="1">
      <c r="B20" s="49" t="s">
        <v>625</v>
      </c>
      <c r="C20" s="51" t="s">
        <v>158</v>
      </c>
      <c r="D20" s="49">
        <v>4130</v>
      </c>
      <c r="E20" s="89">
        <v>1870</v>
      </c>
      <c r="F20" s="89">
        <v>1340</v>
      </c>
      <c r="G20" s="89">
        <v>520</v>
      </c>
      <c r="H20" s="89">
        <v>728</v>
      </c>
      <c r="I20" s="89">
        <v>1280</v>
      </c>
      <c r="J20" s="89">
        <v>4000</v>
      </c>
      <c r="K20" s="89">
        <v>3515</v>
      </c>
      <c r="L20" s="89">
        <v>3050</v>
      </c>
      <c r="M20" s="89">
        <v>3050</v>
      </c>
    </row>
    <row r="21" spans="2:13" ht="10.5" hidden="1">
      <c r="B21" s="49" t="s">
        <v>626</v>
      </c>
      <c r="C21" s="51" t="s">
        <v>159</v>
      </c>
      <c r="D21" s="89">
        <v>310</v>
      </c>
      <c r="E21" s="89">
        <v>161.2</v>
      </c>
      <c r="F21" s="89">
        <v>210</v>
      </c>
      <c r="G21" s="89">
        <v>536.9</v>
      </c>
      <c r="H21" s="89">
        <v>434.4</v>
      </c>
      <c r="I21" s="89">
        <v>613.4</v>
      </c>
      <c r="J21" s="89">
        <v>600.5</v>
      </c>
      <c r="K21" s="89">
        <v>363.4</v>
      </c>
      <c r="L21" s="89">
        <v>438.2</v>
      </c>
      <c r="M21" s="89">
        <v>438.2</v>
      </c>
    </row>
    <row r="22" spans="2:13" ht="10.5" hidden="1">
      <c r="B22" s="49" t="s">
        <v>154</v>
      </c>
      <c r="C22" s="51" t="s">
        <v>160</v>
      </c>
      <c r="D22" s="89">
        <v>121.5</v>
      </c>
      <c r="E22" s="89">
        <v>39.1</v>
      </c>
      <c r="F22" s="89">
        <v>68.8</v>
      </c>
      <c r="G22" s="89">
        <v>72.4</v>
      </c>
      <c r="H22" s="89">
        <v>187.8</v>
      </c>
      <c r="I22" s="89">
        <v>152</v>
      </c>
      <c r="J22" s="89">
        <v>170</v>
      </c>
      <c r="K22" s="89">
        <v>128.8</v>
      </c>
      <c r="L22" s="89">
        <v>138.8</v>
      </c>
      <c r="M22" s="89">
        <v>138.8</v>
      </c>
    </row>
    <row r="23" spans="2:13" ht="10.5" hidden="1">
      <c r="B23" s="49" t="s">
        <v>155</v>
      </c>
      <c r="C23" s="51" t="s">
        <v>161</v>
      </c>
      <c r="D23" s="89">
        <v>2780</v>
      </c>
      <c r="E23" s="89">
        <v>1101</v>
      </c>
      <c r="F23" s="89">
        <v>720</v>
      </c>
      <c r="G23" s="89">
        <v>648</v>
      </c>
      <c r="H23" s="89">
        <v>190</v>
      </c>
      <c r="I23" s="89">
        <v>1833</v>
      </c>
      <c r="J23" s="89">
        <v>2395</v>
      </c>
      <c r="K23" s="89">
        <v>2753</v>
      </c>
      <c r="L23" s="89">
        <v>3619</v>
      </c>
      <c r="M23" s="89">
        <v>3619</v>
      </c>
    </row>
    <row r="24" spans="2:13" ht="10.5" hidden="1">
      <c r="B24" s="49" t="s">
        <v>156</v>
      </c>
      <c r="C24" s="51" t="s">
        <v>162</v>
      </c>
      <c r="D24" s="89">
        <v>2635</v>
      </c>
      <c r="E24" s="89">
        <v>1315.3</v>
      </c>
      <c r="F24" s="89">
        <v>965.1</v>
      </c>
      <c r="G24" s="89">
        <v>3348.4</v>
      </c>
      <c r="H24" s="89">
        <v>2926.5</v>
      </c>
      <c r="I24" s="89">
        <v>4520</v>
      </c>
      <c r="J24" s="89">
        <v>3283.9</v>
      </c>
      <c r="K24" s="89">
        <v>4015.1</v>
      </c>
      <c r="L24" s="89">
        <v>4020.2</v>
      </c>
      <c r="M24" s="89">
        <v>4020.2</v>
      </c>
    </row>
    <row r="25" spans="2:13" ht="10.5" hidden="1">
      <c r="B25" s="49" t="s">
        <v>157</v>
      </c>
      <c r="C25" s="51" t="s">
        <v>435</v>
      </c>
      <c r="D25" s="89">
        <v>847</v>
      </c>
      <c r="E25" s="89">
        <v>394.2</v>
      </c>
      <c r="F25" s="89">
        <v>379.6</v>
      </c>
      <c r="G25" s="89">
        <v>478.9</v>
      </c>
      <c r="H25" s="89">
        <v>1255.4</v>
      </c>
      <c r="I25" s="89">
        <v>1120</v>
      </c>
      <c r="J25" s="89">
        <v>1103.8</v>
      </c>
      <c r="K25" s="89">
        <v>1247.5</v>
      </c>
      <c r="L25" s="89">
        <v>1245.5</v>
      </c>
      <c r="M25" s="89">
        <v>1245.5</v>
      </c>
    </row>
    <row r="26" spans="2:13" ht="10.5" hidden="1">
      <c r="B26" s="49" t="s">
        <v>791</v>
      </c>
      <c r="C26" s="51"/>
      <c r="D26" s="89">
        <v>64.8</v>
      </c>
      <c r="E26" s="89">
        <v>65.4</v>
      </c>
      <c r="F26" s="89">
        <v>70</v>
      </c>
      <c r="G26" s="89">
        <v>69.9</v>
      </c>
      <c r="H26" s="89">
        <v>55</v>
      </c>
      <c r="I26" s="89">
        <v>80.9</v>
      </c>
      <c r="J26" s="89">
        <v>53.5</v>
      </c>
      <c r="K26" s="89">
        <v>84.7</v>
      </c>
      <c r="L26" s="89">
        <v>85.1</v>
      </c>
      <c r="M26" s="89">
        <v>85.1</v>
      </c>
    </row>
    <row r="27" spans="2:13" ht="21">
      <c r="B27" s="384" t="s">
        <v>114</v>
      </c>
      <c r="C27" s="385" t="s">
        <v>115</v>
      </c>
      <c r="D27" s="49">
        <v>767.8</v>
      </c>
      <c r="E27" s="49">
        <v>744.6</v>
      </c>
      <c r="F27" s="89">
        <v>790.2</v>
      </c>
      <c r="G27" s="89">
        <v>948.2</v>
      </c>
      <c r="H27" s="89">
        <v>1717.1</v>
      </c>
      <c r="I27" s="89">
        <v>3319.4</v>
      </c>
      <c r="J27" s="89">
        <v>4027.0000000000005</v>
      </c>
      <c r="K27" s="89">
        <v>4255.1</v>
      </c>
      <c r="L27" s="89">
        <v>4610.6</v>
      </c>
      <c r="M27" s="89">
        <v>1717.9</v>
      </c>
    </row>
    <row r="28" spans="2:13" ht="21">
      <c r="B28" s="386" t="s">
        <v>116</v>
      </c>
      <c r="C28" s="385" t="s">
        <v>138</v>
      </c>
      <c r="D28" s="49">
        <v>455.6</v>
      </c>
      <c r="E28" s="89">
        <v>328.4</v>
      </c>
      <c r="F28" s="89">
        <v>259.3</v>
      </c>
      <c r="G28" s="89">
        <v>337.2</v>
      </c>
      <c r="H28" s="89">
        <v>1557.1</v>
      </c>
      <c r="I28" s="89">
        <v>2019.4</v>
      </c>
      <c r="J28" s="89">
        <v>2400.666580511111</v>
      </c>
      <c r="K28" s="89">
        <v>2476.3</v>
      </c>
      <c r="L28" s="89">
        <v>1675.7</v>
      </c>
      <c r="M28" s="89">
        <v>160.5</v>
      </c>
    </row>
    <row r="29" spans="2:13" ht="21" hidden="1">
      <c r="B29" s="386" t="s">
        <v>102</v>
      </c>
      <c r="C29" s="385" t="s">
        <v>103</v>
      </c>
      <c r="D29" s="89">
        <v>1212.2</v>
      </c>
      <c r="E29" s="89">
        <v>743.8</v>
      </c>
      <c r="F29" s="89">
        <v>1459.5</v>
      </c>
      <c r="G29" s="89">
        <v>1013.1</v>
      </c>
      <c r="H29" s="89">
        <v>13330.3</v>
      </c>
      <c r="I29" s="89">
        <v>5134.4</v>
      </c>
      <c r="J29" s="89">
        <v>3620.7</v>
      </c>
      <c r="K29" s="89">
        <v>4691.4</v>
      </c>
      <c r="L29" s="89">
        <v>10058.7</v>
      </c>
      <c r="M29" s="89">
        <v>10058.7</v>
      </c>
    </row>
    <row r="30" spans="2:13" ht="10.5" hidden="1">
      <c r="B30" s="49" t="s">
        <v>274</v>
      </c>
      <c r="C30" s="51" t="s">
        <v>633</v>
      </c>
      <c r="D30" s="89">
        <v>225.8</v>
      </c>
      <c r="E30" s="49">
        <v>153.4</v>
      </c>
      <c r="F30" s="89">
        <v>176.4</v>
      </c>
      <c r="G30" s="49">
        <v>132.5</v>
      </c>
      <c r="H30" s="49">
        <v>182.9</v>
      </c>
      <c r="I30" s="49">
        <v>361.1</v>
      </c>
      <c r="J30" s="89">
        <v>248</v>
      </c>
      <c r="K30" s="89">
        <v>247.8</v>
      </c>
      <c r="L30" s="89">
        <v>388.6</v>
      </c>
      <c r="M30" s="89">
        <v>388.6</v>
      </c>
    </row>
    <row r="31" spans="2:13" ht="10.5" hidden="1">
      <c r="B31" s="49" t="s">
        <v>632</v>
      </c>
      <c r="C31" s="51" t="s">
        <v>634</v>
      </c>
      <c r="D31" s="49">
        <v>348.3</v>
      </c>
      <c r="E31" s="49">
        <v>441.2</v>
      </c>
      <c r="F31" s="89">
        <v>522.9</v>
      </c>
      <c r="G31" s="89">
        <v>499.3</v>
      </c>
      <c r="H31" s="89">
        <v>504.9</v>
      </c>
      <c r="I31" s="89">
        <v>323.6</v>
      </c>
      <c r="J31" s="89">
        <v>219.9</v>
      </c>
      <c r="K31" s="89">
        <v>216.8</v>
      </c>
      <c r="L31" s="89">
        <v>236.1</v>
      </c>
      <c r="M31" s="89">
        <v>236.1</v>
      </c>
    </row>
    <row r="32" spans="2:13" ht="24" customHeight="1">
      <c r="B32" s="387" t="s">
        <v>350</v>
      </c>
      <c r="C32" s="388" t="s">
        <v>351</v>
      </c>
      <c r="D32" s="89">
        <v>1168</v>
      </c>
      <c r="E32" s="89">
        <v>1209</v>
      </c>
      <c r="F32" s="49">
        <v>1221</v>
      </c>
      <c r="G32" s="49">
        <v>1165</v>
      </c>
      <c r="H32" s="89">
        <v>1170</v>
      </c>
      <c r="I32" s="89">
        <v>1267</v>
      </c>
      <c r="J32" s="89">
        <v>1440.2</v>
      </c>
      <c r="K32" s="89">
        <v>1257.12</v>
      </c>
      <c r="L32" s="89">
        <v>1396.4</v>
      </c>
      <c r="M32" s="89">
        <v>1315</v>
      </c>
    </row>
    <row r="33" spans="2:13" ht="13.5" customHeight="1">
      <c r="B33" s="387" t="s">
        <v>810</v>
      </c>
      <c r="C33" s="388" t="s">
        <v>809</v>
      </c>
      <c r="D33" s="364">
        <v>1648</v>
      </c>
      <c r="E33" s="364">
        <v>1546</v>
      </c>
      <c r="F33" s="364">
        <v>1454</v>
      </c>
      <c r="G33" s="364">
        <v>1556</v>
      </c>
      <c r="H33" s="364">
        <v>1742</v>
      </c>
      <c r="I33" s="364">
        <v>1989</v>
      </c>
      <c r="J33" s="364">
        <v>2049</v>
      </c>
      <c r="K33" s="394">
        <v>1950</v>
      </c>
      <c r="L33" s="118">
        <v>2013</v>
      </c>
      <c r="M33" s="118">
        <v>825</v>
      </c>
    </row>
    <row r="34" spans="2:14" ht="13.5" customHeight="1">
      <c r="B34" s="125" t="s">
        <v>352</v>
      </c>
      <c r="C34" s="51" t="s">
        <v>353</v>
      </c>
      <c r="D34" s="118">
        <v>487</v>
      </c>
      <c r="E34" s="118">
        <v>484</v>
      </c>
      <c r="F34" s="118">
        <v>623</v>
      </c>
      <c r="G34" s="118">
        <v>618</v>
      </c>
      <c r="H34" s="118">
        <v>939</v>
      </c>
      <c r="I34" s="118">
        <v>825</v>
      </c>
      <c r="J34" s="118">
        <v>564</v>
      </c>
      <c r="K34" s="118">
        <v>627</v>
      </c>
      <c r="L34" s="118">
        <v>1076</v>
      </c>
      <c r="M34" s="118">
        <v>384</v>
      </c>
      <c r="N34"/>
    </row>
    <row r="35" spans="2:14" ht="13.5" customHeight="1">
      <c r="B35" s="50" t="s">
        <v>354</v>
      </c>
      <c r="C35" s="325" t="s">
        <v>355</v>
      </c>
      <c r="D35" s="50">
        <v>345</v>
      </c>
      <c r="E35" s="50">
        <v>344</v>
      </c>
      <c r="F35" s="50">
        <v>384</v>
      </c>
      <c r="G35" s="50">
        <v>398</v>
      </c>
      <c r="H35" s="50">
        <v>486</v>
      </c>
      <c r="I35" s="50">
        <v>526</v>
      </c>
      <c r="J35" s="50">
        <v>431</v>
      </c>
      <c r="K35" s="50">
        <v>458</v>
      </c>
      <c r="L35" s="50">
        <v>385</v>
      </c>
      <c r="M35" s="50">
        <v>174</v>
      </c>
      <c r="N35"/>
    </row>
    <row r="36" spans="2:14" ht="8.25" customHeight="1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/>
      <c r="M36"/>
      <c r="N36"/>
    </row>
    <row r="37" spans="2:14" ht="12.75">
      <c r="B37" s="226" t="s">
        <v>104</v>
      </c>
      <c r="C37" s="226"/>
      <c r="D37" s="226"/>
      <c r="E37" s="125"/>
      <c r="F37" s="125"/>
      <c r="G37" s="125"/>
      <c r="H37" s="125"/>
      <c r="I37" s="125"/>
      <c r="J37" s="125"/>
      <c r="K37" s="125"/>
      <c r="L37"/>
      <c r="M37"/>
      <c r="N37"/>
    </row>
    <row r="38" spans="2:14" ht="12.75">
      <c r="B38" s="226" t="s">
        <v>78</v>
      </c>
      <c r="C38" s="226"/>
      <c r="D38" s="226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226"/>
      <c r="C39" s="226"/>
      <c r="D39" s="226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226" t="s">
        <v>105</v>
      </c>
      <c r="C40" s="226"/>
      <c r="D40" s="226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226" t="s">
        <v>106</v>
      </c>
      <c r="C41" s="226"/>
      <c r="D41" s="226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226"/>
      <c r="C42" s="226"/>
      <c r="D42" s="226"/>
    </row>
    <row r="43" spans="2:14" ht="12" customHeight="1">
      <c r="B43"/>
      <c r="C43" s="417" t="s">
        <v>908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226"/>
      <c r="F45" s="226"/>
      <c r="G45" s="226"/>
      <c r="H45" s="226"/>
      <c r="I45" s="226"/>
      <c r="J45" s="226"/>
      <c r="K45" s="226"/>
      <c r="L45"/>
      <c r="M45"/>
      <c r="N45"/>
    </row>
    <row r="46" spans="2:14" ht="12" customHeight="1">
      <c r="B46"/>
      <c r="C46"/>
      <c r="D46"/>
      <c r="E46" s="226"/>
      <c r="F46" s="226"/>
      <c r="G46" s="226"/>
      <c r="H46" s="226"/>
      <c r="I46" s="226"/>
      <c r="J46" s="226"/>
      <c r="K46" s="22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226"/>
      <c r="F54" s="226"/>
      <c r="G54" s="226"/>
      <c r="H54" s="226"/>
      <c r="I54" s="226"/>
      <c r="J54" s="226"/>
      <c r="K54" s="226"/>
    </row>
    <row r="55" spans="2:11" ht="12.75">
      <c r="B55"/>
      <c r="C55"/>
      <c r="D55"/>
      <c r="E55" s="226"/>
      <c r="F55" s="226"/>
      <c r="G55" s="226"/>
      <c r="H55" s="226"/>
      <c r="I55" s="226"/>
      <c r="J55" s="226"/>
      <c r="K55" s="226"/>
    </row>
    <row r="56" spans="2:11" ht="12.75">
      <c r="B56"/>
      <c r="C56"/>
      <c r="D56"/>
      <c r="E56" s="226"/>
      <c r="F56" s="226"/>
      <c r="G56" s="226"/>
      <c r="H56" s="226"/>
      <c r="I56" s="226"/>
      <c r="J56" s="226"/>
      <c r="K56" s="226"/>
    </row>
    <row r="58" spans="4:7" ht="10.5">
      <c r="D58" s="226"/>
      <c r="E58" s="226"/>
      <c r="F58" s="226"/>
      <c r="G58" s="226"/>
    </row>
    <row r="59" spans="2:11" ht="12.75">
      <c r="B59"/>
      <c r="C59"/>
      <c r="D59" s="226"/>
      <c r="E59" s="226"/>
      <c r="F59" s="226"/>
      <c r="G59" s="226"/>
      <c r="H59"/>
      <c r="I59"/>
      <c r="J59"/>
      <c r="K59"/>
    </row>
    <row r="61" spans="2:11" ht="10.5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 ht="10.5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ht="10.5">
      <c r="H63" s="88"/>
    </row>
    <row r="64" spans="2:11" ht="12.75">
      <c r="B64"/>
      <c r="C64"/>
      <c r="D64"/>
      <c r="E64"/>
      <c r="F64"/>
      <c r="G64"/>
      <c r="H64" s="88"/>
      <c r="I64"/>
      <c r="J64"/>
      <c r="K64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601</v>
      </c>
      <c r="S1" s="22"/>
      <c r="T1" s="22"/>
      <c r="U1" s="22"/>
      <c r="V1" s="22" t="s">
        <v>153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868" t="s">
        <v>599</v>
      </c>
      <c r="E2" s="868"/>
      <c r="M2" s="1" t="s">
        <v>542</v>
      </c>
      <c r="S2" s="22"/>
      <c r="T2" s="22"/>
      <c r="U2" s="22"/>
      <c r="V2" s="22" t="s">
        <v>165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868" t="s">
        <v>600</v>
      </c>
      <c r="E3" s="868"/>
      <c r="K3" s="1" t="s">
        <v>515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541</v>
      </c>
      <c r="K4" s="2"/>
      <c r="L4" s="3" t="s">
        <v>485</v>
      </c>
      <c r="M4" s="7" t="s">
        <v>567</v>
      </c>
      <c r="N4" s="2" t="s">
        <v>568</v>
      </c>
      <c r="O4" s="2" t="s">
        <v>569</v>
      </c>
      <c r="P4" s="3" t="s">
        <v>538</v>
      </c>
      <c r="S4" s="34"/>
      <c r="T4" s="40" t="s">
        <v>539</v>
      </c>
      <c r="U4" s="41"/>
      <c r="V4" s="42"/>
      <c r="W4" s="42"/>
      <c r="X4" s="42" t="s">
        <v>290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166</v>
      </c>
      <c r="K5" s="8" t="s">
        <v>468</v>
      </c>
      <c r="L5" s="9" t="s">
        <v>469</v>
      </c>
      <c r="M5" s="12" t="s">
        <v>470</v>
      </c>
      <c r="N5" s="6" t="s">
        <v>724</v>
      </c>
      <c r="O5" s="6" t="s">
        <v>725</v>
      </c>
      <c r="P5" s="9" t="s">
        <v>726</v>
      </c>
      <c r="S5" s="43" t="s">
        <v>468</v>
      </c>
      <c r="T5" s="36" t="s">
        <v>727</v>
      </c>
      <c r="U5" s="43" t="s">
        <v>728</v>
      </c>
      <c r="V5" s="36" t="s">
        <v>729</v>
      </c>
      <c r="W5" s="36" t="s">
        <v>539</v>
      </c>
      <c r="X5" s="36" t="s">
        <v>730</v>
      </c>
      <c r="Y5" s="36" t="s">
        <v>731</v>
      </c>
      <c r="Z5" s="36" t="s">
        <v>53</v>
      </c>
      <c r="AA5" s="36" t="s">
        <v>54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459</v>
      </c>
      <c r="AN5" s="34" t="s">
        <v>736</v>
      </c>
      <c r="AO5" s="34" t="s">
        <v>143</v>
      </c>
      <c r="AP5" s="48"/>
    </row>
    <row r="6" spans="2:42" ht="12.75">
      <c r="B6" s="1" t="s">
        <v>611</v>
      </c>
      <c r="K6" s="6" t="s">
        <v>254</v>
      </c>
      <c r="L6" s="9" t="s">
        <v>255</v>
      </c>
      <c r="M6" s="12" t="s">
        <v>464</v>
      </c>
      <c r="N6" s="6" t="s">
        <v>442</v>
      </c>
      <c r="O6" s="6" t="s">
        <v>443</v>
      </c>
      <c r="P6" s="9" t="s">
        <v>444</v>
      </c>
      <c r="S6" s="36" t="s">
        <v>254</v>
      </c>
      <c r="T6" s="36" t="s">
        <v>752</v>
      </c>
      <c r="U6" s="43" t="s">
        <v>753</v>
      </c>
      <c r="V6" s="36" t="s">
        <v>754</v>
      </c>
      <c r="W6" s="36" t="s">
        <v>755</v>
      </c>
      <c r="X6" s="36" t="s">
        <v>756</v>
      </c>
      <c r="Y6" s="36" t="s">
        <v>757</v>
      </c>
      <c r="Z6" s="36" t="s">
        <v>758</v>
      </c>
      <c r="AA6" s="36" t="s">
        <v>759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460</v>
      </c>
      <c r="AN6" s="36" t="s">
        <v>737</v>
      </c>
      <c r="AO6" s="36" t="s">
        <v>144</v>
      </c>
      <c r="AP6" s="48"/>
    </row>
    <row r="7" spans="2:42" ht="12.75">
      <c r="B7" s="2"/>
      <c r="C7" s="3" t="s">
        <v>167</v>
      </c>
      <c r="D7" s="4" t="s">
        <v>208</v>
      </c>
      <c r="E7" s="3" t="s">
        <v>209</v>
      </c>
      <c r="F7" s="5" t="s">
        <v>655</v>
      </c>
      <c r="G7" s="3" t="s">
        <v>656</v>
      </c>
      <c r="H7" s="6"/>
      <c r="K7" s="13"/>
      <c r="L7" s="14"/>
      <c r="M7" s="17"/>
      <c r="N7" s="13"/>
      <c r="O7" s="13"/>
      <c r="P7" s="14" t="s">
        <v>269</v>
      </c>
      <c r="S7" s="36"/>
      <c r="T7" s="36" t="s">
        <v>270</v>
      </c>
      <c r="U7" s="43" t="s">
        <v>271</v>
      </c>
      <c r="V7" s="36" t="s">
        <v>272</v>
      </c>
      <c r="W7" s="36" t="s">
        <v>85</v>
      </c>
      <c r="X7" s="36" t="s">
        <v>86</v>
      </c>
      <c r="Y7" s="36" t="s">
        <v>87</v>
      </c>
      <c r="Z7" s="36" t="s">
        <v>88</v>
      </c>
      <c r="AA7" s="36" t="s">
        <v>89</v>
      </c>
      <c r="AB7" s="36" t="s">
        <v>90</v>
      </c>
      <c r="AC7" s="36" t="s">
        <v>549</v>
      </c>
      <c r="AD7" s="36" t="s">
        <v>635</v>
      </c>
      <c r="AE7" s="36" t="s">
        <v>550</v>
      </c>
      <c r="AF7" s="36" t="s">
        <v>551</v>
      </c>
      <c r="AG7" s="36" t="s">
        <v>552</v>
      </c>
      <c r="AH7" s="36" t="s">
        <v>553</v>
      </c>
      <c r="AI7" s="35" t="s">
        <v>554</v>
      </c>
      <c r="AJ7" s="35" t="s">
        <v>25</v>
      </c>
      <c r="AK7" s="35" t="s">
        <v>713</v>
      </c>
      <c r="AL7" s="35" t="s">
        <v>714</v>
      </c>
      <c r="AM7" s="35" t="s">
        <v>461</v>
      </c>
      <c r="AN7" s="36" t="s">
        <v>738</v>
      </c>
      <c r="AO7" s="36"/>
      <c r="AP7" s="48"/>
    </row>
    <row r="8" spans="2:42" ht="12.75">
      <c r="B8" s="8" t="s">
        <v>291</v>
      </c>
      <c r="C8" s="9" t="s">
        <v>292</v>
      </c>
      <c r="D8" s="10" t="s">
        <v>139</v>
      </c>
      <c r="E8" s="9" t="s">
        <v>749</v>
      </c>
      <c r="F8" s="11" t="s">
        <v>750</v>
      </c>
      <c r="G8" s="9" t="s">
        <v>467</v>
      </c>
      <c r="H8" s="6"/>
      <c r="K8" s="2" t="s">
        <v>180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168</v>
      </c>
      <c r="U8" s="36" t="s">
        <v>224</v>
      </c>
      <c r="V8" s="36"/>
      <c r="W8" s="36" t="s">
        <v>406</v>
      </c>
      <c r="X8" s="36" t="s">
        <v>407</v>
      </c>
      <c r="Y8" s="36" t="s">
        <v>377</v>
      </c>
      <c r="Z8" s="36" t="s">
        <v>381</v>
      </c>
      <c r="AA8" s="36" t="s">
        <v>382</v>
      </c>
      <c r="AB8" s="36" t="s">
        <v>383</v>
      </c>
      <c r="AC8" s="36" t="s">
        <v>384</v>
      </c>
      <c r="AD8" s="44" t="s">
        <v>636</v>
      </c>
      <c r="AE8" s="36" t="s">
        <v>385</v>
      </c>
      <c r="AF8" s="36" t="s">
        <v>386</v>
      </c>
      <c r="AG8" s="36" t="s">
        <v>387</v>
      </c>
      <c r="AH8" s="36"/>
      <c r="AI8" s="35" t="s">
        <v>388</v>
      </c>
      <c r="AJ8" s="35" t="s">
        <v>26</v>
      </c>
      <c r="AK8" s="35"/>
      <c r="AL8" s="35" t="s">
        <v>715</v>
      </c>
      <c r="AM8" s="35" t="s">
        <v>462</v>
      </c>
      <c r="AN8" s="36" t="s">
        <v>95</v>
      </c>
      <c r="AO8" s="36"/>
      <c r="AP8" s="48"/>
    </row>
    <row r="9" spans="2:42" ht="12.75">
      <c r="B9" s="6"/>
      <c r="C9" s="9"/>
      <c r="D9" s="10" t="s">
        <v>746</v>
      </c>
      <c r="E9" s="9" t="s">
        <v>787</v>
      </c>
      <c r="F9" s="11" t="s">
        <v>788</v>
      </c>
      <c r="G9" s="9" t="s">
        <v>507</v>
      </c>
      <c r="H9" s="6"/>
      <c r="K9" s="6" t="s">
        <v>390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391</v>
      </c>
      <c r="U9" s="36"/>
      <c r="V9" s="36"/>
      <c r="W9" s="36"/>
      <c r="X9" s="36"/>
      <c r="Y9" s="36" t="s">
        <v>392</v>
      </c>
      <c r="Z9" s="36"/>
      <c r="AA9" s="36" t="s">
        <v>393</v>
      </c>
      <c r="AB9" s="36" t="s">
        <v>394</v>
      </c>
      <c r="AC9" s="36" t="s">
        <v>395</v>
      </c>
      <c r="AD9" s="36" t="s">
        <v>637</v>
      </c>
      <c r="AE9" s="36" t="s">
        <v>396</v>
      </c>
      <c r="AF9" s="36"/>
      <c r="AG9" s="36" t="s">
        <v>365</v>
      </c>
      <c r="AH9" s="36"/>
      <c r="AI9" s="35" t="s">
        <v>397</v>
      </c>
      <c r="AJ9" s="35" t="s">
        <v>99</v>
      </c>
      <c r="AK9" s="35"/>
      <c r="AL9" s="35" t="s">
        <v>716</v>
      </c>
      <c r="AM9" s="35" t="s">
        <v>463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8</v>
      </c>
      <c r="G10" s="14" t="s">
        <v>268</v>
      </c>
      <c r="H10" s="6"/>
      <c r="K10" s="6" t="s">
        <v>399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400</v>
      </c>
      <c r="U10" s="38"/>
      <c r="V10" s="38"/>
      <c r="W10" s="38"/>
      <c r="X10" s="38"/>
      <c r="Y10" s="38" t="s">
        <v>401</v>
      </c>
      <c r="Z10" s="38"/>
      <c r="AA10" s="38" t="s">
        <v>402</v>
      </c>
      <c r="AB10" s="38"/>
      <c r="AC10" s="38"/>
      <c r="AD10" s="38" t="s">
        <v>712</v>
      </c>
      <c r="AE10" s="38"/>
      <c r="AF10" s="38"/>
      <c r="AG10" s="38"/>
      <c r="AH10" s="38"/>
      <c r="AI10" s="37"/>
      <c r="AJ10" s="37" t="s">
        <v>100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179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475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180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389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45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390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398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620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399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474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279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475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524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140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112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525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50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620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570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378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279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371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10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140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372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210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748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663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699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378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621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492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48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471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709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434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472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734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699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473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766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492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521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280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709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522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141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734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523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51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364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379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766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516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113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280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517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546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141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700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51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343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379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645</v>
      </c>
      <c r="K33" s="20" t="s">
        <v>149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113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868" t="s">
        <v>646</v>
      </c>
      <c r="F34" s="870"/>
      <c r="G34" s="870"/>
      <c r="H34" s="870"/>
      <c r="K34" s="20" t="s">
        <v>735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546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721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700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17</v>
      </c>
      <c r="S36" s="35" t="s">
        <v>343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514</v>
      </c>
      <c r="S37" s="35" t="s">
        <v>149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735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869">
        <v>40</v>
      </c>
      <c r="B39" s="869"/>
      <c r="C39" s="869"/>
      <c r="D39" s="869"/>
      <c r="E39" s="869"/>
      <c r="F39" s="869"/>
      <c r="G39" s="869"/>
      <c r="H39" s="869"/>
      <c r="I39" s="869"/>
      <c r="K39" s="869">
        <v>42</v>
      </c>
      <c r="L39" s="869"/>
      <c r="M39" s="869"/>
      <c r="N39" s="869"/>
      <c r="O39" s="869"/>
      <c r="P39" s="869"/>
      <c r="AC39" s="1">
        <v>45</v>
      </c>
    </row>
    <row r="40" ht="12.75">
      <c r="AC40" s="1" t="s">
        <v>515</v>
      </c>
    </row>
    <row r="41" spans="37:41" ht="12.75">
      <c r="AK41" s="1" t="s">
        <v>515</v>
      </c>
      <c r="AM41" s="1" t="s">
        <v>515</v>
      </c>
      <c r="AO41" s="1" t="s">
        <v>515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2.625" style="0" customWidth="1"/>
    <col min="2" max="2" width="4.75390625" style="0" customWidth="1"/>
    <col min="3" max="6" width="8.75390625" style="0" customWidth="1"/>
    <col min="7" max="7" width="8.00390625" style="0" customWidth="1"/>
    <col min="8" max="8" width="8.75390625" style="0" customWidth="1"/>
    <col min="9" max="9" width="7.00390625" style="0" customWidth="1"/>
    <col min="10" max="16" width="8.75390625" style="0" customWidth="1"/>
  </cols>
  <sheetData>
    <row r="1" spans="1:25" ht="12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ht="15.75">
      <c r="A3" s="116"/>
      <c r="B3" s="116"/>
      <c r="C3" s="116"/>
      <c r="D3" s="116"/>
      <c r="E3" s="116"/>
      <c r="F3" s="308" t="s">
        <v>877</v>
      </c>
      <c r="G3" s="116"/>
      <c r="I3" s="308"/>
      <c r="J3" s="308"/>
      <c r="K3" s="308"/>
      <c r="L3" s="308"/>
      <c r="M3" s="308"/>
      <c r="N3" s="308"/>
      <c r="O3" s="308"/>
      <c r="P3" s="308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>
      <c r="A4" s="116"/>
      <c r="B4" s="116"/>
      <c r="C4" s="116"/>
      <c r="D4" s="116"/>
      <c r="E4" s="116"/>
      <c r="F4" s="116"/>
      <c r="G4" s="116"/>
      <c r="H4" s="308"/>
      <c r="I4" s="308"/>
      <c r="J4" s="308"/>
      <c r="K4" s="308"/>
      <c r="L4" s="308"/>
      <c r="M4" s="308"/>
      <c r="N4" s="308"/>
      <c r="O4" s="308"/>
      <c r="P4" s="308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15.7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116"/>
      <c r="R5" s="116"/>
      <c r="S5" s="116"/>
      <c r="T5" s="116"/>
      <c r="U5" s="116"/>
      <c r="V5" s="116"/>
      <c r="W5" s="116"/>
      <c r="X5" s="116"/>
      <c r="Y5" s="116"/>
    </row>
    <row r="6" spans="1:25" ht="12.75" customHeight="1">
      <c r="A6" s="871" t="s">
        <v>344</v>
      </c>
      <c r="B6" s="876" t="s">
        <v>93</v>
      </c>
      <c r="C6" s="872" t="s">
        <v>786</v>
      </c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116"/>
      <c r="R6" s="116"/>
      <c r="S6" s="116"/>
      <c r="T6" s="116"/>
      <c r="U6" s="116"/>
      <c r="V6" s="116"/>
      <c r="W6" s="116"/>
      <c r="X6" s="116"/>
      <c r="Y6" s="116"/>
    </row>
    <row r="7" spans="1:25" ht="12.75" customHeight="1">
      <c r="A7" s="878"/>
      <c r="B7" s="876"/>
      <c r="C7" s="871" t="s">
        <v>774</v>
      </c>
      <c r="D7" s="871" t="s">
        <v>775</v>
      </c>
      <c r="E7" s="871" t="s">
        <v>776</v>
      </c>
      <c r="F7" s="871" t="s">
        <v>777</v>
      </c>
      <c r="G7" s="871" t="s">
        <v>778</v>
      </c>
      <c r="H7" s="871" t="s">
        <v>779</v>
      </c>
      <c r="I7" s="871" t="s">
        <v>227</v>
      </c>
      <c r="J7" s="871" t="s">
        <v>780</v>
      </c>
      <c r="K7" s="871" t="s">
        <v>781</v>
      </c>
      <c r="L7" s="871" t="s">
        <v>782</v>
      </c>
      <c r="M7" s="871" t="s">
        <v>783</v>
      </c>
      <c r="N7" s="871" t="s">
        <v>228</v>
      </c>
      <c r="O7" s="871" t="s">
        <v>784</v>
      </c>
      <c r="P7" s="873" t="s">
        <v>785</v>
      </c>
      <c r="Q7" s="116"/>
      <c r="R7" s="116"/>
      <c r="S7" s="116"/>
      <c r="T7" s="116"/>
      <c r="U7" s="116"/>
      <c r="V7" s="116"/>
      <c r="W7" s="116"/>
      <c r="X7" s="116"/>
      <c r="Y7" s="116"/>
    </row>
    <row r="8" spans="1:25" ht="12.75">
      <c r="A8" s="878"/>
      <c r="B8" s="876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4"/>
      <c r="Q8" s="116"/>
      <c r="R8" s="116"/>
      <c r="S8" s="116"/>
      <c r="T8" s="116"/>
      <c r="U8" s="116"/>
      <c r="V8" s="116"/>
      <c r="W8" s="116"/>
      <c r="X8" s="116"/>
      <c r="Y8" s="116"/>
    </row>
    <row r="9" spans="1:25" ht="74.25" customHeight="1">
      <c r="A9" s="879"/>
      <c r="B9" s="877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5"/>
      <c r="Q9" s="116"/>
      <c r="R9" s="116"/>
      <c r="S9" s="116"/>
      <c r="T9" s="116"/>
      <c r="U9" s="116"/>
      <c r="V9" s="116"/>
      <c r="W9" s="116"/>
      <c r="X9" s="116"/>
      <c r="Y9" s="116"/>
    </row>
    <row r="10" spans="1:25" ht="12.75">
      <c r="A10" s="337" t="s">
        <v>41</v>
      </c>
      <c r="B10" s="339">
        <f>SUM(C10:P10)</f>
        <v>21</v>
      </c>
      <c r="C10" s="103">
        <v>6</v>
      </c>
      <c r="D10" s="103"/>
      <c r="E10" s="103">
        <v>3</v>
      </c>
      <c r="F10" s="103"/>
      <c r="G10" s="103"/>
      <c r="H10" s="103">
        <v>3</v>
      </c>
      <c r="I10" s="103">
        <v>6</v>
      </c>
      <c r="J10" s="103"/>
      <c r="K10" s="103">
        <v>3</v>
      </c>
      <c r="L10" s="103"/>
      <c r="M10" s="103"/>
      <c r="N10" s="103"/>
      <c r="O10" s="103"/>
      <c r="P10" s="103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ht="12.75">
      <c r="A11" s="310" t="s">
        <v>42</v>
      </c>
      <c r="B11" s="301">
        <f>SUM(C11:P11)</f>
        <v>24</v>
      </c>
      <c r="C11" s="103">
        <v>7</v>
      </c>
      <c r="D11" s="103"/>
      <c r="E11" s="103">
        <v>15</v>
      </c>
      <c r="F11" s="103"/>
      <c r="G11" s="103"/>
      <c r="H11" s="103">
        <v>2</v>
      </c>
      <c r="I11" s="103"/>
      <c r="J11" s="103"/>
      <c r="K11" s="103"/>
      <c r="L11" s="103"/>
      <c r="M11" s="103"/>
      <c r="N11" s="103"/>
      <c r="O11" s="103"/>
      <c r="P11" s="103"/>
      <c r="Q11" s="116"/>
      <c r="R11" s="116"/>
      <c r="S11" s="116"/>
      <c r="T11" s="116"/>
      <c r="U11" s="116"/>
      <c r="V11" s="116"/>
      <c r="W11" s="116"/>
      <c r="X11" s="116"/>
      <c r="Y11" s="116"/>
    </row>
    <row r="12" spans="1:25" ht="12.75">
      <c r="A12" s="310" t="s">
        <v>548</v>
      </c>
      <c r="B12" s="301">
        <f>SUM(C12:P12)</f>
        <v>19</v>
      </c>
      <c r="C12" s="103">
        <v>10</v>
      </c>
      <c r="D12" s="103"/>
      <c r="E12" s="103">
        <v>5</v>
      </c>
      <c r="F12" s="103"/>
      <c r="G12" s="103"/>
      <c r="H12" s="103">
        <v>2</v>
      </c>
      <c r="I12" s="103">
        <v>2</v>
      </c>
      <c r="J12" s="103"/>
      <c r="K12" s="103"/>
      <c r="L12" s="103"/>
      <c r="M12" s="103"/>
      <c r="N12" s="103"/>
      <c r="O12" s="103"/>
      <c r="P12" s="103"/>
      <c r="Q12" s="116"/>
      <c r="R12" s="116"/>
      <c r="S12" s="116"/>
      <c r="T12" s="116"/>
      <c r="U12" s="116"/>
      <c r="V12" s="116"/>
      <c r="W12" s="116"/>
      <c r="X12" s="116"/>
      <c r="Y12" s="116"/>
    </row>
    <row r="13" spans="1:25" ht="12.75">
      <c r="A13" s="310" t="s">
        <v>43</v>
      </c>
      <c r="B13" s="301">
        <f>SUM(C13:P13)</f>
        <v>20</v>
      </c>
      <c r="C13" s="103"/>
      <c r="D13" s="103"/>
      <c r="E13" s="103">
        <v>9</v>
      </c>
      <c r="F13" s="103"/>
      <c r="G13" s="103"/>
      <c r="H13" s="103">
        <v>1</v>
      </c>
      <c r="I13" s="103"/>
      <c r="J13" s="103">
        <v>1</v>
      </c>
      <c r="K13" s="103"/>
      <c r="L13" s="103"/>
      <c r="M13" s="103"/>
      <c r="N13" s="103"/>
      <c r="O13" s="103"/>
      <c r="P13" s="103">
        <v>9</v>
      </c>
      <c r="Q13" s="116"/>
      <c r="R13" s="116"/>
      <c r="S13" s="116"/>
      <c r="T13" s="116"/>
      <c r="U13" s="116"/>
      <c r="V13" s="116"/>
      <c r="W13" s="116"/>
      <c r="X13" s="116"/>
      <c r="Y13" s="116"/>
    </row>
    <row r="14" spans="1:25" ht="12.75">
      <c r="A14" s="310" t="s">
        <v>495</v>
      </c>
      <c r="B14" s="301">
        <f>SUM(C14:P14)</f>
        <v>25</v>
      </c>
      <c r="C14" s="103">
        <v>5</v>
      </c>
      <c r="D14" s="103"/>
      <c r="E14" s="103">
        <v>20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16"/>
      <c r="R14" s="116"/>
      <c r="S14" s="116"/>
      <c r="T14" s="116"/>
      <c r="U14" s="116"/>
      <c r="V14" s="116"/>
      <c r="W14" s="116"/>
      <c r="X14" s="116"/>
      <c r="Y14" s="116"/>
    </row>
    <row r="15" spans="1:25" ht="12.75">
      <c r="A15" s="310" t="s">
        <v>650</v>
      </c>
      <c r="B15" s="301">
        <f aca="true" t="shared" si="0" ref="B15:B28">SUM(C15:P15)</f>
        <v>25</v>
      </c>
      <c r="C15" s="103">
        <v>13</v>
      </c>
      <c r="D15" s="103"/>
      <c r="E15" s="103">
        <v>10</v>
      </c>
      <c r="F15" s="103"/>
      <c r="G15" s="103"/>
      <c r="H15" s="103">
        <v>1</v>
      </c>
      <c r="I15" s="103">
        <v>1</v>
      </c>
      <c r="J15" s="103"/>
      <c r="K15" s="103"/>
      <c r="L15" s="103"/>
      <c r="M15" s="103"/>
      <c r="N15" s="103"/>
      <c r="O15" s="103"/>
      <c r="P15" s="103"/>
      <c r="Q15" s="116"/>
      <c r="R15" s="116"/>
      <c r="S15" s="116"/>
      <c r="T15" s="116"/>
      <c r="U15" s="116"/>
      <c r="V15" s="116"/>
      <c r="W15" s="116"/>
      <c r="X15" s="116"/>
      <c r="Y15" s="116"/>
    </row>
    <row r="16" spans="1:25" ht="12.75">
      <c r="A16" s="310" t="s">
        <v>493</v>
      </c>
      <c r="B16" s="301">
        <f t="shared" si="0"/>
        <v>16</v>
      </c>
      <c r="C16" s="103">
        <v>8</v>
      </c>
      <c r="D16" s="103"/>
      <c r="E16" s="103">
        <v>7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>
        <v>1</v>
      </c>
      <c r="Q16" s="116"/>
      <c r="R16" s="116"/>
      <c r="S16" s="116"/>
      <c r="T16" s="116"/>
      <c r="U16" s="116"/>
      <c r="V16" s="116"/>
      <c r="W16" s="116"/>
      <c r="X16" s="116"/>
      <c r="Y16" s="116"/>
    </row>
    <row r="17" spans="1:25" ht="12.75">
      <c r="A17" s="310" t="s">
        <v>18</v>
      </c>
      <c r="B17" s="301">
        <f t="shared" si="0"/>
        <v>27</v>
      </c>
      <c r="C17" s="103">
        <v>9</v>
      </c>
      <c r="D17" s="103"/>
      <c r="E17" s="103">
        <v>10</v>
      </c>
      <c r="F17" s="103"/>
      <c r="G17" s="103"/>
      <c r="H17" s="103">
        <v>5</v>
      </c>
      <c r="I17" s="103">
        <v>3</v>
      </c>
      <c r="J17" s="103"/>
      <c r="K17" s="103"/>
      <c r="L17" s="103"/>
      <c r="M17" s="103"/>
      <c r="N17" s="103"/>
      <c r="O17" s="103"/>
      <c r="P17" s="103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2.75">
      <c r="A18" s="310" t="s">
        <v>19</v>
      </c>
      <c r="B18" s="301">
        <f t="shared" si="0"/>
        <v>14</v>
      </c>
      <c r="C18" s="103">
        <v>11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>
        <v>2</v>
      </c>
      <c r="P18" s="103">
        <v>1</v>
      </c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2.75">
      <c r="A19" s="310" t="s">
        <v>20</v>
      </c>
      <c r="B19" s="301">
        <f t="shared" si="0"/>
        <v>15</v>
      </c>
      <c r="C19" s="103">
        <v>15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2.75">
      <c r="A20" s="310" t="s">
        <v>465</v>
      </c>
      <c r="B20" s="301">
        <f t="shared" si="0"/>
        <v>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2.75">
      <c r="A21" s="310" t="s">
        <v>21</v>
      </c>
      <c r="B21" s="301">
        <f t="shared" si="0"/>
        <v>7</v>
      </c>
      <c r="C21" s="103">
        <v>3</v>
      </c>
      <c r="D21" s="103"/>
      <c r="E21" s="103">
        <v>2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>
        <v>2</v>
      </c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25" ht="12.75">
      <c r="A22" s="310" t="s">
        <v>22</v>
      </c>
      <c r="B22" s="301">
        <f t="shared" si="0"/>
        <v>21</v>
      </c>
      <c r="C22" s="103">
        <v>14</v>
      </c>
      <c r="D22" s="103"/>
      <c r="E22" s="103">
        <v>4</v>
      </c>
      <c r="F22" s="103"/>
      <c r="G22" s="103"/>
      <c r="H22" s="103">
        <v>1</v>
      </c>
      <c r="I22" s="103"/>
      <c r="J22" s="103">
        <v>2</v>
      </c>
      <c r="K22" s="103"/>
      <c r="L22" s="103"/>
      <c r="M22" s="103"/>
      <c r="N22" s="103"/>
      <c r="O22" s="103"/>
      <c r="P22" s="103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2.75">
      <c r="A23" s="310" t="s">
        <v>38</v>
      </c>
      <c r="B23" s="301">
        <f t="shared" si="0"/>
        <v>20</v>
      </c>
      <c r="C23" s="103">
        <v>7</v>
      </c>
      <c r="D23" s="103"/>
      <c r="E23" s="103"/>
      <c r="F23" s="103"/>
      <c r="G23" s="103"/>
      <c r="H23" s="103">
        <v>3</v>
      </c>
      <c r="I23" s="103">
        <v>10</v>
      </c>
      <c r="J23" s="103"/>
      <c r="K23" s="103"/>
      <c r="L23" s="103"/>
      <c r="M23" s="103"/>
      <c r="N23" s="103"/>
      <c r="O23" s="103"/>
      <c r="P23" s="103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25" ht="12.75">
      <c r="A24" s="310" t="s">
        <v>494</v>
      </c>
      <c r="B24" s="301">
        <f t="shared" si="0"/>
        <v>40</v>
      </c>
      <c r="C24" s="103">
        <v>34</v>
      </c>
      <c r="D24" s="103"/>
      <c r="E24" s="103">
        <v>6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16"/>
      <c r="R24" s="116"/>
      <c r="S24" s="116"/>
      <c r="T24" s="116"/>
      <c r="U24" s="116"/>
      <c r="V24" s="116"/>
      <c r="W24" s="116"/>
      <c r="X24" s="116"/>
      <c r="Y24" s="116"/>
    </row>
    <row r="25" spans="1:25" ht="12.75">
      <c r="A25" s="310" t="s">
        <v>39</v>
      </c>
      <c r="B25" s="301">
        <f t="shared" si="0"/>
        <v>15</v>
      </c>
      <c r="C25" s="103">
        <v>4</v>
      </c>
      <c r="D25" s="103"/>
      <c r="E25" s="103">
        <v>2</v>
      </c>
      <c r="F25" s="103"/>
      <c r="G25" s="103"/>
      <c r="H25" s="103">
        <v>9</v>
      </c>
      <c r="I25" s="103"/>
      <c r="J25" s="103"/>
      <c r="K25" s="103"/>
      <c r="L25" s="103"/>
      <c r="M25" s="103"/>
      <c r="N25" s="103"/>
      <c r="O25" s="103"/>
      <c r="P25" s="103"/>
      <c r="Q25" s="116"/>
      <c r="R25" s="116"/>
      <c r="S25" s="116"/>
      <c r="T25" s="116"/>
      <c r="U25" s="116"/>
      <c r="V25" s="116"/>
      <c r="W25" s="116"/>
      <c r="X25" s="116"/>
      <c r="Y25" s="116"/>
    </row>
    <row r="26" spans="1:25" ht="12.75">
      <c r="A26" s="310" t="s">
        <v>23</v>
      </c>
      <c r="B26" s="301">
        <f t="shared" si="0"/>
        <v>41</v>
      </c>
      <c r="C26" s="103">
        <v>25</v>
      </c>
      <c r="D26" s="103"/>
      <c r="E26" s="103">
        <v>15</v>
      </c>
      <c r="F26" s="103"/>
      <c r="G26" s="103"/>
      <c r="H26" s="103"/>
      <c r="I26" s="103"/>
      <c r="J26" s="103"/>
      <c r="K26" s="103">
        <v>1</v>
      </c>
      <c r="L26" s="103"/>
      <c r="M26" s="103"/>
      <c r="N26" s="103"/>
      <c r="O26" s="103"/>
      <c r="P26" s="103"/>
      <c r="Q26" s="116"/>
      <c r="R26" s="116"/>
      <c r="S26" s="116"/>
      <c r="T26" s="116"/>
      <c r="U26" s="116"/>
      <c r="V26" s="116"/>
      <c r="W26" s="116"/>
      <c r="X26" s="116"/>
      <c r="Y26" s="116"/>
    </row>
    <row r="27" spans="1:25" ht="12.75">
      <c r="A27" s="310" t="s">
        <v>40</v>
      </c>
      <c r="B27" s="301">
        <f t="shared" si="0"/>
        <v>40</v>
      </c>
      <c r="C27" s="103">
        <v>7</v>
      </c>
      <c r="D27" s="103"/>
      <c r="E27" s="103">
        <v>5</v>
      </c>
      <c r="F27" s="103"/>
      <c r="G27" s="103">
        <v>25</v>
      </c>
      <c r="H27" s="103">
        <v>2</v>
      </c>
      <c r="I27" s="103"/>
      <c r="J27" s="103"/>
      <c r="K27" s="103"/>
      <c r="L27" s="103"/>
      <c r="M27" s="103"/>
      <c r="N27" s="103"/>
      <c r="O27" s="103"/>
      <c r="P27" s="103">
        <v>1</v>
      </c>
      <c r="Q27" s="116"/>
      <c r="R27" s="116"/>
      <c r="S27" s="116"/>
      <c r="T27" s="116"/>
      <c r="U27" s="116"/>
      <c r="V27" s="116"/>
      <c r="W27" s="116"/>
      <c r="X27" s="116"/>
      <c r="Y27" s="116"/>
    </row>
    <row r="28" spans="1:25" ht="12.75">
      <c r="A28" s="338" t="s">
        <v>24</v>
      </c>
      <c r="B28" s="186">
        <f t="shared" si="0"/>
        <v>24</v>
      </c>
      <c r="C28" s="110">
        <v>16</v>
      </c>
      <c r="D28" s="110"/>
      <c r="E28" s="110">
        <v>5</v>
      </c>
      <c r="F28" s="110">
        <v>1</v>
      </c>
      <c r="G28" s="110"/>
      <c r="H28" s="110">
        <v>1</v>
      </c>
      <c r="I28" s="110"/>
      <c r="J28" s="110"/>
      <c r="K28" s="110"/>
      <c r="L28" s="110"/>
      <c r="M28" s="110"/>
      <c r="N28" s="110"/>
      <c r="O28" s="110"/>
      <c r="P28" s="119">
        <v>1</v>
      </c>
      <c r="Q28" s="116"/>
      <c r="R28" s="116"/>
      <c r="S28" s="116"/>
      <c r="T28" s="116"/>
      <c r="U28" s="116"/>
      <c r="V28" s="116"/>
      <c r="W28" s="116"/>
      <c r="X28" s="116"/>
      <c r="Y28" s="116"/>
    </row>
    <row r="29" spans="1:25" ht="12.75">
      <c r="A29" s="311" t="s">
        <v>107</v>
      </c>
      <c r="B29" s="341">
        <f>SUM(C29:P29)</f>
        <v>414</v>
      </c>
      <c r="C29" s="340">
        <f aca="true" t="shared" si="1" ref="C29:P29">SUM(C10:C28)</f>
        <v>194</v>
      </c>
      <c r="D29" s="340">
        <f t="shared" si="1"/>
        <v>0</v>
      </c>
      <c r="E29" s="340">
        <f t="shared" si="1"/>
        <v>118</v>
      </c>
      <c r="F29" s="340">
        <f t="shared" si="1"/>
        <v>1</v>
      </c>
      <c r="G29" s="340">
        <f t="shared" si="1"/>
        <v>25</v>
      </c>
      <c r="H29" s="340">
        <f t="shared" si="1"/>
        <v>30</v>
      </c>
      <c r="I29" s="340">
        <f t="shared" si="1"/>
        <v>22</v>
      </c>
      <c r="J29" s="340">
        <f t="shared" si="1"/>
        <v>3</v>
      </c>
      <c r="K29" s="340">
        <f t="shared" si="1"/>
        <v>4</v>
      </c>
      <c r="L29" s="340">
        <f t="shared" si="1"/>
        <v>0</v>
      </c>
      <c r="M29" s="340">
        <f t="shared" si="1"/>
        <v>0</v>
      </c>
      <c r="N29" s="340">
        <f t="shared" si="1"/>
        <v>0</v>
      </c>
      <c r="O29" s="340">
        <f t="shared" si="1"/>
        <v>2</v>
      </c>
      <c r="P29" s="341">
        <f t="shared" si="1"/>
        <v>15</v>
      </c>
      <c r="Q29" s="116"/>
      <c r="R29" s="116"/>
      <c r="S29" s="116"/>
      <c r="T29" s="116"/>
      <c r="U29" s="116"/>
      <c r="V29" s="116"/>
      <c r="W29" s="116"/>
      <c r="X29" s="116"/>
      <c r="Y29" s="116"/>
    </row>
    <row r="30" spans="1:25" ht="12.75">
      <c r="A30" s="350" t="s">
        <v>790</v>
      </c>
      <c r="B30" s="361">
        <v>545</v>
      </c>
      <c r="C30" s="361">
        <v>210</v>
      </c>
      <c r="D30" s="361">
        <v>7</v>
      </c>
      <c r="E30" s="361">
        <v>36</v>
      </c>
      <c r="F30" s="361">
        <v>1</v>
      </c>
      <c r="G30" s="361">
        <v>70</v>
      </c>
      <c r="H30" s="361">
        <v>92</v>
      </c>
      <c r="I30" s="361">
        <v>35</v>
      </c>
      <c r="J30" s="361">
        <v>13</v>
      </c>
      <c r="K30" s="361">
        <v>11</v>
      </c>
      <c r="L30" s="361">
        <v>0</v>
      </c>
      <c r="M30" s="361">
        <v>20</v>
      </c>
      <c r="N30" s="361">
        <v>10</v>
      </c>
      <c r="O30" s="361">
        <v>4</v>
      </c>
      <c r="P30" s="361">
        <v>36</v>
      </c>
      <c r="Q30" s="116"/>
      <c r="R30" s="116"/>
      <c r="S30" s="116"/>
      <c r="T30" s="116"/>
      <c r="U30" s="116"/>
      <c r="V30" s="116"/>
      <c r="W30" s="116"/>
      <c r="X30" s="116"/>
      <c r="Y30" s="116"/>
    </row>
    <row r="31" spans="1:25" ht="12.75">
      <c r="A31" s="304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>
      <c r="A32" s="309"/>
      <c r="B32" s="309"/>
      <c r="C32" s="309"/>
      <c r="D32" s="68" t="s">
        <v>843</v>
      </c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1:25" ht="15.75">
      <c r="A33" s="309"/>
      <c r="B33" s="309"/>
      <c r="C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1:25" ht="15.75">
      <c r="A34" s="309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1:25" ht="15.75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116"/>
      <c r="R35" s="116"/>
      <c r="S35" s="116"/>
      <c r="T35" s="116"/>
      <c r="U35" s="116"/>
      <c r="V35" s="116"/>
      <c r="W35" s="116"/>
      <c r="X35" s="116"/>
      <c r="Y35" s="116"/>
    </row>
    <row r="36" spans="1:25" ht="15.75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116"/>
      <c r="R36" s="116"/>
      <c r="S36" s="116"/>
      <c r="T36" s="116"/>
      <c r="U36" s="116"/>
      <c r="V36" s="116"/>
      <c r="W36" s="116"/>
      <c r="X36" s="116"/>
      <c r="Y36" s="116"/>
    </row>
    <row r="37" spans="1:25" ht="15.75">
      <c r="A37" s="309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ht="15.75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25" ht="15.75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116"/>
      <c r="R39" s="116"/>
      <c r="S39" s="116"/>
      <c r="T39" s="116"/>
      <c r="U39" s="116"/>
      <c r="V39" s="116"/>
      <c r="W39" s="116"/>
      <c r="X39" s="116"/>
      <c r="Y39" s="116"/>
    </row>
    <row r="40" spans="1:25" ht="15.75">
      <c r="A40" s="309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116"/>
      <c r="R40" s="116"/>
      <c r="S40" s="116"/>
      <c r="T40" s="116"/>
      <c r="U40" s="116"/>
      <c r="V40" s="116"/>
      <c r="W40" s="116"/>
      <c r="X40" s="116"/>
      <c r="Y40" s="116"/>
    </row>
    <row r="41" spans="1:25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</row>
    <row r="42" spans="1:25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25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</row>
    <row r="46" spans="1:25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</row>
    <row r="47" spans="1:25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</row>
    <row r="48" spans="1:25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</row>
    <row r="49" spans="1:25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</row>
    <row r="50" spans="1:25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</row>
    <row r="51" spans="1:25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</row>
    <row r="52" spans="1:25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25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25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</row>
    <row r="55" spans="1:25" ht="12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</row>
  </sheetData>
  <sheetProtection/>
  <mergeCells count="17">
    <mergeCell ref="A6:A9"/>
    <mergeCell ref="M7:M9"/>
    <mergeCell ref="N7:N9"/>
    <mergeCell ref="O7:O9"/>
    <mergeCell ref="I7:I9"/>
    <mergeCell ref="J7:J9"/>
    <mergeCell ref="K7:K9"/>
    <mergeCell ref="L7:L9"/>
    <mergeCell ref="F7:F9"/>
    <mergeCell ref="G7:G9"/>
    <mergeCell ref="H7:H9"/>
    <mergeCell ref="C6:P6"/>
    <mergeCell ref="P7:P9"/>
    <mergeCell ref="B6:B9"/>
    <mergeCell ref="C7:C9"/>
    <mergeCell ref="D7:D9"/>
    <mergeCell ref="E7:E9"/>
  </mergeCells>
  <printOptions/>
  <pageMargins left="0.1" right="0" top="1" bottom="1" header="0.5" footer="0.5"/>
  <pageSetup horizontalDpi="600" verticalDpi="600" orientation="landscape" r:id="rId1"/>
  <headerFooter alignWithMargins="0">
    <oddHeader>&amp;R&amp;"Arial Mon,Regular"&amp;8&amp;UÁ¿ëýã 2. Àæëûí áàéð</oddHeader>
    <oddFooter>&amp;R&amp;18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6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625" style="0" customWidth="1"/>
    <col min="3" max="3" width="20.25390625" style="0" customWidth="1"/>
    <col min="4" max="4" width="11.375" style="0" customWidth="1"/>
    <col min="5" max="5" width="10.75390625" style="0" customWidth="1"/>
    <col min="6" max="6" width="10.125" style="0" customWidth="1"/>
    <col min="7" max="7" width="9.75390625" style="0" bestFit="1" customWidth="1"/>
    <col min="8" max="8" width="8.875" style="0" customWidth="1"/>
    <col min="9" max="9" width="11.75390625" style="0" customWidth="1"/>
    <col min="10" max="10" width="12.875" style="0" customWidth="1"/>
    <col min="11" max="11" width="7.375" style="0" customWidth="1"/>
    <col min="12" max="12" width="3.25390625" style="0" customWidth="1"/>
    <col min="13" max="13" width="25.125" style="0" customWidth="1"/>
    <col min="14" max="14" width="25.00390625" style="0" customWidth="1"/>
    <col min="15" max="15" width="10.25390625" style="0" customWidth="1"/>
    <col min="16" max="16" width="8.375" style="207" customWidth="1"/>
    <col min="17" max="17" width="9.875" style="207" customWidth="1"/>
    <col min="18" max="18" width="8.25390625" style="0" customWidth="1"/>
    <col min="19" max="19" width="9.375" style="0" customWidth="1"/>
    <col min="20" max="20" width="8.375" style="0" customWidth="1"/>
    <col min="21" max="21" width="8.875" style="0" customWidth="1"/>
    <col min="32" max="33" width="13.375" style="0" customWidth="1"/>
    <col min="34" max="34" width="11.875" style="0" customWidth="1"/>
    <col min="42" max="42" width="11.625" style="0" customWidth="1"/>
    <col min="46" max="46" width="0" style="0" hidden="1" customWidth="1"/>
    <col min="52" max="52" width="13.00390625" style="0" customWidth="1"/>
    <col min="55" max="55" width="12.375" style="0" customWidth="1"/>
    <col min="62" max="62" width="10.625" style="0" bestFit="1" customWidth="1"/>
  </cols>
  <sheetData>
    <row r="1" spans="1:73" ht="12.75" customHeight="1">
      <c r="A1" s="271"/>
      <c r="B1" s="271" t="s">
        <v>33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</row>
    <row r="2" spans="1:73" ht="12.75">
      <c r="A2" s="271"/>
      <c r="B2" s="271"/>
      <c r="C2" s="271"/>
      <c r="D2" s="271"/>
      <c r="E2" s="271" t="s">
        <v>515</v>
      </c>
      <c r="F2" s="271"/>
      <c r="G2" s="271"/>
      <c r="H2" s="271"/>
      <c r="I2" s="271"/>
      <c r="J2" s="271"/>
      <c r="K2" s="271"/>
      <c r="L2" s="271"/>
      <c r="M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</row>
    <row r="3" spans="1:73" ht="12.75" customHeight="1">
      <c r="A3" s="202"/>
      <c r="B3" s="277"/>
      <c r="C3" s="209" t="s">
        <v>75</v>
      </c>
      <c r="D3" s="269"/>
      <c r="E3" s="269"/>
      <c r="F3" s="202"/>
      <c r="G3" s="202"/>
      <c r="H3" s="202"/>
      <c r="I3" s="202"/>
      <c r="J3" s="202"/>
      <c r="K3" s="202"/>
      <c r="L3" s="270"/>
      <c r="M3" s="202"/>
      <c r="Y3" s="277"/>
      <c r="Z3" s="202"/>
      <c r="AA3" s="271"/>
      <c r="AB3" s="271"/>
      <c r="AC3" s="271"/>
      <c r="AD3" s="271"/>
      <c r="AE3" s="271"/>
      <c r="AF3" s="271"/>
      <c r="AG3" s="271"/>
      <c r="AH3" s="271"/>
      <c r="AI3" s="271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</row>
    <row r="4" spans="1:73" ht="12.75">
      <c r="A4" s="202"/>
      <c r="B4" s="277"/>
      <c r="C4" s="191" t="s">
        <v>631</v>
      </c>
      <c r="D4" s="272"/>
      <c r="E4" s="272"/>
      <c r="F4" s="271"/>
      <c r="G4" s="202"/>
      <c r="H4" s="202"/>
      <c r="I4" s="202"/>
      <c r="J4" s="202"/>
      <c r="K4" s="277"/>
      <c r="L4" s="270"/>
      <c r="M4" s="202"/>
      <c r="Y4" s="277"/>
      <c r="Z4" s="202"/>
      <c r="AA4" s="271"/>
      <c r="AB4" s="271"/>
      <c r="AC4" s="271"/>
      <c r="AD4" s="271"/>
      <c r="AE4" s="271"/>
      <c r="AF4" s="271"/>
      <c r="AG4" s="271"/>
      <c r="AH4" s="271"/>
      <c r="AI4" s="271"/>
      <c r="AJ4" s="270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</row>
    <row r="5" spans="1:73" ht="12.75" customHeight="1">
      <c r="A5" s="202"/>
      <c r="B5" s="202"/>
      <c r="C5" s="202"/>
      <c r="D5" s="202"/>
      <c r="E5" s="203"/>
      <c r="F5" s="202"/>
      <c r="G5" s="202"/>
      <c r="H5" s="202"/>
      <c r="I5" s="202"/>
      <c r="J5" s="202"/>
      <c r="K5" s="203"/>
      <c r="L5" s="270"/>
      <c r="M5" s="202"/>
      <c r="Y5" s="277"/>
      <c r="Z5" s="202"/>
      <c r="AA5" s="271"/>
      <c r="AB5" s="271"/>
      <c r="AC5" s="271"/>
      <c r="AD5" s="271"/>
      <c r="AE5" s="271"/>
      <c r="AF5" s="271"/>
      <c r="AG5" s="271"/>
      <c r="AH5" s="271" t="s">
        <v>481</v>
      </c>
      <c r="AI5" s="271"/>
      <c r="AJ5" s="300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</row>
    <row r="6" spans="1:73" ht="12.75">
      <c r="A6" s="202"/>
      <c r="B6" s="273"/>
      <c r="C6" s="196"/>
      <c r="D6" s="198" t="s">
        <v>486</v>
      </c>
      <c r="E6" s="279" t="s">
        <v>187</v>
      </c>
      <c r="F6" s="895" t="s">
        <v>119</v>
      </c>
      <c r="G6" s="895"/>
      <c r="H6" s="895"/>
      <c r="I6" s="895"/>
      <c r="J6" s="895"/>
      <c r="K6" s="199" t="s">
        <v>543</v>
      </c>
      <c r="L6" s="196"/>
      <c r="M6" s="280"/>
      <c r="Y6" s="277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300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</row>
    <row r="7" spans="1:73" ht="12.75" customHeight="1">
      <c r="A7" s="202"/>
      <c r="B7" s="202" t="s">
        <v>482</v>
      </c>
      <c r="C7" s="194" t="s">
        <v>483</v>
      </c>
      <c r="D7" s="193" t="s">
        <v>770</v>
      </c>
      <c r="E7" s="282" t="s">
        <v>610</v>
      </c>
      <c r="F7" s="275" t="s">
        <v>147</v>
      </c>
      <c r="G7" s="275"/>
      <c r="H7" s="275"/>
      <c r="I7" s="276"/>
      <c r="J7" s="274" t="s">
        <v>907</v>
      </c>
      <c r="K7" s="193" t="s">
        <v>831</v>
      </c>
      <c r="L7" s="194" t="s">
        <v>829</v>
      </c>
      <c r="M7" s="202"/>
      <c r="Y7" s="277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</row>
    <row r="8" spans="1:73" ht="12.75">
      <c r="A8" s="202"/>
      <c r="B8" s="283"/>
      <c r="C8" s="195"/>
      <c r="D8" s="284"/>
      <c r="E8" s="285"/>
      <c r="F8" s="286">
        <v>2009</v>
      </c>
      <c r="G8" s="286">
        <v>2010</v>
      </c>
      <c r="H8" s="286">
        <v>2011</v>
      </c>
      <c r="I8" s="286">
        <v>2012</v>
      </c>
      <c r="J8" s="286" t="s">
        <v>509</v>
      </c>
      <c r="K8" s="284"/>
      <c r="L8" s="286"/>
      <c r="M8" s="280"/>
      <c r="Y8" s="277"/>
      <c r="Z8" s="271"/>
      <c r="AA8" s="271"/>
      <c r="AB8" s="271"/>
      <c r="AC8" s="271"/>
      <c r="AD8" s="271"/>
      <c r="AE8" s="271"/>
      <c r="AF8" s="271"/>
      <c r="AG8" s="202"/>
      <c r="AH8" s="202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</row>
    <row r="9" spans="1:73" ht="12.75" customHeight="1">
      <c r="A9" s="202"/>
      <c r="B9" s="202" t="s">
        <v>629</v>
      </c>
      <c r="C9" s="208" t="s">
        <v>630</v>
      </c>
      <c r="D9" s="278" t="s">
        <v>484</v>
      </c>
      <c r="E9" s="279" t="s">
        <v>476</v>
      </c>
      <c r="F9" s="201">
        <v>53.6</v>
      </c>
      <c r="G9" s="201">
        <v>57.5</v>
      </c>
      <c r="H9" s="201">
        <v>111</v>
      </c>
      <c r="I9" s="201">
        <v>5330.4</v>
      </c>
      <c r="J9" s="201">
        <v>1796.1</v>
      </c>
      <c r="K9" s="201">
        <f>I9/G9*100</f>
        <v>9270.260869565218</v>
      </c>
      <c r="L9" s="201">
        <f>I9/H9*100</f>
        <v>4802.162162162162</v>
      </c>
      <c r="M9" s="280"/>
      <c r="Y9" s="277"/>
      <c r="Z9" s="271"/>
      <c r="AA9" s="271"/>
      <c r="AB9" s="271"/>
      <c r="AC9" s="271"/>
      <c r="AD9" s="271"/>
      <c r="AE9" s="271"/>
      <c r="AF9" s="271"/>
      <c r="AH9" s="202"/>
      <c r="AI9" s="202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203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</row>
    <row r="10" spans="1:73" ht="12.75" customHeight="1">
      <c r="A10" s="202"/>
      <c r="B10" s="202" t="s">
        <v>120</v>
      </c>
      <c r="C10" s="208" t="s">
        <v>121</v>
      </c>
      <c r="D10" s="278" t="s">
        <v>348</v>
      </c>
      <c r="E10" s="282" t="s">
        <v>477</v>
      </c>
      <c r="F10" s="201">
        <v>0.3</v>
      </c>
      <c r="G10" s="201">
        <v>0.2</v>
      </c>
      <c r="H10" s="201">
        <v>0.4</v>
      </c>
      <c r="I10" s="201">
        <v>10.5</v>
      </c>
      <c r="J10" s="201">
        <v>2.9</v>
      </c>
      <c r="K10" s="201">
        <f>I10/G10*100</f>
        <v>5250</v>
      </c>
      <c r="L10" s="201">
        <f aca="true" t="shared" si="0" ref="L10:L25">I10/H10*100</f>
        <v>2625</v>
      </c>
      <c r="M10" s="280"/>
      <c r="Y10" s="277"/>
      <c r="Z10" s="271"/>
      <c r="AA10" s="271"/>
      <c r="AB10" s="271"/>
      <c r="AC10" s="271"/>
      <c r="AD10" s="271"/>
      <c r="AE10" s="271"/>
      <c r="AF10" s="271"/>
      <c r="AG10" s="882" t="s">
        <v>347</v>
      </c>
      <c r="AH10" s="896" t="s">
        <v>374</v>
      </c>
      <c r="AI10" s="886" t="s">
        <v>375</v>
      </c>
      <c r="AJ10" s="406" t="s">
        <v>747</v>
      </c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896" t="s">
        <v>374</v>
      </c>
      <c r="BA10" s="881" t="s">
        <v>66</v>
      </c>
      <c r="BB10" s="890" t="s">
        <v>376</v>
      </c>
      <c r="BC10" s="880" t="s">
        <v>65</v>
      </c>
      <c r="BD10" s="197" t="s">
        <v>761</v>
      </c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</row>
    <row r="11" spans="1:73" ht="12.75" customHeight="1">
      <c r="A11" s="202"/>
      <c r="B11" s="202" t="s">
        <v>212</v>
      </c>
      <c r="C11" s="208" t="s">
        <v>0</v>
      </c>
      <c r="D11" s="278" t="s">
        <v>588</v>
      </c>
      <c r="E11" s="282" t="s">
        <v>478</v>
      </c>
      <c r="F11" s="201">
        <v>1726.7</v>
      </c>
      <c r="G11" s="201">
        <v>1639.5</v>
      </c>
      <c r="H11" s="201">
        <v>2165.7</v>
      </c>
      <c r="I11" s="201">
        <v>1295.8</v>
      </c>
      <c r="J11" s="201">
        <v>212</v>
      </c>
      <c r="K11" s="201">
        <f aca="true" t="shared" si="1" ref="K11:K25">I11/G11*100</f>
        <v>79.03629155230253</v>
      </c>
      <c r="L11" s="201">
        <f t="shared" si="0"/>
        <v>59.83284850163919</v>
      </c>
      <c r="M11" s="280"/>
      <c r="Y11" s="277"/>
      <c r="Z11" s="271"/>
      <c r="AA11" s="271"/>
      <c r="AB11" s="271"/>
      <c r="AC11" s="271"/>
      <c r="AD11" s="271"/>
      <c r="AE11" s="271"/>
      <c r="AF11" s="271"/>
      <c r="AG11" s="883"/>
      <c r="AH11" s="897"/>
      <c r="AI11" s="887"/>
      <c r="AJ11" s="320" t="s">
        <v>533</v>
      </c>
      <c r="AK11" s="320" t="s">
        <v>534</v>
      </c>
      <c r="AL11" s="320" t="s">
        <v>535</v>
      </c>
      <c r="AM11" s="320" t="s">
        <v>55</v>
      </c>
      <c r="AN11" s="320" t="s">
        <v>56</v>
      </c>
      <c r="AO11" s="320" t="s">
        <v>64</v>
      </c>
      <c r="AP11" s="320" t="s">
        <v>57</v>
      </c>
      <c r="AQ11" s="320" t="s">
        <v>58</v>
      </c>
      <c r="AR11" s="320" t="s">
        <v>59</v>
      </c>
      <c r="AS11" s="320" t="s">
        <v>60</v>
      </c>
      <c r="AT11" s="320" t="s">
        <v>61</v>
      </c>
      <c r="AU11" s="320" t="s">
        <v>62</v>
      </c>
      <c r="AV11" s="320" t="s">
        <v>817</v>
      </c>
      <c r="AW11" s="320" t="s">
        <v>818</v>
      </c>
      <c r="AX11" s="320" t="s">
        <v>63</v>
      </c>
      <c r="AY11" s="320" t="s">
        <v>760</v>
      </c>
      <c r="AZ11" s="897"/>
      <c r="BA11" s="889"/>
      <c r="BB11" s="891"/>
      <c r="BC11" s="881"/>
      <c r="BD11" s="197" t="s">
        <v>592</v>
      </c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</row>
    <row r="12" spans="1:73" ht="12.75">
      <c r="A12" s="202"/>
      <c r="B12" s="202" t="s">
        <v>122</v>
      </c>
      <c r="C12" s="208" t="s">
        <v>410</v>
      </c>
      <c r="D12" s="278" t="s">
        <v>589</v>
      </c>
      <c r="E12" s="282" t="s">
        <v>479</v>
      </c>
      <c r="F12" s="201">
        <v>6.9</v>
      </c>
      <c r="G12" s="201">
        <v>6.4</v>
      </c>
      <c r="H12" s="201">
        <v>8.5</v>
      </c>
      <c r="I12" s="201">
        <v>3.7</v>
      </c>
      <c r="J12" s="201">
        <v>0.6</v>
      </c>
      <c r="K12" s="201">
        <f>I12/G12*100</f>
        <v>57.8125</v>
      </c>
      <c r="L12" s="201">
        <f>I12/H12*100</f>
        <v>43.529411764705884</v>
      </c>
      <c r="M12" s="280"/>
      <c r="Y12" s="277"/>
      <c r="Z12" s="271"/>
      <c r="AA12" s="271"/>
      <c r="AB12" s="271"/>
      <c r="AC12" s="271"/>
      <c r="AD12" s="271"/>
      <c r="AE12" s="271"/>
      <c r="AF12" s="331"/>
      <c r="AG12" s="318" t="s">
        <v>67</v>
      </c>
      <c r="AH12" s="321">
        <v>26</v>
      </c>
      <c r="AI12" s="321">
        <v>1</v>
      </c>
      <c r="AJ12" s="319">
        <v>4</v>
      </c>
      <c r="AK12" s="319">
        <v>5</v>
      </c>
      <c r="AL12" s="319">
        <v>6</v>
      </c>
      <c r="AM12" s="319">
        <v>7</v>
      </c>
      <c r="AN12" s="319">
        <v>8</v>
      </c>
      <c r="AO12" s="319">
        <v>9</v>
      </c>
      <c r="AP12" s="319">
        <v>10</v>
      </c>
      <c r="AQ12" s="319">
        <v>11</v>
      </c>
      <c r="AR12" s="319">
        <v>12</v>
      </c>
      <c r="AS12" s="319">
        <v>13</v>
      </c>
      <c r="AT12" s="319">
        <v>20</v>
      </c>
      <c r="AU12" s="319">
        <v>14</v>
      </c>
      <c r="AV12" s="319">
        <v>21</v>
      </c>
      <c r="AW12" s="319">
        <v>22</v>
      </c>
      <c r="AX12" s="319">
        <v>24</v>
      </c>
      <c r="AY12" s="319">
        <v>25</v>
      </c>
      <c r="AZ12" s="321">
        <v>26</v>
      </c>
      <c r="BA12" s="319">
        <v>29</v>
      </c>
      <c r="BB12" s="319">
        <v>32</v>
      </c>
      <c r="BC12" s="319">
        <v>38</v>
      </c>
      <c r="BD12" s="319">
        <v>39</v>
      </c>
      <c r="BE12" s="319">
        <v>42</v>
      </c>
      <c r="BF12" s="319">
        <v>43</v>
      </c>
      <c r="BG12" s="319">
        <v>44</v>
      </c>
      <c r="BH12" s="319">
        <v>45</v>
      </c>
      <c r="BI12" s="319">
        <v>46</v>
      </c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</row>
    <row r="13" spans="1:73" ht="12.75" customHeight="1">
      <c r="A13" s="202"/>
      <c r="B13" s="202" t="s">
        <v>123</v>
      </c>
      <c r="C13" s="208" t="s">
        <v>11</v>
      </c>
      <c r="D13" s="278" t="s">
        <v>256</v>
      </c>
      <c r="E13" s="282" t="s">
        <v>191</v>
      </c>
      <c r="F13" s="201">
        <v>69357.3</v>
      </c>
      <c r="G13" s="201">
        <v>71585.1</v>
      </c>
      <c r="H13" s="201">
        <v>88234.6</v>
      </c>
      <c r="I13" s="201">
        <v>156240.9</v>
      </c>
      <c r="J13" s="201">
        <v>53621.9</v>
      </c>
      <c r="K13" s="201">
        <f t="shared" si="1"/>
        <v>218.25896729906083</v>
      </c>
      <c r="L13" s="201">
        <f t="shared" si="0"/>
        <v>177.07441298538214</v>
      </c>
      <c r="M13" s="280"/>
      <c r="Y13" s="277"/>
      <c r="Z13" s="271"/>
      <c r="AA13" s="271"/>
      <c r="AB13" s="271"/>
      <c r="AC13" s="271"/>
      <c r="AD13" s="271"/>
      <c r="AE13" s="271"/>
      <c r="AF13" s="395">
        <f>AZ13/AI13*1000</f>
        <v>185.65400843881858</v>
      </c>
      <c r="AG13" s="271" t="s">
        <v>557</v>
      </c>
      <c r="AH13" s="287"/>
      <c r="AI13" s="287">
        <f>AJ13+AO13+AP13+AS13+AT13+AU13+AV13+AX13+AY13</f>
        <v>94.8</v>
      </c>
      <c r="AJ13" s="189">
        <f aca="true" t="shared" si="2" ref="AJ13:AJ29">AK13+AL13+AM13+AN13</f>
        <v>0</v>
      </c>
      <c r="AK13" s="189"/>
      <c r="AL13" s="189"/>
      <c r="AM13" s="189"/>
      <c r="AN13" s="189"/>
      <c r="AO13" s="189"/>
      <c r="AP13" s="189">
        <v>81.2</v>
      </c>
      <c r="AQ13" s="189">
        <v>3.9</v>
      </c>
      <c r="AR13" s="189">
        <v>42</v>
      </c>
      <c r="AS13" s="189"/>
      <c r="AT13" s="189"/>
      <c r="AU13" s="189"/>
      <c r="AV13" s="189">
        <v>6</v>
      </c>
      <c r="AW13" s="189"/>
      <c r="AX13" s="189">
        <v>1.8</v>
      </c>
      <c r="AY13" s="189">
        <v>5.8</v>
      </c>
      <c r="AZ13" s="287">
        <v>17.6</v>
      </c>
      <c r="BA13" s="189">
        <v>655</v>
      </c>
      <c r="BB13" s="189">
        <v>89.4</v>
      </c>
      <c r="BC13" s="189">
        <v>6</v>
      </c>
      <c r="BD13" s="189">
        <v>8084</v>
      </c>
      <c r="BE13" s="189"/>
      <c r="BF13" s="189">
        <v>4</v>
      </c>
      <c r="BG13" s="189">
        <v>0</v>
      </c>
      <c r="BH13" s="189">
        <v>6</v>
      </c>
      <c r="BI13" s="189">
        <v>41</v>
      </c>
      <c r="BJ13" s="189">
        <f>BB13/BA13*1000</f>
        <v>136.48854961832063</v>
      </c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</row>
    <row r="14" spans="1:73" ht="12.75">
      <c r="A14" s="202"/>
      <c r="B14" s="266" t="s">
        <v>124</v>
      </c>
      <c r="C14" s="208" t="s">
        <v>125</v>
      </c>
      <c r="D14" s="193"/>
      <c r="E14" s="296"/>
      <c r="F14" s="201"/>
      <c r="G14" s="201"/>
      <c r="H14" s="201"/>
      <c r="I14" s="201"/>
      <c r="J14" s="201"/>
      <c r="K14" s="201"/>
      <c r="L14" s="201"/>
      <c r="M14" s="280"/>
      <c r="Y14" s="277"/>
      <c r="Z14" s="271"/>
      <c r="AA14" s="271"/>
      <c r="AB14" s="271"/>
      <c r="AC14" s="271"/>
      <c r="AD14" s="271"/>
      <c r="AE14" s="271"/>
      <c r="AF14" s="395">
        <f aca="true" t="shared" si="3" ref="AF14:AF34">AZ14/AI14*1000</f>
        <v>308.2706766917293</v>
      </c>
      <c r="AG14" s="271" t="s">
        <v>558</v>
      </c>
      <c r="AH14" s="271"/>
      <c r="AI14" s="287">
        <f aca="true" t="shared" si="4" ref="AI14:AI23">AJ14+AO14+AP14+AS14+AT14+AU14+AV14+AX14+AY14+AQ14+AR14</f>
        <v>133</v>
      </c>
      <c r="AJ14" s="189">
        <f t="shared" si="2"/>
        <v>0</v>
      </c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>
        <v>133</v>
      </c>
      <c r="AZ14" s="271">
        <v>41</v>
      </c>
      <c r="BA14" s="189">
        <v>140</v>
      </c>
      <c r="BB14" s="189">
        <v>40</v>
      </c>
      <c r="BC14" s="189">
        <v>10</v>
      </c>
      <c r="BD14" s="189">
        <v>2195</v>
      </c>
      <c r="BE14" s="189"/>
      <c r="BF14" s="189">
        <v>6</v>
      </c>
      <c r="BG14" s="189"/>
      <c r="BH14" s="189">
        <v>1</v>
      </c>
      <c r="BI14" s="189">
        <v>1</v>
      </c>
      <c r="BJ14" s="419">
        <f aca="true" t="shared" si="5" ref="BJ14:BJ34">BB14/BA14*1000</f>
        <v>285.7142857142857</v>
      </c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</row>
    <row r="15" spans="1:73" ht="12.75" customHeight="1">
      <c r="A15" s="202"/>
      <c r="B15" s="202" t="s">
        <v>1</v>
      </c>
      <c r="C15" s="208" t="s">
        <v>126</v>
      </c>
      <c r="D15" s="278" t="s">
        <v>588</v>
      </c>
      <c r="E15" s="282" t="s">
        <v>478</v>
      </c>
      <c r="F15" s="201">
        <v>1248.8</v>
      </c>
      <c r="G15" s="201">
        <v>694.4</v>
      </c>
      <c r="H15" s="201">
        <v>1194</v>
      </c>
      <c r="I15" s="201">
        <v>1106.2</v>
      </c>
      <c r="J15" s="201">
        <v>212</v>
      </c>
      <c r="K15" s="201">
        <f t="shared" si="1"/>
        <v>159.30299539170508</v>
      </c>
      <c r="L15" s="201">
        <f t="shared" si="0"/>
        <v>92.64656616415411</v>
      </c>
      <c r="M15" s="280"/>
      <c r="Y15" s="277"/>
      <c r="Z15" s="271"/>
      <c r="AA15" s="271"/>
      <c r="AB15" s="271"/>
      <c r="AC15" s="271"/>
      <c r="AD15" s="271"/>
      <c r="AE15" s="271"/>
      <c r="AF15" s="395">
        <f>AZ15/AI15*1000</f>
        <v>730</v>
      </c>
      <c r="AG15" s="271" t="s">
        <v>559</v>
      </c>
      <c r="AH15" s="271"/>
      <c r="AI15" s="287">
        <f t="shared" si="4"/>
        <v>140</v>
      </c>
      <c r="AJ15" s="189">
        <f t="shared" si="2"/>
        <v>20</v>
      </c>
      <c r="AK15" s="189"/>
      <c r="AL15" s="189"/>
      <c r="AM15" s="189">
        <v>20</v>
      </c>
      <c r="AN15" s="189"/>
      <c r="AO15" s="189"/>
      <c r="AP15" s="189">
        <v>50</v>
      </c>
      <c r="AQ15" s="189"/>
      <c r="AR15" s="189">
        <v>30</v>
      </c>
      <c r="AS15" s="189"/>
      <c r="AT15" s="189"/>
      <c r="AU15" s="189"/>
      <c r="AV15" s="189"/>
      <c r="AW15" s="189"/>
      <c r="AX15" s="189">
        <v>40</v>
      </c>
      <c r="AY15" s="189"/>
      <c r="AZ15" s="271">
        <v>102.2</v>
      </c>
      <c r="BA15" s="189"/>
      <c r="BB15" s="189"/>
      <c r="BC15" s="189"/>
      <c r="BD15" s="189">
        <v>1300</v>
      </c>
      <c r="BE15" s="189"/>
      <c r="BF15" s="189"/>
      <c r="BG15" s="189"/>
      <c r="BH15" s="189"/>
      <c r="BI15" s="189">
        <v>3</v>
      </c>
      <c r="BJ15" s="41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</row>
    <row r="16" spans="1:73" ht="12.75">
      <c r="A16" s="202"/>
      <c r="B16" s="202" t="s">
        <v>409</v>
      </c>
      <c r="C16" s="208" t="s">
        <v>410</v>
      </c>
      <c r="D16" s="278" t="s">
        <v>589</v>
      </c>
      <c r="E16" s="282" t="s">
        <v>479</v>
      </c>
      <c r="F16" s="201">
        <v>4.9</v>
      </c>
      <c r="G16" s="201">
        <v>2.4</v>
      </c>
      <c r="H16" s="201">
        <v>4.4</v>
      </c>
      <c r="I16" s="201">
        <v>2.9</v>
      </c>
      <c r="J16" s="201">
        <v>0.6</v>
      </c>
      <c r="K16" s="201">
        <f t="shared" si="1"/>
        <v>120.83333333333333</v>
      </c>
      <c r="L16" s="201">
        <f t="shared" si="0"/>
        <v>65.9090909090909</v>
      </c>
      <c r="M16" s="280"/>
      <c r="Y16" s="277"/>
      <c r="Z16" s="271"/>
      <c r="AA16" s="271"/>
      <c r="AB16" s="271"/>
      <c r="AC16" s="271"/>
      <c r="AD16" s="271"/>
      <c r="AE16" s="271"/>
      <c r="AF16" s="395">
        <f t="shared" si="3"/>
        <v>558.7601078167116</v>
      </c>
      <c r="AG16" s="271" t="s">
        <v>560</v>
      </c>
      <c r="AH16" s="271"/>
      <c r="AI16" s="287">
        <f>AJ16+AO16+AP16+AS16+AT16+AU16+AV16+AX16+AY16+AQ16+AR16+AW16</f>
        <v>371</v>
      </c>
      <c r="AJ16" s="189">
        <f t="shared" si="2"/>
        <v>18</v>
      </c>
      <c r="AK16" s="189">
        <v>10</v>
      </c>
      <c r="AL16" s="189">
        <v>8</v>
      </c>
      <c r="AM16" s="189"/>
      <c r="AN16" s="189"/>
      <c r="AO16" s="189">
        <v>30</v>
      </c>
      <c r="AP16" s="189">
        <v>60</v>
      </c>
      <c r="AQ16" s="189">
        <v>5</v>
      </c>
      <c r="AR16" s="189">
        <v>15</v>
      </c>
      <c r="AS16" s="189">
        <v>65</v>
      </c>
      <c r="AT16" s="189"/>
      <c r="AU16" s="189">
        <v>120</v>
      </c>
      <c r="AV16" s="189">
        <v>15</v>
      </c>
      <c r="AW16" s="189">
        <v>25</v>
      </c>
      <c r="AX16" s="189">
        <v>18</v>
      </c>
      <c r="AY16" s="189"/>
      <c r="AZ16" s="271">
        <v>207.3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41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</row>
    <row r="17" spans="1:73" ht="12.75" customHeight="1">
      <c r="A17" s="202"/>
      <c r="B17" s="202" t="s">
        <v>411</v>
      </c>
      <c r="C17" s="208" t="s">
        <v>412</v>
      </c>
      <c r="D17" s="193" t="s">
        <v>256</v>
      </c>
      <c r="E17" s="282" t="s">
        <v>191</v>
      </c>
      <c r="F17" s="201">
        <v>68389.2</v>
      </c>
      <c r="G17" s="201">
        <v>70340.3</v>
      </c>
      <c r="H17" s="201">
        <v>80946.6</v>
      </c>
      <c r="I17" s="201">
        <v>151983.9</v>
      </c>
      <c r="J17" s="201">
        <v>52672.9</v>
      </c>
      <c r="K17" s="201">
        <f t="shared" si="1"/>
        <v>216.06945094064142</v>
      </c>
      <c r="L17" s="201">
        <f t="shared" si="0"/>
        <v>187.75822579330074</v>
      </c>
      <c r="M17" s="280"/>
      <c r="Y17" s="277"/>
      <c r="Z17" s="271"/>
      <c r="AA17" s="271"/>
      <c r="AB17" s="271"/>
      <c r="AC17" s="271"/>
      <c r="AD17" s="271"/>
      <c r="AE17" s="271"/>
      <c r="AF17" s="395" t="e">
        <f t="shared" si="3"/>
        <v>#DIV/0!</v>
      </c>
      <c r="AG17" s="271" t="s">
        <v>561</v>
      </c>
      <c r="AH17" s="271"/>
      <c r="AI17" s="287">
        <f t="shared" si="4"/>
        <v>0</v>
      </c>
      <c r="AJ17" s="189">
        <f t="shared" si="2"/>
        <v>0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271"/>
      <c r="BA17" s="189"/>
      <c r="BB17" s="189"/>
      <c r="BC17" s="189"/>
      <c r="BD17" s="189"/>
      <c r="BE17" s="189"/>
      <c r="BF17" s="189">
        <v>6</v>
      </c>
      <c r="BG17" s="189"/>
      <c r="BH17" s="189"/>
      <c r="BI17" s="189">
        <v>3</v>
      </c>
      <c r="BJ17" s="419" t="e">
        <f t="shared" si="5"/>
        <v>#DIV/0!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</row>
    <row r="18" spans="1:73" ht="12.75">
      <c r="A18" s="202"/>
      <c r="B18" s="202" t="s">
        <v>555</v>
      </c>
      <c r="C18" s="208" t="s">
        <v>421</v>
      </c>
      <c r="D18" s="193" t="s">
        <v>256</v>
      </c>
      <c r="E18" s="282" t="s">
        <v>191</v>
      </c>
      <c r="F18" s="201">
        <v>104334.5</v>
      </c>
      <c r="G18" s="201">
        <v>66994.9</v>
      </c>
      <c r="H18" s="201">
        <v>106038.1</v>
      </c>
      <c r="I18" s="201">
        <v>112754.3</v>
      </c>
      <c r="J18" s="201">
        <v>29047.5</v>
      </c>
      <c r="K18" s="201">
        <f t="shared" si="1"/>
        <v>168.3028111095024</v>
      </c>
      <c r="L18" s="201">
        <f t="shared" si="0"/>
        <v>106.33376116697677</v>
      </c>
      <c r="M18" s="280"/>
      <c r="Y18" s="277"/>
      <c r="Z18" s="271"/>
      <c r="AA18" s="271"/>
      <c r="AB18" s="271"/>
      <c r="AC18" s="271"/>
      <c r="AD18" s="271"/>
      <c r="AE18" s="271"/>
      <c r="AF18" s="395">
        <f t="shared" si="3"/>
        <v>179.4478527607362</v>
      </c>
      <c r="AG18" s="271" t="s">
        <v>562</v>
      </c>
      <c r="AH18" s="271"/>
      <c r="AI18" s="287">
        <f t="shared" si="4"/>
        <v>326</v>
      </c>
      <c r="AJ18" s="189">
        <f t="shared" si="2"/>
        <v>15</v>
      </c>
      <c r="AK18" s="189">
        <v>15</v>
      </c>
      <c r="AL18" s="189"/>
      <c r="AM18" s="189"/>
      <c r="AN18" s="189"/>
      <c r="AO18" s="189">
        <v>65</v>
      </c>
      <c r="AP18" s="189">
        <v>123</v>
      </c>
      <c r="AQ18" s="189">
        <v>50</v>
      </c>
      <c r="AR18" s="189">
        <v>18</v>
      </c>
      <c r="AS18" s="189"/>
      <c r="AT18" s="189"/>
      <c r="AU18" s="189">
        <v>55</v>
      </c>
      <c r="AV18" s="189"/>
      <c r="AW18" s="189"/>
      <c r="AX18" s="189"/>
      <c r="AY18" s="189"/>
      <c r="AZ18" s="271">
        <v>58.5</v>
      </c>
      <c r="BA18" s="189">
        <v>295</v>
      </c>
      <c r="BB18" s="189">
        <v>48.2</v>
      </c>
      <c r="BC18" s="189">
        <v>5</v>
      </c>
      <c r="BD18" s="189">
        <v>14800</v>
      </c>
      <c r="BE18" s="189"/>
      <c r="BF18" s="189">
        <v>1</v>
      </c>
      <c r="BG18" s="189"/>
      <c r="BH18" s="189">
        <v>2</v>
      </c>
      <c r="BI18" s="189">
        <v>2</v>
      </c>
      <c r="BJ18" s="419">
        <f t="shared" si="5"/>
        <v>163.38983050847457</v>
      </c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</row>
    <row r="19" spans="1:73" ht="12.75" customHeight="1">
      <c r="A19" s="202"/>
      <c r="B19" s="202" t="s">
        <v>413</v>
      </c>
      <c r="C19" s="288" t="s">
        <v>127</v>
      </c>
      <c r="D19" s="193" t="s">
        <v>256</v>
      </c>
      <c r="E19" s="282" t="s">
        <v>191</v>
      </c>
      <c r="F19" s="201">
        <v>30347.1</v>
      </c>
      <c r="G19" s="201">
        <v>14820.1</v>
      </c>
      <c r="H19" s="201">
        <v>15448</v>
      </c>
      <c r="I19" s="201">
        <v>12250</v>
      </c>
      <c r="J19" s="201">
        <v>250</v>
      </c>
      <c r="K19" s="201">
        <f t="shared" si="1"/>
        <v>82.65801175430664</v>
      </c>
      <c r="L19" s="201">
        <f t="shared" si="0"/>
        <v>79.29829104091144</v>
      </c>
      <c r="M19" s="280"/>
      <c r="Y19" s="277"/>
      <c r="Z19" s="271"/>
      <c r="AA19" s="271"/>
      <c r="AB19" s="271"/>
      <c r="AC19" s="271"/>
      <c r="AD19" s="271"/>
      <c r="AE19" s="271"/>
      <c r="AF19" s="395">
        <f t="shared" si="3"/>
        <v>570.2020202020203</v>
      </c>
      <c r="AG19" s="271" t="s">
        <v>563</v>
      </c>
      <c r="AH19" s="271"/>
      <c r="AI19" s="287">
        <f t="shared" si="4"/>
        <v>198</v>
      </c>
      <c r="AJ19" s="189">
        <f t="shared" si="2"/>
        <v>3</v>
      </c>
      <c r="AK19" s="189">
        <v>3</v>
      </c>
      <c r="AL19" s="189"/>
      <c r="AM19" s="189"/>
      <c r="AN19" s="189"/>
      <c r="AO19" s="189">
        <v>15</v>
      </c>
      <c r="AP19" s="189">
        <v>40</v>
      </c>
      <c r="AQ19" s="189"/>
      <c r="AR19" s="189">
        <v>2</v>
      </c>
      <c r="AS19" s="189"/>
      <c r="AT19" s="189"/>
      <c r="AU19" s="189"/>
      <c r="AV19" s="189">
        <v>18</v>
      </c>
      <c r="AW19" s="189"/>
      <c r="AX19" s="189">
        <v>70</v>
      </c>
      <c r="AY19" s="189">
        <v>50</v>
      </c>
      <c r="AZ19" s="271">
        <v>112.9</v>
      </c>
      <c r="BA19" s="189">
        <v>1800</v>
      </c>
      <c r="BB19" s="189">
        <v>711</v>
      </c>
      <c r="BC19" s="189">
        <v>20</v>
      </c>
      <c r="BD19" s="189">
        <v>64800</v>
      </c>
      <c r="BE19" s="189"/>
      <c r="BF19" s="189">
        <v>6</v>
      </c>
      <c r="BG19" s="189">
        <v>3</v>
      </c>
      <c r="BH19" s="189">
        <v>5</v>
      </c>
      <c r="BI19" s="189">
        <v>4</v>
      </c>
      <c r="BJ19" s="419">
        <f t="shared" si="5"/>
        <v>395</v>
      </c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</row>
    <row r="20" spans="1:73" ht="12.75">
      <c r="A20" s="202"/>
      <c r="B20" s="202" t="s">
        <v>414</v>
      </c>
      <c r="C20" s="208" t="s">
        <v>415</v>
      </c>
      <c r="D20" s="193" t="s">
        <v>592</v>
      </c>
      <c r="E20" s="282" t="s">
        <v>191</v>
      </c>
      <c r="F20" s="201">
        <v>187.1</v>
      </c>
      <c r="G20" s="201">
        <v>615</v>
      </c>
      <c r="H20" s="201">
        <v>713</v>
      </c>
      <c r="I20" s="201">
        <v>295.6</v>
      </c>
      <c r="J20" s="201">
        <v>70.6</v>
      </c>
      <c r="K20" s="201">
        <f t="shared" si="1"/>
        <v>48.06504065040651</v>
      </c>
      <c r="L20" s="201">
        <f t="shared" si="0"/>
        <v>41.45862552594671</v>
      </c>
      <c r="M20" s="280"/>
      <c r="Y20" s="277"/>
      <c r="Z20" s="271"/>
      <c r="AA20" s="271"/>
      <c r="AB20" s="271"/>
      <c r="AC20" s="271"/>
      <c r="AD20" s="271"/>
      <c r="AE20" s="271"/>
      <c r="AF20" s="395">
        <f t="shared" si="3"/>
        <v>353.7349397590362</v>
      </c>
      <c r="AG20" s="271" t="s">
        <v>334</v>
      </c>
      <c r="AH20" s="271"/>
      <c r="AI20" s="287">
        <f t="shared" si="4"/>
        <v>207.5</v>
      </c>
      <c r="AJ20" s="189">
        <f t="shared" si="2"/>
        <v>0</v>
      </c>
      <c r="AK20" s="189"/>
      <c r="AL20" s="189"/>
      <c r="AM20" s="189"/>
      <c r="AN20" s="189"/>
      <c r="AO20" s="189"/>
      <c r="AP20" s="189">
        <v>110</v>
      </c>
      <c r="AQ20" s="189">
        <v>40</v>
      </c>
      <c r="AR20" s="189"/>
      <c r="AS20" s="189">
        <v>57.5</v>
      </c>
      <c r="AT20" s="189"/>
      <c r="AU20" s="189"/>
      <c r="AV20" s="189"/>
      <c r="AW20" s="189"/>
      <c r="AX20" s="189"/>
      <c r="AY20" s="189"/>
      <c r="AZ20" s="271">
        <v>73.4</v>
      </c>
      <c r="BA20" s="189"/>
      <c r="BB20" s="189"/>
      <c r="BC20" s="189"/>
      <c r="BD20" s="189">
        <v>4784.9</v>
      </c>
      <c r="BE20" s="189"/>
      <c r="BF20" s="189"/>
      <c r="BG20" s="189"/>
      <c r="BH20" s="189"/>
      <c r="BI20" s="189"/>
      <c r="BJ20" s="41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</row>
    <row r="21" spans="1:73" ht="12.75" customHeight="1">
      <c r="A21" s="202"/>
      <c r="B21" s="202" t="s">
        <v>416</v>
      </c>
      <c r="C21" s="208" t="s">
        <v>417</v>
      </c>
      <c r="D21" s="193" t="s">
        <v>592</v>
      </c>
      <c r="E21" s="282" t="s">
        <v>191</v>
      </c>
      <c r="F21" s="201">
        <v>0</v>
      </c>
      <c r="G21" s="201">
        <v>58.5</v>
      </c>
      <c r="H21" s="201">
        <v>76.5</v>
      </c>
      <c r="I21" s="201">
        <v>0</v>
      </c>
      <c r="J21" s="201">
        <v>0</v>
      </c>
      <c r="K21" s="201"/>
      <c r="L21" s="201">
        <f>I21/H21*100</f>
        <v>0</v>
      </c>
      <c r="M21" s="280"/>
      <c r="Y21" s="277"/>
      <c r="Z21" s="271"/>
      <c r="AA21" s="271"/>
      <c r="AB21" s="271"/>
      <c r="AC21" s="271"/>
      <c r="AD21" s="271"/>
      <c r="AE21" s="271"/>
      <c r="AF21" s="395">
        <f t="shared" si="3"/>
        <v>436.40897755610973</v>
      </c>
      <c r="AG21" s="271" t="s">
        <v>564</v>
      </c>
      <c r="AH21" s="287"/>
      <c r="AI21" s="287">
        <f t="shared" si="4"/>
        <v>200.5</v>
      </c>
      <c r="AJ21" s="189">
        <f t="shared" si="2"/>
        <v>40</v>
      </c>
      <c r="AK21" s="189">
        <v>30</v>
      </c>
      <c r="AL21" s="189"/>
      <c r="AM21" s="189">
        <v>10</v>
      </c>
      <c r="AN21" s="189"/>
      <c r="AO21" s="189"/>
      <c r="AP21" s="189">
        <v>45</v>
      </c>
      <c r="AQ21" s="189">
        <v>6</v>
      </c>
      <c r="AR21" s="189"/>
      <c r="AS21" s="189">
        <v>100</v>
      </c>
      <c r="AT21" s="189"/>
      <c r="AU21" s="189"/>
      <c r="AV21" s="189"/>
      <c r="AW21" s="189"/>
      <c r="AX21" s="189">
        <v>6</v>
      </c>
      <c r="AY21" s="189">
        <v>3.5</v>
      </c>
      <c r="AZ21" s="287">
        <v>87.5</v>
      </c>
      <c r="BA21" s="189">
        <v>230</v>
      </c>
      <c r="BB21" s="189">
        <v>103.5</v>
      </c>
      <c r="BC21" s="189">
        <v>25</v>
      </c>
      <c r="BD21" s="189">
        <v>20300</v>
      </c>
      <c r="BE21" s="189"/>
      <c r="BF21" s="189"/>
      <c r="BG21" s="189"/>
      <c r="BH21" s="189">
        <v>16</v>
      </c>
      <c r="BI21" s="189">
        <v>2</v>
      </c>
      <c r="BJ21" s="419">
        <f t="shared" si="5"/>
        <v>450</v>
      </c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</row>
    <row r="22" spans="1:73" ht="12.75">
      <c r="A22" s="202"/>
      <c r="B22" s="202" t="s">
        <v>556</v>
      </c>
      <c r="C22" s="208" t="s">
        <v>128</v>
      </c>
      <c r="D22" s="193" t="s">
        <v>592</v>
      </c>
      <c r="E22" s="282" t="s">
        <v>191</v>
      </c>
      <c r="F22" s="201">
        <v>0</v>
      </c>
      <c r="G22" s="201">
        <v>534.6</v>
      </c>
      <c r="H22" s="201">
        <v>600</v>
      </c>
      <c r="I22" s="201">
        <v>445</v>
      </c>
      <c r="J22" s="201">
        <v>3128</v>
      </c>
      <c r="K22" s="201">
        <f>I22/G22*100</f>
        <v>83.23980546202769</v>
      </c>
      <c r="L22" s="201">
        <f>I22/H22*100</f>
        <v>74.16666666666667</v>
      </c>
      <c r="M22" s="280"/>
      <c r="Y22" s="277"/>
      <c r="Z22" s="271"/>
      <c r="AA22" s="271"/>
      <c r="AB22" s="271"/>
      <c r="AC22" s="271"/>
      <c r="AD22" s="271"/>
      <c r="AE22" s="271"/>
      <c r="AF22" s="395">
        <f t="shared" si="3"/>
        <v>335.49046321525884</v>
      </c>
      <c r="AG22" s="271" t="s">
        <v>565</v>
      </c>
      <c r="AH22" s="271"/>
      <c r="AI22" s="287">
        <f t="shared" si="4"/>
        <v>293.6</v>
      </c>
      <c r="AJ22" s="189">
        <f t="shared" si="2"/>
        <v>35.6</v>
      </c>
      <c r="AK22" s="189">
        <v>17.8</v>
      </c>
      <c r="AL22" s="189">
        <v>10.8</v>
      </c>
      <c r="AM22" s="189">
        <v>2</v>
      </c>
      <c r="AN22" s="189">
        <v>5</v>
      </c>
      <c r="AO22" s="189"/>
      <c r="AP22" s="189">
        <v>135</v>
      </c>
      <c r="AQ22" s="189">
        <v>8</v>
      </c>
      <c r="AR22" s="189">
        <v>25</v>
      </c>
      <c r="AS22" s="189">
        <v>40</v>
      </c>
      <c r="AT22" s="189"/>
      <c r="AU22" s="189"/>
      <c r="AV22" s="189">
        <v>30</v>
      </c>
      <c r="AW22" s="189">
        <v>5</v>
      </c>
      <c r="AX22" s="189">
        <v>20</v>
      </c>
      <c r="AY22" s="189"/>
      <c r="AZ22" s="271">
        <v>98.5</v>
      </c>
      <c r="BA22" s="189">
        <v>1950</v>
      </c>
      <c r="BB22" s="189">
        <v>877.5</v>
      </c>
      <c r="BC22" s="189">
        <v>6</v>
      </c>
      <c r="BD22" s="189">
        <v>17500</v>
      </c>
      <c r="BE22" s="189"/>
      <c r="BF22" s="189"/>
      <c r="BG22" s="189"/>
      <c r="BH22" s="189">
        <v>3</v>
      </c>
      <c r="BI22" s="189">
        <v>3</v>
      </c>
      <c r="BJ22" s="419">
        <f t="shared" si="5"/>
        <v>450</v>
      </c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</row>
    <row r="23" spans="1:73" ht="12.75" customHeight="1">
      <c r="A23" s="202"/>
      <c r="B23" s="202" t="s">
        <v>349</v>
      </c>
      <c r="C23" s="208" t="s">
        <v>418</v>
      </c>
      <c r="D23" s="193" t="s">
        <v>592</v>
      </c>
      <c r="E23" s="282" t="s">
        <v>191</v>
      </c>
      <c r="F23" s="201">
        <v>1714</v>
      </c>
      <c r="G23" s="201">
        <v>4135.7</v>
      </c>
      <c r="H23" s="201">
        <v>6788</v>
      </c>
      <c r="I23" s="201">
        <v>4461</v>
      </c>
      <c r="J23" s="201">
        <v>1135.8</v>
      </c>
      <c r="K23" s="201">
        <f>I23/G23*100</f>
        <v>107.86565756703823</v>
      </c>
      <c r="L23" s="201">
        <f>I23/H23*100</f>
        <v>65.7189157336476</v>
      </c>
      <c r="M23" s="280"/>
      <c r="Y23" s="277"/>
      <c r="Z23" s="271"/>
      <c r="AA23" s="271"/>
      <c r="AB23" s="271"/>
      <c r="AC23" s="271"/>
      <c r="AD23" s="271"/>
      <c r="AE23" s="271"/>
      <c r="AF23" s="395">
        <f t="shared" si="3"/>
        <v>273.13769751693</v>
      </c>
      <c r="AG23" s="271" t="s">
        <v>566</v>
      </c>
      <c r="AH23" s="271"/>
      <c r="AI23" s="287">
        <f t="shared" si="4"/>
        <v>44.3</v>
      </c>
      <c r="AJ23" s="189">
        <f t="shared" si="2"/>
        <v>2.5</v>
      </c>
      <c r="AK23" s="189"/>
      <c r="AL23" s="189">
        <v>2.5</v>
      </c>
      <c r="AM23" s="189"/>
      <c r="AN23" s="189"/>
      <c r="AO23" s="189">
        <v>2.2</v>
      </c>
      <c r="AP23" s="189">
        <v>2.8</v>
      </c>
      <c r="AQ23" s="189">
        <v>2.8</v>
      </c>
      <c r="AR23" s="189"/>
      <c r="AS23" s="189">
        <v>18</v>
      </c>
      <c r="AT23" s="189"/>
      <c r="AU23" s="189"/>
      <c r="AV23" s="189">
        <v>8</v>
      </c>
      <c r="AW23" s="189"/>
      <c r="AX23" s="189"/>
      <c r="AY23" s="189">
        <v>8</v>
      </c>
      <c r="AZ23" s="271">
        <v>12.1</v>
      </c>
      <c r="BA23" s="189">
        <v>36</v>
      </c>
      <c r="BB23" s="189">
        <v>12.9</v>
      </c>
      <c r="BC23" s="189">
        <v>9</v>
      </c>
      <c r="BD23" s="189">
        <v>800</v>
      </c>
      <c r="BE23" s="189"/>
      <c r="BF23" s="189"/>
      <c r="BG23" s="189"/>
      <c r="BH23" s="189"/>
      <c r="BI23" s="189"/>
      <c r="BJ23" s="419">
        <f t="shared" si="5"/>
        <v>358.3333333333333</v>
      </c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</row>
    <row r="24" spans="1:73" ht="12.75">
      <c r="A24" s="202"/>
      <c r="B24" s="202" t="s">
        <v>163</v>
      </c>
      <c r="C24" s="208" t="s">
        <v>419</v>
      </c>
      <c r="D24" s="193" t="s">
        <v>225</v>
      </c>
      <c r="E24" s="282" t="s">
        <v>480</v>
      </c>
      <c r="F24" s="392">
        <v>874</v>
      </c>
      <c r="G24" s="392">
        <v>655</v>
      </c>
      <c r="H24" s="392">
        <v>569</v>
      </c>
      <c r="I24" s="392">
        <v>554</v>
      </c>
      <c r="J24" s="392">
        <v>554</v>
      </c>
      <c r="K24" s="201">
        <f t="shared" si="1"/>
        <v>84.58015267175573</v>
      </c>
      <c r="L24" s="201">
        <f t="shared" si="0"/>
        <v>97.36379613356766</v>
      </c>
      <c r="M24" s="280"/>
      <c r="Y24" s="277"/>
      <c r="Z24" s="271"/>
      <c r="AA24" s="271"/>
      <c r="AB24" s="271"/>
      <c r="AC24" s="271"/>
      <c r="AD24" s="271"/>
      <c r="AE24" s="271"/>
      <c r="AF24" s="395">
        <f t="shared" si="3"/>
        <v>355.4621848739495</v>
      </c>
      <c r="AG24" s="271" t="s">
        <v>683</v>
      </c>
      <c r="AH24" s="271"/>
      <c r="AI24" s="287">
        <f aca="true" t="shared" si="6" ref="AI24:AI32">AJ24+AO24+AP24+AS24+AT24+AU24+AV24+AX24+AY24+AQ24+AR24</f>
        <v>476</v>
      </c>
      <c r="AJ24" s="189">
        <f t="shared" si="2"/>
        <v>85</v>
      </c>
      <c r="AK24" s="189"/>
      <c r="AL24" s="189">
        <v>35</v>
      </c>
      <c r="AM24" s="189">
        <v>50</v>
      </c>
      <c r="AN24" s="189"/>
      <c r="AO24" s="189"/>
      <c r="AP24" s="189">
        <v>130</v>
      </c>
      <c r="AQ24" s="189">
        <v>6</v>
      </c>
      <c r="AR24" s="189"/>
      <c r="AS24" s="189"/>
      <c r="AT24" s="189"/>
      <c r="AU24" s="189">
        <v>115</v>
      </c>
      <c r="AV24" s="189"/>
      <c r="AW24" s="189"/>
      <c r="AX24" s="189">
        <v>60</v>
      </c>
      <c r="AY24" s="189">
        <v>80</v>
      </c>
      <c r="AZ24" s="271">
        <v>169.2</v>
      </c>
      <c r="BA24" s="189">
        <v>550</v>
      </c>
      <c r="BB24" s="189">
        <v>198</v>
      </c>
      <c r="BC24" s="189">
        <v>9</v>
      </c>
      <c r="BD24" s="189">
        <v>34500</v>
      </c>
      <c r="BE24" s="189"/>
      <c r="BF24" s="189"/>
      <c r="BG24" s="189"/>
      <c r="BH24" s="189">
        <v>4</v>
      </c>
      <c r="BI24" s="189">
        <v>5</v>
      </c>
      <c r="BJ24" s="419">
        <f t="shared" si="5"/>
        <v>360</v>
      </c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</row>
    <row r="25" spans="1:73" ht="12.75" customHeight="1">
      <c r="A25" s="202"/>
      <c r="B25" s="203" t="s">
        <v>164</v>
      </c>
      <c r="C25" s="289" t="s">
        <v>420</v>
      </c>
      <c r="D25" s="284" t="s">
        <v>225</v>
      </c>
      <c r="E25" s="290" t="s">
        <v>480</v>
      </c>
      <c r="F25" s="393">
        <v>420</v>
      </c>
      <c r="G25" s="393">
        <v>576</v>
      </c>
      <c r="H25" s="393">
        <v>802</v>
      </c>
      <c r="I25" s="393">
        <v>858</v>
      </c>
      <c r="J25" s="393">
        <v>858</v>
      </c>
      <c r="K25" s="204">
        <f t="shared" si="1"/>
        <v>148.95833333333331</v>
      </c>
      <c r="L25" s="204">
        <f t="shared" si="0"/>
        <v>106.98254364089776</v>
      </c>
      <c r="M25" s="280"/>
      <c r="Y25" s="277"/>
      <c r="Z25" s="271"/>
      <c r="AA25" s="271"/>
      <c r="AB25" s="271"/>
      <c r="AC25" s="271"/>
      <c r="AD25" s="271"/>
      <c r="AE25" s="271"/>
      <c r="AF25" s="395">
        <f t="shared" si="3"/>
        <v>470.00000000000006</v>
      </c>
      <c r="AG25" s="271" t="s">
        <v>684</v>
      </c>
      <c r="AH25" s="271"/>
      <c r="AI25" s="287">
        <f t="shared" si="6"/>
        <v>10</v>
      </c>
      <c r="AJ25" s="189">
        <f t="shared" si="2"/>
        <v>0</v>
      </c>
      <c r="AK25" s="189"/>
      <c r="AL25" s="189"/>
      <c r="AM25" s="189"/>
      <c r="AN25" s="189"/>
      <c r="AO25" s="189">
        <v>10</v>
      </c>
      <c r="AP25" s="189"/>
      <c r="AQ25" s="189"/>
      <c r="AR25" s="189"/>
      <c r="AS25" s="189"/>
      <c r="AT25" s="189"/>
      <c r="AU25" s="189"/>
      <c r="AV25" s="189"/>
      <c r="AW25" s="189">
        <v>20</v>
      </c>
      <c r="AX25" s="189"/>
      <c r="AY25" s="189"/>
      <c r="AZ25" s="271">
        <v>4.7</v>
      </c>
      <c r="BA25" s="189">
        <v>360</v>
      </c>
      <c r="BB25" s="189">
        <v>117.7</v>
      </c>
      <c r="BC25" s="189"/>
      <c r="BD25" s="189">
        <v>6240</v>
      </c>
      <c r="BE25" s="189"/>
      <c r="BF25" s="189"/>
      <c r="BG25" s="189"/>
      <c r="BH25" s="189">
        <v>2</v>
      </c>
      <c r="BI25" s="189"/>
      <c r="BJ25" s="419">
        <f t="shared" si="5"/>
        <v>326.9444444444444</v>
      </c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</row>
    <row r="26" spans="1:73" ht="12.75">
      <c r="A26" s="202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Y26" s="277"/>
      <c r="Z26" s="271"/>
      <c r="AA26" s="271"/>
      <c r="AB26" s="271"/>
      <c r="AC26" s="271"/>
      <c r="AD26" s="271"/>
      <c r="AE26" s="271"/>
      <c r="AF26" s="395">
        <f t="shared" si="3"/>
        <v>399.99999999999994</v>
      </c>
      <c r="AG26" s="271" t="s">
        <v>596</v>
      </c>
      <c r="AH26" s="271"/>
      <c r="AI26" s="287">
        <f t="shared" si="6"/>
        <v>29</v>
      </c>
      <c r="AJ26" s="189">
        <f t="shared" si="2"/>
        <v>3</v>
      </c>
      <c r="AK26" s="189">
        <v>3</v>
      </c>
      <c r="AL26" s="189"/>
      <c r="AM26" s="189"/>
      <c r="AN26" s="189"/>
      <c r="AO26" s="189"/>
      <c r="AP26" s="189">
        <v>26</v>
      </c>
      <c r="AQ26" s="189"/>
      <c r="AR26" s="189"/>
      <c r="AS26" s="189"/>
      <c r="AT26" s="189"/>
      <c r="AU26" s="189"/>
      <c r="AV26" s="189"/>
      <c r="AW26" s="189"/>
      <c r="AX26" s="189"/>
      <c r="AY26" s="189"/>
      <c r="AZ26" s="271">
        <v>11.6</v>
      </c>
      <c r="BD26" s="416">
        <v>2030</v>
      </c>
      <c r="BE26" s="189"/>
      <c r="BF26" s="189"/>
      <c r="BG26" s="189"/>
      <c r="BH26" s="189"/>
      <c r="BI26" s="189">
        <v>1</v>
      </c>
      <c r="BJ26" s="41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</row>
    <row r="27" spans="1:73" ht="12.75" customHeight="1">
      <c r="A27" s="202"/>
      <c r="B27" s="277"/>
      <c r="C27" s="892" t="s">
        <v>808</v>
      </c>
      <c r="D27" s="893"/>
      <c r="E27" s="893"/>
      <c r="F27" s="893"/>
      <c r="G27" s="893"/>
      <c r="H27" s="893"/>
      <c r="I27" s="277"/>
      <c r="J27" s="277"/>
      <c r="K27" s="277"/>
      <c r="L27" s="277"/>
      <c r="M27" s="277"/>
      <c r="Y27" s="277"/>
      <c r="Z27" s="271"/>
      <c r="AA27" s="271"/>
      <c r="AB27" s="271"/>
      <c r="AC27" s="271"/>
      <c r="AD27" s="271"/>
      <c r="AE27" s="271"/>
      <c r="AF27" s="395" t="e">
        <f t="shared" si="3"/>
        <v>#DIV/0!</v>
      </c>
      <c r="AG27" s="271" t="s">
        <v>685</v>
      </c>
      <c r="AH27" s="271"/>
      <c r="AI27" s="287">
        <f t="shared" si="6"/>
        <v>0</v>
      </c>
      <c r="AJ27" s="189">
        <f t="shared" si="2"/>
        <v>0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271"/>
      <c r="BA27" s="189"/>
      <c r="BB27" s="189"/>
      <c r="BC27" s="189"/>
      <c r="BD27" s="189"/>
      <c r="BE27" s="189"/>
      <c r="BF27" s="189"/>
      <c r="BG27" s="189"/>
      <c r="BH27" s="189"/>
      <c r="BI27" s="189"/>
      <c r="BJ27" s="419" t="e">
        <f t="shared" si="5"/>
        <v>#DIV/0!</v>
      </c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</row>
    <row r="28" spans="1:73" ht="12.75">
      <c r="A28" s="202"/>
      <c r="B28" s="277"/>
      <c r="C28" s="894"/>
      <c r="D28" s="894"/>
      <c r="E28" s="894"/>
      <c r="F28" s="894"/>
      <c r="G28" s="894"/>
      <c r="H28" s="894"/>
      <c r="I28" s="277"/>
      <c r="J28" s="277"/>
      <c r="K28" s="277"/>
      <c r="L28" s="277"/>
      <c r="M28" s="277"/>
      <c r="Y28" s="277"/>
      <c r="Z28" s="271"/>
      <c r="AA28" s="271"/>
      <c r="AB28" s="271"/>
      <c r="AC28" s="271"/>
      <c r="AD28" s="271"/>
      <c r="AE28" s="271"/>
      <c r="AF28" s="395">
        <f t="shared" si="3"/>
        <v>320.2127659574468</v>
      </c>
      <c r="AG28" s="271" t="s">
        <v>686</v>
      </c>
      <c r="AH28" s="271"/>
      <c r="AI28" s="287">
        <f t="shared" si="6"/>
        <v>188</v>
      </c>
      <c r="AJ28" s="189">
        <f t="shared" si="2"/>
        <v>10</v>
      </c>
      <c r="AK28" s="189"/>
      <c r="AL28" s="189">
        <v>10</v>
      </c>
      <c r="AM28" s="189"/>
      <c r="AN28" s="189"/>
      <c r="AO28" s="189">
        <v>10</v>
      </c>
      <c r="AP28" s="189">
        <v>48</v>
      </c>
      <c r="AQ28" s="189">
        <v>18</v>
      </c>
      <c r="AR28" s="189">
        <v>30</v>
      </c>
      <c r="AS28" s="189"/>
      <c r="AT28" s="189"/>
      <c r="AU28" s="189">
        <v>35</v>
      </c>
      <c r="AV28" s="189"/>
      <c r="AW28" s="189"/>
      <c r="AX28" s="189">
        <v>15</v>
      </c>
      <c r="AY28" s="189">
        <v>22</v>
      </c>
      <c r="AZ28" s="271">
        <v>60.2</v>
      </c>
      <c r="BA28" s="189">
        <v>3380</v>
      </c>
      <c r="BB28" s="189">
        <v>152.1</v>
      </c>
      <c r="BC28" s="189">
        <v>3</v>
      </c>
      <c r="BD28" s="189">
        <v>30500</v>
      </c>
      <c r="BE28" s="189"/>
      <c r="BF28" s="189"/>
      <c r="BG28" s="189">
        <v>4</v>
      </c>
      <c r="BH28" s="189"/>
      <c r="BI28" s="189"/>
      <c r="BJ28" s="419">
        <f t="shared" si="5"/>
        <v>45</v>
      </c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</row>
    <row r="29" spans="1:73" ht="12.75" customHeight="1">
      <c r="A29" s="202"/>
      <c r="B29" s="202"/>
      <c r="C29" s="894"/>
      <c r="D29" s="894"/>
      <c r="E29" s="894"/>
      <c r="F29" s="894"/>
      <c r="G29" s="894"/>
      <c r="H29" s="894"/>
      <c r="I29" s="271"/>
      <c r="J29" s="271"/>
      <c r="K29" s="271"/>
      <c r="L29" s="271"/>
      <c r="M29" s="271"/>
      <c r="Y29" s="271"/>
      <c r="Z29" s="271"/>
      <c r="AA29" s="271"/>
      <c r="AB29" s="271"/>
      <c r="AC29" s="271"/>
      <c r="AD29" s="271"/>
      <c r="AE29" s="271"/>
      <c r="AF29" s="395" t="e">
        <f t="shared" si="3"/>
        <v>#DIV/0!</v>
      </c>
      <c r="AG29" s="271"/>
      <c r="AH29" s="287"/>
      <c r="AI29" s="287">
        <f t="shared" si="6"/>
        <v>0</v>
      </c>
      <c r="AJ29" s="189">
        <f t="shared" si="2"/>
        <v>0</v>
      </c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287"/>
      <c r="BA29" s="189"/>
      <c r="BB29" s="189"/>
      <c r="BC29" s="189"/>
      <c r="BD29" s="189"/>
      <c r="BE29" s="189"/>
      <c r="BF29" s="189"/>
      <c r="BG29" s="189"/>
      <c r="BH29" s="189"/>
      <c r="BI29" s="189"/>
      <c r="BJ29" s="41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</row>
    <row r="30" spans="1:73" ht="12.75">
      <c r="A30" s="202"/>
      <c r="B30" s="202"/>
      <c r="C30" s="202"/>
      <c r="D30" s="202"/>
      <c r="E30" s="271"/>
      <c r="F30" s="271"/>
      <c r="G30" s="271"/>
      <c r="H30" s="271"/>
      <c r="I30" s="271"/>
      <c r="J30" s="271"/>
      <c r="K30" s="281"/>
      <c r="L30" s="281"/>
      <c r="M30" s="202"/>
      <c r="Y30" s="202"/>
      <c r="Z30" s="271"/>
      <c r="AA30" s="271"/>
      <c r="AB30" s="271"/>
      <c r="AC30" s="271"/>
      <c r="AD30" s="271"/>
      <c r="AE30" s="271"/>
      <c r="AF30" s="395" t="e">
        <f t="shared" si="3"/>
        <v>#DIV/0!</v>
      </c>
      <c r="AG30" s="271" t="s">
        <v>340</v>
      </c>
      <c r="AH30" s="287"/>
      <c r="AI30" s="287">
        <f t="shared" si="6"/>
        <v>0</v>
      </c>
      <c r="AJ30" s="189">
        <f>AK30+AL30+AM30+AN30</f>
        <v>0</v>
      </c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287"/>
      <c r="BA30" s="189"/>
      <c r="BB30" s="189"/>
      <c r="BC30" s="189"/>
      <c r="BD30" s="189"/>
      <c r="BE30" s="189"/>
      <c r="BF30" s="189"/>
      <c r="BG30" s="189"/>
      <c r="BH30" s="189"/>
      <c r="BI30" s="189"/>
      <c r="BJ30" s="41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</row>
    <row r="31" spans="1:73" ht="12.75" customHeight="1">
      <c r="A31" s="202"/>
      <c r="B31" s="202"/>
      <c r="C31" s="202"/>
      <c r="D31" s="202"/>
      <c r="E31" s="271"/>
      <c r="F31" s="271"/>
      <c r="G31" s="271"/>
      <c r="H31" s="271"/>
      <c r="I31" s="271"/>
      <c r="J31" s="271"/>
      <c r="K31" s="281"/>
      <c r="L31" s="281"/>
      <c r="M31" s="202"/>
      <c r="Y31" s="202"/>
      <c r="Z31" s="271"/>
      <c r="AA31" s="271"/>
      <c r="AB31" s="271"/>
      <c r="AC31" s="271"/>
      <c r="AD31" s="271"/>
      <c r="AE31" s="271"/>
      <c r="AF31" s="395" t="e">
        <f t="shared" si="3"/>
        <v>#DIV/0!</v>
      </c>
      <c r="AG31" s="271"/>
      <c r="AH31" s="287"/>
      <c r="AI31" s="287">
        <f t="shared" si="6"/>
        <v>0</v>
      </c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287"/>
      <c r="BA31" s="189"/>
      <c r="BB31" s="189"/>
      <c r="BC31" s="189"/>
      <c r="BD31" s="189"/>
      <c r="BE31" s="189"/>
      <c r="BF31" s="189"/>
      <c r="BG31" s="189"/>
      <c r="BH31" s="189"/>
      <c r="BI31" s="189"/>
      <c r="BJ31" s="41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</row>
    <row r="32" spans="1:73" ht="12.75">
      <c r="A32" s="202"/>
      <c r="B32" s="202"/>
      <c r="C32" s="202"/>
      <c r="D32" s="202"/>
      <c r="E32" s="271"/>
      <c r="F32" s="271"/>
      <c r="G32" s="271"/>
      <c r="H32" s="271"/>
      <c r="I32" s="271"/>
      <c r="J32" s="271"/>
      <c r="K32" s="281"/>
      <c r="L32" s="281"/>
      <c r="M32" s="202"/>
      <c r="Y32" s="202"/>
      <c r="Z32" s="271"/>
      <c r="AA32" s="271"/>
      <c r="AB32" s="271"/>
      <c r="AC32" s="271"/>
      <c r="AD32" s="271"/>
      <c r="AE32" s="271"/>
      <c r="AF32" s="395">
        <f t="shared" si="3"/>
        <v>255.15463917525773</v>
      </c>
      <c r="AG32" s="202" t="s">
        <v>226</v>
      </c>
      <c r="AH32" s="202"/>
      <c r="AI32" s="287">
        <f t="shared" si="6"/>
        <v>194</v>
      </c>
      <c r="AJ32" s="189">
        <f>AK32+AL32+AM32+AN32</f>
        <v>5</v>
      </c>
      <c r="AK32" s="189">
        <v>4</v>
      </c>
      <c r="AL32" s="189"/>
      <c r="AM32" s="189"/>
      <c r="AN32" s="189">
        <v>1</v>
      </c>
      <c r="AO32" s="189"/>
      <c r="AP32" s="189">
        <v>75</v>
      </c>
      <c r="AQ32" s="189">
        <v>17</v>
      </c>
      <c r="AR32" s="189">
        <v>11</v>
      </c>
      <c r="AS32" s="189">
        <v>15</v>
      </c>
      <c r="AT32" s="189"/>
      <c r="AU32" s="189"/>
      <c r="AV32" s="189">
        <v>42</v>
      </c>
      <c r="AW32" s="189">
        <v>14</v>
      </c>
      <c r="AX32" s="189">
        <v>10</v>
      </c>
      <c r="AY32" s="189">
        <v>19</v>
      </c>
      <c r="AZ32" s="202">
        <v>49.5</v>
      </c>
      <c r="BA32" s="189"/>
      <c r="BB32" s="189"/>
      <c r="BC32" s="189">
        <v>11</v>
      </c>
      <c r="BD32" s="189">
        <v>44150</v>
      </c>
      <c r="BE32" s="189"/>
      <c r="BF32" s="189"/>
      <c r="BG32" s="189"/>
      <c r="BH32" s="189">
        <v>5</v>
      </c>
      <c r="BI32" s="189">
        <v>3</v>
      </c>
      <c r="BJ32" s="189" t="e">
        <f t="shared" si="5"/>
        <v>#DIV/0!</v>
      </c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</row>
    <row r="33" spans="1:73" ht="12.7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71"/>
      <c r="K33" s="281"/>
      <c r="L33" s="281"/>
      <c r="M33" s="202"/>
      <c r="Y33" s="202"/>
      <c r="Z33" s="200"/>
      <c r="AA33" s="202"/>
      <c r="AB33" s="202"/>
      <c r="AC33" s="202"/>
      <c r="AD33" s="202"/>
      <c r="AE33" s="201"/>
      <c r="AF33" s="395" t="e">
        <f t="shared" si="3"/>
        <v>#DIV/0!</v>
      </c>
      <c r="AG33" s="271"/>
      <c r="AH33" s="277"/>
      <c r="AI33" s="277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277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</row>
    <row r="34" spans="1:73" ht="12.75">
      <c r="A34" s="202"/>
      <c r="B34" s="202"/>
      <c r="C34" s="202"/>
      <c r="D34" s="202"/>
      <c r="E34" s="202"/>
      <c r="F34" s="202"/>
      <c r="G34" s="202"/>
      <c r="H34" s="202"/>
      <c r="I34" s="202"/>
      <c r="J34" s="271"/>
      <c r="K34" s="281"/>
      <c r="L34" s="281"/>
      <c r="M34" s="202"/>
      <c r="Y34" s="202"/>
      <c r="Z34" s="200"/>
      <c r="AA34" s="202"/>
      <c r="AB34" s="202"/>
      <c r="AC34" s="201"/>
      <c r="AD34" s="202"/>
      <c r="AE34" s="201"/>
      <c r="AF34" s="395">
        <f t="shared" si="3"/>
        <v>380.70000344151157</v>
      </c>
      <c r="AG34" s="322" t="s">
        <v>107</v>
      </c>
      <c r="AH34" s="322">
        <f aca="true" t="shared" si="7" ref="AH34:BI34">SUM(AH13:AH33)</f>
        <v>0</v>
      </c>
      <c r="AI34" s="322">
        <f t="shared" si="7"/>
        <v>2905.7</v>
      </c>
      <c r="AJ34" s="322">
        <f t="shared" si="7"/>
        <v>237.1</v>
      </c>
      <c r="AK34" s="322">
        <f t="shared" si="7"/>
        <v>82.8</v>
      </c>
      <c r="AL34" s="322">
        <f t="shared" si="7"/>
        <v>66.3</v>
      </c>
      <c r="AM34" s="322">
        <f t="shared" si="7"/>
        <v>82</v>
      </c>
      <c r="AN34" s="322">
        <f t="shared" si="7"/>
        <v>6</v>
      </c>
      <c r="AO34" s="322">
        <f t="shared" si="7"/>
        <v>132.2</v>
      </c>
      <c r="AP34" s="322">
        <f t="shared" si="7"/>
        <v>926</v>
      </c>
      <c r="AQ34" s="322">
        <f t="shared" si="7"/>
        <v>156.7</v>
      </c>
      <c r="AR34" s="322">
        <f t="shared" si="7"/>
        <v>173</v>
      </c>
      <c r="AS34" s="322">
        <f t="shared" si="7"/>
        <v>295.5</v>
      </c>
      <c r="AT34" s="322">
        <f t="shared" si="7"/>
        <v>0</v>
      </c>
      <c r="AU34" s="322">
        <f t="shared" si="7"/>
        <v>325</v>
      </c>
      <c r="AV34" s="322">
        <f t="shared" si="7"/>
        <v>119</v>
      </c>
      <c r="AW34" s="322"/>
      <c r="AX34" s="322">
        <f t="shared" si="7"/>
        <v>240.8</v>
      </c>
      <c r="AY34" s="322">
        <f t="shared" si="7"/>
        <v>321.3</v>
      </c>
      <c r="AZ34" s="322">
        <f t="shared" si="7"/>
        <v>1106.2</v>
      </c>
      <c r="BA34" s="322">
        <f t="shared" si="7"/>
        <v>9396</v>
      </c>
      <c r="BB34" s="322">
        <f t="shared" si="7"/>
        <v>2350.2999999999997</v>
      </c>
      <c r="BC34" s="322">
        <f t="shared" si="7"/>
        <v>104</v>
      </c>
      <c r="BD34" s="322">
        <f t="shared" si="7"/>
        <v>251983.9</v>
      </c>
      <c r="BE34" s="323">
        <f t="shared" si="7"/>
        <v>0</v>
      </c>
      <c r="BF34" s="322">
        <f t="shared" si="7"/>
        <v>23</v>
      </c>
      <c r="BG34" s="323">
        <f t="shared" si="7"/>
        <v>7</v>
      </c>
      <c r="BH34" s="323">
        <f t="shared" si="7"/>
        <v>44</v>
      </c>
      <c r="BI34" s="323">
        <f t="shared" si="7"/>
        <v>68</v>
      </c>
      <c r="BJ34" s="419">
        <f t="shared" si="5"/>
        <v>250.13835674755214</v>
      </c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</row>
    <row r="35" spans="1:73" ht="12.75" customHeight="1">
      <c r="A35" s="202"/>
      <c r="B35" s="200"/>
      <c r="C35" s="200"/>
      <c r="D35" s="200"/>
      <c r="E35" s="88"/>
      <c r="F35" s="88"/>
      <c r="G35" s="88"/>
      <c r="H35" s="88"/>
      <c r="I35" s="88"/>
      <c r="J35" s="88"/>
      <c r="K35" s="88"/>
      <c r="L35" s="88"/>
      <c r="M35" s="88"/>
      <c r="Y35" s="88"/>
      <c r="Z35" s="88"/>
      <c r="AA35" s="202"/>
      <c r="AB35" s="201"/>
      <c r="AC35" s="202"/>
      <c r="AD35" s="202"/>
      <c r="AE35" s="201"/>
      <c r="AF35" s="201"/>
      <c r="AG35" s="271"/>
      <c r="AH35" s="271"/>
      <c r="AI35" s="27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</row>
    <row r="36" spans="1:73" ht="12.7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2"/>
      <c r="AA36" s="271"/>
      <c r="AB36" s="271"/>
      <c r="AC36" s="271"/>
      <c r="AD36" s="271"/>
      <c r="AE36" s="271"/>
      <c r="AF36" s="271"/>
      <c r="AG36" s="271"/>
      <c r="AH36" s="271"/>
      <c r="AI36" s="271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</row>
    <row r="37" spans="1:73" ht="12.75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</row>
    <row r="38" spans="1:73" ht="12.7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</row>
    <row r="39" spans="1:73" ht="12.7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</row>
    <row r="40" spans="1:73" ht="12.75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02"/>
      <c r="M40" s="202"/>
      <c r="N40" s="202"/>
      <c r="O40" s="202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</row>
    <row r="41" spans="1:73" ht="12.7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02"/>
      <c r="N41" s="202"/>
      <c r="O41" s="202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</row>
    <row r="42" spans="1:73" ht="12.7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02"/>
      <c r="N42" s="202"/>
      <c r="O42" s="202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</row>
    <row r="43" spans="1:73" ht="12.75" customHeight="1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02"/>
      <c r="N43" s="202"/>
      <c r="O43" s="202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</row>
    <row r="44" spans="1:73" ht="12.75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02"/>
      <c r="N44" s="202"/>
      <c r="O44" s="202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</row>
    <row r="45" spans="1:73" ht="12.7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02"/>
      <c r="N45" s="202"/>
      <c r="O45" s="202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</row>
    <row r="46" spans="1:73" ht="12.7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02"/>
      <c r="N46" s="202"/>
      <c r="O46" s="202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</row>
    <row r="47" spans="1:73" ht="12.7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02"/>
      <c r="N47" s="202"/>
      <c r="O47" s="202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</row>
    <row r="48" spans="2:73" ht="12.75">
      <c r="B48" s="882"/>
      <c r="C48" s="884"/>
      <c r="D48" s="886"/>
      <c r="E48" s="888"/>
      <c r="F48" s="888"/>
      <c r="G48" s="888"/>
      <c r="H48" s="888"/>
      <c r="I48" s="888"/>
      <c r="J48" s="888"/>
      <c r="K48" s="888"/>
      <c r="L48" s="888"/>
      <c r="M48" s="888"/>
      <c r="N48" s="888"/>
      <c r="O48" s="888"/>
      <c r="P48" s="888"/>
      <c r="Q48" s="888"/>
      <c r="R48" s="888"/>
      <c r="S48" s="888"/>
      <c r="T48" s="881" t="s">
        <v>66</v>
      </c>
      <c r="U48" s="890"/>
      <c r="V48" s="880"/>
      <c r="W48" s="197"/>
      <c r="X48" s="189"/>
      <c r="Y48" s="189"/>
      <c r="Z48" s="189"/>
      <c r="AA48" s="189"/>
      <c r="AB48" s="271"/>
      <c r="AC48" s="271"/>
      <c r="AD48" s="271"/>
      <c r="AE48" s="271"/>
      <c r="AF48" s="271"/>
      <c r="AG48" s="271"/>
      <c r="AH48" s="271"/>
      <c r="AI48" s="271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</row>
    <row r="49" spans="2:73" ht="12.75" customHeight="1">
      <c r="B49" s="883"/>
      <c r="C49" s="885"/>
      <c r="D49" s="887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889"/>
      <c r="U49" s="891"/>
      <c r="V49" s="881"/>
      <c r="W49" s="197"/>
      <c r="X49" s="189"/>
      <c r="Y49" s="189"/>
      <c r="Z49" s="189"/>
      <c r="AA49" s="189"/>
      <c r="AB49" s="271"/>
      <c r="AC49" s="271"/>
      <c r="AD49" s="271"/>
      <c r="AE49" s="271"/>
      <c r="AF49" s="271"/>
      <c r="AG49" s="271"/>
      <c r="AH49" s="271"/>
      <c r="AI49" s="271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</row>
    <row r="50" spans="2:73" ht="12.75">
      <c r="B50" s="318"/>
      <c r="C50" s="321"/>
      <c r="D50" s="32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>
        <v>29</v>
      </c>
      <c r="U50" s="319"/>
      <c r="V50" s="319"/>
      <c r="W50" s="319"/>
      <c r="X50" s="319"/>
      <c r="Y50" s="319"/>
      <c r="Z50" s="319"/>
      <c r="AA50" s="319"/>
      <c r="AB50" s="271"/>
      <c r="AC50" s="271"/>
      <c r="AD50" s="271"/>
      <c r="AE50" s="271"/>
      <c r="AF50" s="271"/>
      <c r="AG50" s="271"/>
      <c r="AH50" s="271"/>
      <c r="AI50" s="271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</row>
    <row r="51" spans="2:73" ht="12.75" customHeight="1"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02"/>
      <c r="N51" s="202"/>
      <c r="O51" s="202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</row>
    <row r="52" spans="2:73" ht="12.75"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02"/>
      <c r="N52" s="202"/>
      <c r="O52" s="202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</row>
    <row r="53" spans="2:73" ht="12.75" customHeight="1"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02"/>
      <c r="N53" s="202"/>
      <c r="O53" s="202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</row>
    <row r="54" spans="2:73" ht="12.75"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02"/>
      <c r="N54" s="202"/>
      <c r="O54" s="202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</row>
    <row r="55" spans="2:73" ht="12.75" customHeight="1"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02"/>
      <c r="N55" s="202"/>
      <c r="O55" s="202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</row>
    <row r="56" spans="2:73" ht="12.75"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02"/>
      <c r="N56" s="202"/>
      <c r="O56" s="202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</row>
    <row r="57" spans="2:73" ht="12.75" customHeight="1"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02"/>
      <c r="N57" s="202"/>
      <c r="O57" s="202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</row>
    <row r="58" spans="2:73" ht="12.75"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02"/>
      <c r="N58" s="202"/>
      <c r="O58" s="202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</row>
    <row r="59" spans="2:73" ht="12.75" customHeight="1"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02"/>
      <c r="N59" s="202"/>
      <c r="O59" s="202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</row>
    <row r="60" spans="2:73" ht="12.75"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02"/>
      <c r="N60" s="202"/>
      <c r="O60" s="202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</row>
    <row r="61" spans="2:73" ht="12.75" customHeight="1"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02"/>
      <c r="N61" s="202"/>
      <c r="O61" s="202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</row>
    <row r="62" spans="2:73" ht="12.75"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02"/>
      <c r="N62" s="202"/>
      <c r="O62" s="202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</row>
    <row r="63" spans="2:73" ht="12.75" customHeight="1"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02"/>
      <c r="N63" s="202"/>
      <c r="O63" s="202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</row>
    <row r="64" spans="2:73" ht="12.75"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02"/>
      <c r="N64" s="202"/>
      <c r="O64" s="202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</row>
    <row r="65" spans="2:73" ht="12.75" customHeight="1"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02"/>
      <c r="N65" s="202"/>
      <c r="O65" s="202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</row>
    <row r="66" spans="2:73" ht="12.75"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02"/>
      <c r="N66" s="202"/>
      <c r="O66" s="202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</row>
    <row r="67" spans="2:73" ht="12.75" customHeight="1"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02"/>
      <c r="N67" s="202"/>
      <c r="O67" s="202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</row>
    <row r="68" spans="2:73" ht="12.75"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</row>
    <row r="69" spans="2:73" ht="12.75" customHeight="1"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</row>
    <row r="70" spans="2:73" ht="12.75">
      <c r="B70" s="202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</row>
    <row r="71" spans="2:73" ht="12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</row>
    <row r="72" spans="2:73" ht="12.75">
      <c r="B72" s="322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</row>
    <row r="73" spans="1:73" ht="12.75" customHeight="1">
      <c r="A73" s="271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</row>
    <row r="74" spans="1:73" ht="12.75">
      <c r="A74" s="27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</row>
    <row r="75" spans="1:73" ht="12.75" customHeight="1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</row>
    <row r="76" spans="1:73" ht="12.75">
      <c r="A76" s="271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</row>
    <row r="77" spans="1:73" ht="12.75" customHeight="1">
      <c r="A77" s="271"/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</row>
    <row r="78" spans="1:73" ht="12.75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</row>
    <row r="79" spans="1:73" ht="12.75" customHeight="1">
      <c r="A79" s="271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</row>
    <row r="80" spans="1:73" ht="12.75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</row>
    <row r="81" spans="1:73" ht="12.75" customHeight="1">
      <c r="A81" s="271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</row>
    <row r="82" spans="1:73" ht="12.75">
      <c r="A82" s="271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</row>
    <row r="83" spans="1:73" ht="12.75" customHeight="1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</row>
    <row r="84" spans="1:73" ht="12.75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</row>
    <row r="85" spans="1:73" ht="12.75" customHeight="1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</row>
    <row r="86" spans="1:73" ht="12.75">
      <c r="A86" s="271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</row>
    <row r="87" spans="1:73" ht="12.75" customHeight="1">
      <c r="A87" s="271"/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</row>
    <row r="88" spans="1:73" ht="12.75">
      <c r="A88" s="271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</row>
    <row r="89" spans="1:73" ht="12.75" customHeigh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</row>
    <row r="90" spans="1:73" ht="12.75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</row>
    <row r="91" spans="1:73" ht="12.75" customHeight="1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206"/>
      <c r="Q91" s="206"/>
      <c r="R91" s="188"/>
      <c r="S91" s="188"/>
      <c r="T91" s="188"/>
      <c r="U91" s="188"/>
      <c r="V91" s="188"/>
      <c r="W91" s="188"/>
      <c r="X91" s="188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</row>
    <row r="92" spans="1:73" ht="12.7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206"/>
      <c r="Q92" s="206"/>
      <c r="R92" s="188"/>
      <c r="S92" s="188"/>
      <c r="T92" s="188"/>
      <c r="U92" s="188"/>
      <c r="V92" s="188"/>
      <c r="W92" s="188"/>
      <c r="X92" s="188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</row>
    <row r="93" spans="1:73" ht="12.75" customHeight="1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206"/>
      <c r="Q93" s="206"/>
      <c r="R93" s="188"/>
      <c r="S93" s="188"/>
      <c r="T93" s="188"/>
      <c r="U93" s="188"/>
      <c r="V93" s="188"/>
      <c r="W93" s="188"/>
      <c r="X93" s="188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</row>
    <row r="94" spans="1:73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206"/>
      <c r="Q94" s="206"/>
      <c r="R94" s="188"/>
      <c r="S94" s="188"/>
      <c r="T94" s="188"/>
      <c r="U94" s="188"/>
      <c r="V94" s="188"/>
      <c r="W94" s="188"/>
      <c r="X94" s="188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</row>
    <row r="95" spans="1:73" ht="12.75" customHeight="1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206"/>
      <c r="Q95" s="206"/>
      <c r="R95" s="188"/>
      <c r="S95" s="188"/>
      <c r="T95" s="188"/>
      <c r="U95" s="188"/>
      <c r="V95" s="188"/>
      <c r="W95" s="188"/>
      <c r="X95" s="188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</row>
    <row r="96" spans="1:73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206"/>
      <c r="Q96" s="206"/>
      <c r="R96" s="188"/>
      <c r="S96" s="188"/>
      <c r="T96" s="188"/>
      <c r="U96" s="188"/>
      <c r="V96" s="188"/>
      <c r="W96" s="188"/>
      <c r="X96" s="188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</row>
    <row r="97" spans="1:73" ht="12.75" customHeight="1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206"/>
      <c r="Q97" s="206"/>
      <c r="R97" s="188"/>
      <c r="S97" s="188"/>
      <c r="T97" s="188"/>
      <c r="U97" s="188"/>
      <c r="V97" s="188"/>
      <c r="W97" s="188"/>
      <c r="X97" s="188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</row>
    <row r="98" spans="1:73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206"/>
      <c r="Q98" s="206"/>
      <c r="R98" s="188"/>
      <c r="S98" s="188"/>
      <c r="T98" s="188"/>
      <c r="U98" s="188"/>
      <c r="V98" s="188"/>
      <c r="W98" s="188"/>
      <c r="X98" s="188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</row>
    <row r="99" spans="1:73" ht="12.75" customHeight="1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206"/>
      <c r="Q99" s="206"/>
      <c r="R99" s="188"/>
      <c r="S99" s="188"/>
      <c r="T99" s="188"/>
      <c r="U99" s="188"/>
      <c r="V99" s="188"/>
      <c r="W99" s="188"/>
      <c r="X99" s="188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</row>
    <row r="100" spans="1:73" ht="12.7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206"/>
      <c r="Q100" s="206"/>
      <c r="R100" s="188"/>
      <c r="S100" s="188"/>
      <c r="T100" s="188"/>
      <c r="U100" s="188"/>
      <c r="V100" s="188"/>
      <c r="W100" s="188"/>
      <c r="X100" s="188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</row>
    <row r="101" spans="1:73" ht="12.75" customHeight="1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206"/>
      <c r="Q101" s="206"/>
      <c r="R101" s="188"/>
      <c r="S101" s="188"/>
      <c r="T101" s="188"/>
      <c r="U101" s="188"/>
      <c r="V101" s="188"/>
      <c r="W101" s="188"/>
      <c r="X101" s="188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</row>
    <row r="102" spans="1:73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206"/>
      <c r="Q102" s="206"/>
      <c r="R102" s="188"/>
      <c r="S102" s="188"/>
      <c r="T102" s="188"/>
      <c r="U102" s="188"/>
      <c r="V102" s="188"/>
      <c r="W102" s="188"/>
      <c r="X102" s="188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</row>
    <row r="103" spans="1:73" ht="12.75" customHeight="1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206"/>
      <c r="Q103" s="206"/>
      <c r="R103" s="188"/>
      <c r="S103" s="188"/>
      <c r="T103" s="188"/>
      <c r="U103" s="188"/>
      <c r="V103" s="188"/>
      <c r="W103" s="188"/>
      <c r="X103" s="188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</row>
    <row r="104" spans="1:73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206"/>
      <c r="Q104" s="206"/>
      <c r="R104" s="188"/>
      <c r="S104" s="188"/>
      <c r="T104" s="188"/>
      <c r="U104" s="188"/>
      <c r="V104" s="188"/>
      <c r="W104" s="188"/>
      <c r="X104" s="188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</row>
    <row r="105" spans="1:73" ht="12.75" customHeight="1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206"/>
      <c r="Q105" s="206"/>
      <c r="R105" s="188"/>
      <c r="S105" s="188"/>
      <c r="T105" s="188"/>
      <c r="U105" s="188"/>
      <c r="V105" s="188"/>
      <c r="W105" s="188"/>
      <c r="X105" s="188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</row>
    <row r="106" spans="1:73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206"/>
      <c r="Q106" s="206"/>
      <c r="R106" s="188"/>
      <c r="S106" s="188"/>
      <c r="T106" s="188"/>
      <c r="U106" s="188"/>
      <c r="V106" s="188"/>
      <c r="W106" s="188"/>
      <c r="X106" s="188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</row>
    <row r="107" spans="1:73" ht="12.75" customHeight="1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206"/>
      <c r="Q107" s="206"/>
      <c r="R107" s="188"/>
      <c r="S107" s="188"/>
      <c r="T107" s="188"/>
      <c r="U107" s="188"/>
      <c r="V107" s="188"/>
      <c r="W107" s="188"/>
      <c r="X107" s="188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</row>
    <row r="108" spans="1:73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206"/>
      <c r="Q108" s="206"/>
      <c r="R108" s="188"/>
      <c r="S108" s="188"/>
      <c r="T108" s="188"/>
      <c r="U108" s="188"/>
      <c r="V108" s="188"/>
      <c r="W108" s="188"/>
      <c r="X108" s="188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</row>
    <row r="109" spans="1:73" ht="12.75" customHeight="1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206"/>
      <c r="Q109" s="206"/>
      <c r="R109" s="188"/>
      <c r="S109" s="188"/>
      <c r="T109" s="188"/>
      <c r="U109" s="188"/>
      <c r="V109" s="188"/>
      <c r="W109" s="188"/>
      <c r="X109" s="188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</row>
    <row r="110" spans="1:73" ht="12.75">
      <c r="A110" s="267"/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188"/>
      <c r="N110" s="188"/>
      <c r="O110" s="188"/>
      <c r="P110" s="206"/>
      <c r="Q110" s="206"/>
      <c r="R110" s="188"/>
      <c r="S110" s="188"/>
      <c r="T110" s="188"/>
      <c r="U110" s="188"/>
      <c r="V110" s="188"/>
      <c r="W110" s="188"/>
      <c r="X110" s="188"/>
      <c r="Y110" s="189"/>
      <c r="Z110" s="189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</row>
    <row r="111" spans="1:73" ht="12.75" customHeight="1">
      <c r="A111" s="267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188"/>
      <c r="N111" s="188"/>
      <c r="O111" s="188"/>
      <c r="P111" s="206"/>
      <c r="Q111" s="206"/>
      <c r="R111" s="188"/>
      <c r="S111" s="188"/>
      <c r="T111" s="188"/>
      <c r="U111" s="188"/>
      <c r="V111" s="188"/>
      <c r="W111" s="188"/>
      <c r="X111" s="188"/>
      <c r="Y111" s="189"/>
      <c r="Z111" s="189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</row>
    <row r="112" spans="1:73" ht="12.75">
      <c r="A112" s="267"/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188"/>
      <c r="N112" s="188"/>
      <c r="O112" s="188"/>
      <c r="P112" s="206"/>
      <c r="Q112" s="206"/>
      <c r="R112" s="188"/>
      <c r="S112" s="188"/>
      <c r="T112" s="188"/>
      <c r="U112" s="188"/>
      <c r="V112" s="188"/>
      <c r="W112" s="188"/>
      <c r="X112" s="188"/>
      <c r="Y112" s="189"/>
      <c r="Z112" s="189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</row>
    <row r="113" spans="1:73" ht="12.75" customHeight="1">
      <c r="A113" s="267"/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188"/>
      <c r="N113" s="188"/>
      <c r="O113" s="188"/>
      <c r="P113" s="206"/>
      <c r="Q113" s="206"/>
      <c r="R113" s="188"/>
      <c r="S113" s="188"/>
      <c r="T113" s="188"/>
      <c r="U113" s="188"/>
      <c r="V113" s="188"/>
      <c r="W113" s="188"/>
      <c r="X113" s="188"/>
      <c r="Y113" s="189"/>
      <c r="Z113" s="189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</row>
    <row r="114" spans="1:73" ht="12.7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188"/>
      <c r="N114" s="188"/>
      <c r="O114" s="188"/>
      <c r="P114" s="206"/>
      <c r="Q114" s="206"/>
      <c r="R114" s="188"/>
      <c r="S114" s="188"/>
      <c r="T114" s="188"/>
      <c r="U114" s="188"/>
      <c r="V114" s="188"/>
      <c r="W114" s="188"/>
      <c r="X114" s="188"/>
      <c r="Y114" s="189"/>
      <c r="Z114" s="189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</row>
    <row r="115" spans="1:73" ht="12.75" customHeight="1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188"/>
      <c r="N115" s="188"/>
      <c r="O115" s="188"/>
      <c r="P115" s="206"/>
      <c r="Q115" s="206"/>
      <c r="R115" s="188"/>
      <c r="S115" s="188"/>
      <c r="T115" s="188"/>
      <c r="U115" s="188"/>
      <c r="V115" s="188"/>
      <c r="W115" s="188"/>
      <c r="X115" s="188"/>
      <c r="Y115" s="189"/>
      <c r="Z115" s="189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</row>
    <row r="116" spans="1:73" ht="12.75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188"/>
      <c r="N116" s="188"/>
      <c r="O116" s="188"/>
      <c r="P116" s="206"/>
      <c r="Q116" s="206"/>
      <c r="R116" s="188"/>
      <c r="S116" s="188"/>
      <c r="T116" s="188"/>
      <c r="U116" s="188"/>
      <c r="V116" s="188"/>
      <c r="W116" s="188"/>
      <c r="X116" s="188"/>
      <c r="Y116" s="189"/>
      <c r="Z116" s="189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</row>
    <row r="117" spans="1:73" ht="12.75" customHeight="1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188"/>
      <c r="N117" s="188"/>
      <c r="O117" s="188"/>
      <c r="P117" s="206"/>
      <c r="Q117" s="206"/>
      <c r="R117" s="188"/>
      <c r="S117" s="188"/>
      <c r="T117" s="188"/>
      <c r="U117" s="188"/>
      <c r="V117" s="188"/>
      <c r="W117" s="188"/>
      <c r="X117" s="188"/>
      <c r="Y117" s="189"/>
      <c r="Z117" s="189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</row>
    <row r="118" spans="1:73" ht="12.75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188"/>
      <c r="N118" s="188"/>
      <c r="O118" s="188"/>
      <c r="P118" s="206"/>
      <c r="Q118" s="206"/>
      <c r="R118" s="188"/>
      <c r="S118" s="188"/>
      <c r="T118" s="188"/>
      <c r="U118" s="188"/>
      <c r="V118" s="188"/>
      <c r="W118" s="188"/>
      <c r="X118" s="188"/>
      <c r="Y118" s="189"/>
      <c r="Z118" s="189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</row>
    <row r="119" spans="1:73" ht="12.75" customHeight="1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188"/>
      <c r="N119" s="188"/>
      <c r="O119" s="188"/>
      <c r="P119" s="206"/>
      <c r="Q119" s="206"/>
      <c r="R119" s="188"/>
      <c r="S119" s="188"/>
      <c r="T119" s="188"/>
      <c r="U119" s="188"/>
      <c r="V119" s="188"/>
      <c r="W119" s="188"/>
      <c r="X119" s="188"/>
      <c r="Y119" s="189"/>
      <c r="Z119" s="189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</row>
    <row r="120" spans="1:73" ht="12.7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188"/>
      <c r="N120" s="188"/>
      <c r="O120" s="188"/>
      <c r="P120" s="206"/>
      <c r="Q120" s="206"/>
      <c r="R120" s="188"/>
      <c r="S120" s="188"/>
      <c r="T120" s="188"/>
      <c r="U120" s="188"/>
      <c r="V120" s="188"/>
      <c r="W120" s="188"/>
      <c r="X120" s="188"/>
      <c r="Y120" s="189"/>
      <c r="Z120" s="189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</row>
    <row r="121" spans="1:73" ht="12.75" customHeight="1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188"/>
      <c r="N121" s="188"/>
      <c r="O121" s="188"/>
      <c r="P121" s="206"/>
      <c r="Q121" s="206"/>
      <c r="R121" s="188"/>
      <c r="S121" s="188"/>
      <c r="T121" s="188"/>
      <c r="U121" s="188"/>
      <c r="V121" s="188"/>
      <c r="W121" s="188"/>
      <c r="X121" s="188"/>
      <c r="Y121" s="189"/>
      <c r="Z121" s="189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</row>
    <row r="122" spans="1:73" ht="12.75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188"/>
      <c r="N122" s="188"/>
      <c r="O122" s="188"/>
      <c r="P122" s="206"/>
      <c r="Q122" s="206"/>
      <c r="R122" s="188"/>
      <c r="S122" s="188"/>
      <c r="T122" s="188"/>
      <c r="U122" s="188"/>
      <c r="V122" s="188"/>
      <c r="W122" s="188"/>
      <c r="X122" s="188"/>
      <c r="Y122" s="189"/>
      <c r="Z122" s="189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</row>
    <row r="123" spans="1:73" ht="12.75" customHeight="1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188"/>
      <c r="N123" s="188"/>
      <c r="O123" s="188"/>
      <c r="P123" s="206"/>
      <c r="Q123" s="206"/>
      <c r="R123" s="188"/>
      <c r="S123" s="188"/>
      <c r="T123" s="188"/>
      <c r="U123" s="188"/>
      <c r="V123" s="188"/>
      <c r="W123" s="188"/>
      <c r="X123" s="188"/>
      <c r="Y123" s="189"/>
      <c r="Z123" s="189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</row>
    <row r="124" spans="1:73" ht="12.75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188"/>
      <c r="N124" s="188"/>
      <c r="O124" s="188"/>
      <c r="P124" s="206"/>
      <c r="Q124" s="206"/>
      <c r="R124" s="188"/>
      <c r="S124" s="188"/>
      <c r="T124" s="188"/>
      <c r="U124" s="188"/>
      <c r="V124" s="188"/>
      <c r="W124" s="188"/>
      <c r="X124" s="188"/>
      <c r="Y124" s="189"/>
      <c r="Z124" s="189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</row>
    <row r="125" spans="1:73" ht="12.75" customHeight="1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188"/>
      <c r="N125" s="188"/>
      <c r="O125" s="188"/>
      <c r="P125" s="206"/>
      <c r="Q125" s="206"/>
      <c r="R125" s="188"/>
      <c r="S125" s="188"/>
      <c r="T125" s="188"/>
      <c r="U125" s="188"/>
      <c r="V125" s="188"/>
      <c r="W125" s="188"/>
      <c r="X125" s="188"/>
      <c r="Y125" s="189"/>
      <c r="Z125" s="189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</row>
    <row r="126" spans="1:73" ht="12.7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188"/>
      <c r="N126" s="188"/>
      <c r="O126" s="188"/>
      <c r="P126" s="206"/>
      <c r="Q126" s="206"/>
      <c r="R126" s="188"/>
      <c r="S126" s="188"/>
      <c r="T126" s="188"/>
      <c r="U126" s="188"/>
      <c r="V126" s="188"/>
      <c r="W126" s="188"/>
      <c r="X126" s="188"/>
      <c r="Y126" s="189"/>
      <c r="Z126" s="189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</row>
    <row r="127" spans="1:73" ht="12.75" customHeigh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188"/>
      <c r="N127" s="188"/>
      <c r="O127" s="188"/>
      <c r="P127" s="206"/>
      <c r="Q127" s="206"/>
      <c r="R127" s="188"/>
      <c r="S127" s="188"/>
      <c r="T127" s="188"/>
      <c r="U127" s="188"/>
      <c r="V127" s="188"/>
      <c r="W127" s="188"/>
      <c r="X127" s="188"/>
      <c r="Y127" s="189"/>
      <c r="Z127" s="189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</row>
    <row r="128" spans="1:73" ht="12.75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188"/>
      <c r="N128" s="188"/>
      <c r="O128" s="188"/>
      <c r="P128" s="206"/>
      <c r="Q128" s="206"/>
      <c r="R128" s="188"/>
      <c r="S128" s="188"/>
      <c r="T128" s="188"/>
      <c r="U128" s="188"/>
      <c r="V128" s="188"/>
      <c r="W128" s="188"/>
      <c r="X128" s="188"/>
      <c r="Y128" s="189"/>
      <c r="Z128" s="189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</row>
    <row r="129" spans="1:73" ht="12.75" customHeight="1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188"/>
      <c r="N129" s="188"/>
      <c r="O129" s="188"/>
      <c r="P129" s="206"/>
      <c r="Q129" s="206"/>
      <c r="R129" s="188"/>
      <c r="S129" s="188"/>
      <c r="T129" s="188"/>
      <c r="U129" s="188"/>
      <c r="V129" s="188"/>
      <c r="W129" s="188"/>
      <c r="X129" s="188"/>
      <c r="Y129" s="189"/>
      <c r="Z129" s="189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</row>
    <row r="130" spans="1:73" ht="12.7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188"/>
      <c r="N130" s="188"/>
      <c r="O130" s="188"/>
      <c r="P130" s="206"/>
      <c r="Q130" s="206"/>
      <c r="R130" s="188"/>
      <c r="S130" s="188"/>
      <c r="T130" s="188"/>
      <c r="U130" s="188"/>
      <c r="V130" s="188"/>
      <c r="W130" s="188"/>
      <c r="X130" s="188"/>
      <c r="Y130" s="189"/>
      <c r="Z130" s="189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</row>
    <row r="131" spans="1:73" ht="12.75" customHeight="1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188"/>
      <c r="N131" s="188"/>
      <c r="O131" s="188"/>
      <c r="P131" s="206"/>
      <c r="Q131" s="206"/>
      <c r="R131" s="188"/>
      <c r="S131" s="188"/>
      <c r="T131" s="188"/>
      <c r="U131" s="188"/>
      <c r="V131" s="188"/>
      <c r="W131" s="188"/>
      <c r="X131" s="188"/>
      <c r="Y131" s="189"/>
      <c r="Z131" s="189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</row>
    <row r="132" spans="1:73" ht="12.7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188"/>
      <c r="N132" s="188"/>
      <c r="O132" s="188"/>
      <c r="P132" s="206"/>
      <c r="Q132" s="206"/>
      <c r="R132" s="188"/>
      <c r="S132" s="188"/>
      <c r="T132" s="188"/>
      <c r="U132" s="188"/>
      <c r="V132" s="188"/>
      <c r="W132" s="188"/>
      <c r="X132" s="188"/>
      <c r="Y132" s="189"/>
      <c r="Z132" s="189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</row>
    <row r="133" spans="1:73" ht="12.75" customHeight="1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188"/>
      <c r="N133" s="188"/>
      <c r="O133" s="188"/>
      <c r="P133" s="206"/>
      <c r="Q133" s="206"/>
      <c r="R133" s="188"/>
      <c r="S133" s="188"/>
      <c r="T133" s="188"/>
      <c r="U133" s="188"/>
      <c r="V133" s="188"/>
      <c r="W133" s="188"/>
      <c r="X133" s="188"/>
      <c r="Y133" s="189"/>
      <c r="Z133" s="189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</row>
    <row r="134" spans="1:73" ht="12.75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188"/>
      <c r="N134" s="188"/>
      <c r="O134" s="188"/>
      <c r="P134" s="206"/>
      <c r="Q134" s="206"/>
      <c r="R134" s="188"/>
      <c r="S134" s="188"/>
      <c r="T134" s="188"/>
      <c r="U134" s="188"/>
      <c r="V134" s="188"/>
      <c r="W134" s="188"/>
      <c r="X134" s="188"/>
      <c r="Y134" s="189"/>
      <c r="Z134" s="189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</row>
    <row r="135" spans="1:73" ht="12.75" customHeight="1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188"/>
      <c r="N135" s="188"/>
      <c r="O135" s="188"/>
      <c r="P135" s="206"/>
      <c r="Q135" s="206"/>
      <c r="R135" s="188"/>
      <c r="S135" s="188"/>
      <c r="T135" s="188"/>
      <c r="U135" s="188"/>
      <c r="V135" s="188"/>
      <c r="W135" s="188"/>
      <c r="X135" s="188"/>
      <c r="Y135" s="189"/>
      <c r="Z135" s="189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</row>
    <row r="136" spans="1:73" ht="12.75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188"/>
      <c r="N136" s="188"/>
      <c r="O136" s="188"/>
      <c r="P136" s="206"/>
      <c r="Q136" s="206"/>
      <c r="R136" s="188"/>
      <c r="S136" s="188"/>
      <c r="T136" s="188"/>
      <c r="U136" s="188"/>
      <c r="V136" s="188"/>
      <c r="W136" s="188"/>
      <c r="X136" s="188"/>
      <c r="Y136" s="189"/>
      <c r="Z136" s="189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</row>
    <row r="137" spans="1:73" ht="12.75" customHeight="1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188"/>
      <c r="N137" s="188"/>
      <c r="O137" s="188"/>
      <c r="P137" s="206"/>
      <c r="Q137" s="206"/>
      <c r="R137" s="188"/>
      <c r="S137" s="188"/>
      <c r="T137" s="188"/>
      <c r="U137" s="188"/>
      <c r="V137" s="188"/>
      <c r="W137" s="188"/>
      <c r="X137" s="188"/>
      <c r="Y137" s="189"/>
      <c r="Z137" s="189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</row>
    <row r="138" spans="1:73" ht="12.75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188"/>
      <c r="N138" s="188"/>
      <c r="O138" s="188"/>
      <c r="P138" s="206"/>
      <c r="Q138" s="206"/>
      <c r="R138" s="188"/>
      <c r="S138" s="188"/>
      <c r="T138" s="188"/>
      <c r="U138" s="188"/>
      <c r="V138" s="188"/>
      <c r="W138" s="188"/>
      <c r="X138" s="188"/>
      <c r="Y138" s="189"/>
      <c r="Z138" s="189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</row>
    <row r="139" spans="1:73" ht="12.75" customHeight="1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188"/>
      <c r="N139" s="188"/>
      <c r="O139" s="188"/>
      <c r="P139" s="206"/>
      <c r="Q139" s="206"/>
      <c r="R139" s="188"/>
      <c r="S139" s="188"/>
      <c r="T139" s="188"/>
      <c r="U139" s="188"/>
      <c r="V139" s="188"/>
      <c r="W139" s="188"/>
      <c r="X139" s="188"/>
      <c r="Y139" s="189"/>
      <c r="Z139" s="189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</row>
    <row r="140" spans="1:73" ht="12.75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188"/>
      <c r="N140" s="188"/>
      <c r="O140" s="188"/>
      <c r="P140" s="206"/>
      <c r="Q140" s="206"/>
      <c r="R140" s="188"/>
      <c r="S140" s="188"/>
      <c r="T140" s="188"/>
      <c r="U140" s="188"/>
      <c r="V140" s="188"/>
      <c r="W140" s="188"/>
      <c r="X140" s="188"/>
      <c r="Y140" s="189"/>
      <c r="Z140" s="189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</row>
    <row r="141" spans="1:73" ht="12.75" customHeight="1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188"/>
      <c r="N141" s="188"/>
      <c r="O141" s="188"/>
      <c r="P141" s="206"/>
      <c r="Q141" s="206"/>
      <c r="R141" s="188"/>
      <c r="S141" s="188"/>
      <c r="T141" s="188"/>
      <c r="U141" s="188"/>
      <c r="V141" s="188"/>
      <c r="W141" s="188"/>
      <c r="X141" s="188"/>
      <c r="Y141" s="189"/>
      <c r="Z141" s="189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</row>
    <row r="142" spans="1:73" ht="12.75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188"/>
      <c r="N142" s="188"/>
      <c r="O142" s="188"/>
      <c r="P142" s="206"/>
      <c r="Q142" s="206"/>
      <c r="R142" s="188"/>
      <c r="S142" s="188"/>
      <c r="T142" s="188"/>
      <c r="U142" s="188"/>
      <c r="V142" s="188"/>
      <c r="W142" s="188"/>
      <c r="X142" s="188"/>
      <c r="Y142" s="189"/>
      <c r="Z142" s="189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</row>
    <row r="143" spans="1:73" ht="12.75" customHeight="1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188"/>
      <c r="N143" s="188"/>
      <c r="O143" s="188"/>
      <c r="P143" s="206"/>
      <c r="Q143" s="206"/>
      <c r="R143" s="188"/>
      <c r="S143" s="188"/>
      <c r="T143" s="188"/>
      <c r="U143" s="188"/>
      <c r="V143" s="188"/>
      <c r="W143" s="188"/>
      <c r="X143" s="188"/>
      <c r="Y143" s="189"/>
      <c r="Z143" s="189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</row>
    <row r="144" spans="1:73" ht="12.75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188"/>
      <c r="N144" s="188"/>
      <c r="O144" s="188"/>
      <c r="P144" s="206"/>
      <c r="Q144" s="206"/>
      <c r="R144" s="188"/>
      <c r="S144" s="188"/>
      <c r="T144" s="188"/>
      <c r="U144" s="188"/>
      <c r="V144" s="188"/>
      <c r="W144" s="188"/>
      <c r="X144" s="188"/>
      <c r="Y144" s="189"/>
      <c r="Z144" s="189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</row>
    <row r="145" spans="1:73" ht="12.75" customHeight="1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188"/>
      <c r="N145" s="188"/>
      <c r="O145" s="188"/>
      <c r="P145" s="206"/>
      <c r="Q145" s="206"/>
      <c r="R145" s="188"/>
      <c r="S145" s="188"/>
      <c r="T145" s="188"/>
      <c r="U145" s="188"/>
      <c r="V145" s="188"/>
      <c r="W145" s="188"/>
      <c r="X145" s="188"/>
      <c r="Y145" s="189"/>
      <c r="Z145" s="189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</row>
    <row r="146" spans="1:73" ht="12.75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188"/>
      <c r="N146" s="188"/>
      <c r="O146" s="188"/>
      <c r="P146" s="206"/>
      <c r="Q146" s="206"/>
      <c r="R146" s="188"/>
      <c r="S146" s="188"/>
      <c r="T146" s="188"/>
      <c r="U146" s="188"/>
      <c r="V146" s="188"/>
      <c r="W146" s="188"/>
      <c r="X146" s="188"/>
      <c r="Y146" s="189"/>
      <c r="Z146" s="189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</row>
    <row r="147" spans="1:73" ht="12.75" customHeight="1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188"/>
      <c r="N147" s="188"/>
      <c r="O147" s="188"/>
      <c r="P147" s="206"/>
      <c r="Q147" s="206"/>
      <c r="R147" s="188"/>
      <c r="S147" s="188"/>
      <c r="T147" s="188"/>
      <c r="U147" s="188"/>
      <c r="V147" s="188"/>
      <c r="W147" s="188"/>
      <c r="X147" s="188"/>
      <c r="Y147" s="189"/>
      <c r="Z147" s="189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</row>
    <row r="148" spans="1:73" ht="12.75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188"/>
      <c r="N148" s="188"/>
      <c r="O148" s="188"/>
      <c r="P148" s="206"/>
      <c r="Q148" s="206"/>
      <c r="R148" s="188"/>
      <c r="S148" s="188"/>
      <c r="T148" s="188"/>
      <c r="U148" s="188"/>
      <c r="V148" s="188"/>
      <c r="W148" s="188"/>
      <c r="X148" s="188"/>
      <c r="Y148" s="189"/>
      <c r="Z148" s="189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</row>
    <row r="149" spans="1:73" ht="12.75" customHeight="1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188"/>
      <c r="N149" s="188"/>
      <c r="O149" s="188"/>
      <c r="P149" s="206"/>
      <c r="Q149" s="206"/>
      <c r="R149" s="188"/>
      <c r="S149" s="188"/>
      <c r="T149" s="188"/>
      <c r="U149" s="188"/>
      <c r="V149" s="188"/>
      <c r="W149" s="188"/>
      <c r="X149" s="188"/>
      <c r="Y149" s="189"/>
      <c r="Z149" s="189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</row>
    <row r="150" spans="1:73" ht="12.75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188"/>
      <c r="N150" s="188"/>
      <c r="O150" s="188"/>
      <c r="P150" s="206"/>
      <c r="Q150" s="206"/>
      <c r="R150" s="188"/>
      <c r="S150" s="188"/>
      <c r="T150" s="188"/>
      <c r="U150" s="188"/>
      <c r="V150" s="188"/>
      <c r="W150" s="188"/>
      <c r="X150" s="188"/>
      <c r="Y150" s="189"/>
      <c r="Z150" s="189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</row>
    <row r="151" spans="1:73" ht="12.75" customHeight="1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188"/>
      <c r="N151" s="188"/>
      <c r="O151" s="188"/>
      <c r="P151" s="206"/>
      <c r="Q151" s="206"/>
      <c r="R151" s="188"/>
      <c r="S151" s="188"/>
      <c r="T151" s="188"/>
      <c r="U151" s="188"/>
      <c r="V151" s="188"/>
      <c r="W151" s="188"/>
      <c r="X151" s="188"/>
      <c r="Y151" s="189"/>
      <c r="Z151" s="189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</row>
    <row r="152" spans="1:73" ht="12.75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188"/>
      <c r="N152" s="188"/>
      <c r="O152" s="188"/>
      <c r="P152" s="206"/>
      <c r="Q152" s="206"/>
      <c r="R152" s="188"/>
      <c r="S152" s="188"/>
      <c r="T152" s="188"/>
      <c r="U152" s="188"/>
      <c r="V152" s="188"/>
      <c r="W152" s="188"/>
      <c r="X152" s="188"/>
      <c r="Y152" s="189"/>
      <c r="Z152" s="189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</row>
    <row r="153" spans="1:73" ht="12.75" customHeight="1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188"/>
      <c r="N153" s="188"/>
      <c r="O153" s="188"/>
      <c r="P153" s="206"/>
      <c r="Q153" s="206"/>
      <c r="R153" s="188"/>
      <c r="S153" s="188"/>
      <c r="T153" s="188"/>
      <c r="U153" s="188"/>
      <c r="V153" s="188"/>
      <c r="W153" s="188"/>
      <c r="X153" s="188"/>
      <c r="Y153" s="189"/>
      <c r="Z153" s="189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</row>
    <row r="154" spans="1:73" ht="12.75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188"/>
      <c r="N154" s="188"/>
      <c r="O154" s="188"/>
      <c r="P154" s="206"/>
      <c r="Q154" s="206"/>
      <c r="R154" s="188"/>
      <c r="S154" s="188"/>
      <c r="T154" s="188"/>
      <c r="U154" s="188"/>
      <c r="V154" s="188"/>
      <c r="W154" s="188"/>
      <c r="X154" s="188"/>
      <c r="Y154" s="189"/>
      <c r="Z154" s="189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</row>
    <row r="155" spans="1:73" ht="12.75" customHeight="1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89"/>
      <c r="N155" s="189"/>
      <c r="O155" s="189"/>
      <c r="P155" s="205"/>
      <c r="Q155" s="205"/>
      <c r="R155" s="189"/>
      <c r="S155" s="189"/>
      <c r="T155" s="189"/>
      <c r="U155" s="189"/>
      <c r="V155" s="189"/>
      <c r="W155" s="189"/>
      <c r="X155" s="189"/>
      <c r="Y155" s="189"/>
      <c r="Z155" s="189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</row>
    <row r="156" spans="1:73" ht="12.75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89"/>
      <c r="N156" s="189"/>
      <c r="O156" s="189"/>
      <c r="P156" s="205"/>
      <c r="Q156" s="205"/>
      <c r="R156" s="189"/>
      <c r="S156" s="189"/>
      <c r="T156" s="189"/>
      <c r="U156" s="189"/>
      <c r="V156" s="189"/>
      <c r="W156" s="189"/>
      <c r="X156" s="189"/>
      <c r="Y156" s="189"/>
      <c r="Z156" s="189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</row>
    <row r="157" spans="1:73" ht="12.75" customHeight="1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89"/>
      <c r="N157" s="189"/>
      <c r="O157" s="189"/>
      <c r="P157" s="205"/>
      <c r="Q157" s="205"/>
      <c r="R157" s="189"/>
      <c r="S157" s="189"/>
      <c r="T157" s="189"/>
      <c r="U157" s="189"/>
      <c r="V157" s="189"/>
      <c r="W157" s="189"/>
      <c r="X157" s="189"/>
      <c r="Y157" s="189"/>
      <c r="Z157" s="189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</row>
    <row r="158" spans="1:73" ht="12.75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89"/>
      <c r="N158" s="189"/>
      <c r="O158" s="189"/>
      <c r="P158" s="205"/>
      <c r="Q158" s="205"/>
      <c r="R158" s="189"/>
      <c r="S158" s="189"/>
      <c r="T158" s="189"/>
      <c r="U158" s="189"/>
      <c r="V158" s="189"/>
      <c r="W158" s="189"/>
      <c r="X158" s="189"/>
      <c r="Y158" s="189"/>
      <c r="Z158" s="189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</row>
    <row r="159" spans="1:73" ht="12.75" customHeight="1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89"/>
      <c r="N159" s="189"/>
      <c r="O159" s="189"/>
      <c r="P159" s="205"/>
      <c r="Q159" s="205"/>
      <c r="R159" s="189"/>
      <c r="S159" s="189"/>
      <c r="T159" s="189"/>
      <c r="U159" s="189"/>
      <c r="V159" s="189"/>
      <c r="W159" s="189"/>
      <c r="X159" s="189"/>
      <c r="Y159" s="189"/>
      <c r="Z159" s="189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</row>
    <row r="160" spans="1:73" ht="12.75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89"/>
      <c r="N160" s="189"/>
      <c r="O160" s="189"/>
      <c r="P160" s="205"/>
      <c r="Q160" s="205"/>
      <c r="R160" s="189"/>
      <c r="S160" s="189"/>
      <c r="T160" s="189"/>
      <c r="U160" s="189"/>
      <c r="V160" s="189"/>
      <c r="W160" s="189"/>
      <c r="X160" s="189"/>
      <c r="Y160" s="189"/>
      <c r="Z160" s="189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</row>
    <row r="161" spans="1:73" ht="12.7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89"/>
      <c r="N161" s="189"/>
      <c r="O161" s="189"/>
      <c r="P161" s="205"/>
      <c r="Q161" s="205"/>
      <c r="R161" s="189"/>
      <c r="S161" s="189"/>
      <c r="T161" s="189"/>
      <c r="U161" s="189"/>
      <c r="V161" s="189"/>
      <c r="W161" s="189"/>
      <c r="X161" s="189"/>
      <c r="Y161" s="189"/>
      <c r="Z161" s="189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</row>
  </sheetData>
  <sheetProtection/>
  <mergeCells count="16">
    <mergeCell ref="C27:H29"/>
    <mergeCell ref="BC10:BC11"/>
    <mergeCell ref="BA10:BA11"/>
    <mergeCell ref="BB10:BB11"/>
    <mergeCell ref="F6:J6"/>
    <mergeCell ref="AH10:AH11"/>
    <mergeCell ref="AI10:AI11"/>
    <mergeCell ref="AG10:AG11"/>
    <mergeCell ref="AZ10:AZ11"/>
    <mergeCell ref="V48:V49"/>
    <mergeCell ref="B48:B49"/>
    <mergeCell ref="C48:C49"/>
    <mergeCell ref="D48:D49"/>
    <mergeCell ref="E48:S48"/>
    <mergeCell ref="T48:T49"/>
    <mergeCell ref="U48:U49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&amp;R&amp;"Arial Mon,Regular"&amp;8Á¿ëýã 13. Òýýâýð, õîëáîî&amp;10
</oddHeader>
    <oddFooter>&amp;R&amp;18 42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2.25390625" style="0" customWidth="1"/>
    <col min="2" max="2" width="6.125" style="0" customWidth="1"/>
    <col min="3" max="3" width="6.00390625" style="0" customWidth="1"/>
    <col min="4" max="4" width="6.25390625" style="0" customWidth="1"/>
    <col min="5" max="5" width="6.125" style="0" customWidth="1"/>
    <col min="6" max="6" width="6.00390625" style="0" customWidth="1"/>
    <col min="7" max="8" width="6.125" style="0" customWidth="1"/>
    <col min="9" max="9" width="6.25390625" style="0" customWidth="1"/>
    <col min="10" max="11" width="6.00390625" style="0" customWidth="1"/>
    <col min="12" max="12" width="6.125" style="0" customWidth="1"/>
    <col min="13" max="13" width="6.75390625" style="0" customWidth="1"/>
    <col min="14" max="14" width="7.25390625" style="0" customWidth="1"/>
    <col min="15" max="15" width="6.375" style="0" customWidth="1"/>
    <col min="16" max="16" width="5.87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</cols>
  <sheetData>
    <row r="1" spans="1:21" ht="12.75">
      <c r="A1" s="438"/>
      <c r="B1" s="438"/>
      <c r="C1" s="438"/>
      <c r="D1" s="439" t="s">
        <v>909</v>
      </c>
      <c r="E1" s="438"/>
      <c r="F1" s="438"/>
      <c r="G1" s="438"/>
      <c r="H1" s="438"/>
      <c r="I1" s="438"/>
      <c r="J1" s="440"/>
      <c r="K1" s="440"/>
      <c r="L1" s="440"/>
      <c r="M1" s="440"/>
      <c r="N1" s="440"/>
      <c r="O1" s="438"/>
      <c r="P1" s="438"/>
      <c r="Q1" s="438"/>
      <c r="R1" s="438"/>
      <c r="S1" s="438"/>
      <c r="T1" s="438"/>
      <c r="U1" s="438"/>
    </row>
    <row r="2" spans="1:21" ht="21">
      <c r="A2" s="441" t="s">
        <v>910</v>
      </c>
      <c r="B2" s="442" t="s">
        <v>911</v>
      </c>
      <c r="C2" s="443" t="s">
        <v>557</v>
      </c>
      <c r="D2" s="443" t="s">
        <v>558</v>
      </c>
      <c r="E2" s="443" t="s">
        <v>559</v>
      </c>
      <c r="F2" s="443" t="s">
        <v>560</v>
      </c>
      <c r="G2" s="443" t="s">
        <v>561</v>
      </c>
      <c r="H2" s="443" t="s">
        <v>562</v>
      </c>
      <c r="I2" s="443" t="s">
        <v>563</v>
      </c>
      <c r="J2" s="443" t="s">
        <v>912</v>
      </c>
      <c r="K2" s="443" t="s">
        <v>564</v>
      </c>
      <c r="L2" s="443" t="s">
        <v>565</v>
      </c>
      <c r="M2" s="443" t="s">
        <v>566</v>
      </c>
      <c r="N2" s="443" t="s">
        <v>683</v>
      </c>
      <c r="O2" s="443" t="s">
        <v>684</v>
      </c>
      <c r="P2" s="443" t="s">
        <v>596</v>
      </c>
      <c r="Q2" s="443" t="s">
        <v>685</v>
      </c>
      <c r="R2" s="443" t="s">
        <v>686</v>
      </c>
      <c r="S2" s="443" t="s">
        <v>913</v>
      </c>
      <c r="T2" s="443" t="s">
        <v>914</v>
      </c>
      <c r="U2" s="444" t="s">
        <v>915</v>
      </c>
    </row>
    <row r="3" spans="1:21" ht="12.75">
      <c r="A3" s="445" t="s">
        <v>916</v>
      </c>
      <c r="B3" s="445" t="s">
        <v>917</v>
      </c>
      <c r="C3" s="411"/>
      <c r="D3" s="411"/>
      <c r="E3" s="411"/>
      <c r="F3" s="411"/>
      <c r="G3" s="411"/>
      <c r="H3" s="411"/>
      <c r="I3" s="411"/>
      <c r="J3" s="411"/>
      <c r="K3" s="411"/>
      <c r="L3" s="411">
        <v>630000</v>
      </c>
      <c r="M3" s="411">
        <v>600000</v>
      </c>
      <c r="N3" s="411">
        <v>600000</v>
      </c>
      <c r="O3" s="411">
        <v>700000</v>
      </c>
      <c r="P3" s="411"/>
      <c r="Q3" s="411"/>
      <c r="R3" s="411"/>
      <c r="S3" s="411"/>
      <c r="T3" s="411"/>
      <c r="U3" s="411"/>
    </row>
    <row r="4" spans="1:21" ht="12.75">
      <c r="A4" s="446" t="s">
        <v>918</v>
      </c>
      <c r="B4" s="447" t="s">
        <v>917</v>
      </c>
      <c r="C4" s="411"/>
      <c r="D4" s="411"/>
      <c r="E4" s="411"/>
      <c r="F4" s="411"/>
      <c r="G4" s="411"/>
      <c r="H4" s="411"/>
      <c r="I4" s="411"/>
      <c r="J4" s="411"/>
      <c r="K4" s="411"/>
      <c r="L4" s="411">
        <v>700000</v>
      </c>
      <c r="M4" s="411">
        <v>580000</v>
      </c>
      <c r="N4" s="411">
        <v>550000</v>
      </c>
      <c r="O4" s="411">
        <v>700000</v>
      </c>
      <c r="P4" s="411"/>
      <c r="Q4" s="411"/>
      <c r="R4" s="411"/>
      <c r="S4" s="411"/>
      <c r="T4" s="411"/>
      <c r="U4" s="411"/>
    </row>
    <row r="5" spans="1:21" ht="12.75">
      <c r="A5" s="446" t="s">
        <v>919</v>
      </c>
      <c r="B5" s="447" t="s">
        <v>917</v>
      </c>
      <c r="C5" s="411"/>
      <c r="D5" s="411"/>
      <c r="E5" s="411"/>
      <c r="F5" s="411"/>
      <c r="G5" s="411"/>
      <c r="H5" s="411"/>
      <c r="I5" s="411"/>
      <c r="J5" s="411"/>
      <c r="K5" s="411"/>
      <c r="L5" s="411">
        <v>600000</v>
      </c>
      <c r="M5" s="411">
        <v>550000</v>
      </c>
      <c r="N5" s="411">
        <v>500000</v>
      </c>
      <c r="O5" s="411">
        <v>600000</v>
      </c>
      <c r="P5" s="411"/>
      <c r="Q5" s="411"/>
      <c r="R5" s="411"/>
      <c r="S5" s="411"/>
      <c r="T5" s="411"/>
      <c r="U5" s="411"/>
    </row>
    <row r="6" spans="1:21" ht="12.75">
      <c r="A6" s="447" t="s">
        <v>920</v>
      </c>
      <c r="B6" s="447" t="s">
        <v>917</v>
      </c>
      <c r="C6" s="411"/>
      <c r="D6" s="411"/>
      <c r="E6" s="411"/>
      <c r="F6" s="411"/>
      <c r="G6" s="411"/>
      <c r="H6" s="411"/>
      <c r="I6" s="411"/>
      <c r="J6" s="411"/>
      <c r="K6" s="411"/>
      <c r="L6" s="411">
        <v>300000</v>
      </c>
      <c r="M6" s="411">
        <v>400000</v>
      </c>
      <c r="N6" s="411">
        <v>400000</v>
      </c>
      <c r="O6" s="411">
        <v>600000</v>
      </c>
      <c r="P6" s="411"/>
      <c r="Q6" s="411"/>
      <c r="R6" s="411"/>
      <c r="S6" s="411"/>
      <c r="T6" s="411"/>
      <c r="U6" s="411"/>
    </row>
    <row r="7" spans="1:21" ht="12.75">
      <c r="A7" s="447" t="s">
        <v>921</v>
      </c>
      <c r="B7" s="447" t="s">
        <v>917</v>
      </c>
      <c r="C7" s="411"/>
      <c r="D7" s="411"/>
      <c r="E7" s="411"/>
      <c r="F7" s="411"/>
      <c r="G7" s="411"/>
      <c r="H7" s="411"/>
      <c r="I7" s="411"/>
      <c r="J7" s="411"/>
      <c r="K7" s="411"/>
      <c r="L7" s="411">
        <v>300000</v>
      </c>
      <c r="M7" s="411">
        <v>400000</v>
      </c>
      <c r="N7" s="411">
        <v>400000</v>
      </c>
      <c r="O7" s="411">
        <v>550000</v>
      </c>
      <c r="P7" s="411"/>
      <c r="Q7" s="411"/>
      <c r="R7" s="411"/>
      <c r="S7" s="411"/>
      <c r="T7" s="411"/>
      <c r="U7" s="411"/>
    </row>
    <row r="8" spans="1:21" ht="12.75">
      <c r="A8" s="447" t="s">
        <v>922</v>
      </c>
      <c r="B8" s="447" t="s">
        <v>917</v>
      </c>
      <c r="C8" s="411">
        <v>550000</v>
      </c>
      <c r="D8" s="411">
        <v>620000</v>
      </c>
      <c r="E8" s="411">
        <v>500000</v>
      </c>
      <c r="F8" s="411">
        <v>550000</v>
      </c>
      <c r="G8" s="411">
        <v>500000</v>
      </c>
      <c r="H8" s="411">
        <v>450000</v>
      </c>
      <c r="I8" s="411">
        <v>630000</v>
      </c>
      <c r="J8" s="411">
        <v>480000</v>
      </c>
      <c r="K8" s="411">
        <v>500000</v>
      </c>
      <c r="L8" s="411">
        <v>500000</v>
      </c>
      <c r="M8" s="411">
        <v>500000</v>
      </c>
      <c r="N8" s="411">
        <v>550000</v>
      </c>
      <c r="O8" s="411">
        <v>600000</v>
      </c>
      <c r="P8" s="411">
        <v>600000</v>
      </c>
      <c r="Q8" s="411">
        <v>480000</v>
      </c>
      <c r="R8" s="411">
        <v>550000</v>
      </c>
      <c r="S8" s="411">
        <v>500000</v>
      </c>
      <c r="T8" s="411">
        <v>800000</v>
      </c>
      <c r="U8" s="411">
        <v>500000</v>
      </c>
    </row>
    <row r="9" spans="1:21" ht="12.75">
      <c r="A9" s="447" t="s">
        <v>923</v>
      </c>
      <c r="B9" s="447" t="s">
        <v>917</v>
      </c>
      <c r="C9" s="411">
        <v>500000</v>
      </c>
      <c r="D9" s="411">
        <v>500000</v>
      </c>
      <c r="E9" s="411">
        <v>450000</v>
      </c>
      <c r="F9" s="411">
        <v>500000</v>
      </c>
      <c r="G9" s="411">
        <v>450000</v>
      </c>
      <c r="H9" s="411">
        <v>450000</v>
      </c>
      <c r="I9" s="411">
        <v>500000</v>
      </c>
      <c r="J9" s="411">
        <v>480000</v>
      </c>
      <c r="K9" s="411">
        <v>500000</v>
      </c>
      <c r="L9" s="411">
        <v>450000</v>
      </c>
      <c r="M9" s="411">
        <v>500000</v>
      </c>
      <c r="N9" s="411">
        <v>500000</v>
      </c>
      <c r="O9" s="411">
        <v>550000</v>
      </c>
      <c r="P9" s="411">
        <v>500000</v>
      </c>
      <c r="Q9" s="411">
        <v>400000</v>
      </c>
      <c r="R9" s="411">
        <v>500000</v>
      </c>
      <c r="S9" s="411">
        <v>450000</v>
      </c>
      <c r="T9" s="411">
        <v>400000</v>
      </c>
      <c r="U9" s="411">
        <v>400000</v>
      </c>
    </row>
    <row r="10" spans="1:21" ht="12.75">
      <c r="A10" s="447" t="s">
        <v>924</v>
      </c>
      <c r="B10" s="447" t="s">
        <v>917</v>
      </c>
      <c r="C10" s="411">
        <v>450000</v>
      </c>
      <c r="D10" s="411">
        <v>450000</v>
      </c>
      <c r="E10" s="411">
        <v>450000</v>
      </c>
      <c r="F10" s="411">
        <v>450000</v>
      </c>
      <c r="G10" s="411">
        <v>450000</v>
      </c>
      <c r="H10" s="411">
        <v>380000</v>
      </c>
      <c r="I10" s="411">
        <v>450000</v>
      </c>
      <c r="J10" s="411">
        <v>450000</v>
      </c>
      <c r="K10" s="411">
        <v>450000</v>
      </c>
      <c r="L10" s="411">
        <v>400000</v>
      </c>
      <c r="M10" s="411">
        <v>500000</v>
      </c>
      <c r="N10" s="411">
        <v>450000</v>
      </c>
      <c r="O10" s="411">
        <v>500000</v>
      </c>
      <c r="P10" s="411">
        <v>430000</v>
      </c>
      <c r="Q10" s="411">
        <v>400000</v>
      </c>
      <c r="R10" s="411">
        <v>480000</v>
      </c>
      <c r="S10" s="411">
        <v>450000</v>
      </c>
      <c r="T10" s="411">
        <v>330000</v>
      </c>
      <c r="U10" s="411">
        <v>400000</v>
      </c>
    </row>
    <row r="11" spans="1:21" ht="12.75">
      <c r="A11" s="447" t="s">
        <v>925</v>
      </c>
      <c r="B11" s="447" t="s">
        <v>917</v>
      </c>
      <c r="C11" s="411">
        <v>250000</v>
      </c>
      <c r="D11" s="411">
        <v>380000</v>
      </c>
      <c r="E11" s="411">
        <v>300000</v>
      </c>
      <c r="F11" s="411">
        <v>300000</v>
      </c>
      <c r="G11" s="411">
        <v>300000</v>
      </c>
      <c r="H11" s="411">
        <v>300000</v>
      </c>
      <c r="I11" s="411">
        <v>400000</v>
      </c>
      <c r="J11" s="411">
        <v>320000</v>
      </c>
      <c r="K11" s="411">
        <v>380000</v>
      </c>
      <c r="L11" s="411">
        <v>280000</v>
      </c>
      <c r="M11" s="411">
        <v>300000</v>
      </c>
      <c r="N11" s="411">
        <v>350000</v>
      </c>
      <c r="O11" s="411">
        <v>400000</v>
      </c>
      <c r="P11" s="411">
        <v>300000</v>
      </c>
      <c r="Q11" s="411">
        <v>280000</v>
      </c>
      <c r="R11" s="411">
        <v>300000</v>
      </c>
      <c r="S11" s="411">
        <v>380000</v>
      </c>
      <c r="T11" s="411">
        <v>300000</v>
      </c>
      <c r="U11" s="411">
        <v>300000</v>
      </c>
    </row>
    <row r="12" spans="1:21" ht="12.75">
      <c r="A12" s="447" t="s">
        <v>926</v>
      </c>
      <c r="B12" s="447" t="s">
        <v>917</v>
      </c>
      <c r="C12" s="411">
        <v>250000</v>
      </c>
      <c r="D12" s="411">
        <v>380000</v>
      </c>
      <c r="E12" s="411">
        <v>300000</v>
      </c>
      <c r="F12" s="411">
        <v>300000</v>
      </c>
      <c r="G12" s="411">
        <v>300000</v>
      </c>
      <c r="H12" s="411">
        <v>250000</v>
      </c>
      <c r="I12" s="411">
        <v>350000</v>
      </c>
      <c r="J12" s="411">
        <v>300000</v>
      </c>
      <c r="K12" s="411">
        <v>370000</v>
      </c>
      <c r="L12" s="411">
        <v>250000</v>
      </c>
      <c r="M12" s="411">
        <v>300000</v>
      </c>
      <c r="N12" s="411">
        <v>350000</v>
      </c>
      <c r="O12" s="411">
        <v>400000</v>
      </c>
      <c r="P12" s="411">
        <v>280000</v>
      </c>
      <c r="Q12" s="411">
        <v>280000</v>
      </c>
      <c r="R12" s="411">
        <v>300000</v>
      </c>
      <c r="S12" s="411">
        <v>380000</v>
      </c>
      <c r="T12" s="411">
        <v>280000</v>
      </c>
      <c r="U12" s="411">
        <v>300000</v>
      </c>
    </row>
    <row r="13" spans="1:21" ht="12.75">
      <c r="A13" s="447" t="s">
        <v>927</v>
      </c>
      <c r="B13" s="447" t="s">
        <v>917</v>
      </c>
      <c r="C13" s="411">
        <v>600000</v>
      </c>
      <c r="D13" s="411">
        <v>600000</v>
      </c>
      <c r="E13" s="411">
        <v>600000</v>
      </c>
      <c r="F13" s="411">
        <v>550000</v>
      </c>
      <c r="G13" s="411">
        <v>600000</v>
      </c>
      <c r="H13" s="411">
        <v>500000</v>
      </c>
      <c r="I13" s="411">
        <v>650000</v>
      </c>
      <c r="J13" s="411">
        <v>500000</v>
      </c>
      <c r="K13" s="411">
        <v>500000</v>
      </c>
      <c r="L13" s="411">
        <v>500000</v>
      </c>
      <c r="M13" s="411">
        <v>700000</v>
      </c>
      <c r="N13" s="411">
        <v>500000</v>
      </c>
      <c r="O13" s="411">
        <v>800000</v>
      </c>
      <c r="P13" s="411">
        <v>740000</v>
      </c>
      <c r="Q13" s="411">
        <v>550000</v>
      </c>
      <c r="R13" s="411">
        <v>800000</v>
      </c>
      <c r="S13" s="411">
        <v>800000</v>
      </c>
      <c r="T13" s="411">
        <v>700000</v>
      </c>
      <c r="U13" s="411">
        <v>650000</v>
      </c>
    </row>
    <row r="14" spans="1:21" ht="12.75">
      <c r="A14" s="447" t="s">
        <v>928</v>
      </c>
      <c r="B14" s="447" t="s">
        <v>917</v>
      </c>
      <c r="C14" s="411">
        <v>800000</v>
      </c>
      <c r="D14" s="411">
        <v>650000</v>
      </c>
      <c r="E14" s="411">
        <v>800000</v>
      </c>
      <c r="F14" s="411">
        <v>500000</v>
      </c>
      <c r="G14" s="411">
        <v>600000</v>
      </c>
      <c r="H14" s="411">
        <v>600000</v>
      </c>
      <c r="I14" s="411">
        <v>500000</v>
      </c>
      <c r="J14" s="411">
        <v>600000</v>
      </c>
      <c r="K14" s="411">
        <v>800000</v>
      </c>
      <c r="L14" s="411">
        <v>700000</v>
      </c>
      <c r="M14" s="411">
        <v>700000</v>
      </c>
      <c r="N14" s="411">
        <v>600000</v>
      </c>
      <c r="O14" s="411">
        <v>650000</v>
      </c>
      <c r="P14" s="411">
        <v>700000</v>
      </c>
      <c r="Q14" s="411">
        <v>450000</v>
      </c>
      <c r="R14" s="411">
        <v>700000</v>
      </c>
      <c r="S14" s="411">
        <v>800000</v>
      </c>
      <c r="T14" s="411">
        <v>550000</v>
      </c>
      <c r="U14" s="411">
        <v>480000</v>
      </c>
    </row>
    <row r="15" spans="1:21" ht="12.75">
      <c r="A15" s="447" t="s">
        <v>929</v>
      </c>
      <c r="B15" s="447" t="s">
        <v>917</v>
      </c>
      <c r="C15" s="411">
        <v>500000</v>
      </c>
      <c r="D15" s="411">
        <v>500000</v>
      </c>
      <c r="E15" s="411">
        <v>450000</v>
      </c>
      <c r="F15" s="411">
        <v>450000</v>
      </c>
      <c r="G15" s="411">
        <v>450000</v>
      </c>
      <c r="H15" s="411">
        <v>500000</v>
      </c>
      <c r="I15" s="411">
        <v>450000</v>
      </c>
      <c r="J15" s="411">
        <v>500000</v>
      </c>
      <c r="K15" s="411">
        <v>480000</v>
      </c>
      <c r="L15" s="411">
        <v>500000</v>
      </c>
      <c r="M15" s="411">
        <v>500000</v>
      </c>
      <c r="N15" s="411">
        <v>550000</v>
      </c>
      <c r="O15" s="411">
        <v>600000</v>
      </c>
      <c r="P15" s="411">
        <v>510000</v>
      </c>
      <c r="Q15" s="411">
        <v>450000</v>
      </c>
      <c r="R15" s="411">
        <v>600000</v>
      </c>
      <c r="S15" s="411">
        <v>800000</v>
      </c>
      <c r="T15" s="411">
        <v>380000</v>
      </c>
      <c r="U15" s="411">
        <v>500000</v>
      </c>
    </row>
    <row r="16" spans="1:21" ht="12.75">
      <c r="A16" s="447" t="s">
        <v>930</v>
      </c>
      <c r="B16" s="447" t="s">
        <v>917</v>
      </c>
      <c r="C16" s="411">
        <v>280000</v>
      </c>
      <c r="D16" s="411">
        <v>350000</v>
      </c>
      <c r="E16" s="411">
        <v>350000</v>
      </c>
      <c r="F16" s="411">
        <v>400000</v>
      </c>
      <c r="G16" s="411">
        <v>250000</v>
      </c>
      <c r="H16" s="411">
        <v>350000</v>
      </c>
      <c r="I16" s="411">
        <v>450000</v>
      </c>
      <c r="J16" s="411">
        <v>350000</v>
      </c>
      <c r="K16" s="411">
        <v>400000</v>
      </c>
      <c r="L16" s="411">
        <v>400000</v>
      </c>
      <c r="M16" s="411">
        <v>500000</v>
      </c>
      <c r="N16" s="411">
        <v>400000</v>
      </c>
      <c r="O16" s="411">
        <v>450000</v>
      </c>
      <c r="P16" s="411">
        <v>400000</v>
      </c>
      <c r="Q16" s="411">
        <v>400000</v>
      </c>
      <c r="R16" s="411">
        <v>500000</v>
      </c>
      <c r="S16" s="411">
        <v>400000</v>
      </c>
      <c r="T16" s="411">
        <v>350000</v>
      </c>
      <c r="U16" s="411">
        <v>300000</v>
      </c>
    </row>
    <row r="17" spans="1:21" ht="12.75">
      <c r="A17" s="447" t="s">
        <v>931</v>
      </c>
      <c r="B17" s="447" t="s">
        <v>917</v>
      </c>
      <c r="C17" s="411">
        <v>300000</v>
      </c>
      <c r="D17" s="411">
        <v>350000</v>
      </c>
      <c r="E17" s="411">
        <v>350000</v>
      </c>
      <c r="F17" s="411">
        <v>380000</v>
      </c>
      <c r="G17" s="411">
        <v>250000</v>
      </c>
      <c r="H17" s="411">
        <v>350000</v>
      </c>
      <c r="I17" s="411">
        <v>400000</v>
      </c>
      <c r="J17" s="411">
        <v>350000</v>
      </c>
      <c r="K17" s="411">
        <v>400000</v>
      </c>
      <c r="L17" s="411">
        <v>400000</v>
      </c>
      <c r="M17" s="411">
        <v>500000</v>
      </c>
      <c r="N17" s="411">
        <v>400000</v>
      </c>
      <c r="O17" s="411">
        <v>450000</v>
      </c>
      <c r="P17" s="411">
        <v>430000</v>
      </c>
      <c r="Q17" s="411">
        <v>400000</v>
      </c>
      <c r="R17" s="411">
        <v>450000</v>
      </c>
      <c r="S17" s="411">
        <v>500000</v>
      </c>
      <c r="T17" s="411">
        <v>350000</v>
      </c>
      <c r="U17" s="411">
        <v>300000</v>
      </c>
    </row>
    <row r="18" spans="1:21" ht="12.75">
      <c r="A18" s="447" t="s">
        <v>932</v>
      </c>
      <c r="B18" s="447" t="s">
        <v>917</v>
      </c>
      <c r="C18" s="411"/>
      <c r="D18" s="411">
        <v>120000</v>
      </c>
      <c r="E18" s="411">
        <v>150000</v>
      </c>
      <c r="F18" s="411">
        <v>130000</v>
      </c>
      <c r="G18" s="411">
        <v>120000</v>
      </c>
      <c r="H18" s="411">
        <v>80000</v>
      </c>
      <c r="I18" s="411">
        <v>130000</v>
      </c>
      <c r="J18" s="411">
        <v>80000</v>
      </c>
      <c r="K18" s="411">
        <v>120000</v>
      </c>
      <c r="L18" s="411">
        <v>100000</v>
      </c>
      <c r="M18" s="411">
        <v>100000</v>
      </c>
      <c r="N18" s="411">
        <v>70000</v>
      </c>
      <c r="O18" s="411">
        <v>120000</v>
      </c>
      <c r="P18" s="411">
        <v>170000</v>
      </c>
      <c r="Q18" s="411">
        <v>200000</v>
      </c>
      <c r="R18" s="411">
        <v>180000</v>
      </c>
      <c r="S18" s="411">
        <v>150000</v>
      </c>
      <c r="T18" s="411">
        <v>150000</v>
      </c>
      <c r="U18" s="411">
        <v>130000</v>
      </c>
    </row>
    <row r="19" spans="1:21" ht="12.75">
      <c r="A19" s="447" t="s">
        <v>933</v>
      </c>
      <c r="B19" s="447" t="s">
        <v>917</v>
      </c>
      <c r="C19" s="411">
        <v>120000</v>
      </c>
      <c r="D19" s="411">
        <v>110000</v>
      </c>
      <c r="E19" s="411">
        <v>130000</v>
      </c>
      <c r="F19" s="411">
        <v>120000</v>
      </c>
      <c r="G19" s="411">
        <v>130000</v>
      </c>
      <c r="H19" s="411">
        <v>80000</v>
      </c>
      <c r="I19" s="411">
        <v>100000</v>
      </c>
      <c r="J19" s="411">
        <v>110000</v>
      </c>
      <c r="K19" s="411">
        <v>100000</v>
      </c>
      <c r="L19" s="411">
        <v>100000</v>
      </c>
      <c r="M19" s="411">
        <v>100000</v>
      </c>
      <c r="N19" s="411">
        <v>80000</v>
      </c>
      <c r="O19" s="411">
        <v>150000</v>
      </c>
      <c r="P19" s="411">
        <v>160000</v>
      </c>
      <c r="Q19" s="411">
        <v>180000</v>
      </c>
      <c r="R19" s="411">
        <v>150000</v>
      </c>
      <c r="S19" s="411">
        <v>140000</v>
      </c>
      <c r="T19" s="411">
        <v>130000</v>
      </c>
      <c r="U19" s="411">
        <v>100000</v>
      </c>
    </row>
    <row r="20" spans="1:21" ht="12.75">
      <c r="A20" s="447" t="s">
        <v>934</v>
      </c>
      <c r="B20" s="447" t="s">
        <v>917</v>
      </c>
      <c r="C20" s="411">
        <v>80000</v>
      </c>
      <c r="D20" s="411">
        <v>80000</v>
      </c>
      <c r="E20" s="411">
        <v>100000</v>
      </c>
      <c r="F20" s="411">
        <v>100000</v>
      </c>
      <c r="G20" s="411">
        <v>80000</v>
      </c>
      <c r="H20" s="411">
        <v>60000</v>
      </c>
      <c r="I20" s="411">
        <v>80000</v>
      </c>
      <c r="J20" s="411">
        <v>85000</v>
      </c>
      <c r="K20" s="411">
        <v>70000</v>
      </c>
      <c r="L20" s="411">
        <v>80000</v>
      </c>
      <c r="M20" s="411">
        <v>90000</v>
      </c>
      <c r="N20" s="411">
        <v>65000</v>
      </c>
      <c r="O20" s="411">
        <v>120000</v>
      </c>
      <c r="P20" s="411">
        <v>100000</v>
      </c>
      <c r="Q20" s="411">
        <v>120000</v>
      </c>
      <c r="R20" s="411">
        <v>140000</v>
      </c>
      <c r="S20" s="411">
        <v>130000</v>
      </c>
      <c r="T20" s="411">
        <v>80000</v>
      </c>
      <c r="U20" s="411">
        <v>70000</v>
      </c>
    </row>
    <row r="21" spans="1:21" ht="12.75">
      <c r="A21" s="447" t="s">
        <v>935</v>
      </c>
      <c r="B21" s="447" t="s">
        <v>917</v>
      </c>
      <c r="C21" s="411">
        <v>60000</v>
      </c>
      <c r="D21" s="411">
        <v>65000</v>
      </c>
      <c r="E21" s="411">
        <v>60000</v>
      </c>
      <c r="F21" s="411">
        <v>60000</v>
      </c>
      <c r="G21" s="411">
        <v>60000</v>
      </c>
      <c r="H21" s="411">
        <v>40000</v>
      </c>
      <c r="I21" s="411">
        <v>50000</v>
      </c>
      <c r="J21" s="411">
        <v>45000</v>
      </c>
      <c r="K21" s="411">
        <v>55000</v>
      </c>
      <c r="L21" s="411">
        <v>50000</v>
      </c>
      <c r="M21" s="411">
        <v>50000</v>
      </c>
      <c r="N21" s="411">
        <v>50000</v>
      </c>
      <c r="O21" s="411">
        <v>100000</v>
      </c>
      <c r="P21" s="411">
        <v>80000</v>
      </c>
      <c r="Q21" s="411">
        <v>60000</v>
      </c>
      <c r="R21" s="411">
        <v>60000</v>
      </c>
      <c r="S21" s="411">
        <v>80000</v>
      </c>
      <c r="T21" s="411">
        <v>50000</v>
      </c>
      <c r="U21" s="411">
        <v>45000</v>
      </c>
    </row>
    <row r="22" spans="1:21" ht="12.75">
      <c r="A22" s="447" t="s">
        <v>936</v>
      </c>
      <c r="B22" s="447" t="s">
        <v>917</v>
      </c>
      <c r="C22" s="411">
        <v>60000</v>
      </c>
      <c r="D22" s="411">
        <v>65000</v>
      </c>
      <c r="E22" s="411">
        <v>60000</v>
      </c>
      <c r="F22" s="411">
        <v>60000</v>
      </c>
      <c r="G22" s="411">
        <v>60000</v>
      </c>
      <c r="H22" s="411">
        <v>40000</v>
      </c>
      <c r="I22" s="411">
        <v>50000</v>
      </c>
      <c r="J22" s="411">
        <v>45000</v>
      </c>
      <c r="K22" s="411">
        <v>55000</v>
      </c>
      <c r="L22" s="411">
        <v>50000</v>
      </c>
      <c r="M22" s="411">
        <v>50000</v>
      </c>
      <c r="N22" s="411">
        <v>50000</v>
      </c>
      <c r="O22" s="411">
        <v>100000</v>
      </c>
      <c r="P22" s="411">
        <v>80000</v>
      </c>
      <c r="Q22" s="411">
        <v>60000</v>
      </c>
      <c r="R22" s="411">
        <v>60000</v>
      </c>
      <c r="S22" s="411">
        <v>80000</v>
      </c>
      <c r="T22" s="411">
        <v>40000</v>
      </c>
      <c r="U22" s="411">
        <v>45000</v>
      </c>
    </row>
    <row r="23" spans="1:21" ht="12.75">
      <c r="A23" s="447" t="s">
        <v>937</v>
      </c>
      <c r="B23" s="447" t="s">
        <v>917</v>
      </c>
      <c r="C23" s="411"/>
      <c r="D23" s="411">
        <v>95000</v>
      </c>
      <c r="E23" s="411">
        <v>100000</v>
      </c>
      <c r="F23" s="411">
        <v>110000</v>
      </c>
      <c r="G23" s="411">
        <v>60000</v>
      </c>
      <c r="H23" s="411">
        <v>60000</v>
      </c>
      <c r="I23" s="411">
        <v>90000</v>
      </c>
      <c r="J23" s="411">
        <v>70000</v>
      </c>
      <c r="K23" s="411">
        <v>100000</v>
      </c>
      <c r="L23" s="411">
        <v>80000</v>
      </c>
      <c r="M23" s="411">
        <v>70000</v>
      </c>
      <c r="N23" s="411">
        <v>60000</v>
      </c>
      <c r="O23" s="411">
        <v>120000</v>
      </c>
      <c r="P23" s="411">
        <v>110000</v>
      </c>
      <c r="Q23" s="411">
        <v>150000</v>
      </c>
      <c r="R23" s="411">
        <v>120000</v>
      </c>
      <c r="S23" s="411">
        <v>150000</v>
      </c>
      <c r="T23" s="411">
        <v>120000</v>
      </c>
      <c r="U23" s="411">
        <v>120000</v>
      </c>
    </row>
    <row r="24" spans="1:21" ht="12.75">
      <c r="A24" s="447" t="s">
        <v>938</v>
      </c>
      <c r="B24" s="447" t="s">
        <v>917</v>
      </c>
      <c r="C24" s="411">
        <v>80000</v>
      </c>
      <c r="D24" s="411">
        <v>85000</v>
      </c>
      <c r="E24" s="411">
        <v>100000</v>
      </c>
      <c r="F24" s="411">
        <v>75000</v>
      </c>
      <c r="G24" s="411">
        <v>80000</v>
      </c>
      <c r="H24" s="411">
        <v>50000</v>
      </c>
      <c r="I24" s="411">
        <v>80000</v>
      </c>
      <c r="J24" s="411">
        <v>65000</v>
      </c>
      <c r="K24" s="411">
        <v>60000</v>
      </c>
      <c r="L24" s="411">
        <v>80000</v>
      </c>
      <c r="M24" s="411">
        <v>70000</v>
      </c>
      <c r="N24" s="411">
        <v>60000</v>
      </c>
      <c r="O24" s="411">
        <v>130000</v>
      </c>
      <c r="P24" s="411">
        <v>100000</v>
      </c>
      <c r="Q24" s="411">
        <v>90000</v>
      </c>
      <c r="R24" s="411">
        <v>100000</v>
      </c>
      <c r="S24" s="411">
        <v>80000</v>
      </c>
      <c r="T24" s="411">
        <v>80000</v>
      </c>
      <c r="U24" s="411">
        <v>75000</v>
      </c>
    </row>
    <row r="25" spans="1:21" ht="12.75">
      <c r="A25" s="447" t="s">
        <v>939</v>
      </c>
      <c r="B25" s="447" t="s">
        <v>917</v>
      </c>
      <c r="C25" s="411">
        <v>60000</v>
      </c>
      <c r="D25" s="411">
        <v>75000</v>
      </c>
      <c r="E25" s="411">
        <v>80000</v>
      </c>
      <c r="F25" s="411">
        <v>65000</v>
      </c>
      <c r="G25" s="411">
        <v>60000</v>
      </c>
      <c r="H25" s="411">
        <v>45000</v>
      </c>
      <c r="I25" s="411">
        <v>60000</v>
      </c>
      <c r="J25" s="411">
        <v>60000</v>
      </c>
      <c r="K25" s="411">
        <v>45000</v>
      </c>
      <c r="L25" s="411">
        <v>60000</v>
      </c>
      <c r="M25" s="411">
        <v>60000</v>
      </c>
      <c r="N25" s="411">
        <v>55000</v>
      </c>
      <c r="O25" s="411">
        <v>100000</v>
      </c>
      <c r="P25" s="411">
        <v>80000</v>
      </c>
      <c r="Q25" s="411">
        <v>65000</v>
      </c>
      <c r="R25" s="411">
        <v>75000</v>
      </c>
      <c r="S25" s="411">
        <v>70000</v>
      </c>
      <c r="T25" s="411">
        <v>50000</v>
      </c>
      <c r="U25" s="411">
        <v>60000</v>
      </c>
    </row>
    <row r="26" spans="1:21" ht="12.75">
      <c r="A26" s="411" t="s">
        <v>940</v>
      </c>
      <c r="B26" s="411" t="s">
        <v>917</v>
      </c>
      <c r="C26" s="411">
        <v>30000</v>
      </c>
      <c r="D26" s="411">
        <v>50000</v>
      </c>
      <c r="E26" s="411">
        <v>50000</v>
      </c>
      <c r="F26" s="411">
        <v>40000</v>
      </c>
      <c r="G26" s="411">
        <v>40000</v>
      </c>
      <c r="H26" s="411">
        <v>35000</v>
      </c>
      <c r="I26" s="411">
        <v>45000</v>
      </c>
      <c r="J26" s="411">
        <v>30000</v>
      </c>
      <c r="K26" s="411">
        <v>25000</v>
      </c>
      <c r="L26" s="411">
        <v>40000</v>
      </c>
      <c r="M26" s="411">
        <v>40000</v>
      </c>
      <c r="N26" s="411">
        <v>40000</v>
      </c>
      <c r="O26" s="411">
        <v>50000</v>
      </c>
      <c r="P26" s="411">
        <v>33000</v>
      </c>
      <c r="Q26" s="411">
        <v>35000</v>
      </c>
      <c r="R26" s="411">
        <v>30000</v>
      </c>
      <c r="S26" s="411">
        <v>50000</v>
      </c>
      <c r="T26" s="411">
        <v>40000</v>
      </c>
      <c r="U26" s="411">
        <v>35000</v>
      </c>
    </row>
    <row r="27" spans="1:21" ht="12.75">
      <c r="A27" s="411" t="s">
        <v>941</v>
      </c>
      <c r="B27" s="411" t="s">
        <v>917</v>
      </c>
      <c r="C27" s="411">
        <v>30000</v>
      </c>
      <c r="D27" s="411">
        <v>50000</v>
      </c>
      <c r="E27" s="411">
        <v>50000</v>
      </c>
      <c r="F27" s="411">
        <v>40000</v>
      </c>
      <c r="G27" s="411">
        <v>40000</v>
      </c>
      <c r="H27" s="411">
        <v>35000</v>
      </c>
      <c r="I27" s="411">
        <v>40000</v>
      </c>
      <c r="J27" s="411">
        <v>30000</v>
      </c>
      <c r="K27" s="411">
        <v>25000</v>
      </c>
      <c r="L27" s="411">
        <v>40000</v>
      </c>
      <c r="M27" s="411">
        <v>40000</v>
      </c>
      <c r="N27" s="411">
        <v>40000</v>
      </c>
      <c r="O27" s="411">
        <v>50000</v>
      </c>
      <c r="P27" s="411">
        <v>45000</v>
      </c>
      <c r="Q27" s="411">
        <v>35000</v>
      </c>
      <c r="R27" s="411">
        <v>30000</v>
      </c>
      <c r="S27" s="411">
        <v>50000</v>
      </c>
      <c r="T27" s="411">
        <v>40000</v>
      </c>
      <c r="U27" s="411">
        <v>35000</v>
      </c>
    </row>
    <row r="28" spans="1:21" ht="12.75">
      <c r="A28" s="447" t="s">
        <v>942</v>
      </c>
      <c r="B28" s="447" t="s">
        <v>917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>
        <v>350000</v>
      </c>
      <c r="U28" s="411"/>
    </row>
    <row r="29" spans="1:21" ht="12.75">
      <c r="A29" s="447" t="s">
        <v>943</v>
      </c>
      <c r="B29" s="447" t="s">
        <v>917</v>
      </c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>
        <v>280000</v>
      </c>
      <c r="U29" s="411"/>
    </row>
    <row r="30" spans="1:21" ht="12.75">
      <c r="A30" s="447" t="s">
        <v>944</v>
      </c>
      <c r="B30" s="447" t="s">
        <v>917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>
        <v>70000</v>
      </c>
      <c r="U30" s="411"/>
    </row>
    <row r="31" spans="1:21" ht="12.75">
      <c r="A31" s="447" t="s">
        <v>945</v>
      </c>
      <c r="B31" s="447" t="s">
        <v>917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>
        <v>15000</v>
      </c>
      <c r="U31" s="411"/>
    </row>
    <row r="32" spans="1:21" ht="12.75">
      <c r="A32" s="448" t="s">
        <v>946</v>
      </c>
      <c r="B32" s="447" t="s">
        <v>218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>
        <v>400000</v>
      </c>
      <c r="S32" s="411"/>
      <c r="T32" s="411"/>
      <c r="U32" s="411"/>
    </row>
    <row r="33" spans="1:21" ht="12.75">
      <c r="A33" s="449" t="s">
        <v>947</v>
      </c>
      <c r="B33" s="450" t="s">
        <v>948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</row>
    <row r="34" spans="1:21" ht="12.75">
      <c r="A34" s="451" t="s">
        <v>949</v>
      </c>
      <c r="B34" s="451" t="s">
        <v>950</v>
      </c>
      <c r="C34" s="412">
        <v>15000</v>
      </c>
      <c r="D34" s="412">
        <v>5500</v>
      </c>
      <c r="E34" s="412">
        <v>15000</v>
      </c>
      <c r="F34" s="412">
        <v>20000</v>
      </c>
      <c r="G34" s="412">
        <v>12000</v>
      </c>
      <c r="H34" s="412">
        <v>13500</v>
      </c>
      <c r="I34" s="412">
        <v>10000</v>
      </c>
      <c r="J34" s="412">
        <v>18700</v>
      </c>
      <c r="K34" s="412">
        <v>15000</v>
      </c>
      <c r="L34" s="412">
        <v>18500</v>
      </c>
      <c r="M34" s="412">
        <v>25000</v>
      </c>
      <c r="N34" s="412">
        <v>37500</v>
      </c>
      <c r="O34" s="412">
        <v>43000</v>
      </c>
      <c r="P34" s="412">
        <v>17500</v>
      </c>
      <c r="Q34" s="412">
        <v>22000</v>
      </c>
      <c r="R34" s="412">
        <v>12000</v>
      </c>
      <c r="S34" s="412">
        <v>14000</v>
      </c>
      <c r="T34" s="412">
        <v>25000</v>
      </c>
      <c r="U34" s="412">
        <v>15000</v>
      </c>
    </row>
    <row r="35" spans="3:21" ht="12.75">
      <c r="C35" t="s">
        <v>951</v>
      </c>
      <c r="D35" t="s">
        <v>951</v>
      </c>
      <c r="E35" t="s">
        <v>952</v>
      </c>
      <c r="F35" t="s">
        <v>951</v>
      </c>
      <c r="G35" t="s">
        <v>952</v>
      </c>
      <c r="H35" t="s">
        <v>951</v>
      </c>
      <c r="I35" t="s">
        <v>951</v>
      </c>
      <c r="J35" t="s">
        <v>951</v>
      </c>
      <c r="K35" t="s">
        <v>951</v>
      </c>
      <c r="L35" t="s">
        <v>951</v>
      </c>
      <c r="M35" t="s">
        <v>952</v>
      </c>
      <c r="N35" t="s">
        <v>951</v>
      </c>
      <c r="O35" t="s">
        <v>952</v>
      </c>
      <c r="P35" t="s">
        <v>952</v>
      </c>
      <c r="Q35" t="s">
        <v>951</v>
      </c>
      <c r="R35" t="s">
        <v>951</v>
      </c>
      <c r="S35" t="s">
        <v>952</v>
      </c>
      <c r="T35" t="s">
        <v>951</v>
      </c>
      <c r="U35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U40"/>
  <sheetViews>
    <sheetView zoomScalePageLayoutView="0" workbookViewId="0" topLeftCell="B1">
      <selection activeCell="A1" sqref="A1:IV16384"/>
    </sheetView>
  </sheetViews>
  <sheetFormatPr defaultColWidth="9.00390625" defaultRowHeight="12.75"/>
  <cols>
    <col min="1" max="1" width="0.37109375" style="49" hidden="1" customWidth="1"/>
    <col min="2" max="2" width="3.875" style="49" customWidth="1"/>
    <col min="3" max="3" width="4.625" style="49" customWidth="1"/>
    <col min="4" max="4" width="10.125" style="49" customWidth="1"/>
    <col min="5" max="5" width="7.875" style="49" customWidth="1"/>
    <col min="6" max="6" width="7.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7.12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5.375" style="49" customWidth="1"/>
    <col min="24" max="24" width="5.125" style="49" customWidth="1"/>
    <col min="25" max="25" width="13.25390625" style="49" customWidth="1"/>
    <col min="26" max="26" width="9.125" style="49" customWidth="1"/>
    <col min="27" max="27" width="7.125" style="49" customWidth="1"/>
    <col min="28" max="28" width="5.625" style="49" customWidth="1"/>
    <col min="29" max="29" width="5.25390625" style="49" customWidth="1"/>
    <col min="30" max="30" width="4.75390625" style="49" customWidth="1"/>
    <col min="31" max="31" width="5.00390625" style="49" customWidth="1"/>
    <col min="32" max="32" width="5.25390625" style="49" customWidth="1"/>
    <col min="33" max="33" width="5.125" style="49" customWidth="1"/>
    <col min="34" max="34" width="5.875" style="49" customWidth="1"/>
    <col min="35" max="35" width="4.25390625" style="49" customWidth="1"/>
    <col min="36" max="37" width="5.625" style="49" customWidth="1"/>
    <col min="38" max="38" width="5.375" style="49" customWidth="1"/>
    <col min="39" max="39" width="6.125" style="49" customWidth="1"/>
    <col min="40" max="40" width="5.00390625" style="49" customWidth="1"/>
    <col min="41" max="41" width="6.375" style="49" customWidth="1"/>
    <col min="42" max="42" width="5.625" style="49" customWidth="1"/>
    <col min="43" max="43" width="4.125" style="49" customWidth="1"/>
    <col min="44" max="44" width="5.625" style="49" customWidth="1"/>
    <col min="45" max="45" width="5.375" style="49" customWidth="1"/>
    <col min="46" max="47" width="5.00390625" style="49" customWidth="1"/>
    <col min="48" max="48" width="5.00390625" style="52" customWidth="1"/>
    <col min="49" max="49" width="5.00390625" style="49" customWidth="1"/>
    <col min="50" max="50" width="5.75390625" style="49" customWidth="1"/>
    <col min="51" max="51" width="5.00390625" style="49" customWidth="1"/>
    <col min="52" max="52" width="4.75390625" style="49" customWidth="1"/>
    <col min="53" max="53" width="5.25390625" style="49" customWidth="1"/>
    <col min="54" max="54" width="4.375" style="49" customWidth="1"/>
    <col min="55" max="55" width="4.875" style="49" customWidth="1"/>
    <col min="56" max="56" width="4.625" style="49" customWidth="1"/>
    <col min="57" max="57" width="5.75390625" style="49" customWidth="1"/>
    <col min="58" max="58" width="5.375" style="49" customWidth="1"/>
    <col min="59" max="59" width="5.625" style="49" customWidth="1"/>
    <col min="60" max="60" width="5.125" style="49" customWidth="1"/>
    <col min="61" max="62" width="5.75390625" style="49" customWidth="1"/>
    <col min="63" max="64" width="5.375" style="49" customWidth="1"/>
    <col min="65" max="65" width="5.25390625" style="49" customWidth="1"/>
    <col min="66" max="66" width="6.00390625" style="49" customWidth="1"/>
    <col min="67" max="16384" width="9.125" style="49" customWidth="1"/>
  </cols>
  <sheetData>
    <row r="2" spans="6:25" ht="12.75">
      <c r="F2" s="351" t="s">
        <v>953</v>
      </c>
      <c r="G2" s="117"/>
      <c r="H2" s="117"/>
      <c r="I2" s="117"/>
      <c r="J2" s="117"/>
      <c r="K2" s="117"/>
      <c r="L2" s="117"/>
      <c r="M2" s="351" t="s">
        <v>954</v>
      </c>
      <c r="W2" s="52"/>
      <c r="X2" s="52"/>
      <c r="Y2" s="52"/>
    </row>
    <row r="3" spans="7:54" ht="10.5">
      <c r="G3" s="180"/>
      <c r="H3" s="180"/>
      <c r="I3" s="180"/>
      <c r="J3" s="180"/>
      <c r="K3" s="180"/>
      <c r="L3" s="180"/>
      <c r="N3" s="117"/>
      <c r="W3" s="52"/>
      <c r="X3" s="52"/>
      <c r="Y3" s="52"/>
      <c r="BB3" s="49" t="s">
        <v>955</v>
      </c>
    </row>
    <row r="4" spans="15:17" ht="11.25" customHeight="1">
      <c r="O4" s="381"/>
      <c r="P4" s="381"/>
      <c r="Q4" s="381"/>
    </row>
    <row r="5" spans="1:66" ht="12" customHeight="1">
      <c r="A5" s="52"/>
      <c r="B5" s="53"/>
      <c r="C5" s="365"/>
      <c r="D5" s="452" t="s">
        <v>956</v>
      </c>
      <c r="E5" s="368"/>
      <c r="F5" s="811" t="s">
        <v>957</v>
      </c>
      <c r="G5" s="812"/>
      <c r="H5" s="812"/>
      <c r="I5" s="812"/>
      <c r="J5" s="812"/>
      <c r="K5" s="813"/>
      <c r="L5" s="433"/>
      <c r="M5" s="829" t="s">
        <v>958</v>
      </c>
      <c r="N5" s="829"/>
      <c r="O5" s="829"/>
      <c r="P5" s="829"/>
      <c r="Q5" s="829"/>
      <c r="R5" s="829"/>
      <c r="S5" s="811" t="s">
        <v>959</v>
      </c>
      <c r="T5" s="812"/>
      <c r="U5" s="812"/>
      <c r="V5" s="812"/>
      <c r="W5" s="812"/>
      <c r="X5" s="812"/>
      <c r="Y5" s="52"/>
      <c r="AA5" s="53"/>
      <c r="AB5" s="811" t="s">
        <v>960</v>
      </c>
      <c r="AC5" s="812"/>
      <c r="AD5" s="812"/>
      <c r="AE5" s="812"/>
      <c r="AF5" s="812"/>
      <c r="AG5" s="813"/>
      <c r="AH5" s="433"/>
      <c r="AI5" s="829" t="s">
        <v>958</v>
      </c>
      <c r="AJ5" s="829"/>
      <c r="AK5" s="829"/>
      <c r="AL5" s="829"/>
      <c r="AM5" s="829"/>
      <c r="AN5" s="829"/>
      <c r="AO5" s="811" t="s">
        <v>959</v>
      </c>
      <c r="AP5" s="812"/>
      <c r="AQ5" s="812"/>
      <c r="AR5" s="812"/>
      <c r="AS5" s="812"/>
      <c r="AT5" s="812"/>
      <c r="AU5" s="329"/>
      <c r="AV5" s="329"/>
      <c r="AW5" s="811" t="s">
        <v>961</v>
      </c>
      <c r="AX5" s="812"/>
      <c r="AY5" s="812"/>
      <c r="AZ5" s="812"/>
      <c r="BA5" s="812"/>
      <c r="BB5" s="813"/>
      <c r="BC5" s="811" t="s">
        <v>958</v>
      </c>
      <c r="BD5" s="812"/>
      <c r="BE5" s="812"/>
      <c r="BF5" s="812"/>
      <c r="BG5" s="812"/>
      <c r="BH5" s="813"/>
      <c r="BI5" s="811" t="s">
        <v>959</v>
      </c>
      <c r="BJ5" s="812"/>
      <c r="BK5" s="812"/>
      <c r="BL5" s="812"/>
      <c r="BM5" s="812"/>
      <c r="BN5" s="812"/>
    </row>
    <row r="6" spans="1:73" ht="12.75">
      <c r="A6" s="52"/>
      <c r="B6" s="52" t="s">
        <v>627</v>
      </c>
      <c r="C6" s="54"/>
      <c r="D6" s="453" t="s">
        <v>962</v>
      </c>
      <c r="E6" s="373"/>
      <c r="F6" s="368"/>
      <c r="G6" s="811" t="s">
        <v>963</v>
      </c>
      <c r="H6" s="812"/>
      <c r="I6" s="812"/>
      <c r="J6" s="812"/>
      <c r="K6" s="813"/>
      <c r="L6" s="365"/>
      <c r="M6" s="454"/>
      <c r="N6" s="811" t="s">
        <v>963</v>
      </c>
      <c r="O6" s="898"/>
      <c r="P6" s="898"/>
      <c r="Q6" s="898"/>
      <c r="R6" s="899"/>
      <c r="S6" s="455"/>
      <c r="T6" s="811" t="s">
        <v>963</v>
      </c>
      <c r="U6" s="898"/>
      <c r="V6" s="898"/>
      <c r="W6" s="898"/>
      <c r="X6" s="898"/>
      <c r="Y6" s="329"/>
      <c r="Z6" s="456"/>
      <c r="AA6" s="52" t="s">
        <v>627</v>
      </c>
      <c r="AB6" s="368"/>
      <c r="AC6" s="811" t="s">
        <v>963</v>
      </c>
      <c r="AD6" s="812"/>
      <c r="AE6" s="812"/>
      <c r="AF6" s="812"/>
      <c r="AG6" s="813"/>
      <c r="AH6" s="365"/>
      <c r="AI6" s="454"/>
      <c r="AJ6" s="811" t="s">
        <v>963</v>
      </c>
      <c r="AK6" s="898"/>
      <c r="AL6" s="898"/>
      <c r="AM6" s="898"/>
      <c r="AN6" s="899"/>
      <c r="AO6" s="455"/>
      <c r="AP6" s="811" t="s">
        <v>963</v>
      </c>
      <c r="AQ6" s="898"/>
      <c r="AR6" s="898"/>
      <c r="AS6" s="898"/>
      <c r="AT6" s="898"/>
      <c r="AU6" s="456"/>
      <c r="AV6" s="456"/>
      <c r="AW6" s="377"/>
      <c r="AX6" s="811" t="s">
        <v>963</v>
      </c>
      <c r="AY6" s="812"/>
      <c r="AZ6" s="812"/>
      <c r="BA6" s="812"/>
      <c r="BB6" s="813"/>
      <c r="BC6" s="454"/>
      <c r="BD6" s="811" t="s">
        <v>963</v>
      </c>
      <c r="BE6" s="812"/>
      <c r="BF6" s="812"/>
      <c r="BG6" s="812"/>
      <c r="BH6" s="813"/>
      <c r="BI6" s="455"/>
      <c r="BJ6" s="811" t="s">
        <v>963</v>
      </c>
      <c r="BK6" s="812"/>
      <c r="BL6" s="812"/>
      <c r="BM6" s="812"/>
      <c r="BN6" s="812"/>
      <c r="BO6" s="52"/>
      <c r="BP6" s="52"/>
      <c r="BQ6" s="52"/>
      <c r="BR6" s="52"/>
      <c r="BS6" s="52"/>
      <c r="BT6" s="52"/>
      <c r="BU6" s="52"/>
    </row>
    <row r="7" spans="1:73" ht="11.25" customHeight="1">
      <c r="A7" s="52"/>
      <c r="B7" s="52"/>
      <c r="C7" s="54" t="s">
        <v>44</v>
      </c>
      <c r="D7" s="453" t="s">
        <v>964</v>
      </c>
      <c r="E7" s="373"/>
      <c r="F7" s="374" t="s">
        <v>704</v>
      </c>
      <c r="G7" s="53" t="s">
        <v>965</v>
      </c>
      <c r="H7" s="365" t="s">
        <v>966</v>
      </c>
      <c r="I7" s="365" t="s">
        <v>967</v>
      </c>
      <c r="J7" s="365" t="s">
        <v>968</v>
      </c>
      <c r="K7" s="365" t="s">
        <v>969</v>
      </c>
      <c r="L7" s="343"/>
      <c r="M7" s="373"/>
      <c r="N7" s="52" t="s">
        <v>965</v>
      </c>
      <c r="O7" s="54" t="s">
        <v>966</v>
      </c>
      <c r="P7" s="54" t="s">
        <v>967</v>
      </c>
      <c r="Q7" s="54" t="s">
        <v>968</v>
      </c>
      <c r="R7" s="54" t="s">
        <v>969</v>
      </c>
      <c r="S7" s="373"/>
      <c r="T7" s="54" t="s">
        <v>965</v>
      </c>
      <c r="U7" s="54" t="s">
        <v>966</v>
      </c>
      <c r="V7" s="54" t="s">
        <v>967</v>
      </c>
      <c r="W7" s="54" t="s">
        <v>968</v>
      </c>
      <c r="X7" s="54" t="s">
        <v>969</v>
      </c>
      <c r="Y7" s="52"/>
      <c r="AA7" s="52"/>
      <c r="AB7" s="374" t="s">
        <v>704</v>
      </c>
      <c r="AC7" s="53" t="s">
        <v>965</v>
      </c>
      <c r="AD7" s="365" t="s">
        <v>966</v>
      </c>
      <c r="AE7" s="365" t="s">
        <v>967</v>
      </c>
      <c r="AF7" s="365" t="s">
        <v>968</v>
      </c>
      <c r="AG7" s="365" t="s">
        <v>969</v>
      </c>
      <c r="AH7" s="343"/>
      <c r="AI7" s="373"/>
      <c r="AJ7" s="52" t="s">
        <v>965</v>
      </c>
      <c r="AK7" s="54" t="s">
        <v>966</v>
      </c>
      <c r="AL7" s="54" t="s">
        <v>967</v>
      </c>
      <c r="AM7" s="54" t="s">
        <v>968</v>
      </c>
      <c r="AN7" s="54" t="s">
        <v>969</v>
      </c>
      <c r="AO7" s="373"/>
      <c r="AP7" s="54" t="s">
        <v>965</v>
      </c>
      <c r="AQ7" s="54" t="s">
        <v>966</v>
      </c>
      <c r="AR7" s="54" t="s">
        <v>967</v>
      </c>
      <c r="AS7" s="54" t="s">
        <v>968</v>
      </c>
      <c r="AT7" s="54" t="s">
        <v>969</v>
      </c>
      <c r="AU7" s="52"/>
      <c r="AW7" s="327" t="s">
        <v>704</v>
      </c>
      <c r="AX7" s="53" t="s">
        <v>965</v>
      </c>
      <c r="AY7" s="365" t="s">
        <v>966</v>
      </c>
      <c r="AZ7" s="365" t="s">
        <v>967</v>
      </c>
      <c r="BA7" s="365" t="s">
        <v>968</v>
      </c>
      <c r="BB7" s="365" t="s">
        <v>969</v>
      </c>
      <c r="BC7" s="373"/>
      <c r="BD7" s="52" t="s">
        <v>965</v>
      </c>
      <c r="BE7" s="54" t="s">
        <v>966</v>
      </c>
      <c r="BF7" s="54" t="s">
        <v>967</v>
      </c>
      <c r="BG7" s="54" t="s">
        <v>968</v>
      </c>
      <c r="BH7" s="54" t="s">
        <v>969</v>
      </c>
      <c r="BI7" s="373"/>
      <c r="BJ7" s="54" t="s">
        <v>965</v>
      </c>
      <c r="BK7" s="54" t="s">
        <v>966</v>
      </c>
      <c r="BL7" s="54" t="s">
        <v>967</v>
      </c>
      <c r="BM7" s="54" t="s">
        <v>968</v>
      </c>
      <c r="BN7" s="54" t="s">
        <v>969</v>
      </c>
      <c r="BO7" s="52"/>
      <c r="BP7" s="52"/>
      <c r="BQ7" s="52"/>
      <c r="BR7" s="52"/>
      <c r="BS7" s="52"/>
      <c r="BT7" s="52"/>
      <c r="BU7" s="52"/>
    </row>
    <row r="8" spans="1:73" ht="12" customHeight="1">
      <c r="A8" s="52"/>
      <c r="B8" s="52"/>
      <c r="C8" s="54"/>
      <c r="D8" s="457" t="s">
        <v>970</v>
      </c>
      <c r="E8" s="458" t="s">
        <v>971</v>
      </c>
      <c r="F8" s="375" t="s">
        <v>94</v>
      </c>
      <c r="G8" s="326" t="s">
        <v>972</v>
      </c>
      <c r="H8" s="239" t="s">
        <v>973</v>
      </c>
      <c r="I8" s="239" t="s">
        <v>974</v>
      </c>
      <c r="J8" s="239" t="s">
        <v>975</v>
      </c>
      <c r="K8" s="239" t="s">
        <v>976</v>
      </c>
      <c r="L8" s="459" t="s">
        <v>971</v>
      </c>
      <c r="M8" s="373" t="s">
        <v>93</v>
      </c>
      <c r="N8" s="326" t="s">
        <v>972</v>
      </c>
      <c r="O8" s="239" t="s">
        <v>973</v>
      </c>
      <c r="P8" s="239" t="s">
        <v>974</v>
      </c>
      <c r="Q8" s="239" t="s">
        <v>975</v>
      </c>
      <c r="R8" s="239" t="s">
        <v>976</v>
      </c>
      <c r="S8" s="373" t="s">
        <v>93</v>
      </c>
      <c r="T8" s="239" t="s">
        <v>972</v>
      </c>
      <c r="U8" s="239" t="s">
        <v>973</v>
      </c>
      <c r="V8" s="239" t="s">
        <v>974</v>
      </c>
      <c r="W8" s="239" t="s">
        <v>975</v>
      </c>
      <c r="X8" s="239" t="s">
        <v>976</v>
      </c>
      <c r="Y8" s="52"/>
      <c r="Z8" s="49" t="s">
        <v>515</v>
      </c>
      <c r="AA8" s="52"/>
      <c r="AB8" s="375" t="s">
        <v>94</v>
      </c>
      <c r="AC8" s="326" t="s">
        <v>972</v>
      </c>
      <c r="AD8" s="239" t="s">
        <v>973</v>
      </c>
      <c r="AE8" s="239" t="s">
        <v>974</v>
      </c>
      <c r="AF8" s="239" t="s">
        <v>975</v>
      </c>
      <c r="AG8" s="239" t="s">
        <v>976</v>
      </c>
      <c r="AH8" s="459" t="s">
        <v>865</v>
      </c>
      <c r="AI8" s="373" t="s">
        <v>93</v>
      </c>
      <c r="AJ8" s="326" t="s">
        <v>972</v>
      </c>
      <c r="AK8" s="239" t="s">
        <v>973</v>
      </c>
      <c r="AL8" s="239" t="s">
        <v>974</v>
      </c>
      <c r="AM8" s="239" t="s">
        <v>975</v>
      </c>
      <c r="AN8" s="239" t="s">
        <v>976</v>
      </c>
      <c r="AO8" s="373" t="s">
        <v>93</v>
      </c>
      <c r="AP8" s="239" t="s">
        <v>972</v>
      </c>
      <c r="AQ8" s="239" t="s">
        <v>973</v>
      </c>
      <c r="AR8" s="239" t="s">
        <v>974</v>
      </c>
      <c r="AS8" s="239" t="s">
        <v>975</v>
      </c>
      <c r="AT8" s="239" t="s">
        <v>976</v>
      </c>
      <c r="AU8" s="326"/>
      <c r="AV8" s="326"/>
      <c r="AW8" s="303" t="s">
        <v>94</v>
      </c>
      <c r="AX8" s="326" t="s">
        <v>972</v>
      </c>
      <c r="AY8" s="239" t="s">
        <v>973</v>
      </c>
      <c r="AZ8" s="239" t="s">
        <v>974</v>
      </c>
      <c r="BA8" s="239" t="s">
        <v>975</v>
      </c>
      <c r="BB8" s="239" t="s">
        <v>976</v>
      </c>
      <c r="BC8" s="373" t="s">
        <v>93</v>
      </c>
      <c r="BD8" s="326" t="s">
        <v>972</v>
      </c>
      <c r="BE8" s="239" t="s">
        <v>973</v>
      </c>
      <c r="BF8" s="239" t="s">
        <v>974</v>
      </c>
      <c r="BG8" s="239" t="s">
        <v>975</v>
      </c>
      <c r="BH8" s="239" t="s">
        <v>976</v>
      </c>
      <c r="BI8" s="373" t="s">
        <v>93</v>
      </c>
      <c r="BJ8" s="239" t="s">
        <v>972</v>
      </c>
      <c r="BK8" s="239" t="s">
        <v>973</v>
      </c>
      <c r="BL8" s="239" t="s">
        <v>974</v>
      </c>
      <c r="BM8" s="239" t="s">
        <v>975</v>
      </c>
      <c r="BN8" s="239" t="s">
        <v>976</v>
      </c>
      <c r="BO8" s="326"/>
      <c r="BP8" s="326"/>
      <c r="BQ8" s="326"/>
      <c r="BR8" s="326"/>
      <c r="BS8" s="326"/>
      <c r="BT8" s="326"/>
      <c r="BU8" s="52"/>
    </row>
    <row r="9" spans="1:73" ht="10.5">
      <c r="A9" s="52"/>
      <c r="B9" s="52"/>
      <c r="C9" s="54"/>
      <c r="D9" s="457" t="s">
        <v>977</v>
      </c>
      <c r="E9" s="374"/>
      <c r="F9" s="374"/>
      <c r="G9" s="52"/>
      <c r="H9" s="54"/>
      <c r="I9" s="54"/>
      <c r="J9" s="54"/>
      <c r="K9" s="54"/>
      <c r="L9" s="54"/>
      <c r="M9" s="460" t="s">
        <v>94</v>
      </c>
      <c r="N9" s="52"/>
      <c r="O9" s="54"/>
      <c r="P9" s="54"/>
      <c r="Q9" s="54"/>
      <c r="R9" s="54"/>
      <c r="S9" s="460" t="s">
        <v>94</v>
      </c>
      <c r="T9" s="54"/>
      <c r="U9" s="54"/>
      <c r="V9" s="54"/>
      <c r="W9" s="54"/>
      <c r="X9" s="54"/>
      <c r="Y9" s="52"/>
      <c r="AA9" s="52"/>
      <c r="AB9" s="374"/>
      <c r="AC9" s="52"/>
      <c r="AD9" s="54"/>
      <c r="AE9" s="54"/>
      <c r="AF9" s="54"/>
      <c r="AG9" s="54"/>
      <c r="AH9" s="54"/>
      <c r="AI9" s="460" t="s">
        <v>94</v>
      </c>
      <c r="AJ9" s="52"/>
      <c r="AK9" s="54"/>
      <c r="AL9" s="54"/>
      <c r="AM9" s="54"/>
      <c r="AN9" s="54"/>
      <c r="AO9" s="460" t="s">
        <v>94</v>
      </c>
      <c r="AP9" s="54"/>
      <c r="AQ9" s="54"/>
      <c r="AR9" s="54"/>
      <c r="AS9" s="54"/>
      <c r="AT9" s="54"/>
      <c r="AU9" s="52"/>
      <c r="AW9" s="327"/>
      <c r="AX9" s="52"/>
      <c r="AY9" s="54"/>
      <c r="AZ9" s="54"/>
      <c r="BA9" s="54"/>
      <c r="BB9" s="54"/>
      <c r="BC9" s="460" t="s">
        <v>94</v>
      </c>
      <c r="BD9" s="52"/>
      <c r="BE9" s="54"/>
      <c r="BF9" s="54"/>
      <c r="BG9" s="54"/>
      <c r="BH9" s="54"/>
      <c r="BI9" s="460" t="s">
        <v>94</v>
      </c>
      <c r="BJ9" s="54"/>
      <c r="BK9" s="54"/>
      <c r="BL9" s="54"/>
      <c r="BM9" s="54"/>
      <c r="BN9" s="54"/>
      <c r="BO9" s="52"/>
      <c r="BP9" s="52"/>
      <c r="BQ9" s="52"/>
      <c r="BR9" s="52"/>
      <c r="BS9" s="52"/>
      <c r="BT9" s="52"/>
      <c r="BU9" s="52"/>
    </row>
    <row r="10" spans="1:73" ht="10.5">
      <c r="A10" s="52"/>
      <c r="B10" s="52"/>
      <c r="C10" s="54"/>
      <c r="D10" s="457" t="s">
        <v>978</v>
      </c>
      <c r="E10" s="373"/>
      <c r="F10" s="374"/>
      <c r="G10" s="52"/>
      <c r="H10" s="54"/>
      <c r="I10" s="54"/>
      <c r="J10" s="54"/>
      <c r="K10" s="54"/>
      <c r="L10" s="343"/>
      <c r="M10" s="374"/>
      <c r="N10" s="52"/>
      <c r="O10" s="54"/>
      <c r="P10" s="54"/>
      <c r="Q10" s="54"/>
      <c r="R10" s="54"/>
      <c r="S10" s="374"/>
      <c r="T10" s="54"/>
      <c r="U10" s="54"/>
      <c r="V10" s="54"/>
      <c r="W10" s="54"/>
      <c r="X10" s="54"/>
      <c r="Y10" s="52"/>
      <c r="AA10" s="52"/>
      <c r="AB10" s="374"/>
      <c r="AC10" s="52"/>
      <c r="AD10" s="54"/>
      <c r="AE10" s="54"/>
      <c r="AF10" s="54"/>
      <c r="AG10" s="54"/>
      <c r="AH10" s="343"/>
      <c r="AI10" s="374"/>
      <c r="AJ10" s="52"/>
      <c r="AK10" s="54"/>
      <c r="AL10" s="54"/>
      <c r="AM10" s="54"/>
      <c r="AN10" s="54"/>
      <c r="AO10" s="374"/>
      <c r="AP10" s="54"/>
      <c r="AQ10" s="54"/>
      <c r="AR10" s="54"/>
      <c r="AS10" s="54"/>
      <c r="AT10" s="54"/>
      <c r="AU10" s="52"/>
      <c r="AW10" s="327"/>
      <c r="AX10" s="52"/>
      <c r="AY10" s="54"/>
      <c r="AZ10" s="54"/>
      <c r="BA10" s="54"/>
      <c r="BB10" s="54"/>
      <c r="BC10" s="374"/>
      <c r="BD10" s="52"/>
      <c r="BE10" s="54"/>
      <c r="BF10" s="54"/>
      <c r="BG10" s="54"/>
      <c r="BH10" s="54"/>
      <c r="BI10" s="374"/>
      <c r="BJ10" s="54"/>
      <c r="BK10" s="54"/>
      <c r="BL10" s="54"/>
      <c r="BM10" s="54"/>
      <c r="BN10" s="54"/>
      <c r="BO10" s="52"/>
      <c r="BP10" s="52"/>
      <c r="BQ10" s="52"/>
      <c r="BR10" s="52"/>
      <c r="BS10" s="52"/>
      <c r="BT10" s="52"/>
      <c r="BU10" s="52"/>
    </row>
    <row r="11" spans="1:73" ht="10.5">
      <c r="A11" s="52"/>
      <c r="B11" s="52"/>
      <c r="C11" s="54"/>
      <c r="D11" s="457" t="s">
        <v>979</v>
      </c>
      <c r="E11" s="373"/>
      <c r="F11" s="374"/>
      <c r="G11" s="52"/>
      <c r="H11" s="54"/>
      <c r="I11" s="54"/>
      <c r="J11" s="54"/>
      <c r="K11" s="54"/>
      <c r="L11" s="343"/>
      <c r="M11" s="374"/>
      <c r="N11" s="52"/>
      <c r="O11" s="54"/>
      <c r="P11" s="54"/>
      <c r="Q11" s="54"/>
      <c r="R11" s="54"/>
      <c r="S11" s="374"/>
      <c r="T11" s="54"/>
      <c r="U11" s="54"/>
      <c r="V11" s="54"/>
      <c r="W11" s="54"/>
      <c r="X11" s="54"/>
      <c r="Y11" s="52"/>
      <c r="AA11" s="52"/>
      <c r="AB11" s="374"/>
      <c r="AC11" s="52"/>
      <c r="AD11" s="54"/>
      <c r="AE11" s="54"/>
      <c r="AF11" s="54"/>
      <c r="AG11" s="54"/>
      <c r="AH11" s="343"/>
      <c r="AI11" s="374"/>
      <c r="AJ11" s="52"/>
      <c r="AK11" s="54"/>
      <c r="AL11" s="54"/>
      <c r="AM11" s="54"/>
      <c r="AN11" s="54"/>
      <c r="AO11" s="374"/>
      <c r="AP11" s="54"/>
      <c r="AQ11" s="54"/>
      <c r="AR11" s="54"/>
      <c r="AS11" s="54"/>
      <c r="AT11" s="54"/>
      <c r="AU11" s="52"/>
      <c r="AW11" s="327"/>
      <c r="AX11" s="52"/>
      <c r="AY11" s="54"/>
      <c r="AZ11" s="54"/>
      <c r="BA11" s="54"/>
      <c r="BB11" s="54"/>
      <c r="BC11" s="374"/>
      <c r="BD11" s="52"/>
      <c r="BE11" s="54"/>
      <c r="BF11" s="54"/>
      <c r="BG11" s="54"/>
      <c r="BH11" s="54"/>
      <c r="BI11" s="374"/>
      <c r="BJ11" s="54"/>
      <c r="BK11" s="54"/>
      <c r="BL11" s="54"/>
      <c r="BM11" s="54"/>
      <c r="BN11" s="54"/>
      <c r="BO11" s="52"/>
      <c r="BP11" s="52"/>
      <c r="BQ11" s="52"/>
      <c r="BR11" s="52"/>
      <c r="BS11" s="52"/>
      <c r="BT11" s="52"/>
      <c r="BU11" s="52"/>
    </row>
    <row r="12" spans="1:73" ht="10.5">
      <c r="A12" s="52"/>
      <c r="B12" s="324"/>
      <c r="C12" s="133"/>
      <c r="D12" s="461" t="s">
        <v>980</v>
      </c>
      <c r="E12" s="462"/>
      <c r="F12" s="363" t="s">
        <v>515</v>
      </c>
      <c r="G12" s="50" t="s">
        <v>515</v>
      </c>
      <c r="H12" s="133" t="s">
        <v>515</v>
      </c>
      <c r="I12" s="133" t="s">
        <v>515</v>
      </c>
      <c r="J12" s="133" t="s">
        <v>515</v>
      </c>
      <c r="K12" s="133" t="s">
        <v>515</v>
      </c>
      <c r="L12" s="463"/>
      <c r="M12" s="363" t="s">
        <v>515</v>
      </c>
      <c r="N12" s="50" t="s">
        <v>515</v>
      </c>
      <c r="O12" s="133" t="s">
        <v>515</v>
      </c>
      <c r="P12" s="133" t="s">
        <v>515</v>
      </c>
      <c r="Q12" s="133" t="s">
        <v>515</v>
      </c>
      <c r="R12" s="133" t="s">
        <v>515</v>
      </c>
      <c r="S12" s="363" t="s">
        <v>515</v>
      </c>
      <c r="T12" s="133" t="s">
        <v>515</v>
      </c>
      <c r="U12" s="133" t="s">
        <v>515</v>
      </c>
      <c r="V12" s="133" t="s">
        <v>515</v>
      </c>
      <c r="W12" s="133" t="s">
        <v>515</v>
      </c>
      <c r="X12" s="133" t="s">
        <v>515</v>
      </c>
      <c r="Y12" s="52"/>
      <c r="AA12" s="324"/>
      <c r="AB12" s="363" t="s">
        <v>515</v>
      </c>
      <c r="AC12" s="50" t="s">
        <v>515</v>
      </c>
      <c r="AD12" s="133" t="s">
        <v>515</v>
      </c>
      <c r="AE12" s="133" t="s">
        <v>515</v>
      </c>
      <c r="AF12" s="133" t="s">
        <v>515</v>
      </c>
      <c r="AG12" s="133" t="s">
        <v>515</v>
      </c>
      <c r="AH12" s="463"/>
      <c r="AI12" s="363" t="s">
        <v>515</v>
      </c>
      <c r="AJ12" s="50" t="s">
        <v>515</v>
      </c>
      <c r="AK12" s="133" t="s">
        <v>515</v>
      </c>
      <c r="AL12" s="133" t="s">
        <v>515</v>
      </c>
      <c r="AM12" s="133" t="s">
        <v>515</v>
      </c>
      <c r="AN12" s="133" t="s">
        <v>515</v>
      </c>
      <c r="AO12" s="363" t="s">
        <v>515</v>
      </c>
      <c r="AP12" s="133" t="s">
        <v>515</v>
      </c>
      <c r="AQ12" s="133" t="s">
        <v>515</v>
      </c>
      <c r="AR12" s="133" t="s">
        <v>515</v>
      </c>
      <c r="AS12" s="133" t="s">
        <v>515</v>
      </c>
      <c r="AT12" s="133" t="s">
        <v>515</v>
      </c>
      <c r="AU12" s="52"/>
      <c r="AW12" s="324" t="s">
        <v>515</v>
      </c>
      <c r="AX12" s="50" t="s">
        <v>515</v>
      </c>
      <c r="AY12" s="133" t="s">
        <v>515</v>
      </c>
      <c r="AZ12" s="133" t="s">
        <v>515</v>
      </c>
      <c r="BA12" s="133" t="s">
        <v>515</v>
      </c>
      <c r="BB12" s="133" t="s">
        <v>515</v>
      </c>
      <c r="BC12" s="363" t="s">
        <v>515</v>
      </c>
      <c r="BD12" s="50" t="s">
        <v>515</v>
      </c>
      <c r="BE12" s="133" t="s">
        <v>515</v>
      </c>
      <c r="BF12" s="133" t="s">
        <v>515</v>
      </c>
      <c r="BG12" s="133" t="s">
        <v>515</v>
      </c>
      <c r="BH12" s="133" t="s">
        <v>515</v>
      </c>
      <c r="BI12" s="363" t="s">
        <v>515</v>
      </c>
      <c r="BJ12" s="133" t="s">
        <v>515</v>
      </c>
      <c r="BK12" s="133" t="s">
        <v>515</v>
      </c>
      <c r="BL12" s="133" t="s">
        <v>515</v>
      </c>
      <c r="BM12" s="133" t="s">
        <v>515</v>
      </c>
      <c r="BN12" s="133" t="s">
        <v>515</v>
      </c>
      <c r="BO12" s="52"/>
      <c r="BP12" s="52"/>
      <c r="BQ12" s="52"/>
      <c r="BR12" s="52"/>
      <c r="BS12" s="52"/>
      <c r="BT12" s="52"/>
      <c r="BU12" s="52"/>
    </row>
    <row r="13" spans="2:73" ht="12.75" customHeight="1">
      <c r="B13" s="464" t="s">
        <v>612</v>
      </c>
      <c r="C13" s="465" t="s">
        <v>540</v>
      </c>
      <c r="D13" s="466">
        <f>F13/Z13*100</f>
        <v>0.29955490427700604</v>
      </c>
      <c r="E13" s="52">
        <v>394</v>
      </c>
      <c r="F13" s="52">
        <f>G13+H13+I13+J13+K13</f>
        <v>601</v>
      </c>
      <c r="G13" s="52"/>
      <c r="H13" s="52">
        <v>116</v>
      </c>
      <c r="I13" s="52">
        <v>101</v>
      </c>
      <c r="J13" s="52">
        <v>191</v>
      </c>
      <c r="K13" s="52">
        <v>193</v>
      </c>
      <c r="L13" s="52">
        <v>133</v>
      </c>
      <c r="M13" s="52">
        <f>N13+O13+P13+Q13+R13</f>
        <v>130</v>
      </c>
      <c r="N13" s="52"/>
      <c r="O13" s="52">
        <v>24</v>
      </c>
      <c r="P13" s="52">
        <v>27</v>
      </c>
      <c r="Q13" s="52">
        <v>38</v>
      </c>
      <c r="R13" s="52">
        <v>41</v>
      </c>
      <c r="S13" s="49">
        <f>U13+V13+W13+X13</f>
        <v>107</v>
      </c>
      <c r="T13" s="52"/>
      <c r="U13" s="52">
        <v>18</v>
      </c>
      <c r="V13" s="52">
        <v>24</v>
      </c>
      <c r="W13" s="52">
        <v>40</v>
      </c>
      <c r="X13" s="49">
        <v>25</v>
      </c>
      <c r="Y13" s="467" t="s">
        <v>981</v>
      </c>
      <c r="Z13" s="468">
        <v>200631</v>
      </c>
      <c r="AA13" s="464" t="s">
        <v>612</v>
      </c>
      <c r="AB13" s="52">
        <f>AC13+AD13+AE13+AF13+AG13</f>
        <v>551</v>
      </c>
      <c r="AC13" s="52"/>
      <c r="AD13" s="52">
        <v>106</v>
      </c>
      <c r="AE13" s="52">
        <v>89</v>
      </c>
      <c r="AF13" s="52">
        <v>183</v>
      </c>
      <c r="AG13" s="52">
        <v>173</v>
      </c>
      <c r="AH13" s="52">
        <v>132</v>
      </c>
      <c r="AI13" s="52">
        <f>AJ13+AK13+AL13+AM13+AN13</f>
        <v>116</v>
      </c>
      <c r="AJ13" s="52"/>
      <c r="AK13" s="52">
        <v>22</v>
      </c>
      <c r="AL13" s="52">
        <v>25</v>
      </c>
      <c r="AM13" s="52">
        <v>38</v>
      </c>
      <c r="AN13" s="52">
        <v>31</v>
      </c>
      <c r="AO13" s="49">
        <f>AQ13+AR13+AS13+AT13</f>
        <v>101</v>
      </c>
      <c r="AP13" s="52"/>
      <c r="AQ13" s="52">
        <v>18</v>
      </c>
      <c r="AR13" s="52">
        <v>24</v>
      </c>
      <c r="AS13" s="52">
        <v>40</v>
      </c>
      <c r="AT13" s="49">
        <v>19</v>
      </c>
      <c r="AV13" s="464" t="s">
        <v>612</v>
      </c>
      <c r="AW13" s="52">
        <f>AX13+AY13+AZ13+BA13+BB13</f>
        <v>50</v>
      </c>
      <c r="AX13" s="52">
        <f>G13-AC13</f>
        <v>0</v>
      </c>
      <c r="AY13" s="52">
        <f>H13-AD13</f>
        <v>10</v>
      </c>
      <c r="AZ13" s="52">
        <f>I13-AE13</f>
        <v>12</v>
      </c>
      <c r="BA13" s="52">
        <f>J13-AF13</f>
        <v>8</v>
      </c>
      <c r="BB13" s="52">
        <f>K13-AG13</f>
        <v>20</v>
      </c>
      <c r="BC13" s="52">
        <f>BD13+BE13+BF13+BG13+BH13</f>
        <v>14</v>
      </c>
      <c r="BD13" s="52">
        <f>N13-AJ13</f>
        <v>0</v>
      </c>
      <c r="BE13" s="52">
        <f>O13-AK13</f>
        <v>2</v>
      </c>
      <c r="BF13" s="52">
        <f>P13-AL13</f>
        <v>2</v>
      </c>
      <c r="BG13" s="52">
        <f>Q13-AM13</f>
        <v>0</v>
      </c>
      <c r="BH13" s="52">
        <f>R13-AN13</f>
        <v>10</v>
      </c>
      <c r="BI13" s="49">
        <f>BK13+BL13+BM13+BN13</f>
        <v>6</v>
      </c>
      <c r="BJ13" s="52">
        <f>T13-AP13</f>
        <v>0</v>
      </c>
      <c r="BK13" s="52">
        <f>U13-AQ13</f>
        <v>0</v>
      </c>
      <c r="BL13" s="52">
        <f>V13-AR13</f>
        <v>0</v>
      </c>
      <c r="BM13" s="52">
        <f>W13-AS13</f>
        <v>0</v>
      </c>
      <c r="BN13" s="52">
        <f>X13-AT13</f>
        <v>6</v>
      </c>
      <c r="BO13" s="52"/>
      <c r="BP13" s="52"/>
      <c r="BQ13" s="52"/>
      <c r="BR13" s="52"/>
      <c r="BS13" s="52"/>
      <c r="BT13" s="52"/>
      <c r="BU13" s="52"/>
    </row>
    <row r="14" spans="2:73" ht="12.75" customHeight="1">
      <c r="B14" s="464" t="s">
        <v>613</v>
      </c>
      <c r="C14" s="465" t="s">
        <v>229</v>
      </c>
      <c r="D14" s="466">
        <f>F14/Z14*100</f>
        <v>1.000066394449424</v>
      </c>
      <c r="E14" s="52">
        <v>1372</v>
      </c>
      <c r="F14" s="52">
        <f aca="true" t="shared" si="0" ref="F14:F35">G14+H14+I14+J14+K14</f>
        <v>1205</v>
      </c>
      <c r="G14" s="52"/>
      <c r="H14" s="52">
        <v>115</v>
      </c>
      <c r="I14" s="52">
        <v>201</v>
      </c>
      <c r="J14" s="52">
        <v>444</v>
      </c>
      <c r="K14" s="52">
        <v>445</v>
      </c>
      <c r="L14" s="52"/>
      <c r="M14" s="52">
        <f aca="true" t="shared" si="1" ref="M14:M35">N14+O14+P14+Q14+R14</f>
        <v>61</v>
      </c>
      <c r="N14" s="52"/>
      <c r="O14" s="52">
        <v>1</v>
      </c>
      <c r="P14" s="52">
        <v>21</v>
      </c>
      <c r="Q14" s="52">
        <v>30</v>
      </c>
      <c r="R14" s="52">
        <v>9</v>
      </c>
      <c r="S14" s="49">
        <f>U14+V14+W14+X14</f>
        <v>227</v>
      </c>
      <c r="T14" s="52"/>
      <c r="U14" s="52">
        <v>23</v>
      </c>
      <c r="V14" s="52">
        <v>38</v>
      </c>
      <c r="W14" s="52">
        <v>78</v>
      </c>
      <c r="X14" s="49">
        <v>88</v>
      </c>
      <c r="Y14" s="467" t="s">
        <v>981</v>
      </c>
      <c r="Z14" s="468">
        <v>120492</v>
      </c>
      <c r="AA14" s="464" t="s">
        <v>613</v>
      </c>
      <c r="AB14" s="52">
        <f>AC14+AD14+AE14+AF14+AG14</f>
        <v>490</v>
      </c>
      <c r="AC14" s="52"/>
      <c r="AD14" s="52">
        <v>49</v>
      </c>
      <c r="AE14" s="52">
        <v>93</v>
      </c>
      <c r="AF14" s="52">
        <v>147</v>
      </c>
      <c r="AG14" s="52">
        <v>201</v>
      </c>
      <c r="AH14" s="52"/>
      <c r="AI14" s="52">
        <f>AJ14+AK14+AL14+AM14+AN14</f>
        <v>0</v>
      </c>
      <c r="AJ14" s="52"/>
      <c r="AK14" s="52"/>
      <c r="AL14" s="52"/>
      <c r="AM14" s="52"/>
      <c r="AN14" s="52"/>
      <c r="AO14" s="49">
        <f>AQ14+AR14+AS14+AT14</f>
        <v>89</v>
      </c>
      <c r="AP14" s="52"/>
      <c r="AQ14" s="52">
        <v>8</v>
      </c>
      <c r="AR14" s="52">
        <v>27</v>
      </c>
      <c r="AS14" s="52">
        <v>23</v>
      </c>
      <c r="AT14" s="49">
        <v>31</v>
      </c>
      <c r="AV14" s="464" t="s">
        <v>613</v>
      </c>
      <c r="AW14" s="52">
        <f>AX14+AY14+AZ14+BA14+BB14</f>
        <v>715</v>
      </c>
      <c r="AX14" s="52">
        <f aca="true" t="shared" si="2" ref="AX14:BB35">G14-AC14</f>
        <v>0</v>
      </c>
      <c r="AY14" s="52">
        <f t="shared" si="2"/>
        <v>66</v>
      </c>
      <c r="AZ14" s="52">
        <f t="shared" si="2"/>
        <v>108</v>
      </c>
      <c r="BA14" s="52">
        <f t="shared" si="2"/>
        <v>297</v>
      </c>
      <c r="BB14" s="52">
        <f t="shared" si="2"/>
        <v>244</v>
      </c>
      <c r="BC14" s="52">
        <f>BD14+BE14+BF14+BG14+BH14</f>
        <v>61</v>
      </c>
      <c r="BD14" s="52">
        <f aca="true" t="shared" si="3" ref="BD14:BH35">N14-AJ14</f>
        <v>0</v>
      </c>
      <c r="BE14" s="52">
        <f t="shared" si="3"/>
        <v>1</v>
      </c>
      <c r="BF14" s="52">
        <f t="shared" si="3"/>
        <v>21</v>
      </c>
      <c r="BG14" s="52">
        <f t="shared" si="3"/>
        <v>30</v>
      </c>
      <c r="BH14" s="52">
        <f t="shared" si="3"/>
        <v>9</v>
      </c>
      <c r="BI14" s="49">
        <f>BK14+BL14+BM14+BN14</f>
        <v>138</v>
      </c>
      <c r="BJ14" s="52">
        <f aca="true" t="shared" si="4" ref="BJ14:BN35">T14-AP14</f>
        <v>0</v>
      </c>
      <c r="BK14" s="52">
        <f t="shared" si="4"/>
        <v>15</v>
      </c>
      <c r="BL14" s="52">
        <f t="shared" si="4"/>
        <v>11</v>
      </c>
      <c r="BM14" s="52">
        <f t="shared" si="4"/>
        <v>55</v>
      </c>
      <c r="BN14" s="52">
        <f t="shared" si="4"/>
        <v>57</v>
      </c>
      <c r="BO14" s="52"/>
      <c r="BP14" s="52"/>
      <c r="BQ14" s="52"/>
      <c r="BR14" s="52"/>
      <c r="BS14" s="52"/>
      <c r="BT14" s="52"/>
      <c r="BU14" s="52"/>
    </row>
    <row r="15" spans="2:73" ht="12.75" customHeight="1">
      <c r="B15" s="464" t="s">
        <v>614</v>
      </c>
      <c r="C15" s="465" t="s">
        <v>230</v>
      </c>
      <c r="D15" s="466">
        <f>F15/Z15*100</f>
        <v>2.6138862708136976</v>
      </c>
      <c r="E15" s="52">
        <v>2158</v>
      </c>
      <c r="F15" s="52">
        <f t="shared" si="0"/>
        <v>2080</v>
      </c>
      <c r="G15" s="52"/>
      <c r="H15" s="52">
        <v>164</v>
      </c>
      <c r="I15" s="52">
        <v>399</v>
      </c>
      <c r="J15" s="52">
        <v>918</v>
      </c>
      <c r="K15" s="52">
        <v>599</v>
      </c>
      <c r="L15" s="52">
        <v>2</v>
      </c>
      <c r="M15" s="52">
        <f t="shared" si="1"/>
        <v>172</v>
      </c>
      <c r="N15" s="52"/>
      <c r="O15" s="52">
        <v>21</v>
      </c>
      <c r="P15" s="52">
        <v>40</v>
      </c>
      <c r="Q15" s="52">
        <v>77</v>
      </c>
      <c r="R15" s="52">
        <v>34</v>
      </c>
      <c r="S15" s="49">
        <f>U15+V15+W15+X15</f>
        <v>451</v>
      </c>
      <c r="U15" s="49">
        <v>37</v>
      </c>
      <c r="V15" s="49">
        <v>71</v>
      </c>
      <c r="W15" s="49">
        <v>215</v>
      </c>
      <c r="X15" s="49">
        <v>128</v>
      </c>
      <c r="Y15" s="467" t="s">
        <v>981</v>
      </c>
      <c r="Z15" s="468">
        <v>79575</v>
      </c>
      <c r="AA15" s="464" t="s">
        <v>614</v>
      </c>
      <c r="AB15" s="52">
        <f>AC15+AD15+AE15+AF15+AG15</f>
        <v>608</v>
      </c>
      <c r="AC15" s="52"/>
      <c r="AD15" s="52">
        <v>49</v>
      </c>
      <c r="AE15" s="52">
        <v>167</v>
      </c>
      <c r="AF15" s="52">
        <v>207</v>
      </c>
      <c r="AG15" s="52">
        <v>185</v>
      </c>
      <c r="AH15" s="52"/>
      <c r="AI15" s="52">
        <f>AJ15+AK15+AL15+AM15+AN15</f>
        <v>55</v>
      </c>
      <c r="AJ15" s="52"/>
      <c r="AK15" s="52"/>
      <c r="AL15" s="52">
        <v>12</v>
      </c>
      <c r="AM15" s="52">
        <v>43</v>
      </c>
      <c r="AN15" s="52"/>
      <c r="AO15" s="49">
        <f>AQ15+AR15+AS15+AT15</f>
        <v>97</v>
      </c>
      <c r="AQ15" s="49">
        <v>10</v>
      </c>
      <c r="AR15" s="49">
        <v>24</v>
      </c>
      <c r="AS15" s="49">
        <v>37</v>
      </c>
      <c r="AT15" s="49">
        <v>26</v>
      </c>
      <c r="AV15" s="464" t="s">
        <v>614</v>
      </c>
      <c r="AW15" s="52">
        <f>AX15+AY15+AZ15+BA15+BB15</f>
        <v>1472</v>
      </c>
      <c r="AX15" s="52">
        <f t="shared" si="2"/>
        <v>0</v>
      </c>
      <c r="AY15" s="52">
        <f t="shared" si="2"/>
        <v>115</v>
      </c>
      <c r="AZ15" s="52">
        <f t="shared" si="2"/>
        <v>232</v>
      </c>
      <c r="BA15" s="52">
        <f t="shared" si="2"/>
        <v>711</v>
      </c>
      <c r="BB15" s="52">
        <f t="shared" si="2"/>
        <v>414</v>
      </c>
      <c r="BC15" s="52">
        <f>BD15+BE15+BF15+BG15+BH15</f>
        <v>117</v>
      </c>
      <c r="BD15" s="52">
        <f t="shared" si="3"/>
        <v>0</v>
      </c>
      <c r="BE15" s="52">
        <f t="shared" si="3"/>
        <v>21</v>
      </c>
      <c r="BF15" s="52">
        <f t="shared" si="3"/>
        <v>28</v>
      </c>
      <c r="BG15" s="52">
        <f t="shared" si="3"/>
        <v>34</v>
      </c>
      <c r="BH15" s="52">
        <f t="shared" si="3"/>
        <v>34</v>
      </c>
      <c r="BI15" s="49">
        <f>BK15+BL15+BM15+BN15</f>
        <v>354</v>
      </c>
      <c r="BJ15" s="52">
        <f t="shared" si="4"/>
        <v>0</v>
      </c>
      <c r="BK15" s="52">
        <f t="shared" si="4"/>
        <v>27</v>
      </c>
      <c r="BL15" s="52">
        <f t="shared" si="4"/>
        <v>47</v>
      </c>
      <c r="BM15" s="52">
        <f t="shared" si="4"/>
        <v>178</v>
      </c>
      <c r="BN15" s="52">
        <f t="shared" si="4"/>
        <v>102</v>
      </c>
      <c r="BO15" s="52"/>
      <c r="BP15" s="52"/>
      <c r="BQ15" s="52"/>
      <c r="BR15" s="52"/>
      <c r="BS15" s="52"/>
      <c r="BT15" s="52"/>
      <c r="BU15" s="52"/>
    </row>
    <row r="16" spans="2:73" ht="12.75" customHeight="1">
      <c r="B16" s="464" t="s">
        <v>615</v>
      </c>
      <c r="C16" s="465" t="s">
        <v>231</v>
      </c>
      <c r="D16" s="466">
        <f>F16/Z16*100</f>
        <v>5.3322101144052825</v>
      </c>
      <c r="E16" s="52">
        <v>3264</v>
      </c>
      <c r="F16" s="52">
        <f t="shared" si="0"/>
        <v>9811</v>
      </c>
      <c r="G16" s="52"/>
      <c r="H16" s="52">
        <v>206</v>
      </c>
      <c r="I16" s="52">
        <v>2341</v>
      </c>
      <c r="J16" s="52">
        <v>4312</v>
      </c>
      <c r="K16" s="52">
        <v>2952</v>
      </c>
      <c r="L16" s="52"/>
      <c r="M16" s="52">
        <f t="shared" si="1"/>
        <v>0</v>
      </c>
      <c r="N16" s="52"/>
      <c r="O16" s="52"/>
      <c r="P16" s="52"/>
      <c r="Q16" s="52"/>
      <c r="R16" s="52"/>
      <c r="S16" s="49">
        <f>U16+V16+W16+X16</f>
        <v>2273</v>
      </c>
      <c r="U16" s="49">
        <v>66</v>
      </c>
      <c r="V16" s="49">
        <v>510</v>
      </c>
      <c r="W16" s="49">
        <v>832</v>
      </c>
      <c r="X16" s="49">
        <v>865</v>
      </c>
      <c r="Y16" s="467" t="s">
        <v>982</v>
      </c>
      <c r="Z16" s="469">
        <v>183995</v>
      </c>
      <c r="AA16" s="464" t="s">
        <v>615</v>
      </c>
      <c r="AB16" s="52">
        <f>AC16+AD16+AE16+AF16+AG16</f>
        <v>9811</v>
      </c>
      <c r="AC16" s="52"/>
      <c r="AD16" s="52">
        <v>206</v>
      </c>
      <c r="AE16" s="52">
        <v>2341</v>
      </c>
      <c r="AF16" s="52">
        <v>4312</v>
      </c>
      <c r="AG16" s="52">
        <v>2952</v>
      </c>
      <c r="AH16" s="52"/>
      <c r="AI16" s="52">
        <f>AJ16+AK16+AL16+AM16+AN16</f>
        <v>0</v>
      </c>
      <c r="AJ16" s="52"/>
      <c r="AK16" s="52"/>
      <c r="AL16" s="52"/>
      <c r="AM16" s="52"/>
      <c r="AN16" s="52"/>
      <c r="AO16" s="49">
        <f>AQ16+AR16+AS16+AT16</f>
        <v>2273</v>
      </c>
      <c r="AQ16" s="49">
        <v>66</v>
      </c>
      <c r="AR16" s="49">
        <v>510</v>
      </c>
      <c r="AS16" s="49">
        <v>832</v>
      </c>
      <c r="AT16" s="49">
        <v>865</v>
      </c>
      <c r="AV16" s="464" t="s">
        <v>615</v>
      </c>
      <c r="AW16" s="52">
        <f>AX16+AY16+AZ16+BA16+BB16</f>
        <v>0</v>
      </c>
      <c r="AX16" s="52">
        <f t="shared" si="2"/>
        <v>0</v>
      </c>
      <c r="AY16" s="52">
        <f t="shared" si="2"/>
        <v>0</v>
      </c>
      <c r="AZ16" s="52">
        <f t="shared" si="2"/>
        <v>0</v>
      </c>
      <c r="BA16" s="52">
        <f t="shared" si="2"/>
        <v>0</v>
      </c>
      <c r="BB16" s="52">
        <f t="shared" si="2"/>
        <v>0</v>
      </c>
      <c r="BC16" s="52">
        <f>BD16+BE16+BF16+BG16+BH16</f>
        <v>0</v>
      </c>
      <c r="BD16" s="52">
        <f t="shared" si="3"/>
        <v>0</v>
      </c>
      <c r="BE16" s="52">
        <f t="shared" si="3"/>
        <v>0</v>
      </c>
      <c r="BF16" s="52">
        <f t="shared" si="3"/>
        <v>0</v>
      </c>
      <c r="BG16" s="52">
        <f t="shared" si="3"/>
        <v>0</v>
      </c>
      <c r="BH16" s="52">
        <f t="shared" si="3"/>
        <v>0</v>
      </c>
      <c r="BI16" s="49">
        <f>BK16+BL16+BM16+BN16</f>
        <v>0</v>
      </c>
      <c r="BJ16" s="52">
        <f t="shared" si="4"/>
        <v>0</v>
      </c>
      <c r="BK16" s="52">
        <f t="shared" si="4"/>
        <v>0</v>
      </c>
      <c r="BL16" s="52">
        <f t="shared" si="4"/>
        <v>0</v>
      </c>
      <c r="BM16" s="52">
        <f t="shared" si="4"/>
        <v>0</v>
      </c>
      <c r="BN16" s="52">
        <f t="shared" si="4"/>
        <v>0</v>
      </c>
      <c r="BO16" s="52"/>
      <c r="BP16" s="52"/>
      <c r="BQ16" s="52"/>
      <c r="BR16" s="52"/>
      <c r="BS16" s="52"/>
      <c r="BT16" s="52"/>
      <c r="BU16" s="52"/>
    </row>
    <row r="17" spans="2:73" ht="10.5" customHeight="1">
      <c r="B17" s="464"/>
      <c r="C17" s="465"/>
      <c r="F17" s="52"/>
      <c r="M17" s="52"/>
      <c r="Y17" s="470"/>
      <c r="AA17" s="464"/>
      <c r="AB17" s="52"/>
      <c r="AI17" s="52"/>
      <c r="AV17" s="464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</row>
    <row r="18" spans="2:73" ht="12.75" customHeight="1">
      <c r="B18" s="464" t="s">
        <v>616</v>
      </c>
      <c r="C18" s="465" t="s">
        <v>232</v>
      </c>
      <c r="D18" s="466">
        <f>F18/Z18*100</f>
        <v>8.203056067112211</v>
      </c>
      <c r="E18" s="52">
        <v>1320</v>
      </c>
      <c r="F18" s="52">
        <f t="shared" si="0"/>
        <v>18129</v>
      </c>
      <c r="G18" s="52"/>
      <c r="H18" s="52">
        <v>1021</v>
      </c>
      <c r="I18" s="52">
        <v>2350</v>
      </c>
      <c r="J18" s="52">
        <v>8120</v>
      </c>
      <c r="K18" s="52">
        <v>6638</v>
      </c>
      <c r="L18" s="52">
        <v>37</v>
      </c>
      <c r="M18" s="52">
        <f t="shared" si="1"/>
        <v>20</v>
      </c>
      <c r="N18" s="52"/>
      <c r="O18" s="52">
        <v>2</v>
      </c>
      <c r="P18" s="52">
        <v>5</v>
      </c>
      <c r="Q18" s="52">
        <v>8</v>
      </c>
      <c r="R18" s="52">
        <v>5</v>
      </c>
      <c r="S18" s="49">
        <f>U18+V18+W18+X18</f>
        <v>1956</v>
      </c>
      <c r="U18" s="49">
        <v>88</v>
      </c>
      <c r="V18" s="49">
        <v>150</v>
      </c>
      <c r="W18" s="49">
        <v>1058</v>
      </c>
      <c r="X18" s="49">
        <v>660</v>
      </c>
      <c r="Y18" s="467" t="s">
        <v>983</v>
      </c>
      <c r="Z18" s="469">
        <v>221003</v>
      </c>
      <c r="AA18" s="464" t="s">
        <v>616</v>
      </c>
      <c r="AB18" s="52">
        <f>AC18+AD18+AE18+AF18+AG18</f>
        <v>16200</v>
      </c>
      <c r="AC18" s="52"/>
      <c r="AD18" s="52">
        <v>545</v>
      </c>
      <c r="AE18" s="52">
        <v>1749</v>
      </c>
      <c r="AF18" s="52">
        <v>7480</v>
      </c>
      <c r="AG18" s="52">
        <v>6426</v>
      </c>
      <c r="AH18" s="52"/>
      <c r="AI18" s="52">
        <f>AJ18+AK18+AL18+AM18+AN18</f>
        <v>20</v>
      </c>
      <c r="AJ18" s="52"/>
      <c r="AK18" s="52">
        <v>2</v>
      </c>
      <c r="AL18" s="52">
        <v>5</v>
      </c>
      <c r="AM18" s="52">
        <v>8</v>
      </c>
      <c r="AN18" s="52">
        <v>5</v>
      </c>
      <c r="AO18" s="49">
        <f>AQ18+AR18+AS18+AT18</f>
        <v>1956</v>
      </c>
      <c r="AQ18" s="49">
        <v>88</v>
      </c>
      <c r="AR18" s="49">
        <v>150</v>
      </c>
      <c r="AS18" s="49">
        <v>1058</v>
      </c>
      <c r="AT18" s="49">
        <v>660</v>
      </c>
      <c r="AV18" s="464" t="s">
        <v>616</v>
      </c>
      <c r="AW18" s="52">
        <f>AX18+AY18+AZ18+BA18+BB18</f>
        <v>1929</v>
      </c>
      <c r="AX18" s="52">
        <f t="shared" si="2"/>
        <v>0</v>
      </c>
      <c r="AY18" s="52">
        <f t="shared" si="2"/>
        <v>476</v>
      </c>
      <c r="AZ18" s="52">
        <f t="shared" si="2"/>
        <v>601</v>
      </c>
      <c r="BA18" s="52">
        <f t="shared" si="2"/>
        <v>640</v>
      </c>
      <c r="BB18" s="52">
        <f t="shared" si="2"/>
        <v>212</v>
      </c>
      <c r="BC18" s="52">
        <f>BD18+BE18+BF18+BG18+BH18</f>
        <v>0</v>
      </c>
      <c r="BD18" s="52">
        <f t="shared" si="3"/>
        <v>0</v>
      </c>
      <c r="BE18" s="52">
        <f t="shared" si="3"/>
        <v>0</v>
      </c>
      <c r="BF18" s="52">
        <f t="shared" si="3"/>
        <v>0</v>
      </c>
      <c r="BG18" s="52">
        <f t="shared" si="3"/>
        <v>0</v>
      </c>
      <c r="BH18" s="52">
        <f t="shared" si="3"/>
        <v>0</v>
      </c>
      <c r="BI18" s="49">
        <f>BK18+BL18+BM18+BN18</f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  <c r="BO18" s="52"/>
      <c r="BP18" s="52"/>
      <c r="BQ18" s="52"/>
      <c r="BR18" s="52"/>
      <c r="BS18" s="52"/>
      <c r="BT18" s="52"/>
      <c r="BU18" s="52"/>
    </row>
    <row r="19" spans="2:73" ht="12.75" customHeight="1">
      <c r="B19" s="464" t="s">
        <v>617</v>
      </c>
      <c r="C19" s="465" t="s">
        <v>233</v>
      </c>
      <c r="D19" s="466">
        <f aca="true" t="shared" si="5" ref="D19:D37">F19/Z19*100</f>
        <v>0.8224353481786332</v>
      </c>
      <c r="E19" s="52">
        <v>2245</v>
      </c>
      <c r="F19" s="52">
        <f t="shared" si="0"/>
        <v>2486</v>
      </c>
      <c r="G19" s="52"/>
      <c r="H19" s="52">
        <v>67</v>
      </c>
      <c r="I19" s="52">
        <v>106</v>
      </c>
      <c r="J19" s="52">
        <v>1700</v>
      </c>
      <c r="K19" s="52">
        <v>613</v>
      </c>
      <c r="L19" s="52">
        <v>11</v>
      </c>
      <c r="M19" s="52">
        <f t="shared" si="1"/>
        <v>17</v>
      </c>
      <c r="N19" s="52"/>
      <c r="O19" s="52"/>
      <c r="P19" s="52"/>
      <c r="Q19" s="52">
        <v>11</v>
      </c>
      <c r="R19" s="52">
        <v>6</v>
      </c>
      <c r="S19" s="49">
        <f>U19+V19+W19+X19</f>
        <v>72</v>
      </c>
      <c r="U19" s="49">
        <v>1</v>
      </c>
      <c r="V19" s="49">
        <v>7</v>
      </c>
      <c r="W19" s="49">
        <v>40</v>
      </c>
      <c r="X19" s="49">
        <v>24</v>
      </c>
      <c r="Y19" s="467" t="s">
        <v>982</v>
      </c>
      <c r="Z19" s="469">
        <v>302273</v>
      </c>
      <c r="AA19" s="464" t="s">
        <v>617</v>
      </c>
      <c r="AB19" s="52">
        <f>AC19+AD19+AE19+AF19+AG19</f>
        <v>2486</v>
      </c>
      <c r="AC19" s="52"/>
      <c r="AD19" s="52">
        <v>67</v>
      </c>
      <c r="AE19" s="52">
        <v>106</v>
      </c>
      <c r="AF19" s="52">
        <v>1700</v>
      </c>
      <c r="AG19" s="52">
        <v>613</v>
      </c>
      <c r="AH19" s="52">
        <v>127</v>
      </c>
      <c r="AI19" s="52">
        <f>AJ19+AK19+AL19+AM19+AN19</f>
        <v>17</v>
      </c>
      <c r="AJ19" s="52"/>
      <c r="AK19" s="52"/>
      <c r="AL19" s="52"/>
      <c r="AM19" s="52">
        <v>11</v>
      </c>
      <c r="AN19" s="52">
        <v>6</v>
      </c>
      <c r="AO19" s="49">
        <f>AQ19+AR19+AS19+AT19</f>
        <v>72</v>
      </c>
      <c r="AQ19" s="49">
        <v>1</v>
      </c>
      <c r="AR19" s="49">
        <v>7</v>
      </c>
      <c r="AS19" s="49">
        <v>40</v>
      </c>
      <c r="AT19" s="49">
        <v>24</v>
      </c>
      <c r="AV19" s="464" t="s">
        <v>617</v>
      </c>
      <c r="AW19" s="52">
        <f>AX19+AY19+AZ19+BA19+BB19</f>
        <v>0</v>
      </c>
      <c r="AX19" s="52">
        <f t="shared" si="2"/>
        <v>0</v>
      </c>
      <c r="AY19" s="52">
        <f t="shared" si="2"/>
        <v>0</v>
      </c>
      <c r="AZ19" s="52">
        <f t="shared" si="2"/>
        <v>0</v>
      </c>
      <c r="BA19" s="52">
        <f t="shared" si="2"/>
        <v>0</v>
      </c>
      <c r="BB19" s="52">
        <f t="shared" si="2"/>
        <v>0</v>
      </c>
      <c r="BC19" s="52">
        <f>BD19+BE19+BF19+BG19+BH19</f>
        <v>0</v>
      </c>
      <c r="BD19" s="52">
        <f t="shared" si="3"/>
        <v>0</v>
      </c>
      <c r="BE19" s="52">
        <f t="shared" si="3"/>
        <v>0</v>
      </c>
      <c r="BF19" s="52">
        <f t="shared" si="3"/>
        <v>0</v>
      </c>
      <c r="BG19" s="52">
        <f t="shared" si="3"/>
        <v>0</v>
      </c>
      <c r="BH19" s="52">
        <f t="shared" si="3"/>
        <v>0</v>
      </c>
      <c r="BI19" s="49">
        <f>BK19+BL19+BM19+BN19</f>
        <v>0</v>
      </c>
      <c r="BJ19" s="52">
        <f t="shared" si="4"/>
        <v>0</v>
      </c>
      <c r="BK19" s="52">
        <f t="shared" si="4"/>
        <v>0</v>
      </c>
      <c r="BL19" s="52">
        <f t="shared" si="4"/>
        <v>0</v>
      </c>
      <c r="BM19" s="52">
        <f t="shared" si="4"/>
        <v>0</v>
      </c>
      <c r="BN19" s="52">
        <f t="shared" si="4"/>
        <v>0</v>
      </c>
      <c r="BO19" s="52"/>
      <c r="BP19" s="52"/>
      <c r="BQ19" s="52"/>
      <c r="BR19" s="52"/>
      <c r="BS19" s="52"/>
      <c r="BT19" s="52"/>
      <c r="BU19" s="52"/>
    </row>
    <row r="20" spans="2:73" ht="12.75" customHeight="1">
      <c r="B20" s="464" t="s">
        <v>333</v>
      </c>
      <c r="C20" s="465" t="s">
        <v>234</v>
      </c>
      <c r="D20" s="466">
        <f t="shared" si="5"/>
        <v>3.4205820191838723</v>
      </c>
      <c r="E20" s="52">
        <v>370</v>
      </c>
      <c r="F20" s="52">
        <f t="shared" si="0"/>
        <v>5260</v>
      </c>
      <c r="G20" s="52"/>
      <c r="H20" s="52">
        <v>188</v>
      </c>
      <c r="I20" s="52">
        <v>1436</v>
      </c>
      <c r="J20" s="52">
        <v>2254</v>
      </c>
      <c r="K20" s="52">
        <v>1382</v>
      </c>
      <c r="L20" s="52"/>
      <c r="M20" s="52">
        <f t="shared" si="1"/>
        <v>0</v>
      </c>
      <c r="N20" s="52"/>
      <c r="O20" s="52"/>
      <c r="P20" s="52"/>
      <c r="Q20" s="52"/>
      <c r="R20" s="52"/>
      <c r="S20" s="49">
        <f>U20+V20+W20+X20</f>
        <v>1781</v>
      </c>
      <c r="U20" s="49">
        <v>30</v>
      </c>
      <c r="V20" s="49">
        <v>326</v>
      </c>
      <c r="W20" s="49">
        <v>904</v>
      </c>
      <c r="X20" s="49">
        <v>521</v>
      </c>
      <c r="Y20" s="467" t="s">
        <v>981</v>
      </c>
      <c r="Z20" s="469">
        <v>153775</v>
      </c>
      <c r="AA20" s="464" t="s">
        <v>333</v>
      </c>
      <c r="AB20" s="52">
        <f>AC20+AD20+AE20+AF20+AG20</f>
        <v>4865</v>
      </c>
      <c r="AC20" s="52"/>
      <c r="AD20" s="52">
        <v>186</v>
      </c>
      <c r="AE20" s="52">
        <v>1307</v>
      </c>
      <c r="AF20" s="52">
        <v>2022</v>
      </c>
      <c r="AG20" s="52">
        <v>1350</v>
      </c>
      <c r="AH20" s="52">
        <v>619</v>
      </c>
      <c r="AI20" s="52">
        <f>AJ20+AK20+AL20+AM20+AN20</f>
        <v>0</v>
      </c>
      <c r="AJ20" s="52"/>
      <c r="AK20" s="52"/>
      <c r="AL20" s="52"/>
      <c r="AM20" s="52"/>
      <c r="AN20" s="52"/>
      <c r="AO20" s="49">
        <f>AQ20+AR20+AS20+AT20</f>
        <v>1740</v>
      </c>
      <c r="AQ20" s="49">
        <v>25</v>
      </c>
      <c r="AR20" s="49">
        <v>318</v>
      </c>
      <c r="AS20" s="49">
        <v>892</v>
      </c>
      <c r="AT20" s="49">
        <v>505</v>
      </c>
      <c r="AV20" s="464" t="s">
        <v>333</v>
      </c>
      <c r="AW20" s="52">
        <f>AX20+AY20+AZ20+BA20+BB20</f>
        <v>395</v>
      </c>
      <c r="AX20" s="52">
        <f t="shared" si="2"/>
        <v>0</v>
      </c>
      <c r="AY20" s="52">
        <f t="shared" si="2"/>
        <v>2</v>
      </c>
      <c r="AZ20" s="52">
        <f t="shared" si="2"/>
        <v>129</v>
      </c>
      <c r="BA20" s="52">
        <f t="shared" si="2"/>
        <v>232</v>
      </c>
      <c r="BB20" s="52">
        <f t="shared" si="2"/>
        <v>32</v>
      </c>
      <c r="BC20" s="52">
        <f>BD20+BE20+BF20+BG20+BH20</f>
        <v>0</v>
      </c>
      <c r="BD20" s="52">
        <f t="shared" si="3"/>
        <v>0</v>
      </c>
      <c r="BE20" s="52">
        <f t="shared" si="3"/>
        <v>0</v>
      </c>
      <c r="BF20" s="52">
        <f t="shared" si="3"/>
        <v>0</v>
      </c>
      <c r="BG20" s="52">
        <f t="shared" si="3"/>
        <v>0</v>
      </c>
      <c r="BH20" s="52">
        <f t="shared" si="3"/>
        <v>0</v>
      </c>
      <c r="BI20" s="49">
        <f>BK20+BL20+BM20+BN20</f>
        <v>41</v>
      </c>
      <c r="BJ20" s="52">
        <f t="shared" si="4"/>
        <v>0</v>
      </c>
      <c r="BK20" s="52">
        <f t="shared" si="4"/>
        <v>5</v>
      </c>
      <c r="BL20" s="52">
        <f t="shared" si="4"/>
        <v>8</v>
      </c>
      <c r="BM20" s="52">
        <f t="shared" si="4"/>
        <v>12</v>
      </c>
      <c r="BN20" s="52">
        <f t="shared" si="4"/>
        <v>16</v>
      </c>
      <c r="BO20" s="52"/>
      <c r="BP20" s="52"/>
      <c r="BQ20" s="52"/>
      <c r="BR20" s="52"/>
      <c r="BS20" s="52"/>
      <c r="BT20" s="52"/>
      <c r="BU20" s="52"/>
    </row>
    <row r="21" spans="2:73" ht="12.75" customHeight="1">
      <c r="B21" s="464" t="s">
        <v>334</v>
      </c>
      <c r="C21" s="465" t="s">
        <v>235</v>
      </c>
      <c r="D21" s="466">
        <f t="shared" si="5"/>
        <v>0.6430949004937602</v>
      </c>
      <c r="E21" s="52">
        <v>1491</v>
      </c>
      <c r="F21" s="52">
        <f t="shared" si="0"/>
        <v>1279</v>
      </c>
      <c r="G21" s="52"/>
      <c r="H21" s="52">
        <v>58</v>
      </c>
      <c r="I21" s="52">
        <v>87</v>
      </c>
      <c r="J21" s="52">
        <v>634</v>
      </c>
      <c r="K21" s="52">
        <v>500</v>
      </c>
      <c r="L21" s="52"/>
      <c r="M21" s="52">
        <f t="shared" si="1"/>
        <v>0</v>
      </c>
      <c r="N21" s="52"/>
      <c r="O21" s="52"/>
      <c r="P21" s="52"/>
      <c r="Q21" s="52"/>
      <c r="R21" s="52"/>
      <c r="S21" s="49">
        <f>U21+V21+W21+X21</f>
        <v>350</v>
      </c>
      <c r="U21" s="49">
        <v>7</v>
      </c>
      <c r="V21" s="49">
        <v>10</v>
      </c>
      <c r="W21" s="49">
        <v>169</v>
      </c>
      <c r="X21" s="49">
        <v>164</v>
      </c>
      <c r="Y21" s="467" t="s">
        <v>981</v>
      </c>
      <c r="Z21" s="469">
        <v>198882</v>
      </c>
      <c r="AA21" s="464" t="s">
        <v>334</v>
      </c>
      <c r="AB21" s="52">
        <f>AC21+AD21+AE21+AF21+AG21</f>
        <v>956</v>
      </c>
      <c r="AC21" s="52"/>
      <c r="AD21" s="52">
        <v>37</v>
      </c>
      <c r="AE21" s="52">
        <v>67</v>
      </c>
      <c r="AF21" s="52">
        <v>476</v>
      </c>
      <c r="AG21" s="52">
        <v>376</v>
      </c>
      <c r="AH21" s="52"/>
      <c r="AI21" s="52">
        <f>AJ21+AK21+AL21+AM21+AN21</f>
        <v>0</v>
      </c>
      <c r="AJ21" s="52"/>
      <c r="AK21" s="52"/>
      <c r="AL21" s="52"/>
      <c r="AM21" s="52"/>
      <c r="AN21" s="52"/>
      <c r="AO21" s="49">
        <f>AQ21+AR21+AS21+AT21</f>
        <v>183</v>
      </c>
      <c r="AQ21" s="49">
        <v>3</v>
      </c>
      <c r="AR21" s="49">
        <v>6</v>
      </c>
      <c r="AS21" s="49">
        <v>94</v>
      </c>
      <c r="AT21" s="49">
        <v>80</v>
      </c>
      <c r="AV21" s="464" t="s">
        <v>334</v>
      </c>
      <c r="AW21" s="52">
        <f>AX21+AY21+AZ21+BA21+BB21</f>
        <v>323</v>
      </c>
      <c r="AX21" s="52">
        <f t="shared" si="2"/>
        <v>0</v>
      </c>
      <c r="AY21" s="52">
        <f t="shared" si="2"/>
        <v>21</v>
      </c>
      <c r="AZ21" s="52">
        <f t="shared" si="2"/>
        <v>20</v>
      </c>
      <c r="BA21" s="52">
        <f t="shared" si="2"/>
        <v>158</v>
      </c>
      <c r="BB21" s="52">
        <f t="shared" si="2"/>
        <v>124</v>
      </c>
      <c r="BC21" s="52">
        <f>BD21+BE21+BF21+BG21+BH21</f>
        <v>0</v>
      </c>
      <c r="BD21" s="52">
        <f t="shared" si="3"/>
        <v>0</v>
      </c>
      <c r="BE21" s="52">
        <f t="shared" si="3"/>
        <v>0</v>
      </c>
      <c r="BF21" s="52">
        <f t="shared" si="3"/>
        <v>0</v>
      </c>
      <c r="BG21" s="52">
        <f t="shared" si="3"/>
        <v>0</v>
      </c>
      <c r="BH21" s="52">
        <f t="shared" si="3"/>
        <v>0</v>
      </c>
      <c r="BI21" s="49">
        <f>BK21+BL21+BM21+BN21</f>
        <v>167</v>
      </c>
      <c r="BJ21" s="52">
        <f t="shared" si="4"/>
        <v>0</v>
      </c>
      <c r="BK21" s="52">
        <f t="shared" si="4"/>
        <v>4</v>
      </c>
      <c r="BL21" s="52">
        <f t="shared" si="4"/>
        <v>4</v>
      </c>
      <c r="BM21" s="52">
        <f t="shared" si="4"/>
        <v>75</v>
      </c>
      <c r="BN21" s="52">
        <f t="shared" si="4"/>
        <v>84</v>
      </c>
      <c r="BO21" s="52"/>
      <c r="BP21" s="52"/>
      <c r="BQ21" s="52"/>
      <c r="BR21" s="52"/>
      <c r="BS21" s="52"/>
      <c r="BT21" s="52"/>
      <c r="BU21" s="52"/>
    </row>
    <row r="22" spans="2:73" ht="10.5" customHeight="1">
      <c r="B22" s="464"/>
      <c r="C22" s="465"/>
      <c r="D22" s="466"/>
      <c r="F22" s="52"/>
      <c r="M22" s="52"/>
      <c r="Y22" s="470"/>
      <c r="AA22" s="464"/>
      <c r="AB22" s="52"/>
      <c r="AI22" s="52"/>
      <c r="AV22" s="464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</row>
    <row r="23" spans="2:73" ht="12.75" customHeight="1">
      <c r="B23" s="464" t="s">
        <v>324</v>
      </c>
      <c r="C23" s="465" t="s">
        <v>236</v>
      </c>
      <c r="D23" s="466">
        <f t="shared" si="5"/>
        <v>1.7212171499409796</v>
      </c>
      <c r="E23" s="52">
        <v>5724</v>
      </c>
      <c r="F23" s="52">
        <f t="shared" si="0"/>
        <v>3485</v>
      </c>
      <c r="G23" s="52"/>
      <c r="H23" s="52">
        <v>135</v>
      </c>
      <c r="I23" s="52">
        <v>230</v>
      </c>
      <c r="J23" s="52">
        <v>1700</v>
      </c>
      <c r="K23" s="52">
        <v>1420</v>
      </c>
      <c r="L23" s="52"/>
      <c r="M23" s="52">
        <f t="shared" si="1"/>
        <v>0</v>
      </c>
      <c r="N23" s="52"/>
      <c r="O23" s="52"/>
      <c r="P23" s="52"/>
      <c r="Q23" s="52"/>
      <c r="R23" s="52"/>
      <c r="S23" s="49">
        <f>U23+V23+W23+X23</f>
        <v>607</v>
      </c>
      <c r="U23" s="49">
        <v>24</v>
      </c>
      <c r="V23" s="49">
        <v>47</v>
      </c>
      <c r="W23" s="49">
        <v>326</v>
      </c>
      <c r="X23" s="49">
        <v>210</v>
      </c>
      <c r="Y23" s="467" t="s">
        <v>981</v>
      </c>
      <c r="Z23" s="469">
        <v>202473</v>
      </c>
      <c r="AA23" s="464" t="s">
        <v>324</v>
      </c>
      <c r="AB23" s="52">
        <f>AC23+AD23+AE23+AF23+AG23</f>
        <v>3382</v>
      </c>
      <c r="AC23" s="52"/>
      <c r="AD23" s="52">
        <v>129</v>
      </c>
      <c r="AE23" s="52">
        <v>221</v>
      </c>
      <c r="AF23" s="52">
        <v>1642</v>
      </c>
      <c r="AG23" s="52">
        <v>1390</v>
      </c>
      <c r="AH23" s="52"/>
      <c r="AI23" s="52">
        <f>AJ23+AK23+AL23+AM23+AN23</f>
        <v>0</v>
      </c>
      <c r="AJ23" s="52"/>
      <c r="AK23" s="52"/>
      <c r="AL23" s="52"/>
      <c r="AM23" s="52"/>
      <c r="AN23" s="52"/>
      <c r="AO23" s="49">
        <f>AQ23+AR23+AS23+AT23</f>
        <v>607</v>
      </c>
      <c r="AQ23" s="49">
        <v>24</v>
      </c>
      <c r="AR23" s="49">
        <v>47</v>
      </c>
      <c r="AS23" s="49">
        <v>326</v>
      </c>
      <c r="AT23" s="49">
        <v>210</v>
      </c>
      <c r="AV23" s="464" t="s">
        <v>324</v>
      </c>
      <c r="AW23" s="52">
        <f>AX23+AY23+AZ23+BA23+BB23</f>
        <v>103</v>
      </c>
      <c r="AX23" s="52">
        <f t="shared" si="2"/>
        <v>0</v>
      </c>
      <c r="AY23" s="52">
        <f t="shared" si="2"/>
        <v>6</v>
      </c>
      <c r="AZ23" s="52">
        <f t="shared" si="2"/>
        <v>9</v>
      </c>
      <c r="BA23" s="52">
        <f t="shared" si="2"/>
        <v>58</v>
      </c>
      <c r="BB23" s="52">
        <f t="shared" si="2"/>
        <v>30</v>
      </c>
      <c r="BC23" s="52">
        <f>BD23+BE23+BF23+BG23+BH23</f>
        <v>0</v>
      </c>
      <c r="BD23" s="52">
        <f t="shared" si="3"/>
        <v>0</v>
      </c>
      <c r="BE23" s="52">
        <f t="shared" si="3"/>
        <v>0</v>
      </c>
      <c r="BF23" s="52">
        <f t="shared" si="3"/>
        <v>0</v>
      </c>
      <c r="BG23" s="52">
        <f t="shared" si="3"/>
        <v>0</v>
      </c>
      <c r="BH23" s="52">
        <f t="shared" si="3"/>
        <v>0</v>
      </c>
      <c r="BI23" s="49">
        <f>BK23+BL23+BM23+BN23</f>
        <v>0</v>
      </c>
      <c r="BJ23" s="52">
        <f t="shared" si="4"/>
        <v>0</v>
      </c>
      <c r="BK23" s="52">
        <f t="shared" si="4"/>
        <v>0</v>
      </c>
      <c r="BL23" s="52">
        <f t="shared" si="4"/>
        <v>0</v>
      </c>
      <c r="BM23" s="52">
        <f t="shared" si="4"/>
        <v>0</v>
      </c>
      <c r="BN23" s="52">
        <f t="shared" si="4"/>
        <v>0</v>
      </c>
      <c r="BO23" s="52"/>
      <c r="BP23" s="52"/>
      <c r="BQ23" s="52"/>
      <c r="BR23" s="52"/>
      <c r="BS23" s="52"/>
      <c r="BT23" s="52"/>
      <c r="BU23" s="52"/>
    </row>
    <row r="24" spans="2:73" ht="12.75" customHeight="1">
      <c r="B24" s="464" t="s">
        <v>325</v>
      </c>
      <c r="C24" s="465" t="s">
        <v>237</v>
      </c>
      <c r="D24" s="466">
        <f t="shared" si="5"/>
        <v>0.2176131457528368</v>
      </c>
      <c r="E24" s="52">
        <v>611</v>
      </c>
      <c r="F24" s="52">
        <f t="shared" si="0"/>
        <v>499</v>
      </c>
      <c r="G24" s="52"/>
      <c r="H24" s="52">
        <v>69</v>
      </c>
      <c r="I24" s="52">
        <v>73</v>
      </c>
      <c r="J24" s="52">
        <v>172</v>
      </c>
      <c r="K24" s="52">
        <v>185</v>
      </c>
      <c r="L24" s="52"/>
      <c r="M24" s="52">
        <f t="shared" si="1"/>
        <v>0</v>
      </c>
      <c r="N24" s="52"/>
      <c r="O24" s="52"/>
      <c r="P24" s="52"/>
      <c r="Q24" s="52"/>
      <c r="R24" s="52"/>
      <c r="S24" s="49">
        <f>U24+V24+W24+X24</f>
        <v>92</v>
      </c>
      <c r="U24" s="49">
        <v>5</v>
      </c>
      <c r="V24" s="49">
        <v>7</v>
      </c>
      <c r="W24" s="49">
        <v>32</v>
      </c>
      <c r="X24" s="49">
        <v>48</v>
      </c>
      <c r="Y24" s="467" t="s">
        <v>981</v>
      </c>
      <c r="Z24" s="469">
        <v>229306</v>
      </c>
      <c r="AA24" s="464" t="s">
        <v>325</v>
      </c>
      <c r="AB24" s="52">
        <f>AC24+AD24+AE24+AF24+AG24</f>
        <v>429</v>
      </c>
      <c r="AC24" s="52"/>
      <c r="AD24" s="52">
        <v>55</v>
      </c>
      <c r="AE24" s="52">
        <v>62</v>
      </c>
      <c r="AF24" s="52">
        <v>138</v>
      </c>
      <c r="AG24" s="52">
        <v>174</v>
      </c>
      <c r="AH24" s="52"/>
      <c r="AI24" s="52">
        <f>AJ24+AK24+AL24+AM24+AN24</f>
        <v>0</v>
      </c>
      <c r="AJ24" s="52"/>
      <c r="AK24" s="52"/>
      <c r="AL24" s="52"/>
      <c r="AM24" s="52"/>
      <c r="AN24" s="52"/>
      <c r="AO24" s="49">
        <f>AQ24+AR24+AS24+AT24</f>
        <v>4</v>
      </c>
      <c r="AR24" s="49">
        <v>4</v>
      </c>
      <c r="AV24" s="464" t="s">
        <v>325</v>
      </c>
      <c r="AW24" s="52">
        <f>AX24+AY24+AZ24+BA24+BB24</f>
        <v>70</v>
      </c>
      <c r="AX24" s="52">
        <f t="shared" si="2"/>
        <v>0</v>
      </c>
      <c r="AY24" s="52">
        <f t="shared" si="2"/>
        <v>14</v>
      </c>
      <c r="AZ24" s="52">
        <f t="shared" si="2"/>
        <v>11</v>
      </c>
      <c r="BA24" s="52">
        <f t="shared" si="2"/>
        <v>34</v>
      </c>
      <c r="BB24" s="52">
        <f t="shared" si="2"/>
        <v>11</v>
      </c>
      <c r="BC24" s="52">
        <f>BD24+BE24+BF24+BG24+BH24</f>
        <v>0</v>
      </c>
      <c r="BD24" s="52">
        <f t="shared" si="3"/>
        <v>0</v>
      </c>
      <c r="BE24" s="52">
        <f t="shared" si="3"/>
        <v>0</v>
      </c>
      <c r="BF24" s="52">
        <f t="shared" si="3"/>
        <v>0</v>
      </c>
      <c r="BG24" s="52">
        <f t="shared" si="3"/>
        <v>0</v>
      </c>
      <c r="BH24" s="52">
        <f t="shared" si="3"/>
        <v>0</v>
      </c>
      <c r="BI24" s="49">
        <f>BK24+BL24+BM24+BN24</f>
        <v>88</v>
      </c>
      <c r="BJ24" s="52">
        <f t="shared" si="4"/>
        <v>0</v>
      </c>
      <c r="BK24" s="52">
        <f t="shared" si="4"/>
        <v>5</v>
      </c>
      <c r="BL24" s="52">
        <f t="shared" si="4"/>
        <v>3</v>
      </c>
      <c r="BM24" s="52">
        <f t="shared" si="4"/>
        <v>32</v>
      </c>
      <c r="BN24" s="52">
        <f t="shared" si="4"/>
        <v>48</v>
      </c>
      <c r="BO24" s="52"/>
      <c r="BP24" s="52"/>
      <c r="BQ24" s="52"/>
      <c r="BR24" s="52"/>
      <c r="BS24" s="52"/>
      <c r="BT24" s="52"/>
      <c r="BU24" s="52"/>
    </row>
    <row r="25" spans="2:73" ht="12.75" customHeight="1">
      <c r="B25" s="464" t="s">
        <v>585</v>
      </c>
      <c r="C25" s="465" t="s">
        <v>238</v>
      </c>
      <c r="D25" s="466">
        <f t="shared" si="5"/>
        <v>0.759961746891935</v>
      </c>
      <c r="E25" s="52">
        <v>5365</v>
      </c>
      <c r="F25" s="52">
        <f t="shared" si="0"/>
        <v>1192</v>
      </c>
      <c r="G25" s="52"/>
      <c r="H25" s="52">
        <v>66</v>
      </c>
      <c r="I25" s="52">
        <v>57</v>
      </c>
      <c r="J25" s="52">
        <v>609</v>
      </c>
      <c r="K25" s="52">
        <v>460</v>
      </c>
      <c r="L25" s="52"/>
      <c r="M25" s="52">
        <f t="shared" si="1"/>
        <v>0</v>
      </c>
      <c r="N25" s="52"/>
      <c r="O25" s="52"/>
      <c r="P25" s="52"/>
      <c r="Q25" s="52"/>
      <c r="R25" s="52"/>
      <c r="S25" s="49">
        <f>T25+U25+V25+W25+X25</f>
        <v>91</v>
      </c>
      <c r="U25" s="49">
        <v>8</v>
      </c>
      <c r="V25" s="49">
        <v>10</v>
      </c>
      <c r="W25" s="49">
        <v>27</v>
      </c>
      <c r="X25" s="49">
        <v>46</v>
      </c>
      <c r="Y25" s="467" t="s">
        <v>981</v>
      </c>
      <c r="Z25" s="469">
        <v>156850</v>
      </c>
      <c r="AA25" s="464" t="s">
        <v>585</v>
      </c>
      <c r="AB25" s="52">
        <f>AC25+AD25+AE25+AF25+AG25</f>
        <v>1052</v>
      </c>
      <c r="AC25" s="52"/>
      <c r="AD25" s="52">
        <v>49</v>
      </c>
      <c r="AE25" s="52">
        <v>45</v>
      </c>
      <c r="AF25" s="52">
        <v>576</v>
      </c>
      <c r="AG25" s="52">
        <v>382</v>
      </c>
      <c r="AH25" s="52">
        <v>20</v>
      </c>
      <c r="AI25" s="52">
        <f>AJ25+AK25+AL25+AM25+AN25</f>
        <v>0</v>
      </c>
      <c r="AJ25" s="52"/>
      <c r="AK25" s="52"/>
      <c r="AL25" s="52"/>
      <c r="AM25" s="52"/>
      <c r="AN25" s="52"/>
      <c r="AO25" s="49">
        <f>AP25+AQ25+AR25+AS25+AT25</f>
        <v>91</v>
      </c>
      <c r="AQ25" s="49">
        <v>8</v>
      </c>
      <c r="AR25" s="49">
        <v>10</v>
      </c>
      <c r="AS25" s="49">
        <v>27</v>
      </c>
      <c r="AT25" s="49">
        <v>46</v>
      </c>
      <c r="AV25" s="464" t="s">
        <v>585</v>
      </c>
      <c r="AW25" s="52">
        <f>AX25+AY25+AZ25+BA25+BB25</f>
        <v>140</v>
      </c>
      <c r="AX25" s="52">
        <f t="shared" si="2"/>
        <v>0</v>
      </c>
      <c r="AY25" s="52">
        <f t="shared" si="2"/>
        <v>17</v>
      </c>
      <c r="AZ25" s="52">
        <f t="shared" si="2"/>
        <v>12</v>
      </c>
      <c r="BA25" s="52">
        <f t="shared" si="2"/>
        <v>33</v>
      </c>
      <c r="BB25" s="52">
        <f t="shared" si="2"/>
        <v>78</v>
      </c>
      <c r="BC25" s="52">
        <f>BD25+BE25+BF25+BG25+BH25</f>
        <v>0</v>
      </c>
      <c r="BD25" s="52">
        <f t="shared" si="3"/>
        <v>0</v>
      </c>
      <c r="BE25" s="52">
        <f t="shared" si="3"/>
        <v>0</v>
      </c>
      <c r="BF25" s="52">
        <f t="shared" si="3"/>
        <v>0</v>
      </c>
      <c r="BG25" s="52">
        <f t="shared" si="3"/>
        <v>0</v>
      </c>
      <c r="BH25" s="52">
        <f t="shared" si="3"/>
        <v>0</v>
      </c>
      <c r="BI25" s="49">
        <f>BJ25+BK25+BL25+BM25+BN25</f>
        <v>0</v>
      </c>
      <c r="BJ25" s="52">
        <f t="shared" si="4"/>
        <v>0</v>
      </c>
      <c r="BK25" s="52">
        <f t="shared" si="4"/>
        <v>0</v>
      </c>
      <c r="BL25" s="52">
        <f t="shared" si="4"/>
        <v>0</v>
      </c>
      <c r="BM25" s="52">
        <f t="shared" si="4"/>
        <v>0</v>
      </c>
      <c r="BN25" s="52">
        <f t="shared" si="4"/>
        <v>0</v>
      </c>
      <c r="BO25" s="52"/>
      <c r="BP25" s="52"/>
      <c r="BQ25" s="52"/>
      <c r="BR25" s="52"/>
      <c r="BS25" s="52"/>
      <c r="BT25" s="52"/>
      <c r="BU25" s="52"/>
    </row>
    <row r="26" spans="2:73" ht="12.75" customHeight="1">
      <c r="B26" s="464" t="s">
        <v>335</v>
      </c>
      <c r="C26" s="465" t="s">
        <v>239</v>
      </c>
      <c r="D26" s="466">
        <f t="shared" si="5"/>
        <v>0.28373398736421945</v>
      </c>
      <c r="E26" s="52">
        <v>5712</v>
      </c>
      <c r="F26" s="52">
        <f t="shared" si="0"/>
        <v>472</v>
      </c>
      <c r="G26" s="52"/>
      <c r="H26" s="52">
        <v>14</v>
      </c>
      <c r="I26" s="52">
        <v>5</v>
      </c>
      <c r="J26" s="52">
        <v>224</v>
      </c>
      <c r="K26" s="52">
        <v>229</v>
      </c>
      <c r="L26" s="52"/>
      <c r="M26" s="52">
        <f t="shared" si="1"/>
        <v>0</v>
      </c>
      <c r="N26" s="52"/>
      <c r="O26" s="52"/>
      <c r="P26" s="52"/>
      <c r="Q26" s="52"/>
      <c r="R26" s="52"/>
      <c r="S26" s="49">
        <f>U26+V26+W26+X26</f>
        <v>0</v>
      </c>
      <c r="Y26" s="467" t="s">
        <v>984</v>
      </c>
      <c r="Z26" s="469">
        <v>166353</v>
      </c>
      <c r="AA26" s="464" t="s">
        <v>335</v>
      </c>
      <c r="AB26" s="52">
        <f>AC26+AD26+AE26+AF26+AG26</f>
        <v>375</v>
      </c>
      <c r="AC26" s="52"/>
      <c r="AD26" s="52">
        <v>11</v>
      </c>
      <c r="AE26" s="52">
        <v>5</v>
      </c>
      <c r="AF26" s="52">
        <v>169</v>
      </c>
      <c r="AG26" s="52">
        <v>190</v>
      </c>
      <c r="AH26" s="52"/>
      <c r="AI26" s="52">
        <f>AJ26+AK26+AL26+AM26+AN26</f>
        <v>0</v>
      </c>
      <c r="AJ26" s="52"/>
      <c r="AK26" s="52"/>
      <c r="AL26" s="52"/>
      <c r="AM26" s="52"/>
      <c r="AN26" s="52"/>
      <c r="AO26" s="49">
        <f>AQ26+AR26+AS26+AT26</f>
        <v>0</v>
      </c>
      <c r="AV26" s="464" t="s">
        <v>335</v>
      </c>
      <c r="AW26" s="52">
        <f>AX26+AY26+AZ26+BA26+BB26</f>
        <v>97</v>
      </c>
      <c r="AX26" s="52">
        <f t="shared" si="2"/>
        <v>0</v>
      </c>
      <c r="AY26" s="52">
        <f t="shared" si="2"/>
        <v>3</v>
      </c>
      <c r="AZ26" s="52">
        <f t="shared" si="2"/>
        <v>0</v>
      </c>
      <c r="BA26" s="52">
        <f t="shared" si="2"/>
        <v>55</v>
      </c>
      <c r="BB26" s="52">
        <f t="shared" si="2"/>
        <v>39</v>
      </c>
      <c r="BC26" s="52">
        <f>BD26+BE26+BF26+BG26+BH26</f>
        <v>0</v>
      </c>
      <c r="BD26" s="52">
        <f t="shared" si="3"/>
        <v>0</v>
      </c>
      <c r="BE26" s="52">
        <f t="shared" si="3"/>
        <v>0</v>
      </c>
      <c r="BF26" s="52">
        <f t="shared" si="3"/>
        <v>0</v>
      </c>
      <c r="BG26" s="52">
        <f t="shared" si="3"/>
        <v>0</v>
      </c>
      <c r="BH26" s="52">
        <f t="shared" si="3"/>
        <v>0</v>
      </c>
      <c r="BI26" s="49">
        <f>BK26+BL26+BM26+BN26</f>
        <v>0</v>
      </c>
      <c r="BJ26" s="52">
        <f t="shared" si="4"/>
        <v>0</v>
      </c>
      <c r="BK26" s="52">
        <f t="shared" si="4"/>
        <v>0</v>
      </c>
      <c r="BL26" s="52">
        <f t="shared" si="4"/>
        <v>0</v>
      </c>
      <c r="BM26" s="52">
        <f t="shared" si="4"/>
        <v>0</v>
      </c>
      <c r="BN26" s="52">
        <f t="shared" si="4"/>
        <v>0</v>
      </c>
      <c r="BO26" s="52"/>
      <c r="BP26" s="52"/>
      <c r="BQ26" s="52"/>
      <c r="BR26" s="52"/>
      <c r="BS26" s="52"/>
      <c r="BT26" s="52"/>
      <c r="BU26" s="52"/>
    </row>
    <row r="27" spans="2:73" ht="10.5" customHeight="1">
      <c r="B27" s="464"/>
      <c r="C27" s="465"/>
      <c r="D27" s="466"/>
      <c r="F27" s="52"/>
      <c r="M27" s="52"/>
      <c r="Y27" s="470"/>
      <c r="AA27" s="464"/>
      <c r="AB27" s="52"/>
      <c r="AI27" s="52"/>
      <c r="AV27" s="464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</row>
    <row r="28" spans="2:73" ht="12.75" customHeight="1">
      <c r="B28" s="464" t="s">
        <v>336</v>
      </c>
      <c r="C28" s="465" t="s">
        <v>240</v>
      </c>
      <c r="D28" s="466">
        <f t="shared" si="5"/>
        <v>0.059378203631713034</v>
      </c>
      <c r="E28" s="52">
        <v>45811</v>
      </c>
      <c r="F28" s="52">
        <f t="shared" si="0"/>
        <v>117</v>
      </c>
      <c r="G28" s="52"/>
      <c r="H28" s="52">
        <v>13</v>
      </c>
      <c r="I28" s="52">
        <v>3</v>
      </c>
      <c r="J28" s="52">
        <v>65</v>
      </c>
      <c r="K28" s="52">
        <v>36</v>
      </c>
      <c r="L28" s="52"/>
      <c r="M28" s="52">
        <f t="shared" si="1"/>
        <v>0</v>
      </c>
      <c r="N28" s="52"/>
      <c r="O28" s="52"/>
      <c r="P28" s="52"/>
      <c r="Q28" s="52"/>
      <c r="R28" s="52"/>
      <c r="S28" s="49">
        <f>U28+V28+W28+X28</f>
        <v>0</v>
      </c>
      <c r="Y28" s="467" t="s">
        <v>985</v>
      </c>
      <c r="Z28" s="469">
        <v>197042</v>
      </c>
      <c r="AA28" s="464" t="s">
        <v>336</v>
      </c>
      <c r="AB28" s="52">
        <f>AC28+AD28+AE28+AF28+AG28</f>
        <v>0</v>
      </c>
      <c r="AC28" s="52"/>
      <c r="AD28" s="52"/>
      <c r="AE28" s="52"/>
      <c r="AF28" s="52"/>
      <c r="AG28" s="52"/>
      <c r="AH28" s="52"/>
      <c r="AI28" s="52">
        <f>AJ28+AK28+AL28+AM28+AN28</f>
        <v>0</v>
      </c>
      <c r="AJ28" s="52"/>
      <c r="AK28" s="52"/>
      <c r="AL28" s="52"/>
      <c r="AM28" s="52"/>
      <c r="AN28" s="52"/>
      <c r="AO28" s="49">
        <f>AQ28+AR28+AS28+AT28</f>
        <v>0</v>
      </c>
      <c r="AV28" s="464" t="s">
        <v>336</v>
      </c>
      <c r="AW28" s="52">
        <f>AX28+AY28+AZ28+BA28+BB28</f>
        <v>117</v>
      </c>
      <c r="AX28" s="52">
        <f t="shared" si="2"/>
        <v>0</v>
      </c>
      <c r="AY28" s="52">
        <f t="shared" si="2"/>
        <v>13</v>
      </c>
      <c r="AZ28" s="52">
        <f t="shared" si="2"/>
        <v>3</v>
      </c>
      <c r="BA28" s="52">
        <f t="shared" si="2"/>
        <v>65</v>
      </c>
      <c r="BB28" s="52">
        <f t="shared" si="2"/>
        <v>36</v>
      </c>
      <c r="BC28" s="52">
        <f>BD28+BE28+BF28+BG28+BH28</f>
        <v>0</v>
      </c>
      <c r="BD28" s="52">
        <f t="shared" si="3"/>
        <v>0</v>
      </c>
      <c r="BE28" s="52">
        <f t="shared" si="3"/>
        <v>0</v>
      </c>
      <c r="BF28" s="52">
        <f t="shared" si="3"/>
        <v>0</v>
      </c>
      <c r="BG28" s="52">
        <f t="shared" si="3"/>
        <v>0</v>
      </c>
      <c r="BH28" s="52">
        <f t="shared" si="3"/>
        <v>0</v>
      </c>
      <c r="BI28" s="49">
        <f>BK28+BL28+BM28+BN28</f>
        <v>0</v>
      </c>
      <c r="BJ28" s="52">
        <f t="shared" si="4"/>
        <v>0</v>
      </c>
      <c r="BK28" s="52">
        <f t="shared" si="4"/>
        <v>0</v>
      </c>
      <c r="BL28" s="52">
        <f t="shared" si="4"/>
        <v>0</v>
      </c>
      <c r="BM28" s="52">
        <f t="shared" si="4"/>
        <v>0</v>
      </c>
      <c r="BN28" s="52">
        <f t="shared" si="4"/>
        <v>0</v>
      </c>
      <c r="BO28" s="52"/>
      <c r="BP28" s="52"/>
      <c r="BQ28" s="52"/>
      <c r="BR28" s="52"/>
      <c r="BS28" s="52"/>
      <c r="BT28" s="52"/>
      <c r="BU28" s="52"/>
    </row>
    <row r="29" spans="2:73" ht="12.75" customHeight="1">
      <c r="B29" s="464" t="s">
        <v>337</v>
      </c>
      <c r="C29" s="465" t="s">
        <v>241</v>
      </c>
      <c r="D29" s="466">
        <f t="shared" si="5"/>
        <v>0.27390681164966946</v>
      </c>
      <c r="E29" s="52">
        <v>2254</v>
      </c>
      <c r="F29" s="52">
        <f t="shared" si="0"/>
        <v>365</v>
      </c>
      <c r="G29" s="52"/>
      <c r="H29" s="52">
        <v>28</v>
      </c>
      <c r="I29" s="52">
        <v>32</v>
      </c>
      <c r="J29" s="52">
        <v>142</v>
      </c>
      <c r="K29" s="52">
        <v>163</v>
      </c>
      <c r="L29" s="52">
        <v>82</v>
      </c>
      <c r="M29" s="52">
        <f t="shared" si="1"/>
        <v>0</v>
      </c>
      <c r="N29" s="52"/>
      <c r="O29" s="52"/>
      <c r="P29" s="52"/>
      <c r="Q29" s="52"/>
      <c r="R29" s="52"/>
      <c r="S29" s="49">
        <f>U29+V29+W29+X29+T29</f>
        <v>160</v>
      </c>
      <c r="U29" s="49">
        <v>9</v>
      </c>
      <c r="V29" s="49">
        <v>16</v>
      </c>
      <c r="W29" s="49">
        <v>61</v>
      </c>
      <c r="X29" s="49">
        <v>74</v>
      </c>
      <c r="Y29" s="467" t="s">
        <v>982</v>
      </c>
      <c r="Z29" s="469">
        <v>133257</v>
      </c>
      <c r="AA29" s="464" t="s">
        <v>337</v>
      </c>
      <c r="AB29" s="52">
        <f>AC29+AD29+AE29+AF29+AG29</f>
        <v>365</v>
      </c>
      <c r="AC29" s="52"/>
      <c r="AD29" s="52">
        <v>28</v>
      </c>
      <c r="AE29" s="52">
        <v>32</v>
      </c>
      <c r="AF29" s="52">
        <v>142</v>
      </c>
      <c r="AG29" s="52">
        <v>163</v>
      </c>
      <c r="AH29" s="52"/>
      <c r="AI29" s="52">
        <f>AJ29+AK29+AL29+AM29+AN29</f>
        <v>0</v>
      </c>
      <c r="AJ29" s="52"/>
      <c r="AK29" s="52"/>
      <c r="AL29" s="52"/>
      <c r="AM29" s="52"/>
      <c r="AN29" s="52"/>
      <c r="AO29" s="49">
        <f>AQ29+AR29+AS29+AT29+AP29</f>
        <v>160</v>
      </c>
      <c r="AQ29" s="49">
        <v>9</v>
      </c>
      <c r="AR29" s="49">
        <v>16</v>
      </c>
      <c r="AS29" s="49">
        <v>61</v>
      </c>
      <c r="AT29" s="49">
        <v>74</v>
      </c>
      <c r="AV29" s="464" t="s">
        <v>337</v>
      </c>
      <c r="AW29" s="52">
        <f>AX29+AY29+AZ29+BA29+BB29</f>
        <v>0</v>
      </c>
      <c r="AX29" s="52">
        <f t="shared" si="2"/>
        <v>0</v>
      </c>
      <c r="AY29" s="52">
        <f t="shared" si="2"/>
        <v>0</v>
      </c>
      <c r="AZ29" s="52">
        <f t="shared" si="2"/>
        <v>0</v>
      </c>
      <c r="BA29" s="52">
        <f t="shared" si="2"/>
        <v>0</v>
      </c>
      <c r="BB29" s="52">
        <f t="shared" si="2"/>
        <v>0</v>
      </c>
      <c r="BC29" s="52">
        <f>BD29+BE29+BF29+BG29+BH29</f>
        <v>0</v>
      </c>
      <c r="BD29" s="52">
        <f t="shared" si="3"/>
        <v>0</v>
      </c>
      <c r="BE29" s="52">
        <f t="shared" si="3"/>
        <v>0</v>
      </c>
      <c r="BF29" s="52">
        <f t="shared" si="3"/>
        <v>0</v>
      </c>
      <c r="BG29" s="52">
        <f t="shared" si="3"/>
        <v>0</v>
      </c>
      <c r="BH29" s="52">
        <f t="shared" si="3"/>
        <v>0</v>
      </c>
      <c r="BI29" s="49">
        <f>BK29+BL29+BM29+BN29+BJ29</f>
        <v>0</v>
      </c>
      <c r="BJ29" s="52">
        <f t="shared" si="4"/>
        <v>0</v>
      </c>
      <c r="BK29" s="52">
        <f t="shared" si="4"/>
        <v>0</v>
      </c>
      <c r="BL29" s="52">
        <f t="shared" si="4"/>
        <v>0</v>
      </c>
      <c r="BM29" s="52">
        <f t="shared" si="4"/>
        <v>0</v>
      </c>
      <c r="BN29" s="52">
        <f t="shared" si="4"/>
        <v>0</v>
      </c>
      <c r="BO29" s="52"/>
      <c r="BP29" s="52"/>
      <c r="BQ29" s="52"/>
      <c r="BR29" s="52"/>
      <c r="BS29" s="52"/>
      <c r="BT29" s="52"/>
      <c r="BU29" s="52"/>
    </row>
    <row r="30" spans="2:73" ht="12.75" customHeight="1">
      <c r="B30" s="464" t="s">
        <v>338</v>
      </c>
      <c r="C30" s="465" t="s">
        <v>242</v>
      </c>
      <c r="D30" s="466">
        <f t="shared" si="5"/>
        <v>0.596272944987886</v>
      </c>
      <c r="E30" s="52">
        <v>1074</v>
      </c>
      <c r="F30" s="52">
        <f t="shared" si="0"/>
        <v>854</v>
      </c>
      <c r="G30" s="52"/>
      <c r="H30" s="52">
        <v>77</v>
      </c>
      <c r="I30" s="52">
        <v>89</v>
      </c>
      <c r="J30" s="52">
        <v>359</v>
      </c>
      <c r="K30" s="52">
        <v>329</v>
      </c>
      <c r="L30" s="52"/>
      <c r="M30" s="52">
        <f t="shared" si="1"/>
        <v>0</v>
      </c>
      <c r="N30" s="52"/>
      <c r="O30" s="52"/>
      <c r="P30" s="52"/>
      <c r="Q30" s="52"/>
      <c r="R30" s="52"/>
      <c r="S30" s="49">
        <f>U30+V30+W30+X30</f>
        <v>439</v>
      </c>
      <c r="U30" s="49">
        <v>9</v>
      </c>
      <c r="V30" s="49">
        <v>70</v>
      </c>
      <c r="W30" s="49">
        <v>102</v>
      </c>
      <c r="X30" s="49">
        <v>258</v>
      </c>
      <c r="Y30" s="467" t="s">
        <v>981</v>
      </c>
      <c r="Z30" s="469">
        <v>143223</v>
      </c>
      <c r="AA30" s="464" t="s">
        <v>338</v>
      </c>
      <c r="AB30" s="52">
        <f>AC30+AD30+AE30+AF30+AG30</f>
        <v>736</v>
      </c>
      <c r="AC30" s="52"/>
      <c r="AD30" s="52">
        <v>77</v>
      </c>
      <c r="AE30" s="52">
        <v>89</v>
      </c>
      <c r="AF30" s="52">
        <v>283</v>
      </c>
      <c r="AG30" s="52">
        <v>287</v>
      </c>
      <c r="AH30" s="52">
        <v>1306</v>
      </c>
      <c r="AI30" s="52">
        <f>AJ30+AK30+AL30+AM30+AN30</f>
        <v>0</v>
      </c>
      <c r="AJ30" s="52"/>
      <c r="AK30" s="52"/>
      <c r="AL30" s="52"/>
      <c r="AM30" s="52"/>
      <c r="AN30" s="52"/>
      <c r="AO30" s="49">
        <f>AQ30+AR30+AS30+AT30</f>
        <v>439</v>
      </c>
      <c r="AQ30" s="49">
        <v>9</v>
      </c>
      <c r="AR30" s="49">
        <v>70</v>
      </c>
      <c r="AS30" s="49">
        <v>102</v>
      </c>
      <c r="AT30" s="49">
        <v>258</v>
      </c>
      <c r="AV30" s="464" t="s">
        <v>338</v>
      </c>
      <c r="AW30" s="52">
        <f>AX30+AY30+AZ30+BA30+BB30</f>
        <v>118</v>
      </c>
      <c r="AX30" s="52">
        <f t="shared" si="2"/>
        <v>0</v>
      </c>
      <c r="AY30" s="52">
        <f t="shared" si="2"/>
        <v>0</v>
      </c>
      <c r="AZ30" s="52">
        <f t="shared" si="2"/>
        <v>0</v>
      </c>
      <c r="BA30" s="52">
        <f t="shared" si="2"/>
        <v>76</v>
      </c>
      <c r="BB30" s="52">
        <f t="shared" si="2"/>
        <v>42</v>
      </c>
      <c r="BC30" s="52">
        <f>BD30+BE30+BF30+BG30+BH30</f>
        <v>0</v>
      </c>
      <c r="BD30" s="52">
        <f t="shared" si="3"/>
        <v>0</v>
      </c>
      <c r="BE30" s="52">
        <f t="shared" si="3"/>
        <v>0</v>
      </c>
      <c r="BF30" s="52">
        <f t="shared" si="3"/>
        <v>0</v>
      </c>
      <c r="BG30" s="52">
        <f t="shared" si="3"/>
        <v>0</v>
      </c>
      <c r="BH30" s="52">
        <f t="shared" si="3"/>
        <v>0</v>
      </c>
      <c r="BI30" s="49">
        <f>BK30+BL30+BM30+BN30</f>
        <v>0</v>
      </c>
      <c r="BJ30" s="52">
        <f t="shared" si="4"/>
        <v>0</v>
      </c>
      <c r="BK30" s="52">
        <f t="shared" si="4"/>
        <v>0</v>
      </c>
      <c r="BL30" s="52">
        <f t="shared" si="4"/>
        <v>0</v>
      </c>
      <c r="BM30" s="52">
        <f t="shared" si="4"/>
        <v>0</v>
      </c>
      <c r="BN30" s="52">
        <f t="shared" si="4"/>
        <v>0</v>
      </c>
      <c r="BO30" s="52"/>
      <c r="BP30" s="52"/>
      <c r="BQ30" s="52"/>
      <c r="BR30" s="52"/>
      <c r="BS30" s="52"/>
      <c r="BT30" s="52"/>
      <c r="BU30" s="52"/>
    </row>
    <row r="31" spans="2:73" ht="12.75" customHeight="1">
      <c r="B31" s="464" t="s">
        <v>339</v>
      </c>
      <c r="C31" s="465" t="s">
        <v>243</v>
      </c>
      <c r="D31" s="466">
        <f t="shared" si="5"/>
        <v>0.07224840314608956</v>
      </c>
      <c r="E31" s="52">
        <v>93</v>
      </c>
      <c r="F31" s="52">
        <f t="shared" si="0"/>
        <v>44</v>
      </c>
      <c r="G31" s="52"/>
      <c r="H31" s="52">
        <v>7</v>
      </c>
      <c r="I31" s="52">
        <v>6</v>
      </c>
      <c r="J31" s="52">
        <v>19</v>
      </c>
      <c r="K31" s="52">
        <v>12</v>
      </c>
      <c r="L31" s="52"/>
      <c r="M31" s="52">
        <f t="shared" si="1"/>
        <v>0</v>
      </c>
      <c r="N31" s="52"/>
      <c r="O31" s="52"/>
      <c r="P31" s="52"/>
      <c r="Q31" s="52"/>
      <c r="R31" s="52"/>
      <c r="S31" s="49">
        <f>U31+V31+W31+X31</f>
        <v>31</v>
      </c>
      <c r="U31" s="49">
        <v>4</v>
      </c>
      <c r="V31" s="49">
        <v>3</v>
      </c>
      <c r="W31" s="49">
        <v>12</v>
      </c>
      <c r="X31" s="49">
        <v>12</v>
      </c>
      <c r="Y31" s="467" t="s">
        <v>981</v>
      </c>
      <c r="Z31" s="469">
        <v>60901</v>
      </c>
      <c r="AA31" s="464" t="s">
        <v>339</v>
      </c>
      <c r="AB31" s="52">
        <f>AC31+AD31+AE31+AF31+AG31</f>
        <v>41</v>
      </c>
      <c r="AC31" s="52"/>
      <c r="AD31" s="52">
        <v>7</v>
      </c>
      <c r="AE31" s="52">
        <v>6</v>
      </c>
      <c r="AF31" s="52">
        <v>16</v>
      </c>
      <c r="AG31" s="52">
        <v>12</v>
      </c>
      <c r="AH31" s="52"/>
      <c r="AI31" s="52">
        <f>AJ31+AK31+AL31+AM31+AN31</f>
        <v>0</v>
      </c>
      <c r="AJ31" s="52"/>
      <c r="AK31" s="52"/>
      <c r="AL31" s="52"/>
      <c r="AM31" s="52"/>
      <c r="AN31" s="52"/>
      <c r="AO31" s="49">
        <f>AQ31+AR31+AS31+AT31</f>
        <v>30</v>
      </c>
      <c r="AQ31" s="49">
        <v>4</v>
      </c>
      <c r="AR31" s="49">
        <v>3</v>
      </c>
      <c r="AS31" s="49">
        <v>12</v>
      </c>
      <c r="AT31" s="49">
        <v>11</v>
      </c>
      <c r="AV31" s="464" t="s">
        <v>339</v>
      </c>
      <c r="AW31" s="52">
        <f>AX31+AY31+AZ31+BA31+BB31</f>
        <v>3</v>
      </c>
      <c r="AX31" s="52">
        <f t="shared" si="2"/>
        <v>0</v>
      </c>
      <c r="AY31" s="52">
        <f t="shared" si="2"/>
        <v>0</v>
      </c>
      <c r="AZ31" s="52">
        <f t="shared" si="2"/>
        <v>0</v>
      </c>
      <c r="BA31" s="52">
        <f t="shared" si="2"/>
        <v>3</v>
      </c>
      <c r="BB31" s="52">
        <f t="shared" si="2"/>
        <v>0</v>
      </c>
      <c r="BC31" s="52">
        <f>BD31+BE31+BF31+BG31+BH31</f>
        <v>0</v>
      </c>
      <c r="BD31" s="52">
        <f t="shared" si="3"/>
        <v>0</v>
      </c>
      <c r="BE31" s="52">
        <f t="shared" si="3"/>
        <v>0</v>
      </c>
      <c r="BF31" s="52">
        <f t="shared" si="3"/>
        <v>0</v>
      </c>
      <c r="BG31" s="52">
        <f t="shared" si="3"/>
        <v>0</v>
      </c>
      <c r="BH31" s="52">
        <f t="shared" si="3"/>
        <v>0</v>
      </c>
      <c r="BI31" s="49">
        <f>BK31+BL31+BM31+BN31</f>
        <v>1</v>
      </c>
      <c r="BJ31" s="52">
        <f t="shared" si="4"/>
        <v>0</v>
      </c>
      <c r="BK31" s="52">
        <f t="shared" si="4"/>
        <v>0</v>
      </c>
      <c r="BL31" s="52">
        <f t="shared" si="4"/>
        <v>0</v>
      </c>
      <c r="BM31" s="52">
        <f t="shared" si="4"/>
        <v>0</v>
      </c>
      <c r="BN31" s="52">
        <f t="shared" si="4"/>
        <v>1</v>
      </c>
      <c r="BO31" s="52"/>
      <c r="BP31" s="52"/>
      <c r="BQ31" s="52"/>
      <c r="BR31" s="52"/>
      <c r="BS31" s="52"/>
      <c r="BT31" s="52"/>
      <c r="BU31" s="52"/>
    </row>
    <row r="32" spans="2:73" ht="10.5" customHeight="1">
      <c r="B32" s="464"/>
      <c r="C32" s="465"/>
      <c r="D32" s="466"/>
      <c r="F32" s="52"/>
      <c r="M32" s="52"/>
      <c r="Y32" s="470"/>
      <c r="AA32" s="464"/>
      <c r="AB32" s="52"/>
      <c r="AI32" s="52"/>
      <c r="AV32" s="464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</row>
    <row r="33" spans="2:73" ht="12.75" customHeight="1">
      <c r="B33" s="464" t="s">
        <v>340</v>
      </c>
      <c r="C33" s="465" t="s">
        <v>244</v>
      </c>
      <c r="D33" s="466">
        <f t="shared" si="5"/>
        <v>0.6300561239314278</v>
      </c>
      <c r="E33" s="52">
        <v>690</v>
      </c>
      <c r="F33" s="52">
        <f t="shared" si="0"/>
        <v>412</v>
      </c>
      <c r="G33" s="52"/>
      <c r="H33" s="52">
        <v>78</v>
      </c>
      <c r="I33" s="52">
        <v>87</v>
      </c>
      <c r="J33" s="52">
        <v>113</v>
      </c>
      <c r="K33" s="52">
        <v>134</v>
      </c>
      <c r="L33" s="52">
        <v>26</v>
      </c>
      <c r="M33" s="52">
        <f t="shared" si="1"/>
        <v>42</v>
      </c>
      <c r="N33" s="52"/>
      <c r="O33" s="52"/>
      <c r="P33" s="52">
        <v>6</v>
      </c>
      <c r="Q33" s="52">
        <v>12</v>
      </c>
      <c r="R33" s="52">
        <v>24</v>
      </c>
      <c r="S33" s="49">
        <f>U33+V33+W33+X33</f>
        <v>169</v>
      </c>
      <c r="U33" s="49">
        <v>31</v>
      </c>
      <c r="V33" s="49">
        <v>40</v>
      </c>
      <c r="W33" s="49">
        <v>48</v>
      </c>
      <c r="X33" s="49">
        <v>50</v>
      </c>
      <c r="Y33" s="467" t="s">
        <v>985</v>
      </c>
      <c r="Z33" s="469">
        <v>65391</v>
      </c>
      <c r="AA33" s="464" t="s">
        <v>340</v>
      </c>
      <c r="AB33" s="52">
        <f>AC33+AD33+AE33+AF33+AG33</f>
        <v>349</v>
      </c>
      <c r="AC33" s="52"/>
      <c r="AD33" s="52">
        <v>66</v>
      </c>
      <c r="AE33" s="52">
        <v>74</v>
      </c>
      <c r="AF33" s="52">
        <v>89</v>
      </c>
      <c r="AG33" s="52">
        <v>120</v>
      </c>
      <c r="AH33" s="52">
        <v>284</v>
      </c>
      <c r="AI33" s="52">
        <f>AJ33+AK33+AL33+AM33+AN33</f>
        <v>11</v>
      </c>
      <c r="AJ33" s="52"/>
      <c r="AK33" s="52"/>
      <c r="AL33" s="52">
        <v>2</v>
      </c>
      <c r="AM33" s="52">
        <v>2</v>
      </c>
      <c r="AN33" s="52">
        <v>7</v>
      </c>
      <c r="AO33" s="49">
        <f>AQ33+AR33+AS33+AT33</f>
        <v>133</v>
      </c>
      <c r="AQ33" s="49">
        <v>18</v>
      </c>
      <c r="AR33" s="49">
        <v>32</v>
      </c>
      <c r="AS33" s="49">
        <v>39</v>
      </c>
      <c r="AT33" s="49">
        <v>44</v>
      </c>
      <c r="AV33" s="464" t="s">
        <v>340</v>
      </c>
      <c r="AW33" s="52">
        <f>AX33+AY33+AZ33+BA33+BB33</f>
        <v>63</v>
      </c>
      <c r="AX33" s="52">
        <f t="shared" si="2"/>
        <v>0</v>
      </c>
      <c r="AY33" s="52">
        <f t="shared" si="2"/>
        <v>12</v>
      </c>
      <c r="AZ33" s="52">
        <f t="shared" si="2"/>
        <v>13</v>
      </c>
      <c r="BA33" s="52">
        <f t="shared" si="2"/>
        <v>24</v>
      </c>
      <c r="BB33" s="52">
        <f t="shared" si="2"/>
        <v>14</v>
      </c>
      <c r="BC33" s="52">
        <f>BD33+BE33+BF33+BG33+BH33</f>
        <v>31</v>
      </c>
      <c r="BD33" s="52">
        <f t="shared" si="3"/>
        <v>0</v>
      </c>
      <c r="BE33" s="52">
        <f t="shared" si="3"/>
        <v>0</v>
      </c>
      <c r="BF33" s="52">
        <f t="shared" si="3"/>
        <v>4</v>
      </c>
      <c r="BG33" s="52">
        <f t="shared" si="3"/>
        <v>10</v>
      </c>
      <c r="BH33" s="52">
        <f t="shared" si="3"/>
        <v>17</v>
      </c>
      <c r="BI33" s="49">
        <f>BK33+BL33+BM33+BN33</f>
        <v>36</v>
      </c>
      <c r="BJ33" s="52">
        <f t="shared" si="4"/>
        <v>0</v>
      </c>
      <c r="BK33" s="52">
        <f t="shared" si="4"/>
        <v>13</v>
      </c>
      <c r="BL33" s="52">
        <f t="shared" si="4"/>
        <v>8</v>
      </c>
      <c r="BM33" s="52">
        <f t="shared" si="4"/>
        <v>9</v>
      </c>
      <c r="BN33" s="52">
        <f t="shared" si="4"/>
        <v>6</v>
      </c>
      <c r="BO33" s="52"/>
      <c r="BP33" s="52"/>
      <c r="BQ33" s="52"/>
      <c r="BR33" s="52"/>
      <c r="BS33" s="52"/>
      <c r="BT33" s="52"/>
      <c r="BU33" s="52"/>
    </row>
    <row r="34" spans="2:66" ht="12.75" customHeight="1">
      <c r="B34" s="464" t="s">
        <v>341</v>
      </c>
      <c r="C34" s="465" t="s">
        <v>245</v>
      </c>
      <c r="D34" s="466">
        <f t="shared" si="5"/>
        <v>0.03134141245298788</v>
      </c>
      <c r="E34" s="52">
        <v>114</v>
      </c>
      <c r="F34" s="52">
        <f t="shared" si="0"/>
        <v>30</v>
      </c>
      <c r="G34" s="52"/>
      <c r="H34" s="52">
        <v>1</v>
      </c>
      <c r="I34" s="52">
        <v>3</v>
      </c>
      <c r="J34" s="52">
        <v>11</v>
      </c>
      <c r="K34" s="52">
        <v>15</v>
      </c>
      <c r="L34" s="52"/>
      <c r="M34" s="52">
        <f t="shared" si="1"/>
        <v>0</v>
      </c>
      <c r="N34" s="52"/>
      <c r="O34" s="52"/>
      <c r="P34" s="52"/>
      <c r="Q34" s="52"/>
      <c r="R34" s="52"/>
      <c r="S34" s="49">
        <f>U34+V34+W34+X34</f>
        <v>0</v>
      </c>
      <c r="Y34" s="467" t="s">
        <v>982</v>
      </c>
      <c r="Z34" s="469">
        <v>95720</v>
      </c>
      <c r="AA34" s="464" t="s">
        <v>341</v>
      </c>
      <c r="AB34" s="52">
        <f>AC34+AD34+AE34+AF34+AG34</f>
        <v>30</v>
      </c>
      <c r="AC34" s="52"/>
      <c r="AD34" s="52">
        <v>1</v>
      </c>
      <c r="AE34" s="52">
        <v>3</v>
      </c>
      <c r="AF34" s="52">
        <v>11</v>
      </c>
      <c r="AG34" s="52">
        <v>15</v>
      </c>
      <c r="AH34" s="52"/>
      <c r="AI34" s="52">
        <f>AJ34+AK34+AL34+AM34+AN34</f>
        <v>0</v>
      </c>
      <c r="AJ34" s="52"/>
      <c r="AK34" s="52"/>
      <c r="AL34" s="52"/>
      <c r="AM34" s="52"/>
      <c r="AN34" s="52"/>
      <c r="AO34" s="49">
        <f>AQ34+AR34+AS34+AT34</f>
        <v>0</v>
      </c>
      <c r="AV34" s="464" t="s">
        <v>341</v>
      </c>
      <c r="AW34" s="52">
        <f>AX34+AY34+AZ34+BA34+BB34</f>
        <v>0</v>
      </c>
      <c r="AX34" s="52">
        <f t="shared" si="2"/>
        <v>0</v>
      </c>
      <c r="AY34" s="52">
        <f t="shared" si="2"/>
        <v>0</v>
      </c>
      <c r="AZ34" s="52">
        <f t="shared" si="2"/>
        <v>0</v>
      </c>
      <c r="BA34" s="52">
        <f t="shared" si="2"/>
        <v>0</v>
      </c>
      <c r="BB34" s="52">
        <f t="shared" si="2"/>
        <v>0</v>
      </c>
      <c r="BC34" s="52">
        <f>BD34+BE34+BF34+BG34+BH34</f>
        <v>0</v>
      </c>
      <c r="BD34" s="52">
        <f t="shared" si="3"/>
        <v>0</v>
      </c>
      <c r="BE34" s="52">
        <f t="shared" si="3"/>
        <v>0</v>
      </c>
      <c r="BF34" s="52">
        <f t="shared" si="3"/>
        <v>0</v>
      </c>
      <c r="BG34" s="52">
        <f t="shared" si="3"/>
        <v>0</v>
      </c>
      <c r="BH34" s="52">
        <f t="shared" si="3"/>
        <v>0</v>
      </c>
      <c r="BI34" s="49">
        <f>BK34+BL34+BM34+BN34</f>
        <v>0</v>
      </c>
      <c r="BJ34" s="52">
        <f t="shared" si="4"/>
        <v>0</v>
      </c>
      <c r="BK34" s="52">
        <f t="shared" si="4"/>
        <v>0</v>
      </c>
      <c r="BL34" s="52">
        <f t="shared" si="4"/>
        <v>0</v>
      </c>
      <c r="BM34" s="52">
        <f t="shared" si="4"/>
        <v>0</v>
      </c>
      <c r="BN34" s="52">
        <f t="shared" si="4"/>
        <v>0</v>
      </c>
    </row>
    <row r="35" spans="2:66" ht="12.75" customHeight="1">
      <c r="B35" s="464" t="s">
        <v>342</v>
      </c>
      <c r="C35" s="465" t="s">
        <v>246</v>
      </c>
      <c r="D35" s="466">
        <f t="shared" si="5"/>
        <v>0.7011549238023644</v>
      </c>
      <c r="E35" s="52">
        <v>3925</v>
      </c>
      <c r="F35" s="52">
        <f t="shared" si="0"/>
        <v>513</v>
      </c>
      <c r="G35" s="52"/>
      <c r="H35" s="52">
        <v>26</v>
      </c>
      <c r="I35" s="52">
        <v>115</v>
      </c>
      <c r="J35" s="52">
        <v>201</v>
      </c>
      <c r="K35" s="52">
        <v>171</v>
      </c>
      <c r="L35" s="52">
        <v>356</v>
      </c>
      <c r="M35" s="52">
        <f t="shared" si="1"/>
        <v>0</v>
      </c>
      <c r="N35" s="52"/>
      <c r="O35" s="52"/>
      <c r="P35" s="52"/>
      <c r="Q35" s="52"/>
      <c r="R35" s="52"/>
      <c r="S35" s="49">
        <f>U35+V35+W35+X35</f>
        <v>0</v>
      </c>
      <c r="Y35" s="467" t="s">
        <v>984</v>
      </c>
      <c r="Z35" s="469">
        <v>73165</v>
      </c>
      <c r="AA35" s="464" t="s">
        <v>342</v>
      </c>
      <c r="AB35" s="52">
        <f>AC35+AD35+AE35+AF35+AG35</f>
        <v>278</v>
      </c>
      <c r="AC35" s="52"/>
      <c r="AD35" s="52">
        <v>16</v>
      </c>
      <c r="AE35" s="52">
        <v>71</v>
      </c>
      <c r="AF35" s="52">
        <v>120</v>
      </c>
      <c r="AG35" s="52">
        <v>71</v>
      </c>
      <c r="AH35" s="52">
        <v>209</v>
      </c>
      <c r="AI35" s="52">
        <f>AJ35+AK35+AL35+AM35+AN35</f>
        <v>0</v>
      </c>
      <c r="AJ35" s="52"/>
      <c r="AK35" s="52"/>
      <c r="AL35" s="52"/>
      <c r="AM35" s="52"/>
      <c r="AN35" s="52"/>
      <c r="AO35" s="49">
        <f>AQ35+AR35+AS35+AT35</f>
        <v>0</v>
      </c>
      <c r="AV35" s="464" t="s">
        <v>342</v>
      </c>
      <c r="AW35" s="52">
        <f>AX35+AY35+AZ35+BA35+BB35</f>
        <v>235</v>
      </c>
      <c r="AX35" s="52">
        <f t="shared" si="2"/>
        <v>0</v>
      </c>
      <c r="AY35" s="52">
        <f t="shared" si="2"/>
        <v>10</v>
      </c>
      <c r="AZ35" s="52">
        <f t="shared" si="2"/>
        <v>44</v>
      </c>
      <c r="BA35" s="52">
        <f t="shared" si="2"/>
        <v>81</v>
      </c>
      <c r="BB35" s="52">
        <f t="shared" si="2"/>
        <v>100</v>
      </c>
      <c r="BC35" s="52">
        <f>BD35+BE35+BF35+BG35+BH35</f>
        <v>0</v>
      </c>
      <c r="BD35" s="52">
        <f t="shared" si="3"/>
        <v>0</v>
      </c>
      <c r="BE35" s="52">
        <f t="shared" si="3"/>
        <v>0</v>
      </c>
      <c r="BF35" s="52">
        <f t="shared" si="3"/>
        <v>0</v>
      </c>
      <c r="BG35" s="52">
        <f t="shared" si="3"/>
        <v>0</v>
      </c>
      <c r="BH35" s="52">
        <f t="shared" si="3"/>
        <v>0</v>
      </c>
      <c r="BI35" s="49">
        <f>BK35+BL35+BM35+BN35</f>
        <v>0</v>
      </c>
      <c r="BJ35" s="52">
        <f t="shared" si="4"/>
        <v>0</v>
      </c>
      <c r="BK35" s="52">
        <f t="shared" si="4"/>
        <v>0</v>
      </c>
      <c r="BL35" s="52">
        <f t="shared" si="4"/>
        <v>0</v>
      </c>
      <c r="BM35" s="52">
        <f t="shared" si="4"/>
        <v>0</v>
      </c>
      <c r="BN35" s="52">
        <f t="shared" si="4"/>
        <v>0</v>
      </c>
    </row>
    <row r="36" spans="2:27" ht="10.5" customHeight="1">
      <c r="B36" s="471"/>
      <c r="C36" s="229"/>
      <c r="D36" s="466"/>
      <c r="AA36" s="471"/>
    </row>
    <row r="37" spans="2:66" ht="21.75" customHeight="1">
      <c r="B37" s="472" t="s">
        <v>202</v>
      </c>
      <c r="C37" s="473" t="s">
        <v>94</v>
      </c>
      <c r="D37" s="474">
        <f t="shared" si="5"/>
        <v>1.6363597981038813</v>
      </c>
      <c r="E37" s="379">
        <f>SUM(E13:E36)</f>
        <v>83987</v>
      </c>
      <c r="F37" s="379">
        <f aca="true" t="shared" si="6" ref="F37:K37">SUM(F13:F35)</f>
        <v>48834</v>
      </c>
      <c r="G37" s="379">
        <f t="shared" si="6"/>
        <v>0</v>
      </c>
      <c r="H37" s="379">
        <f t="shared" si="6"/>
        <v>2449</v>
      </c>
      <c r="I37" s="379">
        <f t="shared" si="6"/>
        <v>7721</v>
      </c>
      <c r="J37" s="379">
        <f t="shared" si="6"/>
        <v>22188</v>
      </c>
      <c r="K37" s="379">
        <f t="shared" si="6"/>
        <v>16476</v>
      </c>
      <c r="L37" s="350">
        <f aca="true" t="shared" si="7" ref="L37:X37">SUM(L13:L36)</f>
        <v>647</v>
      </c>
      <c r="M37" s="350">
        <f t="shared" si="7"/>
        <v>442</v>
      </c>
      <c r="N37" s="350">
        <f t="shared" si="7"/>
        <v>0</v>
      </c>
      <c r="O37" s="350">
        <f t="shared" si="7"/>
        <v>48</v>
      </c>
      <c r="P37" s="350">
        <f t="shared" si="7"/>
        <v>99</v>
      </c>
      <c r="Q37" s="350">
        <f t="shared" si="7"/>
        <v>176</v>
      </c>
      <c r="R37" s="350">
        <f t="shared" si="7"/>
        <v>119</v>
      </c>
      <c r="S37" s="350">
        <f t="shared" si="7"/>
        <v>8806</v>
      </c>
      <c r="T37" s="350">
        <f t="shared" si="7"/>
        <v>0</v>
      </c>
      <c r="U37" s="350">
        <f t="shared" si="7"/>
        <v>360</v>
      </c>
      <c r="V37" s="350">
        <f t="shared" si="7"/>
        <v>1329</v>
      </c>
      <c r="W37" s="350">
        <f t="shared" si="7"/>
        <v>3944</v>
      </c>
      <c r="X37" s="350">
        <f t="shared" si="7"/>
        <v>3173</v>
      </c>
      <c r="Y37" s="117"/>
      <c r="Z37" s="49">
        <f>SUM(Z13:Z35)</f>
        <v>2984307</v>
      </c>
      <c r="AA37" s="472" t="s">
        <v>202</v>
      </c>
      <c r="AB37" s="350">
        <f aca="true" t="shared" si="8" ref="AB37:AG37">SUM(AB13:AB35)</f>
        <v>43004</v>
      </c>
      <c r="AC37" s="350">
        <f t="shared" si="8"/>
        <v>0</v>
      </c>
      <c r="AD37" s="350">
        <f t="shared" si="8"/>
        <v>1684</v>
      </c>
      <c r="AE37" s="350">
        <f t="shared" si="8"/>
        <v>6527</v>
      </c>
      <c r="AF37" s="350">
        <f t="shared" si="8"/>
        <v>19713</v>
      </c>
      <c r="AG37" s="379">
        <f t="shared" si="8"/>
        <v>15080</v>
      </c>
      <c r="AH37" s="350">
        <f aca="true" t="shared" si="9" ref="AH37:AT37">SUM(AH13:AH36)</f>
        <v>2697</v>
      </c>
      <c r="AI37" s="350">
        <f t="shared" si="9"/>
        <v>219</v>
      </c>
      <c r="AJ37" s="350">
        <f t="shared" si="9"/>
        <v>0</v>
      </c>
      <c r="AK37" s="350">
        <f t="shared" si="9"/>
        <v>24</v>
      </c>
      <c r="AL37" s="350">
        <f t="shared" si="9"/>
        <v>44</v>
      </c>
      <c r="AM37" s="350">
        <f t="shared" si="9"/>
        <v>102</v>
      </c>
      <c r="AN37" s="350">
        <f t="shared" si="9"/>
        <v>49</v>
      </c>
      <c r="AO37" s="350">
        <f t="shared" si="9"/>
        <v>7975</v>
      </c>
      <c r="AP37" s="350">
        <f t="shared" si="9"/>
        <v>0</v>
      </c>
      <c r="AQ37" s="350">
        <f t="shared" si="9"/>
        <v>291</v>
      </c>
      <c r="AR37" s="350">
        <f t="shared" si="9"/>
        <v>1248</v>
      </c>
      <c r="AS37" s="350">
        <f t="shared" si="9"/>
        <v>3583</v>
      </c>
      <c r="AT37" s="350">
        <f t="shared" si="9"/>
        <v>2853</v>
      </c>
      <c r="AU37" s="304"/>
      <c r="AV37" s="304"/>
      <c r="AW37" s="379">
        <f aca="true" t="shared" si="10" ref="AW37:BB37">SUM(AW13:AW35)</f>
        <v>5830</v>
      </c>
      <c r="AX37" s="379">
        <f t="shared" si="10"/>
        <v>0</v>
      </c>
      <c r="AY37" s="379">
        <f t="shared" si="10"/>
        <v>765</v>
      </c>
      <c r="AZ37" s="379">
        <f t="shared" si="10"/>
        <v>1194</v>
      </c>
      <c r="BA37" s="379">
        <f t="shared" si="10"/>
        <v>2475</v>
      </c>
      <c r="BB37" s="379">
        <f t="shared" si="10"/>
        <v>1396</v>
      </c>
      <c r="BC37" s="350">
        <f aca="true" t="shared" si="11" ref="BC37:BN37">SUM(BC13:BC36)</f>
        <v>223</v>
      </c>
      <c r="BD37" s="350">
        <f t="shared" si="11"/>
        <v>0</v>
      </c>
      <c r="BE37" s="350">
        <f t="shared" si="11"/>
        <v>24</v>
      </c>
      <c r="BF37" s="350">
        <f t="shared" si="11"/>
        <v>55</v>
      </c>
      <c r="BG37" s="350">
        <f t="shared" si="11"/>
        <v>74</v>
      </c>
      <c r="BH37" s="350">
        <f t="shared" si="11"/>
        <v>70</v>
      </c>
      <c r="BI37" s="350">
        <f t="shared" si="11"/>
        <v>831</v>
      </c>
      <c r="BJ37" s="350">
        <f t="shared" si="11"/>
        <v>0</v>
      </c>
      <c r="BK37" s="350">
        <f t="shared" si="11"/>
        <v>69</v>
      </c>
      <c r="BL37" s="350">
        <f t="shared" si="11"/>
        <v>81</v>
      </c>
      <c r="BM37" s="350">
        <f t="shared" si="11"/>
        <v>361</v>
      </c>
      <c r="BN37" s="350">
        <f t="shared" si="11"/>
        <v>320</v>
      </c>
    </row>
    <row r="38" spans="2:29" ht="21.75" customHeight="1">
      <c r="B38" s="475" t="s">
        <v>790</v>
      </c>
      <c r="C38" s="476" t="s">
        <v>986</v>
      </c>
      <c r="D38" s="477">
        <v>3.13</v>
      </c>
      <c r="E38" s="362"/>
      <c r="F38" s="362">
        <v>83987</v>
      </c>
      <c r="G38" s="362">
        <v>0</v>
      </c>
      <c r="H38" s="362">
        <v>2529</v>
      </c>
      <c r="I38" s="362">
        <v>8082</v>
      </c>
      <c r="J38" s="362">
        <v>44078</v>
      </c>
      <c r="K38" s="362">
        <v>29298</v>
      </c>
      <c r="L38" s="362"/>
      <c r="M38" s="362">
        <v>647</v>
      </c>
      <c r="N38" s="362">
        <v>0</v>
      </c>
      <c r="O38" s="362">
        <v>27</v>
      </c>
      <c r="P38" s="362">
        <v>218</v>
      </c>
      <c r="Q38" s="362">
        <v>242</v>
      </c>
      <c r="R38" s="362">
        <v>160</v>
      </c>
      <c r="S38" s="362">
        <v>8048</v>
      </c>
      <c r="T38" s="362">
        <v>0</v>
      </c>
      <c r="U38" s="362">
        <v>442</v>
      </c>
      <c r="V38" s="362">
        <v>1181</v>
      </c>
      <c r="W38" s="362">
        <v>4080</v>
      </c>
      <c r="X38" s="362">
        <v>2345</v>
      </c>
      <c r="Y38" s="52"/>
      <c r="AA38" s="52"/>
      <c r="AB38" s="52"/>
      <c r="AC38" s="52"/>
    </row>
    <row r="39" spans="24:25" ht="10.5">
      <c r="X39" s="52"/>
      <c r="Y39" s="52"/>
    </row>
    <row r="40" spans="24:25" ht="10.5">
      <c r="X40" s="52"/>
      <c r="Y40" s="52"/>
    </row>
  </sheetData>
  <sheetProtection/>
  <mergeCells count="18">
    <mergeCell ref="BD6:BH6"/>
    <mergeCell ref="BJ6:BN6"/>
    <mergeCell ref="AW5:BB5"/>
    <mergeCell ref="BC5:BH5"/>
    <mergeCell ref="BI5:BN5"/>
    <mergeCell ref="G6:K6"/>
    <mergeCell ref="N6:R6"/>
    <mergeCell ref="T6:X6"/>
    <mergeCell ref="AC6:AG6"/>
    <mergeCell ref="AJ6:AN6"/>
    <mergeCell ref="AP6:AT6"/>
    <mergeCell ref="AX6:BB6"/>
    <mergeCell ref="F5:K5"/>
    <mergeCell ref="M5:R5"/>
    <mergeCell ref="S5:X5"/>
    <mergeCell ref="AB5:AG5"/>
    <mergeCell ref="AI5:AN5"/>
    <mergeCell ref="AO5:AT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41"/>
  <sheetViews>
    <sheetView zoomScalePageLayoutView="0" workbookViewId="0" topLeftCell="B1">
      <selection activeCell="G32" sqref="G32"/>
    </sheetView>
  </sheetViews>
  <sheetFormatPr defaultColWidth="8.00390625" defaultRowHeight="12.75"/>
  <cols>
    <col min="1" max="1" width="4.375" style="478" hidden="1" customWidth="1"/>
    <col min="2" max="2" width="7.625" style="478" customWidth="1"/>
    <col min="3" max="3" width="6.625" style="478" customWidth="1"/>
    <col min="4" max="4" width="13.00390625" style="478" customWidth="1"/>
    <col min="5" max="5" width="10.375" style="478" customWidth="1"/>
    <col min="6" max="6" width="10.25390625" style="478" customWidth="1"/>
    <col min="7" max="7" width="14.25390625" style="478" customWidth="1"/>
    <col min="8" max="8" width="9.75390625" style="478" customWidth="1"/>
    <col min="9" max="9" width="15.00390625" style="478" customWidth="1"/>
    <col min="10" max="10" width="10.75390625" style="478" customWidth="1"/>
    <col min="11" max="11" width="18.00390625" style="478" customWidth="1"/>
    <col min="12" max="12" width="17.875" style="478" customWidth="1"/>
    <col min="13" max="13" width="11.75390625" style="478" customWidth="1"/>
    <col min="14" max="14" width="7.375" style="478" customWidth="1"/>
    <col min="15" max="15" width="8.00390625" style="478" customWidth="1"/>
    <col min="16" max="16" width="28.75390625" style="478" customWidth="1"/>
    <col min="17" max="16384" width="8.00390625" style="478" customWidth="1"/>
  </cols>
  <sheetData>
    <row r="1" spans="1:10" ht="12.75">
      <c r="A1" s="478" t="s">
        <v>987</v>
      </c>
      <c r="B1" s="479"/>
      <c r="C1" s="479"/>
      <c r="D1" s="479" t="s">
        <v>515</v>
      </c>
      <c r="E1" s="479"/>
      <c r="F1" s="480" t="s">
        <v>988</v>
      </c>
      <c r="G1" s="481" t="s">
        <v>989</v>
      </c>
      <c r="I1" s="479"/>
      <c r="J1" s="479"/>
    </row>
    <row r="2" spans="2:12" ht="12.75">
      <c r="B2" s="479"/>
      <c r="C2" s="479"/>
      <c r="D2" s="479"/>
      <c r="E2" s="479"/>
      <c r="F2" s="479"/>
      <c r="G2" s="481" t="s">
        <v>990</v>
      </c>
      <c r="I2" s="479"/>
      <c r="J2" s="482"/>
      <c r="K2" s="479" t="s">
        <v>515</v>
      </c>
      <c r="L2" s="483"/>
    </row>
    <row r="3" spans="2:12" ht="9.75" customHeight="1">
      <c r="B3" s="479"/>
      <c r="C3" s="479"/>
      <c r="D3" s="479"/>
      <c r="E3" s="479"/>
      <c r="F3" s="479"/>
      <c r="G3" s="479"/>
      <c r="H3" s="481"/>
      <c r="I3" s="479"/>
      <c r="J3" s="482"/>
      <c r="K3" s="479"/>
      <c r="L3" s="483"/>
    </row>
    <row r="4" spans="1:17" ht="14.25" customHeight="1">
      <c r="A4" s="479"/>
      <c r="B4" s="484"/>
      <c r="C4" s="485"/>
      <c r="D4" s="486" t="s">
        <v>991</v>
      </c>
      <c r="E4" s="487"/>
      <c r="F4" s="488"/>
      <c r="G4" s="489"/>
      <c r="H4" s="489" t="s">
        <v>992</v>
      </c>
      <c r="I4" s="489"/>
      <c r="J4" s="489"/>
      <c r="K4" s="490" t="s">
        <v>993</v>
      </c>
      <c r="L4" s="487" t="s">
        <v>994</v>
      </c>
      <c r="M4" s="486" t="s">
        <v>995</v>
      </c>
      <c r="N4" s="491"/>
      <c r="O4" s="491"/>
      <c r="P4" s="491"/>
      <c r="Q4" s="479"/>
    </row>
    <row r="5" spans="1:17" ht="15.75" customHeight="1">
      <c r="A5" s="479"/>
      <c r="B5" s="479"/>
      <c r="C5" s="492"/>
      <c r="D5" s="493" t="s">
        <v>996</v>
      </c>
      <c r="E5" s="494"/>
      <c r="F5" s="495"/>
      <c r="G5" s="486" t="s">
        <v>997</v>
      </c>
      <c r="H5" s="488"/>
      <c r="I5" s="900" t="s">
        <v>998</v>
      </c>
      <c r="J5" s="901"/>
      <c r="K5" s="496" t="s">
        <v>999</v>
      </c>
      <c r="L5" s="491" t="s">
        <v>1000</v>
      </c>
      <c r="M5" s="497" t="s">
        <v>592</v>
      </c>
      <c r="N5" s="491"/>
      <c r="O5" s="491"/>
      <c r="P5" s="498"/>
      <c r="Q5" s="479"/>
    </row>
    <row r="6" spans="1:17" ht="15">
      <c r="A6" s="479"/>
      <c r="B6" s="499" t="s">
        <v>347</v>
      </c>
      <c r="C6" s="497" t="s">
        <v>1001</v>
      </c>
      <c r="D6" s="490" t="s">
        <v>1002</v>
      </c>
      <c r="E6" s="500" t="s">
        <v>1003</v>
      </c>
      <c r="F6" s="501" t="s">
        <v>1004</v>
      </c>
      <c r="G6" s="902" t="s">
        <v>1005</v>
      </c>
      <c r="H6" s="903"/>
      <c r="I6" s="904" t="s">
        <v>1006</v>
      </c>
      <c r="J6" s="905"/>
      <c r="K6" s="496" t="s">
        <v>1007</v>
      </c>
      <c r="L6" s="502" t="s">
        <v>1008</v>
      </c>
      <c r="M6" s="493" t="s">
        <v>1009</v>
      </c>
      <c r="N6" s="491"/>
      <c r="O6" s="491"/>
      <c r="P6" s="498"/>
      <c r="Q6" s="479"/>
    </row>
    <row r="7" spans="1:17" ht="12.75">
      <c r="A7" s="479"/>
      <c r="B7" s="491"/>
      <c r="C7" s="503"/>
      <c r="D7" s="504" t="s">
        <v>1010</v>
      </c>
      <c r="E7" s="906" t="s">
        <v>1011</v>
      </c>
      <c r="F7" s="906" t="s">
        <v>1012</v>
      </c>
      <c r="G7" s="490" t="s">
        <v>1002</v>
      </c>
      <c r="H7" s="491" t="s">
        <v>1003</v>
      </c>
      <c r="I7" s="490" t="s">
        <v>1002</v>
      </c>
      <c r="J7" s="491" t="s">
        <v>1003</v>
      </c>
      <c r="K7" s="496" t="s">
        <v>1013</v>
      </c>
      <c r="L7" s="494" t="s">
        <v>1014</v>
      </c>
      <c r="M7" s="493" t="s">
        <v>1015</v>
      </c>
      <c r="N7" s="491"/>
      <c r="O7" s="491"/>
      <c r="P7" s="479"/>
      <c r="Q7" s="479"/>
    </row>
    <row r="8" spans="1:17" ht="10.5" customHeight="1">
      <c r="A8" s="479"/>
      <c r="B8" s="505"/>
      <c r="C8" s="506"/>
      <c r="D8" s="507"/>
      <c r="E8" s="907"/>
      <c r="F8" s="907"/>
      <c r="G8" s="508" t="s">
        <v>1010</v>
      </c>
      <c r="H8" s="509" t="s">
        <v>1004</v>
      </c>
      <c r="I8" s="508" t="s">
        <v>1010</v>
      </c>
      <c r="J8" s="509" t="s">
        <v>1004</v>
      </c>
      <c r="K8" s="507" t="s">
        <v>515</v>
      </c>
      <c r="L8" s="505"/>
      <c r="M8" s="506"/>
      <c r="N8" s="491"/>
      <c r="O8" s="491"/>
      <c r="P8" s="479"/>
      <c r="Q8" s="479"/>
    </row>
    <row r="9" spans="1:15" ht="13.5" customHeight="1">
      <c r="A9" s="479"/>
      <c r="B9" s="116" t="s">
        <v>612</v>
      </c>
      <c r="C9" s="352" t="s">
        <v>540</v>
      </c>
      <c r="D9" s="510">
        <f aca="true" t="shared" si="0" ref="D9:D17">G9+I9</f>
        <v>7818</v>
      </c>
      <c r="E9" s="510">
        <v>3703</v>
      </c>
      <c r="F9" s="510">
        <f>H9+J9</f>
        <v>2513.5</v>
      </c>
      <c r="G9" s="510">
        <v>1250</v>
      </c>
      <c r="H9" s="510">
        <v>36.4</v>
      </c>
      <c r="I9" s="510">
        <v>6568</v>
      </c>
      <c r="J9" s="511">
        <v>2477.1</v>
      </c>
      <c r="K9" s="510">
        <v>5693.8</v>
      </c>
      <c r="L9" s="510">
        <v>230</v>
      </c>
      <c r="M9" s="510">
        <v>3689.4</v>
      </c>
      <c r="N9" s="491">
        <v>111</v>
      </c>
      <c r="O9" s="491" t="s">
        <v>951</v>
      </c>
    </row>
    <row r="10" spans="1:15" ht="13.5" customHeight="1">
      <c r="A10" s="479"/>
      <c r="B10" s="116" t="s">
        <v>613</v>
      </c>
      <c r="C10" s="352" t="s">
        <v>229</v>
      </c>
      <c r="D10" s="510">
        <f t="shared" si="0"/>
        <v>5956</v>
      </c>
      <c r="E10" s="510">
        <v>2942.6</v>
      </c>
      <c r="F10" s="510">
        <f aca="true" t="shared" si="1" ref="F10:F31">H10+J10</f>
        <v>3285</v>
      </c>
      <c r="G10" s="510">
        <v>600</v>
      </c>
      <c r="H10" s="510">
        <v>97</v>
      </c>
      <c r="I10" s="510">
        <v>5356</v>
      </c>
      <c r="J10" s="511">
        <v>3188</v>
      </c>
      <c r="K10" s="510">
        <v>5393.2</v>
      </c>
      <c r="L10" s="510"/>
      <c r="M10" s="510"/>
      <c r="N10" s="491">
        <v>111</v>
      </c>
      <c r="O10" s="491" t="s">
        <v>951</v>
      </c>
    </row>
    <row r="11" spans="1:15" ht="13.5" customHeight="1">
      <c r="A11" s="479"/>
      <c r="B11" s="116" t="s">
        <v>614</v>
      </c>
      <c r="C11" s="352" t="s">
        <v>230</v>
      </c>
      <c r="D11" s="510">
        <f t="shared" si="0"/>
        <v>4720</v>
      </c>
      <c r="E11" s="510">
        <v>1364.3</v>
      </c>
      <c r="F11" s="510">
        <f t="shared" si="1"/>
        <v>1948.8</v>
      </c>
      <c r="G11" s="510">
        <v>420</v>
      </c>
      <c r="H11" s="510">
        <v>198.3</v>
      </c>
      <c r="I11" s="510">
        <v>4300</v>
      </c>
      <c r="J11" s="511">
        <v>1750.5</v>
      </c>
      <c r="K11" s="510">
        <v>5602.6</v>
      </c>
      <c r="L11" s="510"/>
      <c r="M11" s="510"/>
      <c r="N11" s="491">
        <v>111</v>
      </c>
      <c r="O11" s="491" t="s">
        <v>951</v>
      </c>
    </row>
    <row r="12" spans="2:15" ht="13.5" customHeight="1">
      <c r="B12" s="116" t="s">
        <v>615</v>
      </c>
      <c r="C12" s="352" t="s">
        <v>231</v>
      </c>
      <c r="D12" s="510">
        <f t="shared" si="0"/>
        <v>6600</v>
      </c>
      <c r="E12" s="510">
        <v>3091.9</v>
      </c>
      <c r="F12" s="510">
        <f t="shared" si="1"/>
        <v>1995.6</v>
      </c>
      <c r="G12" s="510">
        <v>1000</v>
      </c>
      <c r="H12" s="510">
        <v>200.3</v>
      </c>
      <c r="I12" s="510">
        <v>5600</v>
      </c>
      <c r="J12" s="511">
        <v>1795.3</v>
      </c>
      <c r="K12" s="510">
        <v>7422.9</v>
      </c>
      <c r="L12" s="510"/>
      <c r="M12" s="510"/>
      <c r="N12" s="491">
        <v>111</v>
      </c>
      <c r="O12" s="512" t="s">
        <v>951</v>
      </c>
    </row>
    <row r="13" spans="2:15" ht="12" customHeight="1">
      <c r="B13" s="116"/>
      <c r="C13" s="352"/>
      <c r="D13" s="510"/>
      <c r="E13" s="510"/>
      <c r="F13" s="510"/>
      <c r="G13" s="511"/>
      <c r="H13" s="511"/>
      <c r="I13" s="511"/>
      <c r="J13" s="511"/>
      <c r="K13" s="512"/>
      <c r="L13" s="512"/>
      <c r="M13" s="511"/>
      <c r="N13" s="491"/>
      <c r="O13" s="512"/>
    </row>
    <row r="14" spans="2:15" ht="13.5" customHeight="1">
      <c r="B14" s="116" t="s">
        <v>616</v>
      </c>
      <c r="C14" s="352" t="s">
        <v>232</v>
      </c>
      <c r="D14" s="510">
        <f t="shared" si="0"/>
        <v>8100</v>
      </c>
      <c r="E14" s="510">
        <v>5109.8</v>
      </c>
      <c r="F14" s="510">
        <f t="shared" si="1"/>
        <v>885</v>
      </c>
      <c r="G14" s="510">
        <v>1000</v>
      </c>
      <c r="H14" s="510"/>
      <c r="I14" s="510">
        <v>7100</v>
      </c>
      <c r="J14" s="511">
        <v>885</v>
      </c>
      <c r="K14" s="510">
        <v>1593</v>
      </c>
      <c r="L14" s="510">
        <v>100</v>
      </c>
      <c r="M14" s="510">
        <v>39.9</v>
      </c>
      <c r="N14" s="491"/>
      <c r="O14" s="512"/>
    </row>
    <row r="15" spans="2:15" ht="13.5" customHeight="1">
      <c r="B15" s="116" t="s">
        <v>617</v>
      </c>
      <c r="C15" s="352" t="s">
        <v>233</v>
      </c>
      <c r="D15" s="510">
        <f t="shared" si="0"/>
        <v>7710</v>
      </c>
      <c r="E15" s="510">
        <v>3815</v>
      </c>
      <c r="F15" s="510">
        <f t="shared" si="1"/>
        <v>4585</v>
      </c>
      <c r="G15" s="510">
        <v>700</v>
      </c>
      <c r="H15" s="510">
        <v>125</v>
      </c>
      <c r="I15" s="510">
        <v>7010</v>
      </c>
      <c r="J15" s="511">
        <v>4460</v>
      </c>
      <c r="K15" s="510">
        <v>10559</v>
      </c>
      <c r="L15" s="510">
        <v>100</v>
      </c>
      <c r="M15" s="510">
        <v>2000</v>
      </c>
      <c r="N15" s="513">
        <v>111</v>
      </c>
      <c r="O15" s="512" t="s">
        <v>951</v>
      </c>
    </row>
    <row r="16" spans="2:15" ht="13.5" customHeight="1">
      <c r="B16" s="116" t="s">
        <v>333</v>
      </c>
      <c r="C16" s="352" t="s">
        <v>234</v>
      </c>
      <c r="D16" s="510">
        <f t="shared" si="0"/>
        <v>6575</v>
      </c>
      <c r="E16" s="510">
        <v>1477.8</v>
      </c>
      <c r="F16" s="510">
        <f t="shared" si="1"/>
        <v>3008.1</v>
      </c>
      <c r="G16" s="510">
        <v>900</v>
      </c>
      <c r="H16" s="510">
        <v>230.5</v>
      </c>
      <c r="I16" s="510">
        <v>5675</v>
      </c>
      <c r="J16" s="511">
        <v>2777.6</v>
      </c>
      <c r="K16" s="510">
        <v>5060.7</v>
      </c>
      <c r="L16" s="510">
        <v>50</v>
      </c>
      <c r="M16" s="510"/>
      <c r="N16" s="491">
        <v>111</v>
      </c>
      <c r="O16" s="512" t="s">
        <v>951</v>
      </c>
    </row>
    <row r="17" spans="2:15" ht="13.5" customHeight="1">
      <c r="B17" s="116" t="s">
        <v>334</v>
      </c>
      <c r="C17" s="352" t="s">
        <v>235</v>
      </c>
      <c r="D17" s="510">
        <f t="shared" si="0"/>
        <v>4800</v>
      </c>
      <c r="E17" s="510">
        <v>2540</v>
      </c>
      <c r="F17" s="510">
        <f t="shared" si="1"/>
        <v>811</v>
      </c>
      <c r="G17" s="510">
        <v>800</v>
      </c>
      <c r="H17" s="510"/>
      <c r="I17" s="510">
        <v>4000</v>
      </c>
      <c r="J17" s="511">
        <v>811</v>
      </c>
      <c r="K17" s="510">
        <v>1784.9</v>
      </c>
      <c r="L17" s="510">
        <v>25</v>
      </c>
      <c r="M17" s="510"/>
      <c r="N17" s="491">
        <v>111</v>
      </c>
      <c r="O17" s="512" t="s">
        <v>951</v>
      </c>
    </row>
    <row r="18" spans="2:15" ht="12" customHeight="1">
      <c r="B18" s="116"/>
      <c r="C18" s="352"/>
      <c r="D18" s="510"/>
      <c r="E18" s="510"/>
      <c r="F18" s="510"/>
      <c r="G18" s="511"/>
      <c r="H18" s="511"/>
      <c r="I18" s="511"/>
      <c r="J18" s="511"/>
      <c r="K18" s="512"/>
      <c r="L18" s="512"/>
      <c r="M18" s="511"/>
      <c r="N18" s="491"/>
      <c r="O18" s="512"/>
    </row>
    <row r="19" spans="2:15" ht="13.5" customHeight="1">
      <c r="B19" s="116" t="s">
        <v>324</v>
      </c>
      <c r="C19" s="352" t="s">
        <v>236</v>
      </c>
      <c r="D19" s="510">
        <f>G19+I19</f>
        <v>4550</v>
      </c>
      <c r="E19" s="510">
        <v>1655</v>
      </c>
      <c r="F19" s="510">
        <f t="shared" si="1"/>
        <v>920</v>
      </c>
      <c r="G19" s="510">
        <v>400</v>
      </c>
      <c r="H19" s="510">
        <v>60</v>
      </c>
      <c r="I19" s="510">
        <v>4150</v>
      </c>
      <c r="J19" s="511">
        <v>860</v>
      </c>
      <c r="K19" s="510">
        <v>5835.4</v>
      </c>
      <c r="L19" s="510"/>
      <c r="M19" s="510"/>
      <c r="N19" s="514">
        <v>1111</v>
      </c>
      <c r="O19" s="512" t="s">
        <v>951</v>
      </c>
    </row>
    <row r="20" spans="2:15" ht="13.5" customHeight="1">
      <c r="B20" s="116" t="s">
        <v>325</v>
      </c>
      <c r="C20" s="352" t="s">
        <v>237</v>
      </c>
      <c r="D20" s="510">
        <f>G20+I20</f>
        <v>3556</v>
      </c>
      <c r="E20" s="510">
        <v>2081</v>
      </c>
      <c r="F20" s="510">
        <f t="shared" si="1"/>
        <v>1288</v>
      </c>
      <c r="G20" s="510">
        <v>1000</v>
      </c>
      <c r="H20" s="510">
        <v>220</v>
      </c>
      <c r="I20" s="510">
        <v>2556</v>
      </c>
      <c r="J20" s="511">
        <v>1068</v>
      </c>
      <c r="K20" s="510">
        <v>1751.8</v>
      </c>
      <c r="L20" s="510">
        <v>475</v>
      </c>
      <c r="M20" s="510"/>
      <c r="N20" s="491">
        <v>111</v>
      </c>
      <c r="O20" s="512" t="s">
        <v>951</v>
      </c>
    </row>
    <row r="21" spans="2:15" ht="13.5" customHeight="1">
      <c r="B21" s="116" t="s">
        <v>585</v>
      </c>
      <c r="C21" s="352" t="s">
        <v>238</v>
      </c>
      <c r="D21" s="510">
        <f>G21+I21</f>
        <v>1514</v>
      </c>
      <c r="E21" s="510">
        <v>307.2</v>
      </c>
      <c r="F21" s="510">
        <f t="shared" si="1"/>
        <v>829.5</v>
      </c>
      <c r="G21" s="510">
        <v>300</v>
      </c>
      <c r="H21" s="510">
        <v>150</v>
      </c>
      <c r="I21" s="510">
        <v>1214</v>
      </c>
      <c r="J21" s="511">
        <v>679.5</v>
      </c>
      <c r="K21" s="510">
        <v>2500</v>
      </c>
      <c r="L21" s="510">
        <v>300</v>
      </c>
      <c r="M21" s="510"/>
      <c r="N21" s="513">
        <v>111</v>
      </c>
      <c r="O21" s="512" t="s">
        <v>951</v>
      </c>
    </row>
    <row r="22" spans="2:15" ht="13.5" customHeight="1">
      <c r="B22" s="116" t="s">
        <v>335</v>
      </c>
      <c r="C22" s="352" t="s">
        <v>239</v>
      </c>
      <c r="D22" s="510"/>
      <c r="E22" s="510"/>
      <c r="F22" s="510"/>
      <c r="G22" s="510"/>
      <c r="H22" s="510"/>
      <c r="I22" s="510"/>
      <c r="J22" s="511"/>
      <c r="K22" s="510"/>
      <c r="L22" s="510"/>
      <c r="M22" s="510"/>
      <c r="N22" s="491"/>
      <c r="O22" s="512"/>
    </row>
    <row r="23" spans="2:15" ht="12" customHeight="1">
      <c r="B23" s="116"/>
      <c r="C23" s="352"/>
      <c r="D23" s="510"/>
      <c r="E23" s="510"/>
      <c r="F23" s="510"/>
      <c r="G23" s="511"/>
      <c r="H23" s="511"/>
      <c r="I23" s="511"/>
      <c r="J23" s="511"/>
      <c r="K23" s="512"/>
      <c r="L23" s="512"/>
      <c r="M23" s="511"/>
      <c r="N23" s="491"/>
      <c r="O23" s="512"/>
    </row>
    <row r="24" spans="2:15" ht="13.5" customHeight="1">
      <c r="B24" s="116" t="s">
        <v>336</v>
      </c>
      <c r="C24" s="352" t="s">
        <v>240</v>
      </c>
      <c r="D24" s="510"/>
      <c r="E24" s="510"/>
      <c r="F24" s="510"/>
      <c r="G24" s="510"/>
      <c r="H24" s="510"/>
      <c r="I24" s="510"/>
      <c r="J24" s="511"/>
      <c r="K24" s="515"/>
      <c r="L24" s="515"/>
      <c r="M24" s="510"/>
      <c r="N24" s="491"/>
      <c r="O24" s="512"/>
    </row>
    <row r="25" spans="2:15" ht="13.5" customHeight="1">
      <c r="B25" s="116" t="s">
        <v>337</v>
      </c>
      <c r="C25" s="352" t="s">
        <v>241</v>
      </c>
      <c r="D25" s="510">
        <f>G25+I25</f>
        <v>3224</v>
      </c>
      <c r="E25" s="510">
        <v>989</v>
      </c>
      <c r="F25" s="510">
        <f t="shared" si="1"/>
        <v>1054</v>
      </c>
      <c r="G25" s="510">
        <v>500</v>
      </c>
      <c r="H25" s="510">
        <v>60</v>
      </c>
      <c r="I25" s="510">
        <v>2724</v>
      </c>
      <c r="J25" s="511">
        <v>994</v>
      </c>
      <c r="K25" s="510">
        <v>2622.5</v>
      </c>
      <c r="L25" s="510">
        <v>290.4</v>
      </c>
      <c r="M25" s="510">
        <v>89.2</v>
      </c>
      <c r="N25" s="491">
        <v>111</v>
      </c>
      <c r="O25" s="512" t="s">
        <v>951</v>
      </c>
    </row>
    <row r="26" spans="2:15" ht="13.5" customHeight="1">
      <c r="B26" s="116" t="s">
        <v>338</v>
      </c>
      <c r="C26" s="352" t="s">
        <v>242</v>
      </c>
      <c r="D26" s="510">
        <f>G26+I26</f>
        <v>8573</v>
      </c>
      <c r="E26" s="510">
        <v>720</v>
      </c>
      <c r="F26" s="510">
        <f t="shared" si="1"/>
        <v>7000</v>
      </c>
      <c r="G26" s="510">
        <v>1000</v>
      </c>
      <c r="H26" s="510">
        <v>1600</v>
      </c>
      <c r="I26" s="510">
        <v>7573</v>
      </c>
      <c r="J26" s="511">
        <v>5400</v>
      </c>
      <c r="K26" s="510">
        <v>11549</v>
      </c>
      <c r="L26" s="510">
        <v>200</v>
      </c>
      <c r="M26" s="510">
        <v>140</v>
      </c>
      <c r="N26" s="491">
        <v>111</v>
      </c>
      <c r="O26" s="512" t="s">
        <v>951</v>
      </c>
    </row>
    <row r="27" spans="2:15" ht="13.5" customHeight="1">
      <c r="B27" s="116" t="s">
        <v>339</v>
      </c>
      <c r="C27" s="352" t="s">
        <v>243</v>
      </c>
      <c r="D27" s="510">
        <f>G27+I27</f>
        <v>4001</v>
      </c>
      <c r="E27" s="510">
        <v>1055.7</v>
      </c>
      <c r="F27" s="510">
        <f t="shared" si="1"/>
        <v>1622</v>
      </c>
      <c r="G27" s="510">
        <v>800</v>
      </c>
      <c r="H27" s="510">
        <v>503</v>
      </c>
      <c r="I27" s="510">
        <v>3201</v>
      </c>
      <c r="J27" s="511">
        <v>1119</v>
      </c>
      <c r="K27" s="510">
        <v>4805.1</v>
      </c>
      <c r="L27" s="510">
        <v>125</v>
      </c>
      <c r="M27" s="510"/>
      <c r="N27" s="514">
        <v>111</v>
      </c>
      <c r="O27" s="512" t="s">
        <v>951</v>
      </c>
    </row>
    <row r="28" spans="2:15" ht="11.25" customHeight="1">
      <c r="B28" s="116"/>
      <c r="C28" s="352"/>
      <c r="D28" s="510"/>
      <c r="E28" s="510"/>
      <c r="F28" s="510"/>
      <c r="G28" s="511"/>
      <c r="H28" s="511"/>
      <c r="I28" s="511"/>
      <c r="J28" s="511"/>
      <c r="K28" s="512"/>
      <c r="L28" s="512"/>
      <c r="M28" s="511"/>
      <c r="N28" s="491"/>
      <c r="O28" s="512"/>
    </row>
    <row r="29" spans="2:15" ht="13.5" customHeight="1">
      <c r="B29" s="116" t="s">
        <v>340</v>
      </c>
      <c r="C29" s="352" t="s">
        <v>244</v>
      </c>
      <c r="D29" s="510">
        <f>G29+I29</f>
        <v>6797</v>
      </c>
      <c r="E29" s="510">
        <v>2185.2</v>
      </c>
      <c r="F29" s="510">
        <f t="shared" si="1"/>
        <v>5600</v>
      </c>
      <c r="G29" s="510">
        <v>1400</v>
      </c>
      <c r="H29" s="510">
        <v>500</v>
      </c>
      <c r="I29" s="510">
        <v>5397</v>
      </c>
      <c r="J29" s="511">
        <v>5100</v>
      </c>
      <c r="K29" s="510">
        <v>16559.4</v>
      </c>
      <c r="L29" s="510"/>
      <c r="M29" s="510">
        <v>2459</v>
      </c>
      <c r="N29" s="491">
        <v>111</v>
      </c>
      <c r="O29" s="512" t="s">
        <v>951</v>
      </c>
    </row>
    <row r="30" spans="2:15" ht="13.5" customHeight="1">
      <c r="B30" s="116" t="s">
        <v>341</v>
      </c>
      <c r="C30" s="352" t="s">
        <v>245</v>
      </c>
      <c r="D30" s="510">
        <f>G30+I30</f>
        <v>0</v>
      </c>
      <c r="E30" s="510">
        <v>0</v>
      </c>
      <c r="F30" s="510"/>
      <c r="G30" s="510">
        <v>0</v>
      </c>
      <c r="H30" s="510"/>
      <c r="I30" s="510">
        <v>0</v>
      </c>
      <c r="J30" s="511"/>
      <c r="K30" s="510">
        <v>212.1</v>
      </c>
      <c r="L30" s="510"/>
      <c r="M30" s="510"/>
      <c r="N30" s="491"/>
      <c r="O30" s="512" t="s">
        <v>951</v>
      </c>
    </row>
    <row r="31" spans="2:15" ht="13.5" customHeight="1">
      <c r="B31" s="116" t="s">
        <v>342</v>
      </c>
      <c r="C31" s="352" t="s">
        <v>246</v>
      </c>
      <c r="D31" s="510">
        <f>G31+I31</f>
        <v>2516</v>
      </c>
      <c r="E31" s="510">
        <v>1065.1</v>
      </c>
      <c r="F31" s="510">
        <f t="shared" si="1"/>
        <v>807.8000000000001</v>
      </c>
      <c r="G31" s="510">
        <v>200</v>
      </c>
      <c r="H31" s="510">
        <v>125.1</v>
      </c>
      <c r="I31" s="510">
        <v>2316</v>
      </c>
      <c r="J31" s="511">
        <v>682.7</v>
      </c>
      <c r="K31" s="510">
        <v>2340.2</v>
      </c>
      <c r="L31" s="515"/>
      <c r="M31" s="510"/>
      <c r="N31" s="516">
        <v>111</v>
      </c>
      <c r="O31" s="512" t="s">
        <v>951</v>
      </c>
    </row>
    <row r="32" spans="2:15" ht="12" customHeight="1">
      <c r="B32" s="210" t="s">
        <v>515</v>
      </c>
      <c r="C32" s="210"/>
      <c r="D32" s="510"/>
      <c r="E32" s="517"/>
      <c r="F32" s="517"/>
      <c r="G32" s="517"/>
      <c r="H32" s="517"/>
      <c r="I32" s="517"/>
      <c r="J32" s="517"/>
      <c r="K32" s="518"/>
      <c r="L32" s="518"/>
      <c r="M32" s="518"/>
      <c r="N32" s="491"/>
      <c r="O32" s="512"/>
    </row>
    <row r="33" spans="2:15" ht="15" customHeight="1">
      <c r="B33" s="519" t="s">
        <v>202</v>
      </c>
      <c r="C33" s="520" t="s">
        <v>94</v>
      </c>
      <c r="D33" s="521">
        <f>G33+I33</f>
        <v>87010</v>
      </c>
      <c r="E33" s="522">
        <f>SUM(E9:E32)</f>
        <v>34102.6</v>
      </c>
      <c r="F33" s="522">
        <f>SUM(F9:F32)</f>
        <v>38153.3</v>
      </c>
      <c r="G33" s="522">
        <f aca="true" t="shared" si="2" ref="G33:M33">SUM(G9:G32)</f>
        <v>12270</v>
      </c>
      <c r="H33" s="522">
        <f t="shared" si="2"/>
        <v>4105.6</v>
      </c>
      <c r="I33" s="522">
        <f>SUM(I9:I32)</f>
        <v>74740</v>
      </c>
      <c r="J33" s="522">
        <f t="shared" si="2"/>
        <v>34047.7</v>
      </c>
      <c r="K33" s="522">
        <f t="shared" si="2"/>
        <v>91285.60000000002</v>
      </c>
      <c r="L33" s="522">
        <f t="shared" si="2"/>
        <v>1895.4</v>
      </c>
      <c r="M33" s="523">
        <f t="shared" si="2"/>
        <v>8417.5</v>
      </c>
      <c r="N33" s="499"/>
      <c r="O33" s="524"/>
    </row>
    <row r="34" spans="2:15" ht="23.25" customHeight="1">
      <c r="B34" s="525" t="s">
        <v>790</v>
      </c>
      <c r="C34" s="526" t="s">
        <v>986</v>
      </c>
      <c r="D34" s="527">
        <v>112909</v>
      </c>
      <c r="E34" s="527"/>
      <c r="F34" s="527"/>
      <c r="G34" s="527">
        <v>6100</v>
      </c>
      <c r="H34" s="527">
        <v>1585.6</v>
      </c>
      <c r="I34" s="527">
        <v>106809</v>
      </c>
      <c r="J34" s="527">
        <v>32517</v>
      </c>
      <c r="K34" s="527">
        <v>86371.7</v>
      </c>
      <c r="L34" s="527">
        <v>1404.8</v>
      </c>
      <c r="M34" s="527">
        <v>28.4</v>
      </c>
      <c r="N34" s="491"/>
      <c r="O34" s="512"/>
    </row>
    <row r="35" ht="10.5">
      <c r="N35" s="479"/>
    </row>
    <row r="36" ht="10.5">
      <c r="N36" s="479"/>
    </row>
    <row r="37" ht="10.5">
      <c r="N37" s="479"/>
    </row>
    <row r="38" ht="10.5">
      <c r="N38" s="479"/>
    </row>
    <row r="39" ht="10.5">
      <c r="N39" s="479"/>
    </row>
    <row r="40" ht="10.5">
      <c r="N40" s="479"/>
    </row>
    <row r="41" ht="10.5">
      <c r="N41" s="479"/>
    </row>
    <row r="42" ht="10.5">
      <c r="N42" s="479"/>
    </row>
    <row r="43" ht="10.5">
      <c r="N43" s="479"/>
    </row>
    <row r="44" ht="10.5">
      <c r="N44" s="479"/>
    </row>
    <row r="45" ht="10.5">
      <c r="N45" s="479"/>
    </row>
    <row r="46" ht="10.5">
      <c r="N46" s="479"/>
    </row>
    <row r="47" ht="10.5">
      <c r="N47" s="479"/>
    </row>
    <row r="48" ht="10.5">
      <c r="N48" s="479"/>
    </row>
    <row r="49" ht="10.5">
      <c r="N49" s="479"/>
    </row>
    <row r="50" ht="10.5">
      <c r="N50" s="479"/>
    </row>
    <row r="51" ht="10.5">
      <c r="N51" s="479"/>
    </row>
    <row r="52" ht="10.5">
      <c r="N52" s="479"/>
    </row>
    <row r="53" ht="10.5">
      <c r="N53" s="479"/>
    </row>
    <row r="54" ht="10.5">
      <c r="N54" s="479"/>
    </row>
    <row r="55" ht="10.5">
      <c r="N55" s="479"/>
    </row>
    <row r="56" ht="10.5">
      <c r="N56" s="479"/>
    </row>
    <row r="57" ht="10.5">
      <c r="N57" s="479"/>
    </row>
    <row r="58" ht="10.5">
      <c r="N58" s="479"/>
    </row>
    <row r="59" ht="10.5">
      <c r="N59" s="479"/>
    </row>
    <row r="60" ht="10.5">
      <c r="N60" s="479"/>
    </row>
    <row r="61" ht="10.5">
      <c r="N61" s="479"/>
    </row>
    <row r="62" ht="10.5">
      <c r="N62" s="479"/>
    </row>
    <row r="63" ht="10.5">
      <c r="N63" s="479"/>
    </row>
    <row r="64" ht="10.5">
      <c r="N64" s="479"/>
    </row>
    <row r="65" ht="10.5">
      <c r="N65" s="479"/>
    </row>
    <row r="66" ht="10.5">
      <c r="N66" s="479"/>
    </row>
    <row r="67" ht="10.5">
      <c r="N67" s="479"/>
    </row>
    <row r="68" ht="10.5">
      <c r="N68" s="479"/>
    </row>
    <row r="69" ht="10.5">
      <c r="N69" s="479"/>
    </row>
    <row r="70" ht="10.5">
      <c r="N70" s="479"/>
    </row>
    <row r="71" ht="10.5">
      <c r="N71" s="479"/>
    </row>
    <row r="72" ht="10.5">
      <c r="N72" s="479"/>
    </row>
    <row r="73" ht="10.5">
      <c r="N73" s="479"/>
    </row>
    <row r="74" ht="10.5">
      <c r="N74" s="479"/>
    </row>
    <row r="75" ht="10.5">
      <c r="N75" s="479"/>
    </row>
    <row r="76" ht="10.5">
      <c r="N76" s="479"/>
    </row>
    <row r="77" ht="10.5">
      <c r="N77" s="479"/>
    </row>
    <row r="78" ht="10.5">
      <c r="N78" s="479"/>
    </row>
    <row r="79" ht="10.5">
      <c r="N79" s="479"/>
    </row>
    <row r="80" ht="10.5">
      <c r="N80" s="479"/>
    </row>
    <row r="81" ht="10.5">
      <c r="N81" s="479"/>
    </row>
    <row r="82" ht="10.5">
      <c r="N82" s="479"/>
    </row>
    <row r="83" ht="10.5">
      <c r="N83" s="479"/>
    </row>
    <row r="84" ht="10.5">
      <c r="N84" s="479"/>
    </row>
    <row r="85" ht="10.5">
      <c r="N85" s="479"/>
    </row>
    <row r="86" ht="10.5">
      <c r="N86" s="479"/>
    </row>
    <row r="87" ht="10.5">
      <c r="N87" s="479"/>
    </row>
    <row r="88" ht="10.5">
      <c r="N88" s="479"/>
    </row>
    <row r="89" ht="10.5">
      <c r="N89" s="479"/>
    </row>
    <row r="90" ht="10.5">
      <c r="N90" s="479"/>
    </row>
    <row r="91" ht="10.5">
      <c r="N91" s="479"/>
    </row>
    <row r="92" ht="10.5">
      <c r="N92" s="479"/>
    </row>
    <row r="93" ht="10.5">
      <c r="N93" s="479"/>
    </row>
    <row r="94" ht="10.5">
      <c r="N94" s="479"/>
    </row>
    <row r="95" ht="10.5">
      <c r="N95" s="479"/>
    </row>
    <row r="96" ht="10.5">
      <c r="N96" s="479"/>
    </row>
    <row r="97" ht="10.5">
      <c r="N97" s="479"/>
    </row>
    <row r="98" ht="10.5">
      <c r="N98" s="479"/>
    </row>
    <row r="99" ht="10.5">
      <c r="N99" s="479"/>
    </row>
    <row r="100" ht="10.5">
      <c r="N100" s="479"/>
    </row>
    <row r="101" ht="10.5">
      <c r="N101" s="479"/>
    </row>
    <row r="102" ht="10.5">
      <c r="N102" s="479"/>
    </row>
    <row r="103" ht="10.5">
      <c r="N103" s="479"/>
    </row>
    <row r="104" ht="10.5">
      <c r="N104" s="479"/>
    </row>
    <row r="105" ht="10.5">
      <c r="N105" s="479"/>
    </row>
    <row r="106" ht="10.5">
      <c r="N106" s="479"/>
    </row>
    <row r="107" ht="10.5">
      <c r="N107" s="479"/>
    </row>
    <row r="108" ht="10.5">
      <c r="N108" s="479"/>
    </row>
    <row r="109" ht="10.5">
      <c r="N109" s="479"/>
    </row>
    <row r="110" ht="10.5">
      <c r="N110" s="479"/>
    </row>
    <row r="111" ht="10.5">
      <c r="N111" s="479"/>
    </row>
    <row r="112" ht="10.5">
      <c r="N112" s="479"/>
    </row>
    <row r="113" ht="10.5">
      <c r="N113" s="479"/>
    </row>
    <row r="114" ht="10.5">
      <c r="N114" s="479"/>
    </row>
    <row r="115" ht="10.5">
      <c r="N115" s="479"/>
    </row>
    <row r="116" ht="10.5">
      <c r="N116" s="479"/>
    </row>
    <row r="117" ht="10.5">
      <c r="N117" s="479"/>
    </row>
    <row r="118" ht="10.5">
      <c r="N118" s="479"/>
    </row>
    <row r="119" ht="10.5">
      <c r="N119" s="479"/>
    </row>
    <row r="120" ht="10.5">
      <c r="N120" s="479"/>
    </row>
    <row r="121" ht="10.5">
      <c r="N121" s="479"/>
    </row>
    <row r="122" ht="10.5">
      <c r="N122" s="479"/>
    </row>
    <row r="123" ht="10.5">
      <c r="N123" s="479"/>
    </row>
    <row r="124" ht="10.5">
      <c r="N124" s="479"/>
    </row>
    <row r="125" ht="10.5">
      <c r="N125" s="479"/>
    </row>
    <row r="126" ht="10.5">
      <c r="N126" s="479"/>
    </row>
    <row r="127" ht="10.5">
      <c r="N127" s="479"/>
    </row>
    <row r="128" ht="10.5">
      <c r="N128" s="479"/>
    </row>
    <row r="129" ht="10.5">
      <c r="N129" s="479"/>
    </row>
    <row r="130" ht="10.5">
      <c r="N130" s="479"/>
    </row>
    <row r="131" ht="10.5">
      <c r="N131" s="479"/>
    </row>
    <row r="132" ht="10.5">
      <c r="N132" s="479"/>
    </row>
    <row r="133" ht="10.5">
      <c r="N133" s="479"/>
    </row>
    <row r="134" ht="10.5">
      <c r="N134" s="479"/>
    </row>
    <row r="135" ht="10.5">
      <c r="N135" s="479"/>
    </row>
    <row r="136" ht="10.5">
      <c r="N136" s="479"/>
    </row>
    <row r="137" ht="10.5">
      <c r="N137" s="479"/>
    </row>
    <row r="138" ht="10.5">
      <c r="N138" s="479"/>
    </row>
    <row r="139" ht="10.5">
      <c r="N139" s="479"/>
    </row>
    <row r="140" ht="10.5">
      <c r="N140" s="479"/>
    </row>
    <row r="141" ht="10.5">
      <c r="N141" s="479"/>
    </row>
    <row r="142" ht="10.5">
      <c r="N142" s="479"/>
    </row>
    <row r="143" ht="10.5">
      <c r="N143" s="479"/>
    </row>
    <row r="144" ht="10.5">
      <c r="N144" s="479"/>
    </row>
    <row r="145" ht="10.5">
      <c r="N145" s="479"/>
    </row>
    <row r="146" ht="10.5">
      <c r="N146" s="479"/>
    </row>
    <row r="147" ht="10.5">
      <c r="N147" s="479"/>
    </row>
    <row r="148" ht="10.5">
      <c r="N148" s="479"/>
    </row>
    <row r="149" ht="10.5">
      <c r="N149" s="479"/>
    </row>
    <row r="150" ht="10.5">
      <c r="N150" s="479"/>
    </row>
    <row r="151" ht="10.5">
      <c r="N151" s="479"/>
    </row>
    <row r="152" ht="10.5">
      <c r="N152" s="479"/>
    </row>
    <row r="153" ht="10.5">
      <c r="N153" s="479"/>
    </row>
    <row r="154" ht="10.5">
      <c r="N154" s="479"/>
    </row>
    <row r="155" ht="10.5">
      <c r="N155" s="479"/>
    </row>
    <row r="156" ht="10.5">
      <c r="N156" s="479"/>
    </row>
    <row r="157" ht="10.5">
      <c r="N157" s="479"/>
    </row>
    <row r="158" ht="10.5">
      <c r="N158" s="479"/>
    </row>
    <row r="159" ht="10.5">
      <c r="N159" s="479"/>
    </row>
    <row r="160" ht="10.5">
      <c r="N160" s="479"/>
    </row>
    <row r="161" ht="10.5">
      <c r="N161" s="479"/>
    </row>
    <row r="162" ht="10.5">
      <c r="N162" s="479"/>
    </row>
    <row r="163" ht="10.5">
      <c r="N163" s="479"/>
    </row>
    <row r="164" ht="10.5">
      <c r="N164" s="479"/>
    </row>
    <row r="165" ht="10.5">
      <c r="N165" s="479"/>
    </row>
    <row r="166" ht="10.5">
      <c r="N166" s="479"/>
    </row>
    <row r="167" ht="10.5">
      <c r="N167" s="479"/>
    </row>
    <row r="168" ht="10.5">
      <c r="N168" s="479"/>
    </row>
    <row r="169" ht="10.5">
      <c r="N169" s="479"/>
    </row>
    <row r="170" ht="10.5">
      <c r="N170" s="479"/>
    </row>
    <row r="171" ht="10.5">
      <c r="N171" s="479"/>
    </row>
    <row r="172" ht="10.5">
      <c r="N172" s="479"/>
    </row>
    <row r="173" ht="10.5">
      <c r="N173" s="479"/>
    </row>
    <row r="174" ht="10.5">
      <c r="N174" s="479"/>
    </row>
    <row r="175" ht="10.5">
      <c r="N175" s="479"/>
    </row>
    <row r="176" ht="10.5">
      <c r="N176" s="479"/>
    </row>
    <row r="177" ht="10.5">
      <c r="N177" s="479"/>
    </row>
    <row r="178" ht="10.5">
      <c r="N178" s="479"/>
    </row>
    <row r="179" ht="10.5">
      <c r="N179" s="479"/>
    </row>
    <row r="180" ht="10.5">
      <c r="N180" s="479"/>
    </row>
    <row r="181" ht="10.5">
      <c r="N181" s="479"/>
    </row>
    <row r="182" ht="10.5">
      <c r="N182" s="479"/>
    </row>
    <row r="183" ht="10.5">
      <c r="N183" s="479"/>
    </row>
    <row r="184" ht="10.5">
      <c r="N184" s="479"/>
    </row>
    <row r="185" ht="10.5">
      <c r="N185" s="479"/>
    </row>
    <row r="186" ht="10.5">
      <c r="N186" s="479"/>
    </row>
    <row r="187" ht="10.5">
      <c r="N187" s="479"/>
    </row>
    <row r="188" ht="10.5">
      <c r="N188" s="479"/>
    </row>
    <row r="189" ht="10.5">
      <c r="N189" s="479"/>
    </row>
    <row r="190" ht="10.5">
      <c r="N190" s="479"/>
    </row>
    <row r="191" ht="10.5">
      <c r="N191" s="479"/>
    </row>
    <row r="192" ht="10.5">
      <c r="N192" s="479"/>
    </row>
    <row r="193" ht="10.5">
      <c r="N193" s="479"/>
    </row>
    <row r="194" ht="10.5">
      <c r="N194" s="479"/>
    </row>
    <row r="195" ht="10.5">
      <c r="N195" s="479"/>
    </row>
    <row r="196" ht="10.5">
      <c r="N196" s="479"/>
    </row>
    <row r="197" ht="10.5">
      <c r="N197" s="479"/>
    </row>
    <row r="198" ht="10.5">
      <c r="N198" s="479"/>
    </row>
    <row r="199" ht="10.5">
      <c r="N199" s="479"/>
    </row>
    <row r="200" ht="10.5">
      <c r="N200" s="479"/>
    </row>
    <row r="201" ht="10.5">
      <c r="N201" s="479"/>
    </row>
    <row r="202" ht="10.5">
      <c r="N202" s="479"/>
    </row>
    <row r="203" ht="10.5">
      <c r="N203" s="479"/>
    </row>
    <row r="204" ht="10.5">
      <c r="N204" s="479"/>
    </row>
    <row r="205" ht="10.5">
      <c r="N205" s="479"/>
    </row>
    <row r="206" ht="10.5">
      <c r="N206" s="479"/>
    </row>
    <row r="207" ht="10.5">
      <c r="N207" s="479"/>
    </row>
    <row r="208" ht="10.5">
      <c r="N208" s="479"/>
    </row>
    <row r="209" ht="10.5">
      <c r="N209" s="479"/>
    </row>
    <row r="210" ht="10.5">
      <c r="N210" s="479"/>
    </row>
    <row r="211" ht="10.5">
      <c r="N211" s="479"/>
    </row>
    <row r="212" ht="10.5">
      <c r="N212" s="479"/>
    </row>
    <row r="213" ht="10.5">
      <c r="N213" s="479"/>
    </row>
    <row r="214" ht="10.5">
      <c r="N214" s="479"/>
    </row>
    <row r="215" ht="10.5">
      <c r="N215" s="479"/>
    </row>
    <row r="216" ht="10.5">
      <c r="N216" s="479"/>
    </row>
    <row r="217" ht="10.5">
      <c r="N217" s="479"/>
    </row>
    <row r="218" ht="10.5">
      <c r="N218" s="479"/>
    </row>
    <row r="219" ht="10.5">
      <c r="N219" s="479"/>
    </row>
    <row r="220" ht="10.5">
      <c r="N220" s="479"/>
    </row>
    <row r="221" ht="10.5">
      <c r="N221" s="479"/>
    </row>
    <row r="222" ht="10.5">
      <c r="N222" s="479"/>
    </row>
    <row r="223" ht="10.5">
      <c r="N223" s="479"/>
    </row>
    <row r="224" ht="10.5">
      <c r="N224" s="479"/>
    </row>
    <row r="225" ht="10.5">
      <c r="N225" s="479"/>
    </row>
    <row r="226" ht="10.5">
      <c r="N226" s="479"/>
    </row>
    <row r="227" ht="10.5">
      <c r="N227" s="479"/>
    </row>
    <row r="228" ht="10.5">
      <c r="N228" s="479"/>
    </row>
    <row r="229" ht="10.5">
      <c r="N229" s="479"/>
    </row>
    <row r="230" ht="10.5">
      <c r="N230" s="479"/>
    </row>
    <row r="231" ht="10.5">
      <c r="N231" s="479"/>
    </row>
    <row r="232" ht="10.5">
      <c r="N232" s="479"/>
    </row>
    <row r="233" ht="10.5">
      <c r="N233" s="479"/>
    </row>
    <row r="234" ht="10.5">
      <c r="N234" s="479"/>
    </row>
    <row r="235" ht="10.5">
      <c r="N235" s="479"/>
    </row>
    <row r="236" ht="10.5">
      <c r="N236" s="479"/>
    </row>
    <row r="237" ht="10.5">
      <c r="N237" s="479"/>
    </row>
    <row r="238" ht="10.5">
      <c r="N238" s="479"/>
    </row>
    <row r="239" ht="10.5">
      <c r="N239" s="479"/>
    </row>
    <row r="240" ht="10.5">
      <c r="N240" s="479"/>
    </row>
    <row r="241" ht="10.5">
      <c r="N241" s="479"/>
    </row>
    <row r="242" ht="10.5">
      <c r="N242" s="479"/>
    </row>
    <row r="243" ht="10.5">
      <c r="N243" s="479"/>
    </row>
    <row r="244" ht="10.5">
      <c r="N244" s="479"/>
    </row>
    <row r="245" ht="10.5">
      <c r="N245" s="479"/>
    </row>
    <row r="246" ht="10.5">
      <c r="N246" s="479"/>
    </row>
    <row r="247" ht="10.5">
      <c r="N247" s="479"/>
    </row>
    <row r="248" ht="10.5">
      <c r="N248" s="479"/>
    </row>
    <row r="249" ht="10.5">
      <c r="N249" s="479"/>
    </row>
    <row r="250" ht="10.5">
      <c r="N250" s="479"/>
    </row>
    <row r="251" ht="10.5">
      <c r="N251" s="479"/>
    </row>
    <row r="252" ht="10.5">
      <c r="N252" s="479"/>
    </row>
    <row r="253" ht="10.5">
      <c r="N253" s="479"/>
    </row>
    <row r="254" ht="10.5">
      <c r="N254" s="479"/>
    </row>
    <row r="255" ht="10.5">
      <c r="N255" s="479"/>
    </row>
    <row r="256" ht="10.5">
      <c r="N256" s="479"/>
    </row>
    <row r="257" ht="10.5">
      <c r="N257" s="479"/>
    </row>
    <row r="258" ht="10.5">
      <c r="N258" s="479"/>
    </row>
    <row r="259" ht="10.5">
      <c r="N259" s="479"/>
    </row>
    <row r="260" ht="10.5">
      <c r="N260" s="479"/>
    </row>
    <row r="261" ht="10.5">
      <c r="N261" s="479"/>
    </row>
    <row r="262" ht="10.5">
      <c r="N262" s="479"/>
    </row>
    <row r="263" ht="10.5">
      <c r="N263" s="479"/>
    </row>
    <row r="264" ht="10.5">
      <c r="N264" s="479"/>
    </row>
    <row r="265" ht="10.5">
      <c r="N265" s="479"/>
    </row>
    <row r="266" ht="10.5">
      <c r="N266" s="479"/>
    </row>
    <row r="267" ht="10.5">
      <c r="N267" s="479"/>
    </row>
    <row r="268" ht="10.5">
      <c r="N268" s="479"/>
    </row>
    <row r="269" ht="10.5">
      <c r="N269" s="479"/>
    </row>
    <row r="270" ht="10.5">
      <c r="N270" s="479"/>
    </row>
    <row r="271" ht="10.5">
      <c r="N271" s="479"/>
    </row>
    <row r="272" ht="10.5">
      <c r="N272" s="479"/>
    </row>
    <row r="273" ht="10.5">
      <c r="N273" s="479"/>
    </row>
    <row r="274" ht="10.5">
      <c r="N274" s="479"/>
    </row>
    <row r="275" ht="10.5">
      <c r="N275" s="479"/>
    </row>
    <row r="276" ht="10.5">
      <c r="N276" s="479"/>
    </row>
    <row r="277" ht="10.5">
      <c r="N277" s="479"/>
    </row>
    <row r="278" ht="10.5">
      <c r="N278" s="479"/>
    </row>
    <row r="279" ht="10.5">
      <c r="N279" s="479"/>
    </row>
    <row r="280" ht="10.5">
      <c r="N280" s="479"/>
    </row>
    <row r="281" ht="10.5">
      <c r="N281" s="479"/>
    </row>
    <row r="282" ht="10.5">
      <c r="N282" s="479"/>
    </row>
    <row r="283" ht="10.5">
      <c r="N283" s="479"/>
    </row>
    <row r="284" ht="10.5">
      <c r="N284" s="479"/>
    </row>
    <row r="285" ht="10.5">
      <c r="N285" s="479"/>
    </row>
    <row r="286" ht="10.5">
      <c r="N286" s="479"/>
    </row>
    <row r="287" ht="10.5">
      <c r="N287" s="479"/>
    </row>
    <row r="288" ht="10.5">
      <c r="N288" s="479"/>
    </row>
    <row r="289" ht="10.5">
      <c r="N289" s="479"/>
    </row>
    <row r="290" ht="10.5">
      <c r="N290" s="479"/>
    </row>
    <row r="291" ht="10.5">
      <c r="N291" s="479"/>
    </row>
    <row r="292" ht="10.5">
      <c r="N292" s="479"/>
    </row>
    <row r="293" ht="10.5">
      <c r="N293" s="479"/>
    </row>
    <row r="294" ht="10.5">
      <c r="N294" s="479"/>
    </row>
    <row r="295" ht="10.5">
      <c r="N295" s="479"/>
    </row>
    <row r="296" ht="10.5">
      <c r="N296" s="479"/>
    </row>
    <row r="297" ht="10.5">
      <c r="N297" s="479"/>
    </row>
    <row r="298" ht="10.5">
      <c r="N298" s="479"/>
    </row>
    <row r="299" ht="10.5">
      <c r="N299" s="479"/>
    </row>
    <row r="300" ht="10.5">
      <c r="N300" s="479"/>
    </row>
    <row r="301" ht="10.5">
      <c r="N301" s="479"/>
    </row>
    <row r="302" ht="10.5">
      <c r="N302" s="479"/>
    </row>
    <row r="303" ht="10.5">
      <c r="N303" s="479"/>
    </row>
    <row r="304" ht="10.5">
      <c r="N304" s="479"/>
    </row>
    <row r="305" ht="10.5">
      <c r="N305" s="479"/>
    </row>
    <row r="306" ht="10.5">
      <c r="N306" s="479"/>
    </row>
    <row r="307" ht="10.5">
      <c r="N307" s="479"/>
    </row>
    <row r="308" ht="10.5">
      <c r="N308" s="479"/>
    </row>
    <row r="309" ht="10.5">
      <c r="N309" s="479"/>
    </row>
    <row r="310" ht="10.5">
      <c r="N310" s="479"/>
    </row>
    <row r="311" ht="10.5">
      <c r="N311" s="479"/>
    </row>
    <row r="312" ht="10.5">
      <c r="N312" s="479"/>
    </row>
    <row r="313" ht="10.5">
      <c r="N313" s="479"/>
    </row>
    <row r="314" ht="10.5">
      <c r="N314" s="479"/>
    </row>
    <row r="315" ht="10.5">
      <c r="N315" s="479"/>
    </row>
    <row r="316" ht="10.5">
      <c r="N316" s="479"/>
    </row>
    <row r="317" ht="10.5">
      <c r="N317" s="479"/>
    </row>
    <row r="318" ht="10.5">
      <c r="N318" s="479"/>
    </row>
    <row r="319" ht="10.5">
      <c r="N319" s="479"/>
    </row>
    <row r="320" ht="10.5">
      <c r="N320" s="479"/>
    </row>
    <row r="321" ht="10.5">
      <c r="N321" s="479"/>
    </row>
    <row r="322" ht="10.5">
      <c r="N322" s="479"/>
    </row>
    <row r="323" ht="10.5">
      <c r="N323" s="479"/>
    </row>
    <row r="324" ht="10.5">
      <c r="N324" s="479"/>
    </row>
    <row r="325" ht="10.5">
      <c r="N325" s="479"/>
    </row>
    <row r="326" ht="10.5">
      <c r="N326" s="479"/>
    </row>
    <row r="327" ht="10.5">
      <c r="N327" s="479"/>
    </row>
    <row r="328" ht="10.5">
      <c r="N328" s="479"/>
    </row>
    <row r="329" ht="10.5">
      <c r="N329" s="479"/>
    </row>
    <row r="330" ht="10.5">
      <c r="N330" s="479"/>
    </row>
    <row r="331" ht="10.5">
      <c r="N331" s="479"/>
    </row>
    <row r="332" ht="10.5">
      <c r="N332" s="479"/>
    </row>
    <row r="333" ht="10.5">
      <c r="N333" s="479"/>
    </row>
    <row r="334" ht="10.5">
      <c r="N334" s="479"/>
    </row>
    <row r="335" ht="10.5">
      <c r="N335" s="479"/>
    </row>
    <row r="336" ht="10.5">
      <c r="N336" s="479"/>
    </row>
    <row r="337" ht="10.5">
      <c r="N337" s="479"/>
    </row>
    <row r="338" ht="10.5">
      <c r="N338" s="479"/>
    </row>
    <row r="339" ht="10.5">
      <c r="N339" s="479"/>
    </row>
    <row r="340" ht="10.5">
      <c r="N340" s="479"/>
    </row>
    <row r="341" ht="10.5">
      <c r="N341" s="479"/>
    </row>
    <row r="342" ht="10.5">
      <c r="N342" s="479"/>
    </row>
    <row r="343" ht="10.5">
      <c r="N343" s="479"/>
    </row>
    <row r="344" ht="10.5">
      <c r="N344" s="479"/>
    </row>
    <row r="345" ht="10.5">
      <c r="N345" s="479"/>
    </row>
    <row r="346" ht="10.5">
      <c r="N346" s="479"/>
    </row>
    <row r="347" ht="10.5">
      <c r="N347" s="479"/>
    </row>
    <row r="348" ht="10.5">
      <c r="N348" s="479"/>
    </row>
    <row r="349" ht="10.5">
      <c r="N349" s="479"/>
    </row>
    <row r="350" ht="10.5">
      <c r="N350" s="479"/>
    </row>
    <row r="351" ht="10.5">
      <c r="N351" s="479"/>
    </row>
    <row r="352" ht="10.5">
      <c r="N352" s="479"/>
    </row>
    <row r="353" ht="10.5">
      <c r="N353" s="479"/>
    </row>
    <row r="354" ht="10.5">
      <c r="N354" s="479"/>
    </row>
    <row r="355" ht="10.5">
      <c r="N355" s="479"/>
    </row>
    <row r="356" ht="10.5">
      <c r="N356" s="479"/>
    </row>
    <row r="357" ht="10.5">
      <c r="N357" s="479"/>
    </row>
    <row r="358" ht="10.5">
      <c r="N358" s="479"/>
    </row>
    <row r="359" ht="10.5">
      <c r="N359" s="479"/>
    </row>
    <row r="360" ht="10.5">
      <c r="N360" s="479"/>
    </row>
    <row r="361" ht="10.5">
      <c r="N361" s="479"/>
    </row>
    <row r="362" ht="10.5">
      <c r="N362" s="479"/>
    </row>
    <row r="363" ht="10.5">
      <c r="N363" s="479"/>
    </row>
    <row r="364" ht="10.5">
      <c r="N364" s="479"/>
    </row>
    <row r="365" ht="10.5">
      <c r="N365" s="479"/>
    </row>
    <row r="366" ht="10.5">
      <c r="N366" s="479"/>
    </row>
    <row r="367" ht="10.5">
      <c r="N367" s="479"/>
    </row>
    <row r="368" ht="10.5">
      <c r="N368" s="479"/>
    </row>
    <row r="369" ht="10.5">
      <c r="N369" s="479"/>
    </row>
    <row r="370" ht="10.5">
      <c r="N370" s="479"/>
    </row>
    <row r="371" ht="10.5">
      <c r="N371" s="479"/>
    </row>
    <row r="372" ht="10.5">
      <c r="N372" s="479"/>
    </row>
    <row r="373" ht="10.5">
      <c r="N373" s="479"/>
    </row>
    <row r="374" ht="10.5">
      <c r="N374" s="479"/>
    </row>
    <row r="375" ht="10.5">
      <c r="N375" s="479"/>
    </row>
    <row r="376" ht="10.5">
      <c r="N376" s="479"/>
    </row>
    <row r="377" ht="10.5">
      <c r="N377" s="479"/>
    </row>
    <row r="378" ht="10.5">
      <c r="N378" s="479"/>
    </row>
    <row r="379" ht="10.5">
      <c r="N379" s="479"/>
    </row>
    <row r="380" ht="10.5">
      <c r="N380" s="479"/>
    </row>
    <row r="381" ht="10.5">
      <c r="N381" s="479"/>
    </row>
    <row r="382" ht="10.5">
      <c r="N382" s="479"/>
    </row>
    <row r="383" ht="10.5">
      <c r="N383" s="479"/>
    </row>
    <row r="384" ht="10.5">
      <c r="N384" s="479"/>
    </row>
    <row r="385" ht="10.5">
      <c r="N385" s="479"/>
    </row>
    <row r="386" ht="10.5">
      <c r="N386" s="479"/>
    </row>
    <row r="387" ht="10.5">
      <c r="N387" s="479"/>
    </row>
    <row r="388" ht="10.5">
      <c r="N388" s="479"/>
    </row>
    <row r="389" ht="10.5">
      <c r="N389" s="479"/>
    </row>
    <row r="390" ht="10.5">
      <c r="N390" s="479"/>
    </row>
    <row r="391" ht="10.5">
      <c r="N391" s="479"/>
    </row>
    <row r="392" ht="10.5">
      <c r="N392" s="479"/>
    </row>
    <row r="393" ht="10.5">
      <c r="N393" s="479"/>
    </row>
    <row r="394" ht="10.5">
      <c r="N394" s="479"/>
    </row>
    <row r="395" ht="10.5">
      <c r="N395" s="479"/>
    </row>
    <row r="396" ht="10.5">
      <c r="N396" s="479"/>
    </row>
    <row r="397" ht="10.5">
      <c r="N397" s="479"/>
    </row>
    <row r="398" ht="10.5">
      <c r="N398" s="479"/>
    </row>
    <row r="399" ht="10.5">
      <c r="N399" s="479"/>
    </row>
    <row r="400" ht="10.5">
      <c r="N400" s="479"/>
    </row>
    <row r="401" ht="10.5">
      <c r="N401" s="479"/>
    </row>
    <row r="402" ht="10.5">
      <c r="N402" s="479"/>
    </row>
    <row r="403" ht="10.5">
      <c r="N403" s="479"/>
    </row>
    <row r="404" ht="10.5">
      <c r="N404" s="479"/>
    </row>
    <row r="405" ht="10.5">
      <c r="N405" s="479"/>
    </row>
    <row r="406" ht="10.5">
      <c r="N406" s="479"/>
    </row>
    <row r="407" ht="10.5">
      <c r="N407" s="479"/>
    </row>
    <row r="408" ht="10.5">
      <c r="N408" s="479"/>
    </row>
    <row r="409" ht="10.5">
      <c r="N409" s="479"/>
    </row>
    <row r="410" ht="10.5">
      <c r="N410" s="479"/>
    </row>
    <row r="411" ht="10.5">
      <c r="N411" s="479"/>
    </row>
    <row r="412" ht="10.5">
      <c r="N412" s="479"/>
    </row>
    <row r="413" ht="10.5">
      <c r="N413" s="479"/>
    </row>
    <row r="414" ht="10.5">
      <c r="N414" s="479"/>
    </row>
    <row r="415" ht="10.5">
      <c r="N415" s="479"/>
    </row>
    <row r="416" ht="10.5">
      <c r="N416" s="479"/>
    </row>
    <row r="417" ht="10.5">
      <c r="N417" s="479"/>
    </row>
    <row r="418" ht="10.5">
      <c r="N418" s="479"/>
    </row>
    <row r="419" ht="10.5">
      <c r="N419" s="479"/>
    </row>
    <row r="420" ht="10.5">
      <c r="N420" s="479"/>
    </row>
    <row r="421" ht="10.5">
      <c r="N421" s="479"/>
    </row>
    <row r="422" ht="10.5">
      <c r="N422" s="479"/>
    </row>
    <row r="423" ht="10.5">
      <c r="N423" s="479"/>
    </row>
    <row r="424" ht="10.5">
      <c r="N424" s="479"/>
    </row>
    <row r="425" ht="10.5">
      <c r="N425" s="479"/>
    </row>
    <row r="426" ht="10.5">
      <c r="N426" s="479"/>
    </row>
    <row r="427" ht="10.5">
      <c r="N427" s="479"/>
    </row>
    <row r="428" ht="10.5">
      <c r="N428" s="479"/>
    </row>
    <row r="429" ht="10.5">
      <c r="N429" s="479"/>
    </row>
    <row r="430" ht="10.5">
      <c r="N430" s="479"/>
    </row>
    <row r="431" ht="10.5">
      <c r="N431" s="479"/>
    </row>
    <row r="432" ht="10.5">
      <c r="N432" s="479"/>
    </row>
    <row r="433" ht="10.5">
      <c r="N433" s="479"/>
    </row>
    <row r="434" ht="10.5">
      <c r="N434" s="479"/>
    </row>
    <row r="435" ht="10.5">
      <c r="N435" s="479"/>
    </row>
    <row r="436" ht="10.5">
      <c r="N436" s="479"/>
    </row>
    <row r="437" ht="10.5">
      <c r="N437" s="479"/>
    </row>
    <row r="438" ht="10.5">
      <c r="N438" s="479"/>
    </row>
    <row r="439" ht="10.5">
      <c r="N439" s="479"/>
    </row>
    <row r="440" ht="10.5">
      <c r="N440" s="479"/>
    </row>
    <row r="441" ht="10.5">
      <c r="N441" s="479"/>
    </row>
    <row r="442" ht="10.5">
      <c r="N442" s="479"/>
    </row>
    <row r="443" ht="10.5">
      <c r="N443" s="479"/>
    </row>
    <row r="444" ht="10.5">
      <c r="N444" s="479"/>
    </row>
    <row r="445" ht="10.5">
      <c r="N445" s="479"/>
    </row>
    <row r="446" ht="10.5">
      <c r="N446" s="479"/>
    </row>
    <row r="447" ht="10.5">
      <c r="N447" s="479"/>
    </row>
    <row r="448" ht="10.5">
      <c r="N448" s="479"/>
    </row>
    <row r="449" ht="10.5">
      <c r="N449" s="479"/>
    </row>
    <row r="450" ht="10.5">
      <c r="N450" s="479"/>
    </row>
    <row r="451" ht="10.5">
      <c r="N451" s="479"/>
    </row>
    <row r="452" ht="10.5">
      <c r="N452" s="479"/>
    </row>
    <row r="453" ht="10.5">
      <c r="N453" s="479"/>
    </row>
    <row r="454" ht="10.5">
      <c r="N454" s="479"/>
    </row>
    <row r="455" ht="10.5">
      <c r="N455" s="479"/>
    </row>
    <row r="456" ht="10.5">
      <c r="N456" s="479"/>
    </row>
    <row r="457" ht="10.5">
      <c r="N457" s="479"/>
    </row>
    <row r="458" ht="10.5">
      <c r="N458" s="479"/>
    </row>
    <row r="459" ht="10.5">
      <c r="N459" s="479"/>
    </row>
    <row r="460" ht="10.5">
      <c r="N460" s="479"/>
    </row>
    <row r="461" ht="10.5">
      <c r="N461" s="479"/>
    </row>
    <row r="462" spans="2:14" ht="10.5">
      <c r="B462" s="478" t="s">
        <v>1016</v>
      </c>
      <c r="N462" s="479"/>
    </row>
    <row r="463" ht="10.5">
      <c r="N463" s="479"/>
    </row>
    <row r="464" ht="10.5">
      <c r="N464" s="479"/>
    </row>
    <row r="465" ht="10.5">
      <c r="N465" s="479"/>
    </row>
    <row r="466" ht="10.5">
      <c r="N466" s="479"/>
    </row>
    <row r="467" ht="10.5">
      <c r="N467" s="479"/>
    </row>
    <row r="468" ht="10.5">
      <c r="N468" s="479"/>
    </row>
    <row r="469" ht="10.5">
      <c r="N469" s="479"/>
    </row>
    <row r="470" ht="10.5">
      <c r="N470" s="479"/>
    </row>
    <row r="471" ht="10.5">
      <c r="N471" s="479"/>
    </row>
    <row r="472" ht="10.5">
      <c r="N472" s="479"/>
    </row>
    <row r="473" ht="10.5">
      <c r="N473" s="479"/>
    </row>
    <row r="474" ht="10.5">
      <c r="N474" s="479"/>
    </row>
    <row r="475" ht="10.5">
      <c r="N475" s="479"/>
    </row>
    <row r="476" ht="10.5">
      <c r="N476" s="479"/>
    </row>
    <row r="477" ht="10.5">
      <c r="N477" s="479"/>
    </row>
    <row r="478" ht="10.5">
      <c r="N478" s="479"/>
    </row>
    <row r="479" ht="10.5">
      <c r="N479" s="479"/>
    </row>
    <row r="480" ht="10.5">
      <c r="N480" s="479"/>
    </row>
    <row r="481" ht="10.5">
      <c r="N481" s="479"/>
    </row>
    <row r="482" ht="10.5">
      <c r="N482" s="479"/>
    </row>
    <row r="483" ht="10.5">
      <c r="N483" s="479"/>
    </row>
    <row r="484" ht="10.5">
      <c r="N484" s="479"/>
    </row>
    <row r="485" ht="10.5">
      <c r="N485" s="479"/>
    </row>
    <row r="486" ht="10.5">
      <c r="N486" s="479"/>
    </row>
    <row r="487" ht="10.5">
      <c r="N487" s="479"/>
    </row>
    <row r="488" ht="10.5">
      <c r="N488" s="479"/>
    </row>
    <row r="489" ht="10.5">
      <c r="N489" s="479"/>
    </row>
    <row r="490" ht="10.5">
      <c r="N490" s="479"/>
    </row>
    <row r="491" ht="10.5">
      <c r="N491" s="479"/>
    </row>
    <row r="492" ht="10.5">
      <c r="N492" s="479"/>
    </row>
    <row r="493" ht="10.5">
      <c r="N493" s="479"/>
    </row>
    <row r="494" ht="10.5">
      <c r="N494" s="479"/>
    </row>
    <row r="495" ht="10.5">
      <c r="N495" s="479"/>
    </row>
    <row r="496" ht="10.5">
      <c r="N496" s="479"/>
    </row>
    <row r="497" ht="10.5">
      <c r="N497" s="479"/>
    </row>
    <row r="498" ht="10.5">
      <c r="N498" s="479"/>
    </row>
    <row r="499" ht="10.5">
      <c r="N499" s="479"/>
    </row>
    <row r="500" ht="10.5">
      <c r="N500" s="479"/>
    </row>
    <row r="501" ht="10.5">
      <c r="N501" s="479"/>
    </row>
    <row r="502" ht="10.5">
      <c r="N502" s="479"/>
    </row>
    <row r="503" ht="10.5">
      <c r="N503" s="479"/>
    </row>
    <row r="504" ht="10.5">
      <c r="N504" s="479"/>
    </row>
    <row r="505" ht="10.5">
      <c r="N505" s="479"/>
    </row>
    <row r="506" ht="10.5">
      <c r="N506" s="479"/>
    </row>
    <row r="507" ht="10.5">
      <c r="N507" s="479"/>
    </row>
    <row r="508" ht="10.5">
      <c r="N508" s="479"/>
    </row>
    <row r="509" ht="10.5">
      <c r="N509" s="479"/>
    </row>
    <row r="510" ht="10.5">
      <c r="N510" s="479"/>
    </row>
    <row r="511" ht="10.5">
      <c r="N511" s="479"/>
    </row>
    <row r="512" ht="10.5">
      <c r="N512" s="479"/>
    </row>
    <row r="513" ht="10.5">
      <c r="N513" s="479"/>
    </row>
    <row r="514" ht="10.5">
      <c r="N514" s="479"/>
    </row>
    <row r="515" ht="10.5">
      <c r="N515" s="479"/>
    </row>
    <row r="516" ht="10.5">
      <c r="N516" s="479"/>
    </row>
    <row r="517" ht="10.5">
      <c r="N517" s="479"/>
    </row>
    <row r="518" ht="10.5">
      <c r="N518" s="479"/>
    </row>
    <row r="519" ht="10.5">
      <c r="N519" s="479"/>
    </row>
    <row r="520" ht="10.5">
      <c r="N520" s="479"/>
    </row>
    <row r="521" ht="10.5">
      <c r="N521" s="479"/>
    </row>
    <row r="522" ht="10.5">
      <c r="N522" s="479"/>
    </row>
    <row r="523" ht="10.5">
      <c r="N523" s="479"/>
    </row>
    <row r="524" ht="10.5">
      <c r="N524" s="479"/>
    </row>
    <row r="525" ht="10.5">
      <c r="N525" s="479"/>
    </row>
    <row r="526" ht="10.5">
      <c r="N526" s="479"/>
    </row>
    <row r="527" ht="10.5">
      <c r="N527" s="479"/>
    </row>
    <row r="528" ht="10.5">
      <c r="N528" s="479"/>
    </row>
    <row r="529" ht="10.5">
      <c r="N529" s="479"/>
    </row>
    <row r="530" ht="10.5">
      <c r="N530" s="479"/>
    </row>
    <row r="531" ht="10.5">
      <c r="N531" s="479"/>
    </row>
    <row r="532" ht="10.5">
      <c r="N532" s="479"/>
    </row>
    <row r="533" ht="10.5">
      <c r="N533" s="479"/>
    </row>
    <row r="534" ht="10.5">
      <c r="N534" s="479"/>
    </row>
    <row r="535" ht="10.5">
      <c r="N535" s="479"/>
    </row>
    <row r="536" ht="10.5">
      <c r="N536" s="479"/>
    </row>
    <row r="537" ht="10.5">
      <c r="N537" s="479"/>
    </row>
    <row r="538" ht="10.5">
      <c r="N538" s="479"/>
    </row>
    <row r="539" ht="10.5">
      <c r="N539" s="479"/>
    </row>
    <row r="540" ht="10.5">
      <c r="N540" s="479"/>
    </row>
    <row r="541" ht="10.5">
      <c r="N541" s="479"/>
    </row>
    <row r="542" ht="10.5">
      <c r="N542" s="479"/>
    </row>
    <row r="543" ht="10.5">
      <c r="N543" s="479"/>
    </row>
    <row r="544" ht="10.5">
      <c r="N544" s="479"/>
    </row>
    <row r="545" ht="10.5">
      <c r="N545" s="479"/>
    </row>
    <row r="546" ht="10.5">
      <c r="N546" s="479"/>
    </row>
    <row r="547" ht="10.5">
      <c r="N547" s="479"/>
    </row>
    <row r="548" ht="10.5">
      <c r="N548" s="479"/>
    </row>
    <row r="549" ht="10.5">
      <c r="N549" s="479"/>
    </row>
    <row r="550" ht="10.5">
      <c r="N550" s="479"/>
    </row>
    <row r="551" ht="10.5">
      <c r="N551" s="479"/>
    </row>
    <row r="552" ht="10.5">
      <c r="N552" s="479"/>
    </row>
    <row r="553" ht="10.5">
      <c r="N553" s="479"/>
    </row>
    <row r="554" ht="10.5">
      <c r="N554" s="479"/>
    </row>
    <row r="555" ht="10.5">
      <c r="N555" s="479"/>
    </row>
    <row r="556" ht="10.5">
      <c r="N556" s="479"/>
    </row>
    <row r="557" ht="10.5">
      <c r="N557" s="479"/>
    </row>
    <row r="558" ht="10.5">
      <c r="N558" s="479"/>
    </row>
    <row r="559" ht="10.5">
      <c r="N559" s="479"/>
    </row>
    <row r="560" ht="10.5">
      <c r="N560" s="479"/>
    </row>
    <row r="561" ht="10.5">
      <c r="N561" s="479"/>
    </row>
    <row r="562" ht="10.5">
      <c r="N562" s="479"/>
    </row>
    <row r="563" ht="10.5">
      <c r="N563" s="479"/>
    </row>
    <row r="564" ht="10.5">
      <c r="N564" s="479"/>
    </row>
    <row r="565" ht="10.5">
      <c r="N565" s="479"/>
    </row>
    <row r="566" ht="10.5">
      <c r="N566" s="479"/>
    </row>
    <row r="567" ht="10.5">
      <c r="N567" s="479"/>
    </row>
    <row r="568" ht="10.5">
      <c r="N568" s="479"/>
    </row>
    <row r="569" ht="10.5">
      <c r="N569" s="479"/>
    </row>
    <row r="570" ht="10.5">
      <c r="N570" s="479"/>
    </row>
    <row r="571" ht="10.5">
      <c r="N571" s="479"/>
    </row>
    <row r="572" ht="10.5">
      <c r="N572" s="479"/>
    </row>
    <row r="573" ht="10.5">
      <c r="N573" s="479"/>
    </row>
    <row r="574" ht="10.5">
      <c r="N574" s="479"/>
    </row>
    <row r="575" ht="10.5">
      <c r="N575" s="479"/>
    </row>
    <row r="576" ht="10.5">
      <c r="N576" s="479"/>
    </row>
    <row r="577" ht="10.5">
      <c r="N577" s="479"/>
    </row>
    <row r="578" ht="10.5">
      <c r="N578" s="479"/>
    </row>
    <row r="579" ht="10.5">
      <c r="N579" s="479"/>
    </row>
    <row r="580" ht="10.5">
      <c r="N580" s="479"/>
    </row>
    <row r="581" ht="10.5">
      <c r="N581" s="479"/>
    </row>
    <row r="582" ht="10.5">
      <c r="N582" s="479"/>
    </row>
    <row r="583" ht="10.5">
      <c r="N583" s="479"/>
    </row>
    <row r="584" ht="10.5">
      <c r="N584" s="479"/>
    </row>
    <row r="585" ht="10.5">
      <c r="N585" s="479"/>
    </row>
    <row r="586" ht="10.5">
      <c r="N586" s="479"/>
    </row>
    <row r="587" ht="10.5">
      <c r="N587" s="479"/>
    </row>
    <row r="588" ht="10.5">
      <c r="N588" s="479"/>
    </row>
    <row r="589" ht="10.5">
      <c r="N589" s="479"/>
    </row>
    <row r="590" ht="10.5">
      <c r="N590" s="479"/>
    </row>
    <row r="591" ht="10.5">
      <c r="N591" s="479"/>
    </row>
    <row r="592" ht="10.5">
      <c r="N592" s="479"/>
    </row>
    <row r="593" ht="10.5">
      <c r="N593" s="479"/>
    </row>
    <row r="594" ht="10.5">
      <c r="N594" s="479"/>
    </row>
    <row r="595" ht="10.5">
      <c r="N595" s="479"/>
    </row>
    <row r="596" ht="10.5">
      <c r="N596" s="479"/>
    </row>
    <row r="597" ht="10.5">
      <c r="N597" s="479"/>
    </row>
    <row r="598" ht="10.5">
      <c r="N598" s="479"/>
    </row>
    <row r="599" ht="10.5">
      <c r="N599" s="479"/>
    </row>
    <row r="600" ht="10.5">
      <c r="N600" s="479"/>
    </row>
    <row r="601" ht="10.5">
      <c r="N601" s="479"/>
    </row>
    <row r="602" ht="10.5">
      <c r="N602" s="479"/>
    </row>
    <row r="603" ht="10.5">
      <c r="N603" s="479"/>
    </row>
    <row r="604" ht="10.5">
      <c r="N604" s="479"/>
    </row>
    <row r="605" ht="10.5">
      <c r="N605" s="479"/>
    </row>
    <row r="606" ht="10.5">
      <c r="N606" s="479"/>
    </row>
    <row r="607" ht="10.5">
      <c r="N607" s="479"/>
    </row>
    <row r="608" ht="10.5">
      <c r="N608" s="479"/>
    </row>
    <row r="609" ht="10.5">
      <c r="N609" s="479"/>
    </row>
    <row r="610" ht="10.5">
      <c r="N610" s="479"/>
    </row>
    <row r="611" ht="10.5">
      <c r="N611" s="479"/>
    </row>
    <row r="612" ht="10.5">
      <c r="N612" s="479"/>
    </row>
    <row r="613" ht="10.5">
      <c r="N613" s="479"/>
    </row>
    <row r="614" ht="10.5">
      <c r="N614" s="479"/>
    </row>
    <row r="615" ht="10.5">
      <c r="N615" s="479"/>
    </row>
    <row r="616" ht="10.5">
      <c r="N616" s="479"/>
    </row>
    <row r="617" ht="10.5">
      <c r="N617" s="479"/>
    </row>
    <row r="618" ht="10.5">
      <c r="N618" s="479"/>
    </row>
    <row r="619" ht="10.5">
      <c r="N619" s="479"/>
    </row>
    <row r="620" ht="10.5">
      <c r="N620" s="479"/>
    </row>
    <row r="621" ht="10.5">
      <c r="N621" s="479"/>
    </row>
    <row r="622" ht="10.5">
      <c r="N622" s="479"/>
    </row>
    <row r="623" ht="10.5">
      <c r="N623" s="479"/>
    </row>
    <row r="624" ht="10.5">
      <c r="N624" s="479"/>
    </row>
    <row r="625" ht="10.5">
      <c r="N625" s="479"/>
    </row>
    <row r="626" ht="10.5">
      <c r="N626" s="479"/>
    </row>
    <row r="627" ht="10.5">
      <c r="N627" s="479"/>
    </row>
    <row r="628" ht="10.5">
      <c r="N628" s="479"/>
    </row>
    <row r="629" ht="10.5">
      <c r="N629" s="479"/>
    </row>
    <row r="630" ht="10.5">
      <c r="N630" s="479"/>
    </row>
    <row r="631" ht="10.5">
      <c r="N631" s="479"/>
    </row>
    <row r="632" ht="10.5">
      <c r="N632" s="479"/>
    </row>
    <row r="633" ht="10.5">
      <c r="N633" s="479"/>
    </row>
    <row r="634" ht="10.5">
      <c r="N634" s="479"/>
    </row>
    <row r="635" ht="10.5">
      <c r="N635" s="479"/>
    </row>
    <row r="636" ht="10.5">
      <c r="N636" s="479"/>
    </row>
    <row r="637" ht="10.5">
      <c r="N637" s="479"/>
    </row>
    <row r="638" ht="10.5">
      <c r="N638" s="479"/>
    </row>
    <row r="639" ht="10.5">
      <c r="N639" s="479"/>
    </row>
    <row r="640" ht="10.5">
      <c r="N640" s="479"/>
    </row>
    <row r="641" ht="10.5">
      <c r="N641" s="479"/>
    </row>
  </sheetData>
  <sheetProtection/>
  <mergeCells count="5">
    <mergeCell ref="I5:J5"/>
    <mergeCell ref="G6:H6"/>
    <mergeCell ref="I6:J6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5.00390625" style="0" customWidth="1"/>
    <col min="3" max="3" width="10.25390625" style="0" customWidth="1"/>
    <col min="4" max="4" width="7.375" style="0" customWidth="1"/>
    <col min="5" max="5" width="8.125" style="0" customWidth="1"/>
    <col min="6" max="6" width="8.625" style="0" customWidth="1"/>
    <col min="7" max="7" width="10.00390625" style="0" customWidth="1"/>
    <col min="8" max="8" width="8.875" style="0" customWidth="1"/>
    <col min="9" max="9" width="9.875" style="0" customWidth="1"/>
    <col min="10" max="10" width="7.625" style="0" customWidth="1"/>
    <col min="11" max="12" width="7.375" style="0" customWidth="1"/>
    <col min="13" max="13" width="7.625" style="0" customWidth="1"/>
    <col min="14" max="14" width="6.875" style="0" customWidth="1"/>
    <col min="15" max="15" width="9.375" style="0" customWidth="1"/>
    <col min="16" max="16" width="7.625" style="0" customWidth="1"/>
    <col min="17" max="17" width="8.125" style="0" customWidth="1"/>
    <col min="20" max="20" width="7.125" style="0" customWidth="1"/>
    <col min="21" max="21" width="8.00390625" style="0" customWidth="1"/>
    <col min="25" max="25" width="7.125" style="0" customWidth="1"/>
    <col min="26" max="26" width="7.375" style="0" customWidth="1"/>
    <col min="27" max="27" width="7.625" style="0" customWidth="1"/>
    <col min="28" max="28" width="8.125" style="0" customWidth="1"/>
    <col min="29" max="29" width="7.00390625" style="0" customWidth="1"/>
    <col min="39" max="39" width="5.875" style="0" customWidth="1"/>
  </cols>
  <sheetData>
    <row r="1" spans="1:30" ht="12.75">
      <c r="A1" s="49" t="s">
        <v>515</v>
      </c>
      <c r="B1" s="49"/>
      <c r="C1" s="49"/>
      <c r="D1" s="49"/>
      <c r="E1" s="49"/>
      <c r="F1" s="259" t="s">
        <v>1017</v>
      </c>
      <c r="G1" s="259"/>
      <c r="H1" s="259"/>
      <c r="I1" s="259"/>
      <c r="J1" s="259"/>
      <c r="K1" s="49"/>
      <c r="L1" s="49"/>
      <c r="M1" s="49"/>
      <c r="N1" s="49"/>
      <c r="O1" s="49"/>
      <c r="P1" s="49"/>
      <c r="Q1" s="49"/>
      <c r="R1" s="49"/>
      <c r="S1" s="49"/>
      <c r="T1" s="259" t="s">
        <v>1018</v>
      </c>
      <c r="U1" s="226"/>
      <c r="V1" s="226"/>
      <c r="W1" s="226"/>
      <c r="X1" s="226"/>
      <c r="Y1" s="49"/>
      <c r="Z1" s="49"/>
      <c r="AA1" s="49"/>
      <c r="AB1" s="49"/>
      <c r="AC1" s="49"/>
      <c r="AD1" s="49"/>
    </row>
    <row r="2" spans="1:30" ht="12.75">
      <c r="A2" s="49"/>
      <c r="B2" s="49"/>
      <c r="C2" s="49"/>
      <c r="D2" s="49"/>
      <c r="E2" s="49"/>
      <c r="F2" s="351" t="s">
        <v>1019</v>
      </c>
      <c r="G2" s="351"/>
      <c r="H2" s="351"/>
      <c r="I2" s="351"/>
      <c r="J2" s="259"/>
      <c r="K2" s="49"/>
      <c r="L2" s="49"/>
      <c r="M2" s="49"/>
      <c r="N2" s="49"/>
      <c r="O2" s="49"/>
      <c r="P2" s="49"/>
      <c r="Q2" s="49"/>
      <c r="R2" s="49"/>
      <c r="S2" s="49"/>
      <c r="T2" s="351" t="s">
        <v>1020</v>
      </c>
      <c r="U2" s="226"/>
      <c r="V2" s="226"/>
      <c r="W2" s="226"/>
      <c r="X2" s="226"/>
      <c r="Y2" s="49"/>
      <c r="Z2" s="49"/>
      <c r="AA2" s="49"/>
      <c r="AB2" s="49"/>
      <c r="AC2" s="49"/>
      <c r="AD2" s="49"/>
    </row>
    <row r="3" spans="1:30" ht="12.75">
      <c r="A3" s="49"/>
      <c r="B3" s="49"/>
      <c r="C3" s="49"/>
      <c r="D3" s="49"/>
      <c r="E3" s="49"/>
      <c r="F3" s="49"/>
      <c r="G3" s="49"/>
      <c r="H3" s="49"/>
      <c r="I3" s="49"/>
      <c r="J3" s="351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2.75">
      <c r="A4" s="377"/>
      <c r="B4" s="368"/>
      <c r="C4" s="366" t="s">
        <v>1021</v>
      </c>
      <c r="D4" s="378" t="s">
        <v>1022</v>
      </c>
      <c r="E4" s="362"/>
      <c r="F4" s="362"/>
      <c r="G4" s="362"/>
      <c r="H4" s="362"/>
      <c r="I4" s="528"/>
      <c r="J4" s="378" t="s">
        <v>1023</v>
      </c>
      <c r="K4" s="362"/>
      <c r="L4" s="362"/>
      <c r="M4" s="362"/>
      <c r="N4" s="362"/>
      <c r="O4" s="362"/>
      <c r="P4" s="367"/>
      <c r="Q4" s="368"/>
      <c r="R4" s="378"/>
      <c r="S4" s="362" t="s">
        <v>1024</v>
      </c>
      <c r="T4" s="362"/>
      <c r="U4" s="362"/>
      <c r="V4" s="362"/>
      <c r="W4" s="362"/>
      <c r="X4" s="378" t="s">
        <v>1025</v>
      </c>
      <c r="Y4" s="362"/>
      <c r="Z4" s="362"/>
      <c r="AA4" s="362"/>
      <c r="AB4" s="362"/>
      <c r="AC4" s="528"/>
      <c r="AD4" s="365" t="s">
        <v>1026</v>
      </c>
    </row>
    <row r="5" spans="1:30" ht="12.75">
      <c r="A5" s="327"/>
      <c r="B5" s="373"/>
      <c r="C5" s="375" t="s">
        <v>1027</v>
      </c>
      <c r="D5" s="374" t="s">
        <v>704</v>
      </c>
      <c r="E5" s="378"/>
      <c r="F5" s="362" t="s">
        <v>1028</v>
      </c>
      <c r="G5" s="362"/>
      <c r="H5" s="362"/>
      <c r="I5" s="528"/>
      <c r="J5" s="366"/>
      <c r="K5" s="378"/>
      <c r="L5" s="362" t="s">
        <v>1029</v>
      </c>
      <c r="M5" s="362"/>
      <c r="N5" s="362"/>
      <c r="O5" s="362"/>
      <c r="P5" s="329" t="s">
        <v>627</v>
      </c>
      <c r="Q5" s="359" t="s">
        <v>44</v>
      </c>
      <c r="R5" s="366"/>
      <c r="S5" s="378"/>
      <c r="T5" s="362" t="s">
        <v>1030</v>
      </c>
      <c r="U5" s="362"/>
      <c r="V5" s="362"/>
      <c r="W5" s="362"/>
      <c r="X5" s="366"/>
      <c r="Y5" s="378"/>
      <c r="Z5" s="362" t="s">
        <v>1031</v>
      </c>
      <c r="AA5" s="362"/>
      <c r="AB5" s="362"/>
      <c r="AC5" s="528"/>
      <c r="AD5" s="54" t="s">
        <v>964</v>
      </c>
    </row>
    <row r="6" spans="1:30" ht="12.75">
      <c r="A6" s="344" t="s">
        <v>627</v>
      </c>
      <c r="B6" s="460" t="s">
        <v>44</v>
      </c>
      <c r="C6" s="375" t="s">
        <v>1032</v>
      </c>
      <c r="D6" s="375" t="s">
        <v>94</v>
      </c>
      <c r="E6" s="52" t="s">
        <v>1033</v>
      </c>
      <c r="F6" s="374" t="s">
        <v>1034</v>
      </c>
      <c r="G6" s="329" t="s">
        <v>1035</v>
      </c>
      <c r="H6" s="374" t="s">
        <v>1036</v>
      </c>
      <c r="I6" s="52" t="s">
        <v>1037</v>
      </c>
      <c r="J6" s="374" t="s">
        <v>1038</v>
      </c>
      <c r="K6" s="366" t="s">
        <v>1039</v>
      </c>
      <c r="L6" s="366" t="s">
        <v>1040</v>
      </c>
      <c r="M6" s="366" t="s">
        <v>1041</v>
      </c>
      <c r="N6" s="366" t="s">
        <v>1042</v>
      </c>
      <c r="O6" s="365" t="s">
        <v>1043</v>
      </c>
      <c r="P6" s="327"/>
      <c r="Q6" s="49"/>
      <c r="R6" s="374" t="s">
        <v>1044</v>
      </c>
      <c r="S6" s="52" t="s">
        <v>1039</v>
      </c>
      <c r="T6" s="366" t="s">
        <v>1045</v>
      </c>
      <c r="U6" s="52" t="s">
        <v>1046</v>
      </c>
      <c r="V6" s="366" t="s">
        <v>1047</v>
      </c>
      <c r="W6" s="52" t="s">
        <v>1048</v>
      </c>
      <c r="X6" s="374" t="s">
        <v>1038</v>
      </c>
      <c r="Y6" s="52" t="s">
        <v>1039</v>
      </c>
      <c r="Z6" s="366" t="s">
        <v>1040</v>
      </c>
      <c r="AA6" s="365" t="s">
        <v>1041</v>
      </c>
      <c r="AB6" s="366" t="s">
        <v>1042</v>
      </c>
      <c r="AC6" s="367" t="s">
        <v>1043</v>
      </c>
      <c r="AD6" s="239" t="s">
        <v>1049</v>
      </c>
    </row>
    <row r="7" spans="1:43" ht="12.75">
      <c r="A7" s="344"/>
      <c r="B7" s="343"/>
      <c r="C7" s="529"/>
      <c r="D7" s="54"/>
      <c r="E7" s="375" t="s">
        <v>1050</v>
      </c>
      <c r="F7" s="375" t="s">
        <v>1051</v>
      </c>
      <c r="G7" s="326" t="s">
        <v>1052</v>
      </c>
      <c r="H7" s="375" t="s">
        <v>1053</v>
      </c>
      <c r="I7" s="326" t="s">
        <v>358</v>
      </c>
      <c r="J7" s="375" t="s">
        <v>94</v>
      </c>
      <c r="K7" s="375" t="s">
        <v>1054</v>
      </c>
      <c r="L7" s="375" t="s">
        <v>1055</v>
      </c>
      <c r="M7" s="375" t="s">
        <v>1056</v>
      </c>
      <c r="N7" s="375" t="s">
        <v>1057</v>
      </c>
      <c r="O7" s="239" t="s">
        <v>1058</v>
      </c>
      <c r="P7" s="327"/>
      <c r="Q7" s="343"/>
      <c r="R7" s="375" t="s">
        <v>598</v>
      </c>
      <c r="S7" s="239" t="s">
        <v>1054</v>
      </c>
      <c r="T7" s="375" t="s">
        <v>1055</v>
      </c>
      <c r="U7" s="326" t="s">
        <v>1056</v>
      </c>
      <c r="V7" s="375" t="s">
        <v>1057</v>
      </c>
      <c r="W7" s="303" t="s">
        <v>1058</v>
      </c>
      <c r="X7" s="239" t="s">
        <v>94</v>
      </c>
      <c r="Y7" s="239" t="s">
        <v>1054</v>
      </c>
      <c r="Z7" s="375" t="s">
        <v>1055</v>
      </c>
      <c r="AA7" s="239" t="s">
        <v>1056</v>
      </c>
      <c r="AB7" s="375" t="s">
        <v>1057</v>
      </c>
      <c r="AC7" s="303" t="s">
        <v>1058</v>
      </c>
      <c r="AD7" s="239" t="s">
        <v>1059</v>
      </c>
      <c r="AF7" s="455" t="s">
        <v>1060</v>
      </c>
      <c r="AG7" s="435"/>
      <c r="AH7" s="435"/>
      <c r="AI7" s="435"/>
      <c r="AJ7" s="435"/>
      <c r="AK7" s="436"/>
      <c r="AL7" s="455" t="s">
        <v>1061</v>
      </c>
      <c r="AM7" s="435"/>
      <c r="AN7" s="435"/>
      <c r="AO7" s="435"/>
      <c r="AP7" s="435"/>
      <c r="AQ7" s="436"/>
    </row>
    <row r="8" spans="1:43" ht="12.75">
      <c r="A8" s="328"/>
      <c r="B8" s="346"/>
      <c r="C8" s="133"/>
      <c r="D8" s="133"/>
      <c r="E8" s="181" t="s">
        <v>1062</v>
      </c>
      <c r="F8" s="133"/>
      <c r="G8" s="133"/>
      <c r="H8" s="133"/>
      <c r="I8" s="181" t="s">
        <v>1063</v>
      </c>
      <c r="J8" s="363"/>
      <c r="K8" s="376" t="s">
        <v>1064</v>
      </c>
      <c r="L8" s="363"/>
      <c r="M8" s="363"/>
      <c r="N8" s="363"/>
      <c r="O8" s="133"/>
      <c r="P8" s="324"/>
      <c r="Q8" s="402"/>
      <c r="R8" s="363"/>
      <c r="S8" s="239" t="s">
        <v>1064</v>
      </c>
      <c r="T8" s="374"/>
      <c r="U8" s="54"/>
      <c r="V8" s="54"/>
      <c r="W8" s="374"/>
      <c r="X8" s="363"/>
      <c r="Y8" s="376" t="s">
        <v>1064</v>
      </c>
      <c r="Z8" s="363"/>
      <c r="AA8" s="133"/>
      <c r="AB8" s="133"/>
      <c r="AC8" s="363"/>
      <c r="AD8" s="326" t="s">
        <v>1065</v>
      </c>
      <c r="AF8" s="20"/>
      <c r="AG8" s="300"/>
      <c r="AH8" s="300"/>
      <c r="AI8" s="300"/>
      <c r="AJ8" s="300"/>
      <c r="AK8" s="530"/>
      <c r="AL8" s="20"/>
      <c r="AM8" s="300"/>
      <c r="AN8" s="300" t="s">
        <v>1066</v>
      </c>
      <c r="AO8" s="300" t="s">
        <v>1035</v>
      </c>
      <c r="AP8" s="300" t="s">
        <v>1036</v>
      </c>
      <c r="AQ8" s="530" t="s">
        <v>1037</v>
      </c>
    </row>
    <row r="9" spans="1:43" ht="12.75">
      <c r="A9" s="464" t="s">
        <v>612</v>
      </c>
      <c r="B9" s="465" t="s">
        <v>540</v>
      </c>
      <c r="C9" s="52">
        <f>(J9+R9)-D9</f>
        <v>0</v>
      </c>
      <c r="D9" s="53">
        <f>E9+F9+G9+H9+I9</f>
        <v>69602</v>
      </c>
      <c r="E9" s="53"/>
      <c r="F9" s="53">
        <v>3670</v>
      </c>
      <c r="G9" s="53">
        <v>9020</v>
      </c>
      <c r="H9" s="53">
        <v>33912</v>
      </c>
      <c r="I9" s="53">
        <v>23000</v>
      </c>
      <c r="J9" s="52">
        <f aca="true" t="shared" si="0" ref="J9:J30">K9+L9+M9+N9+O9</f>
        <v>736</v>
      </c>
      <c r="K9" s="53"/>
      <c r="L9" s="53">
        <v>98</v>
      </c>
      <c r="M9" s="53">
        <v>113</v>
      </c>
      <c r="N9" s="53">
        <v>225</v>
      </c>
      <c r="O9" s="53">
        <v>300</v>
      </c>
      <c r="P9" s="464" t="s">
        <v>612</v>
      </c>
      <c r="Q9" s="465" t="s">
        <v>540</v>
      </c>
      <c r="R9" s="52">
        <f>S9+T9+U9+V9+W9</f>
        <v>68866</v>
      </c>
      <c r="S9" s="53"/>
      <c r="T9" s="53">
        <v>3572</v>
      </c>
      <c r="U9" s="53">
        <v>8907</v>
      </c>
      <c r="V9" s="53">
        <v>33687</v>
      </c>
      <c r="W9" s="53">
        <v>22700</v>
      </c>
      <c r="X9" s="129">
        <f>R9/(J9+R9)*100</f>
        <v>98.94255912186432</v>
      </c>
      <c r="Y9" s="129"/>
      <c r="Z9" s="129">
        <f aca="true" t="shared" si="1" ref="Z9:AC16">T9/(L9+T9)*100</f>
        <v>97.32970027247957</v>
      </c>
      <c r="AA9" s="129">
        <f t="shared" si="1"/>
        <v>98.74722838137473</v>
      </c>
      <c r="AB9" s="129">
        <f t="shared" si="1"/>
        <v>99.33651804670913</v>
      </c>
      <c r="AC9" s="129">
        <f t="shared" si="1"/>
        <v>98.69565217391305</v>
      </c>
      <c r="AD9" s="128">
        <f>D9/AF9*100</f>
        <v>75.78862549952633</v>
      </c>
      <c r="AE9" t="s">
        <v>981</v>
      </c>
      <c r="AF9" s="531">
        <f>AG9+AH9+AI9+AJ9+AK9</f>
        <v>91837</v>
      </c>
      <c r="AG9" s="532"/>
      <c r="AH9" s="532">
        <v>5711</v>
      </c>
      <c r="AI9" s="532">
        <v>12198</v>
      </c>
      <c r="AJ9" s="532">
        <v>43996</v>
      </c>
      <c r="AK9" s="533">
        <v>29932</v>
      </c>
      <c r="AL9" s="534">
        <f>D9/AF9*100</f>
        <v>75.78862549952633</v>
      </c>
      <c r="AM9" s="535"/>
      <c r="AN9" s="535">
        <f>F9/AH9*100</f>
        <v>64.26195062160743</v>
      </c>
      <c r="AO9" s="535">
        <f>G9/AI9*100</f>
        <v>73.94654861452698</v>
      </c>
      <c r="AP9" s="535">
        <f>H9/AJ9*100</f>
        <v>77.07973452132012</v>
      </c>
      <c r="AQ9" s="536">
        <f>I9/AK9*100</f>
        <v>76.8408392356007</v>
      </c>
    </row>
    <row r="10" spans="1:43" ht="12.75">
      <c r="A10" s="464" t="s">
        <v>613</v>
      </c>
      <c r="B10" s="465" t="s">
        <v>229</v>
      </c>
      <c r="C10" s="52">
        <f>(J10+R10)-D10</f>
        <v>4</v>
      </c>
      <c r="D10" s="52">
        <f>E10+F10+G10+H10+I10</f>
        <v>50759</v>
      </c>
      <c r="E10" s="52"/>
      <c r="F10" s="52">
        <v>1863</v>
      </c>
      <c r="G10" s="52">
        <v>11046</v>
      </c>
      <c r="H10" s="52">
        <v>23394</v>
      </c>
      <c r="I10" s="52">
        <v>14456</v>
      </c>
      <c r="J10" s="52">
        <f t="shared" si="0"/>
        <v>1026</v>
      </c>
      <c r="K10" s="52"/>
      <c r="L10" s="52">
        <v>99</v>
      </c>
      <c r="M10" s="52">
        <v>248</v>
      </c>
      <c r="N10" s="52">
        <v>320</v>
      </c>
      <c r="O10" s="52">
        <v>359</v>
      </c>
      <c r="P10" s="464" t="s">
        <v>613</v>
      </c>
      <c r="Q10" s="465" t="s">
        <v>229</v>
      </c>
      <c r="R10" s="52">
        <f>S10+T10+U10+V10+W10</f>
        <v>49737</v>
      </c>
      <c r="S10" s="52"/>
      <c r="T10" s="52">
        <v>1764</v>
      </c>
      <c r="U10" s="52">
        <v>10798</v>
      </c>
      <c r="V10" s="52">
        <v>23078</v>
      </c>
      <c r="W10" s="52">
        <v>14097</v>
      </c>
      <c r="X10" s="129">
        <f>R10/(J10+R10)*100</f>
        <v>97.97884285798712</v>
      </c>
      <c r="Y10" s="129"/>
      <c r="Z10" s="129">
        <f t="shared" si="1"/>
        <v>94.68599033816425</v>
      </c>
      <c r="AA10" s="129">
        <f t="shared" si="1"/>
        <v>97.7548433822198</v>
      </c>
      <c r="AB10" s="129">
        <f t="shared" si="1"/>
        <v>98.63236174031968</v>
      </c>
      <c r="AC10" s="129">
        <f t="shared" si="1"/>
        <v>97.51660210293304</v>
      </c>
      <c r="AD10" s="129">
        <f>D10/AF10*100</f>
        <v>90.67183508690448</v>
      </c>
      <c r="AE10" t="s">
        <v>981</v>
      </c>
      <c r="AF10" s="531">
        <f aca="true" t="shared" si="2" ref="AF10:AF31">AG10+AH10+AI10+AJ10+AK10</f>
        <v>55981</v>
      </c>
      <c r="AG10" s="532"/>
      <c r="AH10" s="532">
        <v>3504</v>
      </c>
      <c r="AI10" s="532">
        <v>13243</v>
      </c>
      <c r="AJ10" s="532">
        <v>24721</v>
      </c>
      <c r="AK10" s="533">
        <v>14513</v>
      </c>
      <c r="AL10" s="534">
        <f aca="true" t="shared" si="3" ref="AL10:AL33">D10/AF10*100</f>
        <v>90.67183508690448</v>
      </c>
      <c r="AM10" s="535"/>
      <c r="AN10" s="535">
        <f aca="true" t="shared" si="4" ref="AN10:AQ33">F10/AH10*100</f>
        <v>53.167808219178085</v>
      </c>
      <c r="AO10" s="535">
        <f t="shared" si="4"/>
        <v>83.41010345087972</v>
      </c>
      <c r="AP10" s="535">
        <f t="shared" si="4"/>
        <v>94.63209417094778</v>
      </c>
      <c r="AQ10" s="536">
        <f t="shared" si="4"/>
        <v>99.60724867360298</v>
      </c>
    </row>
    <row r="11" spans="1:43" ht="12.75">
      <c r="A11" s="464" t="s">
        <v>614</v>
      </c>
      <c r="B11" s="465" t="s">
        <v>230</v>
      </c>
      <c r="C11" s="52">
        <f>(J11+R11)-D11</f>
        <v>55</v>
      </c>
      <c r="D11" s="52">
        <f>E11+F11+G11+H11+I11</f>
        <v>22956</v>
      </c>
      <c r="E11" s="52"/>
      <c r="F11" s="52">
        <v>890</v>
      </c>
      <c r="G11" s="52">
        <v>6194</v>
      </c>
      <c r="H11" s="52">
        <v>9482</v>
      </c>
      <c r="I11" s="52">
        <v>6390</v>
      </c>
      <c r="J11" s="52">
        <f t="shared" si="0"/>
        <v>2042</v>
      </c>
      <c r="K11" s="52"/>
      <c r="L11" s="52">
        <v>104</v>
      </c>
      <c r="M11" s="52">
        <v>392</v>
      </c>
      <c r="N11" s="52">
        <v>563</v>
      </c>
      <c r="O11" s="52">
        <v>983</v>
      </c>
      <c r="P11" s="464" t="s">
        <v>614</v>
      </c>
      <c r="Q11" s="465" t="s">
        <v>230</v>
      </c>
      <c r="R11" s="52">
        <f>S11+T11+U11+V11+W11</f>
        <v>20969</v>
      </c>
      <c r="S11" s="52"/>
      <c r="T11" s="52">
        <v>786</v>
      </c>
      <c r="U11" s="52">
        <v>5802</v>
      </c>
      <c r="V11" s="52">
        <v>8934</v>
      </c>
      <c r="W11" s="52">
        <v>5447</v>
      </c>
      <c r="X11" s="129">
        <f>R11/(J11+R11)*100</f>
        <v>91.12598322541393</v>
      </c>
      <c r="Y11" s="129"/>
      <c r="Z11" s="129">
        <f t="shared" si="1"/>
        <v>88.31460674157303</v>
      </c>
      <c r="AA11" s="129">
        <f t="shared" si="1"/>
        <v>93.67129480142073</v>
      </c>
      <c r="AB11" s="129">
        <f t="shared" si="1"/>
        <v>94.07181215120565</v>
      </c>
      <c r="AC11" s="129">
        <f t="shared" si="1"/>
        <v>84.71228615863141</v>
      </c>
      <c r="AD11" s="129">
        <f>D11/AF11*100</f>
        <v>62.805395201225686</v>
      </c>
      <c r="AE11" t="s">
        <v>981</v>
      </c>
      <c r="AF11" s="531">
        <f t="shared" si="2"/>
        <v>36551</v>
      </c>
      <c r="AG11" s="532"/>
      <c r="AH11" s="532">
        <v>1954</v>
      </c>
      <c r="AI11" s="532">
        <v>10905</v>
      </c>
      <c r="AJ11" s="532">
        <v>13138</v>
      </c>
      <c r="AK11" s="533">
        <v>10554</v>
      </c>
      <c r="AL11" s="534">
        <f t="shared" si="3"/>
        <v>62.805395201225686</v>
      </c>
      <c r="AM11" s="535"/>
      <c r="AN11" s="535">
        <f t="shared" si="4"/>
        <v>45.54759467758444</v>
      </c>
      <c r="AO11" s="535">
        <f t="shared" si="4"/>
        <v>56.79963319578175</v>
      </c>
      <c r="AP11" s="535">
        <f t="shared" si="4"/>
        <v>72.17232455472676</v>
      </c>
      <c r="AQ11" s="536">
        <f t="shared" si="4"/>
        <v>60.54576463899943</v>
      </c>
    </row>
    <row r="12" spans="1:43" ht="12.75">
      <c r="A12" s="464" t="s">
        <v>615</v>
      </c>
      <c r="B12" s="465" t="s">
        <v>231</v>
      </c>
      <c r="C12" s="52">
        <f>(J12+R12)-D12</f>
        <v>0</v>
      </c>
      <c r="D12" s="52">
        <f>E12+F12+G12+H12+I12</f>
        <v>69090</v>
      </c>
      <c r="E12" s="52"/>
      <c r="F12" s="52">
        <v>1901</v>
      </c>
      <c r="G12" s="52">
        <v>5610</v>
      </c>
      <c r="H12" s="52">
        <v>38470</v>
      </c>
      <c r="I12" s="52">
        <v>23109</v>
      </c>
      <c r="J12" s="52">
        <f t="shared" si="0"/>
        <v>6374</v>
      </c>
      <c r="K12" s="52"/>
      <c r="L12" s="52">
        <v>413</v>
      </c>
      <c r="M12" s="52">
        <v>1010</v>
      </c>
      <c r="N12" s="52">
        <v>2600</v>
      </c>
      <c r="O12" s="52">
        <v>2351</v>
      </c>
      <c r="P12" s="464" t="s">
        <v>615</v>
      </c>
      <c r="Q12" s="465" t="s">
        <v>231</v>
      </c>
      <c r="R12" s="52">
        <f>S12+T12+U12+V12+W12</f>
        <v>62716</v>
      </c>
      <c r="S12" s="52"/>
      <c r="T12" s="52">
        <v>1488</v>
      </c>
      <c r="U12" s="52">
        <v>4600</v>
      </c>
      <c r="V12" s="52">
        <v>35870</v>
      </c>
      <c r="W12" s="52">
        <v>20758</v>
      </c>
      <c r="X12" s="129">
        <f>R12/(J12+R12)*100</f>
        <v>90.77435229410912</v>
      </c>
      <c r="Y12" s="129"/>
      <c r="Z12" s="129">
        <f t="shared" si="1"/>
        <v>78.27459231983167</v>
      </c>
      <c r="AA12" s="129">
        <f t="shared" si="1"/>
        <v>81.99643493761141</v>
      </c>
      <c r="AB12" s="129">
        <f t="shared" si="1"/>
        <v>93.24148687288798</v>
      </c>
      <c r="AC12" s="129">
        <f t="shared" si="1"/>
        <v>89.82647453373144</v>
      </c>
      <c r="AD12" s="129">
        <f>D12/AF12*100</f>
        <v>84.18525874568961</v>
      </c>
      <c r="AE12" t="s">
        <v>981</v>
      </c>
      <c r="AF12" s="531">
        <f t="shared" si="2"/>
        <v>82069</v>
      </c>
      <c r="AG12" s="532"/>
      <c r="AH12" s="532">
        <v>3130</v>
      </c>
      <c r="AI12" s="532">
        <v>13340</v>
      </c>
      <c r="AJ12" s="532">
        <v>40874</v>
      </c>
      <c r="AK12" s="533">
        <v>24725</v>
      </c>
      <c r="AL12" s="534">
        <f t="shared" si="3"/>
        <v>84.18525874568961</v>
      </c>
      <c r="AM12" s="535"/>
      <c r="AN12" s="535">
        <f t="shared" si="4"/>
        <v>60.73482428115015</v>
      </c>
      <c r="AO12" s="535">
        <f t="shared" si="4"/>
        <v>42.05397301349325</v>
      </c>
      <c r="AP12" s="535">
        <f t="shared" si="4"/>
        <v>94.11851054460047</v>
      </c>
      <c r="AQ12" s="536">
        <f t="shared" si="4"/>
        <v>93.46410515672396</v>
      </c>
    </row>
    <row r="13" spans="1:43" ht="12.75">
      <c r="A13" s="464"/>
      <c r="B13" s="465"/>
      <c r="C13" s="52"/>
      <c r="D13" s="49"/>
      <c r="E13" s="49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464"/>
      <c r="Q13" s="465"/>
      <c r="R13" s="52"/>
      <c r="S13" s="49"/>
      <c r="T13" s="49"/>
      <c r="U13" s="49"/>
      <c r="V13" s="49"/>
      <c r="W13" s="49"/>
      <c r="X13" s="129"/>
      <c r="Y13" s="129"/>
      <c r="Z13" s="129"/>
      <c r="AA13" s="129"/>
      <c r="AB13" s="129"/>
      <c r="AC13" s="129"/>
      <c r="AD13" s="49"/>
      <c r="AF13" s="531"/>
      <c r="AG13" s="532"/>
      <c r="AH13" s="532"/>
      <c r="AI13" s="532"/>
      <c r="AJ13" s="532"/>
      <c r="AK13" s="533"/>
      <c r="AL13" s="534"/>
      <c r="AM13" s="535"/>
      <c r="AN13" s="535"/>
      <c r="AO13" s="535"/>
      <c r="AP13" s="535"/>
      <c r="AQ13" s="536"/>
    </row>
    <row r="14" spans="1:43" ht="12.75">
      <c r="A14" s="464" t="s">
        <v>616</v>
      </c>
      <c r="B14" s="465" t="s">
        <v>232</v>
      </c>
      <c r="C14" s="52">
        <f>(J14+R14)-D14</f>
        <v>0</v>
      </c>
      <c r="D14" s="52">
        <f>E14+F14+G14+H14+I14</f>
        <v>87025</v>
      </c>
      <c r="E14" s="52"/>
      <c r="F14" s="52">
        <v>3837</v>
      </c>
      <c r="G14" s="52">
        <v>12316</v>
      </c>
      <c r="H14" s="52">
        <v>46260</v>
      </c>
      <c r="I14" s="52">
        <v>24612</v>
      </c>
      <c r="J14" s="52">
        <f t="shared" si="0"/>
        <v>1120</v>
      </c>
      <c r="K14" s="52"/>
      <c r="L14" s="52">
        <v>73</v>
      </c>
      <c r="M14" s="52">
        <v>96</v>
      </c>
      <c r="N14" s="52">
        <v>708</v>
      </c>
      <c r="O14" s="52">
        <v>243</v>
      </c>
      <c r="P14" s="464" t="s">
        <v>616</v>
      </c>
      <c r="Q14" s="465" t="s">
        <v>232</v>
      </c>
      <c r="R14" s="52">
        <f>S14+T14+U14+V14+W14</f>
        <v>85905</v>
      </c>
      <c r="S14" s="52"/>
      <c r="T14" s="52">
        <v>3764</v>
      </c>
      <c r="U14" s="52">
        <v>12220</v>
      </c>
      <c r="V14" s="52">
        <v>45552</v>
      </c>
      <c r="W14" s="52">
        <v>24369</v>
      </c>
      <c r="X14" s="129">
        <f>R14/(J14+R14)*100</f>
        <v>98.71301350186728</v>
      </c>
      <c r="Y14" s="129"/>
      <c r="Z14" s="129">
        <f t="shared" si="1"/>
        <v>98.0974719833203</v>
      </c>
      <c r="AA14" s="129">
        <f t="shared" si="1"/>
        <v>99.22052614485223</v>
      </c>
      <c r="AB14" s="129">
        <f t="shared" si="1"/>
        <v>98.46952010376135</v>
      </c>
      <c r="AC14" s="129">
        <f t="shared" si="1"/>
        <v>99.01267674305217</v>
      </c>
      <c r="AD14" s="129">
        <f>D14/AF14*100</f>
        <v>87.39380184378075</v>
      </c>
      <c r="AE14" t="s">
        <v>984</v>
      </c>
      <c r="AF14" s="531">
        <f t="shared" si="2"/>
        <v>99578</v>
      </c>
      <c r="AG14" s="532"/>
      <c r="AH14" s="532">
        <v>5903</v>
      </c>
      <c r="AI14" s="532">
        <v>14663</v>
      </c>
      <c r="AJ14" s="532">
        <v>51401</v>
      </c>
      <c r="AK14" s="533">
        <v>27611</v>
      </c>
      <c r="AL14" s="534">
        <f t="shared" si="3"/>
        <v>87.39380184378075</v>
      </c>
      <c r="AM14" s="535"/>
      <c r="AN14" s="535">
        <f t="shared" si="4"/>
        <v>65.00084702693546</v>
      </c>
      <c r="AO14" s="535">
        <f t="shared" si="4"/>
        <v>83.9937257041533</v>
      </c>
      <c r="AP14" s="535">
        <f t="shared" si="4"/>
        <v>89.9982490613023</v>
      </c>
      <c r="AQ14" s="536">
        <f t="shared" si="4"/>
        <v>89.13838687479627</v>
      </c>
    </row>
    <row r="15" spans="1:43" ht="12.75">
      <c r="A15" s="464" t="s">
        <v>617</v>
      </c>
      <c r="B15" s="465" t="s">
        <v>233</v>
      </c>
      <c r="C15" s="52">
        <f>(J15+R15)-D15</f>
        <v>0</v>
      </c>
      <c r="D15" s="52">
        <f>E15+F15+G15+H15+I15</f>
        <v>119311</v>
      </c>
      <c r="E15" s="52">
        <v>5</v>
      </c>
      <c r="F15" s="52">
        <v>3674</v>
      </c>
      <c r="G15" s="52">
        <v>5016</v>
      </c>
      <c r="H15" s="52">
        <v>78757</v>
      </c>
      <c r="I15" s="52">
        <v>31859</v>
      </c>
      <c r="J15" s="52">
        <f t="shared" si="0"/>
        <v>2626</v>
      </c>
      <c r="K15" s="52"/>
      <c r="L15" s="52">
        <v>41</v>
      </c>
      <c r="M15" s="52">
        <v>171</v>
      </c>
      <c r="N15" s="52">
        <v>1261</v>
      </c>
      <c r="O15" s="52">
        <v>1153</v>
      </c>
      <c r="P15" s="464" t="s">
        <v>617</v>
      </c>
      <c r="Q15" s="465" t="s">
        <v>233</v>
      </c>
      <c r="R15" s="52">
        <f>S15+T15+U15+V15+W15</f>
        <v>116685</v>
      </c>
      <c r="S15" s="52">
        <v>5</v>
      </c>
      <c r="T15" s="52">
        <v>3633</v>
      </c>
      <c r="U15" s="52">
        <v>4845</v>
      </c>
      <c r="V15" s="52">
        <v>77496</v>
      </c>
      <c r="W15" s="52">
        <v>30706</v>
      </c>
      <c r="X15" s="129">
        <f>R15/(J15+R15)*100</f>
        <v>97.79902942729505</v>
      </c>
      <c r="Y15" s="129">
        <f>S15/(K15+S15)*100</f>
        <v>100</v>
      </c>
      <c r="Z15" s="129">
        <f>T15/(L15+T15)*100</f>
        <v>98.88405008165488</v>
      </c>
      <c r="AA15" s="129">
        <f t="shared" si="1"/>
        <v>96.5909090909091</v>
      </c>
      <c r="AB15" s="129">
        <f t="shared" si="1"/>
        <v>98.39887248117628</v>
      </c>
      <c r="AC15" s="129">
        <f t="shared" si="1"/>
        <v>96.38092846605355</v>
      </c>
      <c r="AD15" s="129">
        <f>D15/AF15*100</f>
        <v>88.99223534150326</v>
      </c>
      <c r="AE15" t="s">
        <v>985</v>
      </c>
      <c r="AF15" s="531">
        <f t="shared" si="2"/>
        <v>134069</v>
      </c>
      <c r="AG15" s="532">
        <v>12</v>
      </c>
      <c r="AH15" s="532">
        <v>5434</v>
      </c>
      <c r="AI15" s="532">
        <v>8164</v>
      </c>
      <c r="AJ15" s="532">
        <v>86838</v>
      </c>
      <c r="AK15" s="533">
        <v>33621</v>
      </c>
      <c r="AL15" s="534">
        <f t="shared" si="3"/>
        <v>88.99223534150326</v>
      </c>
      <c r="AM15" s="535"/>
      <c r="AN15" s="535">
        <f t="shared" si="4"/>
        <v>67.61133603238866</v>
      </c>
      <c r="AO15" s="535">
        <f t="shared" si="4"/>
        <v>61.440470357667806</v>
      </c>
      <c r="AP15" s="535">
        <f t="shared" si="4"/>
        <v>90.69416614846035</v>
      </c>
      <c r="AQ15" s="536">
        <f t="shared" si="4"/>
        <v>94.75922786353766</v>
      </c>
    </row>
    <row r="16" spans="1:43" ht="12.75">
      <c r="A16" s="464" t="s">
        <v>333</v>
      </c>
      <c r="B16" s="465" t="s">
        <v>234</v>
      </c>
      <c r="C16" s="52">
        <f>(J16+R16)-D16</f>
        <v>0</v>
      </c>
      <c r="D16" s="52">
        <f>E16+F16+G16+H16+I16</f>
        <v>55449</v>
      </c>
      <c r="E16" s="52"/>
      <c r="F16" s="52">
        <v>690</v>
      </c>
      <c r="G16" s="52">
        <v>2900</v>
      </c>
      <c r="H16" s="52">
        <v>30845</v>
      </c>
      <c r="I16" s="52">
        <v>21014</v>
      </c>
      <c r="J16" s="52">
        <f t="shared" si="0"/>
        <v>3744</v>
      </c>
      <c r="K16" s="52"/>
      <c r="L16" s="52">
        <v>20</v>
      </c>
      <c r="M16" s="52">
        <v>117</v>
      </c>
      <c r="N16" s="52">
        <v>1815</v>
      </c>
      <c r="O16" s="52">
        <v>1792</v>
      </c>
      <c r="P16" s="464" t="s">
        <v>333</v>
      </c>
      <c r="Q16" s="465" t="s">
        <v>234</v>
      </c>
      <c r="R16" s="52">
        <f>S16+T16+U16+V16+W16</f>
        <v>51705</v>
      </c>
      <c r="S16" s="52"/>
      <c r="T16" s="52">
        <v>670</v>
      </c>
      <c r="U16" s="52">
        <v>2783</v>
      </c>
      <c r="V16" s="52">
        <v>29030</v>
      </c>
      <c r="W16" s="52">
        <v>19222</v>
      </c>
      <c r="X16" s="129">
        <f>R16/(J16+R16)*100</f>
        <v>93.24784937510144</v>
      </c>
      <c r="Y16" s="129"/>
      <c r="Z16" s="129">
        <f>T16/(L16+T16)*100</f>
        <v>97.10144927536231</v>
      </c>
      <c r="AA16" s="129">
        <f t="shared" si="1"/>
        <v>95.9655172413793</v>
      </c>
      <c r="AB16" s="129">
        <f>V16/(N16+V16)*100</f>
        <v>94.11573999027395</v>
      </c>
      <c r="AC16" s="129">
        <f>W16/(O16+W16)*100</f>
        <v>91.47235176548968</v>
      </c>
      <c r="AD16" s="129">
        <f>D16/AF16*100</f>
        <v>84.47569280458264</v>
      </c>
      <c r="AE16" t="s">
        <v>985</v>
      </c>
      <c r="AF16" s="531">
        <f t="shared" si="2"/>
        <v>65639</v>
      </c>
      <c r="AG16" s="532"/>
      <c r="AH16" s="532">
        <v>2256</v>
      </c>
      <c r="AI16" s="532">
        <v>6444</v>
      </c>
      <c r="AJ16" s="532">
        <v>33952</v>
      </c>
      <c r="AK16" s="533">
        <v>22987</v>
      </c>
      <c r="AL16" s="534">
        <f t="shared" si="3"/>
        <v>84.47569280458264</v>
      </c>
      <c r="AM16" s="535"/>
      <c r="AN16" s="535">
        <f t="shared" si="4"/>
        <v>30.585106382978722</v>
      </c>
      <c r="AO16" s="535">
        <f t="shared" si="4"/>
        <v>45.00310366232154</v>
      </c>
      <c r="AP16" s="535">
        <f t="shared" si="4"/>
        <v>90.84884542884072</v>
      </c>
      <c r="AQ16" s="536">
        <f t="shared" si="4"/>
        <v>91.41688780615131</v>
      </c>
    </row>
    <row r="17" spans="1:43" ht="12.75">
      <c r="A17" s="464" t="s">
        <v>334</v>
      </c>
      <c r="B17" s="465" t="s">
        <v>235</v>
      </c>
      <c r="C17" s="52">
        <f>(J17+R17)-D17</f>
        <v>0</v>
      </c>
      <c r="D17" s="52">
        <f>E17+F17+G17+H17+I17</f>
        <v>64801</v>
      </c>
      <c r="E17" s="52"/>
      <c r="F17" s="52">
        <v>1681</v>
      </c>
      <c r="G17" s="52">
        <v>2175</v>
      </c>
      <c r="H17" s="52">
        <v>38450</v>
      </c>
      <c r="I17" s="52">
        <v>22495</v>
      </c>
      <c r="J17" s="52">
        <f t="shared" si="0"/>
        <v>2390</v>
      </c>
      <c r="K17" s="52"/>
      <c r="L17" s="52">
        <v>6</v>
      </c>
      <c r="M17" s="52">
        <v>26</v>
      </c>
      <c r="N17" s="52">
        <v>1293</v>
      </c>
      <c r="O17" s="52">
        <v>1065</v>
      </c>
      <c r="P17" s="464" t="s">
        <v>334</v>
      </c>
      <c r="Q17" s="465" t="s">
        <v>235</v>
      </c>
      <c r="R17" s="52">
        <f>S17+T17+U17+V17+W17</f>
        <v>62411</v>
      </c>
      <c r="S17" s="52"/>
      <c r="T17" s="52">
        <v>1675</v>
      </c>
      <c r="U17" s="52">
        <v>2149</v>
      </c>
      <c r="V17" s="52">
        <v>37157</v>
      </c>
      <c r="W17" s="52">
        <v>21430</v>
      </c>
      <c r="X17" s="129">
        <f>R17/(J17+R17)*100</f>
        <v>96.31178531195506</v>
      </c>
      <c r="Y17" s="129"/>
      <c r="Z17" s="129">
        <f>T17/(L17+T17)*100</f>
        <v>99.64306960142773</v>
      </c>
      <c r="AA17" s="129">
        <f>U17/(M17+U17)*100</f>
        <v>98.80459770114942</v>
      </c>
      <c r="AB17" s="129">
        <f>V17/(N17+V17)*100</f>
        <v>96.6371911573472</v>
      </c>
      <c r="AC17" s="129">
        <f>W17/(O17+W17)*100</f>
        <v>95.265614581018</v>
      </c>
      <c r="AD17" s="129">
        <f>D17/AF17*100</f>
        <v>82.57218583552078</v>
      </c>
      <c r="AE17" t="s">
        <v>985</v>
      </c>
      <c r="AF17" s="531">
        <f t="shared" si="2"/>
        <v>78478</v>
      </c>
      <c r="AG17" s="532"/>
      <c r="AH17" s="532">
        <v>2532</v>
      </c>
      <c r="AI17" s="532">
        <v>2996</v>
      </c>
      <c r="AJ17" s="532">
        <v>43890</v>
      </c>
      <c r="AK17" s="533">
        <v>29060</v>
      </c>
      <c r="AL17" s="534">
        <f t="shared" si="3"/>
        <v>82.57218583552078</v>
      </c>
      <c r="AM17" s="535"/>
      <c r="AN17" s="535">
        <f t="shared" si="4"/>
        <v>66.39020537124803</v>
      </c>
      <c r="AO17" s="535">
        <f t="shared" si="4"/>
        <v>72.59679572763686</v>
      </c>
      <c r="AP17" s="535">
        <f t="shared" si="4"/>
        <v>87.60537707906128</v>
      </c>
      <c r="AQ17" s="536">
        <f t="shared" si="4"/>
        <v>77.40880935994494</v>
      </c>
    </row>
    <row r="18" spans="1:43" ht="12.75">
      <c r="A18" s="464"/>
      <c r="B18" s="465"/>
      <c r="C18" s="52"/>
      <c r="D18" s="49"/>
      <c r="E18" s="49"/>
      <c r="F18" s="49"/>
      <c r="G18" s="49"/>
      <c r="H18" s="49"/>
      <c r="I18" s="49"/>
      <c r="J18" s="52"/>
      <c r="K18" s="49"/>
      <c r="L18" s="49"/>
      <c r="M18" s="49"/>
      <c r="N18" s="49"/>
      <c r="O18" s="49"/>
      <c r="P18" s="464"/>
      <c r="Q18" s="465"/>
      <c r="R18" s="52"/>
      <c r="S18" s="49"/>
      <c r="T18" s="49"/>
      <c r="U18" s="49"/>
      <c r="V18" s="49"/>
      <c r="W18" s="49"/>
      <c r="X18" s="129"/>
      <c r="Y18" s="129"/>
      <c r="Z18" s="129"/>
      <c r="AA18" s="129"/>
      <c r="AB18" s="129"/>
      <c r="AC18" s="129"/>
      <c r="AD18" s="49"/>
      <c r="AF18" s="531"/>
      <c r="AG18" s="532"/>
      <c r="AH18" s="532"/>
      <c r="AI18" s="532"/>
      <c r="AJ18" s="532"/>
      <c r="AK18" s="533"/>
      <c r="AL18" s="534"/>
      <c r="AM18" s="535"/>
      <c r="AN18" s="535"/>
      <c r="AO18" s="535"/>
      <c r="AP18" s="535"/>
      <c r="AQ18" s="536"/>
    </row>
    <row r="19" spans="1:43" ht="12.75">
      <c r="A19" s="464" t="s">
        <v>324</v>
      </c>
      <c r="B19" s="465" t="s">
        <v>236</v>
      </c>
      <c r="C19" s="52">
        <f>(J19+R19)-D19</f>
        <v>230</v>
      </c>
      <c r="D19" s="52">
        <f>E19+F19+G19+H19+I19</f>
        <v>75360</v>
      </c>
      <c r="E19" s="52"/>
      <c r="F19" s="52">
        <v>5200</v>
      </c>
      <c r="G19" s="52">
        <v>5100</v>
      </c>
      <c r="H19" s="52">
        <v>43860</v>
      </c>
      <c r="I19" s="52">
        <v>21200</v>
      </c>
      <c r="J19" s="52">
        <f t="shared" si="0"/>
        <v>516</v>
      </c>
      <c r="K19" s="52"/>
      <c r="L19" s="52">
        <v>50</v>
      </c>
      <c r="M19" s="52">
        <v>56</v>
      </c>
      <c r="N19" s="52">
        <v>160</v>
      </c>
      <c r="O19" s="52">
        <v>250</v>
      </c>
      <c r="P19" s="464" t="s">
        <v>324</v>
      </c>
      <c r="Q19" s="465" t="s">
        <v>236</v>
      </c>
      <c r="R19" s="52">
        <f>S19+T19+U19+V19+W19</f>
        <v>75074</v>
      </c>
      <c r="S19" s="52"/>
      <c r="T19" s="52">
        <v>5150</v>
      </c>
      <c r="U19" s="52">
        <v>5044</v>
      </c>
      <c r="V19" s="52">
        <v>43810</v>
      </c>
      <c r="W19" s="52">
        <v>21070</v>
      </c>
      <c r="X19" s="129">
        <f>R19/(J19+R19)*100</f>
        <v>99.31737002248975</v>
      </c>
      <c r="Y19" s="129"/>
      <c r="Z19" s="129"/>
      <c r="AA19" s="129">
        <f aca="true" t="shared" si="5" ref="Z19:AC22">U19/(M19+U19)*100</f>
        <v>98.90196078431373</v>
      </c>
      <c r="AB19" s="129">
        <f t="shared" si="5"/>
        <v>99.63611553331818</v>
      </c>
      <c r="AC19" s="129">
        <f t="shared" si="5"/>
        <v>98.82739212007505</v>
      </c>
      <c r="AD19" s="129">
        <f>D19/AF19*100</f>
        <v>95.89982438726426</v>
      </c>
      <c r="AE19" t="s">
        <v>981</v>
      </c>
      <c r="AF19" s="531">
        <f t="shared" si="2"/>
        <v>78582</v>
      </c>
      <c r="AG19" s="532"/>
      <c r="AH19" s="532">
        <v>5412</v>
      </c>
      <c r="AI19" s="532">
        <v>5495</v>
      </c>
      <c r="AJ19" s="532">
        <v>44230</v>
      </c>
      <c r="AK19" s="533">
        <v>23445</v>
      </c>
      <c r="AL19" s="534">
        <f t="shared" si="3"/>
        <v>95.89982438726426</v>
      </c>
      <c r="AM19" s="535"/>
      <c r="AN19" s="535">
        <f t="shared" si="4"/>
        <v>96.08277900960827</v>
      </c>
      <c r="AO19" s="535">
        <f t="shared" si="4"/>
        <v>92.81164695177434</v>
      </c>
      <c r="AP19" s="535">
        <f t="shared" si="4"/>
        <v>99.1634637124124</v>
      </c>
      <c r="AQ19" s="536">
        <f t="shared" si="4"/>
        <v>90.42439752612498</v>
      </c>
    </row>
    <row r="20" spans="1:43" ht="12.75">
      <c r="A20" s="464" t="s">
        <v>325</v>
      </c>
      <c r="B20" s="465" t="s">
        <v>237</v>
      </c>
      <c r="C20" s="52">
        <f>(J20+R20)-D20</f>
        <v>0</v>
      </c>
      <c r="D20" s="52">
        <f>E20+F20+G20+H20+I20</f>
        <v>78912</v>
      </c>
      <c r="E20" s="52">
        <v>5</v>
      </c>
      <c r="F20" s="52">
        <v>3236</v>
      </c>
      <c r="G20" s="52">
        <v>3782</v>
      </c>
      <c r="H20" s="52">
        <v>43078</v>
      </c>
      <c r="I20" s="52">
        <v>28811</v>
      </c>
      <c r="J20" s="52">
        <f t="shared" si="0"/>
        <v>730</v>
      </c>
      <c r="K20" s="52">
        <v>1</v>
      </c>
      <c r="L20" s="52">
        <v>21</v>
      </c>
      <c r="M20" s="52">
        <v>42</v>
      </c>
      <c r="N20" s="52">
        <v>304</v>
      </c>
      <c r="O20" s="52">
        <v>362</v>
      </c>
      <c r="P20" s="464" t="s">
        <v>325</v>
      </c>
      <c r="Q20" s="465" t="s">
        <v>237</v>
      </c>
      <c r="R20" s="52">
        <f>S20+T20+U20+V20+W20</f>
        <v>78182</v>
      </c>
      <c r="S20" s="52">
        <v>4</v>
      </c>
      <c r="T20" s="52">
        <v>3215</v>
      </c>
      <c r="U20" s="52">
        <v>3740</v>
      </c>
      <c r="V20" s="52">
        <v>42774</v>
      </c>
      <c r="W20" s="52">
        <v>28449</v>
      </c>
      <c r="X20" s="129">
        <f>R20/(J20+R20)*100</f>
        <v>99.0749188969992</v>
      </c>
      <c r="Y20" s="129">
        <f>S20/(K20+S20)*100</f>
        <v>80</v>
      </c>
      <c r="Z20" s="129">
        <f t="shared" si="5"/>
        <v>99.35105067985167</v>
      </c>
      <c r="AA20" s="129">
        <f t="shared" si="5"/>
        <v>98.88947646747752</v>
      </c>
      <c r="AB20" s="129">
        <f t="shared" si="5"/>
        <v>99.29430335670179</v>
      </c>
      <c r="AC20" s="129">
        <f t="shared" si="5"/>
        <v>98.74353545520808</v>
      </c>
      <c r="AD20" s="129">
        <f>D20/AF20*100</f>
        <v>88.5368398613246</v>
      </c>
      <c r="AE20" t="s">
        <v>981</v>
      </c>
      <c r="AF20" s="531">
        <f t="shared" si="2"/>
        <v>89129</v>
      </c>
      <c r="AG20" s="532">
        <v>10</v>
      </c>
      <c r="AH20" s="532">
        <v>5713</v>
      </c>
      <c r="AI20" s="532">
        <v>5859</v>
      </c>
      <c r="AJ20" s="532">
        <v>46677</v>
      </c>
      <c r="AK20" s="533">
        <v>30870</v>
      </c>
      <c r="AL20" s="534">
        <f t="shared" si="3"/>
        <v>88.5368398613246</v>
      </c>
      <c r="AM20" s="535"/>
      <c r="AN20" s="535">
        <f t="shared" si="4"/>
        <v>56.642744617538945</v>
      </c>
      <c r="AO20" s="535">
        <f t="shared" si="4"/>
        <v>64.55026455026454</v>
      </c>
      <c r="AP20" s="535">
        <f t="shared" si="4"/>
        <v>92.28956445358529</v>
      </c>
      <c r="AQ20" s="536">
        <f t="shared" si="4"/>
        <v>93.33009394233885</v>
      </c>
    </row>
    <row r="21" spans="1:43" ht="12.75">
      <c r="A21" s="464" t="s">
        <v>585</v>
      </c>
      <c r="B21" s="465" t="s">
        <v>238</v>
      </c>
      <c r="C21" s="52">
        <f>(J21+R21)-D21</f>
        <v>0</v>
      </c>
      <c r="D21" s="52">
        <f>E21+F21+G21+H21+I21</f>
        <v>59602</v>
      </c>
      <c r="E21" s="52">
        <v>2</v>
      </c>
      <c r="F21" s="52">
        <v>1144</v>
      </c>
      <c r="G21" s="52">
        <v>1096</v>
      </c>
      <c r="H21" s="52">
        <v>34680</v>
      </c>
      <c r="I21" s="52">
        <v>22680</v>
      </c>
      <c r="J21" s="52">
        <f t="shared" si="0"/>
        <v>919</v>
      </c>
      <c r="K21" s="52"/>
      <c r="L21" s="52">
        <v>37</v>
      </c>
      <c r="M21" s="52">
        <v>34</v>
      </c>
      <c r="N21" s="52">
        <v>464</v>
      </c>
      <c r="O21" s="52">
        <v>384</v>
      </c>
      <c r="P21" s="464" t="s">
        <v>585</v>
      </c>
      <c r="Q21" s="465" t="s">
        <v>238</v>
      </c>
      <c r="R21" s="52">
        <f>S21+T21+U21+V21+W21</f>
        <v>58683</v>
      </c>
      <c r="S21" s="52">
        <v>2</v>
      </c>
      <c r="T21" s="52">
        <v>1107</v>
      </c>
      <c r="U21" s="52">
        <v>1062</v>
      </c>
      <c r="V21" s="52">
        <v>34216</v>
      </c>
      <c r="W21" s="52">
        <v>22296</v>
      </c>
      <c r="X21" s="129">
        <f>R21/(J21+R21)*100</f>
        <v>98.4581054327036</v>
      </c>
      <c r="Y21" s="129">
        <f>S21/(K21+S21)*100</f>
        <v>100</v>
      </c>
      <c r="Z21" s="129">
        <f t="shared" si="5"/>
        <v>96.76573426573427</v>
      </c>
      <c r="AA21" s="129">
        <f t="shared" si="5"/>
        <v>96.8978102189781</v>
      </c>
      <c r="AB21" s="129">
        <f t="shared" si="5"/>
        <v>98.66205305651673</v>
      </c>
      <c r="AC21" s="129">
        <f t="shared" si="5"/>
        <v>98.3068783068783</v>
      </c>
      <c r="AD21" s="129">
        <f>D21/AF21*100</f>
        <v>80.91721197968992</v>
      </c>
      <c r="AE21" t="s">
        <v>981</v>
      </c>
      <c r="AF21" s="531">
        <f t="shared" si="2"/>
        <v>73658</v>
      </c>
      <c r="AG21" s="532">
        <v>13</v>
      </c>
      <c r="AH21" s="532">
        <v>3702</v>
      </c>
      <c r="AI21" s="532">
        <v>3537</v>
      </c>
      <c r="AJ21" s="532">
        <v>39920</v>
      </c>
      <c r="AK21" s="533">
        <v>26486</v>
      </c>
      <c r="AL21" s="534">
        <f t="shared" si="3"/>
        <v>80.91721197968992</v>
      </c>
      <c r="AM21" s="535"/>
      <c r="AN21" s="535">
        <f t="shared" si="4"/>
        <v>30.902215018908695</v>
      </c>
      <c r="AO21" s="535">
        <f t="shared" si="4"/>
        <v>30.986711902742435</v>
      </c>
      <c r="AP21" s="535">
        <f t="shared" si="4"/>
        <v>86.87374749498998</v>
      </c>
      <c r="AQ21" s="536">
        <f t="shared" si="4"/>
        <v>85.63014422713887</v>
      </c>
    </row>
    <row r="22" spans="1:43" ht="12.75">
      <c r="A22" s="464" t="s">
        <v>335</v>
      </c>
      <c r="B22" s="465" t="s">
        <v>239</v>
      </c>
      <c r="C22" s="52">
        <f>(J22+R22)-D22</f>
        <v>0</v>
      </c>
      <c r="D22" s="52">
        <f>E22+F22+G22+H22+I22</f>
        <v>63301</v>
      </c>
      <c r="E22" s="52">
        <v>63</v>
      </c>
      <c r="F22" s="52">
        <v>2081</v>
      </c>
      <c r="G22" s="52">
        <v>2711</v>
      </c>
      <c r="H22" s="52">
        <v>35469</v>
      </c>
      <c r="I22" s="52">
        <v>22977</v>
      </c>
      <c r="J22" s="52">
        <f t="shared" si="0"/>
        <v>0</v>
      </c>
      <c r="K22" s="52"/>
      <c r="L22" s="52"/>
      <c r="M22" s="52"/>
      <c r="N22" s="52"/>
      <c r="O22" s="52"/>
      <c r="P22" s="464" t="s">
        <v>335</v>
      </c>
      <c r="Q22" s="465" t="s">
        <v>239</v>
      </c>
      <c r="R22" s="52">
        <f>S22+T22+U22+V22+W22</f>
        <v>63301</v>
      </c>
      <c r="S22" s="52">
        <v>63</v>
      </c>
      <c r="T22" s="52">
        <v>2081</v>
      </c>
      <c r="U22" s="52">
        <v>2711</v>
      </c>
      <c r="V22" s="52">
        <v>35469</v>
      </c>
      <c r="W22" s="52">
        <v>22977</v>
      </c>
      <c r="X22" s="129">
        <f>R22/(J22+R22)*100</f>
        <v>100</v>
      </c>
      <c r="Y22" s="129">
        <f>S22/(K22+S22)*100</f>
        <v>100</v>
      </c>
      <c r="Z22" s="129">
        <f t="shared" si="5"/>
        <v>100</v>
      </c>
      <c r="AA22" s="129">
        <f t="shared" si="5"/>
        <v>100</v>
      </c>
      <c r="AB22" s="129">
        <f t="shared" si="5"/>
        <v>100</v>
      </c>
      <c r="AC22" s="129">
        <f t="shared" si="5"/>
        <v>100</v>
      </c>
      <c r="AD22" s="129">
        <f>D22/AF22*100</f>
        <v>87.74135421720148</v>
      </c>
      <c r="AE22" t="s">
        <v>984</v>
      </c>
      <c r="AF22" s="531">
        <f t="shared" si="2"/>
        <v>72145</v>
      </c>
      <c r="AG22" s="532">
        <v>136</v>
      </c>
      <c r="AH22" s="532">
        <v>3053</v>
      </c>
      <c r="AI22" s="532">
        <v>3371</v>
      </c>
      <c r="AJ22" s="532">
        <v>39346</v>
      </c>
      <c r="AK22" s="533">
        <v>26239</v>
      </c>
      <c r="AL22" s="534">
        <f t="shared" si="3"/>
        <v>87.74135421720148</v>
      </c>
      <c r="AM22" s="535"/>
      <c r="AN22" s="535">
        <f t="shared" si="4"/>
        <v>68.16246315099902</v>
      </c>
      <c r="AO22" s="535">
        <f t="shared" si="4"/>
        <v>80.42123998813409</v>
      </c>
      <c r="AP22" s="535">
        <f t="shared" si="4"/>
        <v>90.14639353428558</v>
      </c>
      <c r="AQ22" s="536">
        <f t="shared" si="4"/>
        <v>87.56812378520523</v>
      </c>
    </row>
    <row r="23" spans="1:43" ht="12.75">
      <c r="A23" s="464"/>
      <c r="B23" s="465"/>
      <c r="C23" s="52"/>
      <c r="D23" s="49"/>
      <c r="E23" s="49"/>
      <c r="F23" s="49"/>
      <c r="G23" s="49"/>
      <c r="H23" s="49"/>
      <c r="I23" s="49"/>
      <c r="J23" s="52"/>
      <c r="K23" s="49"/>
      <c r="L23" s="49"/>
      <c r="M23" s="49"/>
      <c r="N23" s="49"/>
      <c r="O23" s="49"/>
      <c r="P23" s="464"/>
      <c r="Q23" s="465"/>
      <c r="R23" s="52"/>
      <c r="S23" s="49"/>
      <c r="T23" s="49"/>
      <c r="U23" s="49"/>
      <c r="V23" s="49"/>
      <c r="W23" s="49"/>
      <c r="X23" s="89"/>
      <c r="Y23" s="129"/>
      <c r="Z23" s="89"/>
      <c r="AA23" s="89"/>
      <c r="AB23" s="89"/>
      <c r="AC23" s="89"/>
      <c r="AD23" s="49"/>
      <c r="AF23" s="531"/>
      <c r="AG23" s="532"/>
      <c r="AH23" s="532"/>
      <c r="AI23" s="532"/>
      <c r="AJ23" s="532"/>
      <c r="AK23" s="533"/>
      <c r="AL23" s="534"/>
      <c r="AM23" s="535"/>
      <c r="AN23" s="535"/>
      <c r="AO23" s="535"/>
      <c r="AP23" s="535"/>
      <c r="AQ23" s="536"/>
    </row>
    <row r="24" spans="1:43" ht="12.75">
      <c r="A24" s="464" t="s">
        <v>336</v>
      </c>
      <c r="B24" s="465" t="s">
        <v>240</v>
      </c>
      <c r="C24" s="52">
        <f>(J24+R24)-D24</f>
        <v>0</v>
      </c>
      <c r="D24" s="52">
        <f>E24+F24+G24+H24+I24</f>
        <v>79847</v>
      </c>
      <c r="E24" s="52">
        <v>47</v>
      </c>
      <c r="F24" s="52">
        <v>2500</v>
      </c>
      <c r="G24" s="52">
        <v>2300</v>
      </c>
      <c r="H24" s="52">
        <v>50000</v>
      </c>
      <c r="I24" s="52">
        <v>25000</v>
      </c>
      <c r="J24" s="52">
        <f t="shared" si="0"/>
        <v>0</v>
      </c>
      <c r="K24" s="52"/>
      <c r="L24" s="52"/>
      <c r="M24" s="52"/>
      <c r="N24" s="52"/>
      <c r="O24" s="52"/>
      <c r="P24" s="464" t="s">
        <v>336</v>
      </c>
      <c r="Q24" s="465" t="s">
        <v>240</v>
      </c>
      <c r="R24" s="52">
        <f>S24+T24+U24+V24+W24</f>
        <v>79847</v>
      </c>
      <c r="S24" s="52">
        <v>47</v>
      </c>
      <c r="T24" s="52">
        <v>2500</v>
      </c>
      <c r="U24" s="52">
        <v>2300</v>
      </c>
      <c r="V24" s="52">
        <v>50000</v>
      </c>
      <c r="W24" s="52">
        <v>25000</v>
      </c>
      <c r="X24" s="129">
        <f aca="true" t="shared" si="6" ref="X24:AC27">R24/(J24+R24)*100</f>
        <v>100</v>
      </c>
      <c r="Y24" s="129">
        <f>S24/(K24+S24)*100</f>
        <v>100</v>
      </c>
      <c r="Z24" s="129">
        <f t="shared" si="6"/>
        <v>100</v>
      </c>
      <c r="AA24" s="129">
        <f t="shared" si="6"/>
        <v>100</v>
      </c>
      <c r="AB24" s="129">
        <f t="shared" si="6"/>
        <v>100</v>
      </c>
      <c r="AC24" s="129">
        <f t="shared" si="6"/>
        <v>100</v>
      </c>
      <c r="AD24" s="129">
        <f>D24/AF24*100</f>
        <v>88.88381775071521</v>
      </c>
      <c r="AE24" t="s">
        <v>981</v>
      </c>
      <c r="AF24" s="531">
        <f t="shared" si="2"/>
        <v>89833</v>
      </c>
      <c r="AG24" s="532">
        <v>107</v>
      </c>
      <c r="AH24" s="532">
        <v>4074</v>
      </c>
      <c r="AI24" s="532">
        <v>3001</v>
      </c>
      <c r="AJ24" s="532">
        <v>52509</v>
      </c>
      <c r="AK24" s="533">
        <v>30142</v>
      </c>
      <c r="AL24" s="534">
        <f t="shared" si="3"/>
        <v>88.88381775071521</v>
      </c>
      <c r="AM24" s="535"/>
      <c r="AN24" s="535">
        <f t="shared" si="4"/>
        <v>61.36475208640157</v>
      </c>
      <c r="AO24" s="535">
        <f t="shared" si="4"/>
        <v>76.64111962679107</v>
      </c>
      <c r="AP24" s="535">
        <f t="shared" si="4"/>
        <v>95.2217715058371</v>
      </c>
      <c r="AQ24" s="536">
        <f t="shared" si="4"/>
        <v>82.94074713025014</v>
      </c>
    </row>
    <row r="25" spans="1:43" ht="12.75">
      <c r="A25" s="464" t="s">
        <v>337</v>
      </c>
      <c r="B25" s="465" t="s">
        <v>241</v>
      </c>
      <c r="C25" s="52">
        <f>(J25+R25)-D25</f>
        <v>0</v>
      </c>
      <c r="D25" s="52">
        <f>E25+F25+G25+H25+I25</f>
        <v>52450</v>
      </c>
      <c r="E25" s="52"/>
      <c r="F25" s="52">
        <v>2994</v>
      </c>
      <c r="G25" s="52">
        <v>2986</v>
      </c>
      <c r="H25" s="52">
        <v>23211</v>
      </c>
      <c r="I25" s="52">
        <v>23259</v>
      </c>
      <c r="J25" s="52">
        <f t="shared" si="0"/>
        <v>463</v>
      </c>
      <c r="K25" s="52"/>
      <c r="L25" s="52">
        <v>48</v>
      </c>
      <c r="M25" s="52">
        <v>51</v>
      </c>
      <c r="N25" s="52">
        <v>149</v>
      </c>
      <c r="O25" s="52">
        <v>215</v>
      </c>
      <c r="P25" s="464" t="s">
        <v>337</v>
      </c>
      <c r="Q25" s="465" t="s">
        <v>241</v>
      </c>
      <c r="R25" s="52">
        <f>S25+T25+U25+V25+W25</f>
        <v>51987</v>
      </c>
      <c r="S25" s="52"/>
      <c r="T25" s="52">
        <v>2946</v>
      </c>
      <c r="U25" s="52">
        <v>2935</v>
      </c>
      <c r="V25" s="52">
        <v>23062</v>
      </c>
      <c r="W25" s="52">
        <v>23044</v>
      </c>
      <c r="X25" s="129">
        <f>R25/(J25+R25)*100</f>
        <v>99.11725452812202</v>
      </c>
      <c r="Y25" s="129"/>
      <c r="Z25" s="129">
        <f t="shared" si="6"/>
        <v>98.39679358717434</v>
      </c>
      <c r="AA25" s="129">
        <f t="shared" si="6"/>
        <v>98.29202947086402</v>
      </c>
      <c r="AB25" s="129">
        <f t="shared" si="6"/>
        <v>99.35806298737667</v>
      </c>
      <c r="AC25" s="129">
        <f t="shared" si="6"/>
        <v>99.07562663915044</v>
      </c>
      <c r="AD25" s="129">
        <f>D25/AF25*100</f>
        <v>94.64092385420426</v>
      </c>
      <c r="AE25" t="s">
        <v>984</v>
      </c>
      <c r="AF25" s="531">
        <f t="shared" si="2"/>
        <v>55420</v>
      </c>
      <c r="AG25" s="532"/>
      <c r="AH25" s="532">
        <v>3292</v>
      </c>
      <c r="AI25" s="532">
        <v>3126</v>
      </c>
      <c r="AJ25" s="532">
        <v>24716</v>
      </c>
      <c r="AK25" s="533">
        <v>24286</v>
      </c>
      <c r="AL25" s="534">
        <f t="shared" si="3"/>
        <v>94.64092385420426</v>
      </c>
      <c r="AM25" s="535"/>
      <c r="AN25" s="535">
        <f t="shared" si="4"/>
        <v>90.94775212636695</v>
      </c>
      <c r="AO25" s="535">
        <f t="shared" si="4"/>
        <v>95.52143314139475</v>
      </c>
      <c r="AP25" s="535">
        <f t="shared" si="4"/>
        <v>93.91082699465933</v>
      </c>
      <c r="AQ25" s="536">
        <f t="shared" si="4"/>
        <v>95.77122622086799</v>
      </c>
    </row>
    <row r="26" spans="1:43" ht="12.75">
      <c r="A26" s="464" t="s">
        <v>338</v>
      </c>
      <c r="B26" s="465" t="s">
        <v>242</v>
      </c>
      <c r="C26" s="52">
        <f>(J26+R26)-D26</f>
        <v>0</v>
      </c>
      <c r="D26" s="52">
        <f>E26+F26+G26+H26+I26</f>
        <v>49713</v>
      </c>
      <c r="E26" s="52">
        <v>2</v>
      </c>
      <c r="F26" s="52">
        <v>3084</v>
      </c>
      <c r="G26" s="52">
        <v>5921</v>
      </c>
      <c r="H26" s="52">
        <v>21477</v>
      </c>
      <c r="I26" s="52">
        <v>19229</v>
      </c>
      <c r="J26" s="52">
        <f t="shared" si="0"/>
        <v>742</v>
      </c>
      <c r="K26" s="52"/>
      <c r="L26" s="52">
        <v>53</v>
      </c>
      <c r="M26" s="52">
        <v>129</v>
      </c>
      <c r="N26" s="52">
        <v>306</v>
      </c>
      <c r="O26" s="52">
        <v>254</v>
      </c>
      <c r="P26" s="464" t="s">
        <v>338</v>
      </c>
      <c r="Q26" s="465" t="s">
        <v>242</v>
      </c>
      <c r="R26" s="52">
        <f>S26+T26+U26+V26+W26</f>
        <v>48971</v>
      </c>
      <c r="S26" s="52">
        <v>2</v>
      </c>
      <c r="T26" s="52">
        <v>3031</v>
      </c>
      <c r="U26" s="52">
        <v>5792</v>
      </c>
      <c r="V26" s="52">
        <v>21171</v>
      </c>
      <c r="W26" s="52">
        <v>18975</v>
      </c>
      <c r="X26" s="129">
        <f>R26/(J26+R26)*100</f>
        <v>98.50743266348843</v>
      </c>
      <c r="Y26" s="129">
        <f t="shared" si="6"/>
        <v>100</v>
      </c>
      <c r="Z26" s="129">
        <f t="shared" si="6"/>
        <v>98.28145265888456</v>
      </c>
      <c r="AA26" s="129">
        <f t="shared" si="6"/>
        <v>97.82131396723527</v>
      </c>
      <c r="AB26" s="129">
        <f t="shared" si="6"/>
        <v>98.57522000279369</v>
      </c>
      <c r="AC26" s="129">
        <f t="shared" si="6"/>
        <v>98.67907847521971</v>
      </c>
      <c r="AD26" s="129">
        <f>D26/AF26*100</f>
        <v>93.9700962138253</v>
      </c>
      <c r="AE26" t="s">
        <v>981</v>
      </c>
      <c r="AF26" s="531">
        <f t="shared" si="2"/>
        <v>52903</v>
      </c>
      <c r="AG26" s="532">
        <v>4</v>
      </c>
      <c r="AH26" s="532">
        <v>3762</v>
      </c>
      <c r="AI26" s="532">
        <v>6729</v>
      </c>
      <c r="AJ26" s="532">
        <v>22462</v>
      </c>
      <c r="AK26" s="533">
        <v>19946</v>
      </c>
      <c r="AL26" s="534">
        <f t="shared" si="3"/>
        <v>93.9700962138253</v>
      </c>
      <c r="AM26" s="535"/>
      <c r="AN26" s="535">
        <f t="shared" si="4"/>
        <v>81.97767145135566</v>
      </c>
      <c r="AO26" s="535">
        <f t="shared" si="4"/>
        <v>87.99227225442117</v>
      </c>
      <c r="AP26" s="535">
        <f t="shared" si="4"/>
        <v>95.61481613391506</v>
      </c>
      <c r="AQ26" s="536">
        <f t="shared" si="4"/>
        <v>96.40529429459541</v>
      </c>
    </row>
    <row r="27" spans="1:43" ht="12.75">
      <c r="A27" s="464" t="s">
        <v>339</v>
      </c>
      <c r="B27" s="465" t="s">
        <v>243</v>
      </c>
      <c r="C27" s="52">
        <f>(J27+R27)-D27</f>
        <v>0</v>
      </c>
      <c r="D27" s="52">
        <f>E27+F27+G27+H27+I27</f>
        <v>23904</v>
      </c>
      <c r="E27" s="52"/>
      <c r="F27" s="52">
        <v>1048</v>
      </c>
      <c r="G27" s="52">
        <v>1467</v>
      </c>
      <c r="H27" s="52">
        <v>11897</v>
      </c>
      <c r="I27" s="52">
        <v>9492</v>
      </c>
      <c r="J27" s="52">
        <f t="shared" si="0"/>
        <v>45</v>
      </c>
      <c r="K27" s="52"/>
      <c r="L27" s="52"/>
      <c r="M27" s="52"/>
      <c r="N27" s="52">
        <v>33</v>
      </c>
      <c r="O27" s="52">
        <v>12</v>
      </c>
      <c r="P27" s="464" t="s">
        <v>339</v>
      </c>
      <c r="Q27" s="465" t="s">
        <v>243</v>
      </c>
      <c r="R27" s="52">
        <f>S27+T27+U27+V27+W27</f>
        <v>23859</v>
      </c>
      <c r="S27" s="52"/>
      <c r="T27" s="52">
        <v>1048</v>
      </c>
      <c r="U27" s="52">
        <v>1467</v>
      </c>
      <c r="V27" s="52">
        <v>11864</v>
      </c>
      <c r="W27" s="52">
        <v>9480</v>
      </c>
      <c r="X27" s="129">
        <f>R27/(J27+R27)*100</f>
        <v>99.8117469879518</v>
      </c>
      <c r="Y27" s="129"/>
      <c r="Z27" s="129">
        <f t="shared" si="6"/>
        <v>100</v>
      </c>
      <c r="AA27" s="129">
        <f t="shared" si="6"/>
        <v>100</v>
      </c>
      <c r="AB27" s="129">
        <f t="shared" si="6"/>
        <v>99.72261914768428</v>
      </c>
      <c r="AC27" s="129">
        <f t="shared" si="6"/>
        <v>99.87357774968395</v>
      </c>
      <c r="AD27" s="129">
        <f>D27/AF27*100</f>
        <v>86.77532943696228</v>
      </c>
      <c r="AE27" t="s">
        <v>981</v>
      </c>
      <c r="AF27" s="531">
        <f t="shared" si="2"/>
        <v>27547</v>
      </c>
      <c r="AG27" s="532"/>
      <c r="AH27" s="532">
        <v>1298</v>
      </c>
      <c r="AI27" s="532">
        <v>1870</v>
      </c>
      <c r="AJ27" s="532">
        <v>13339</v>
      </c>
      <c r="AK27" s="533">
        <v>11040</v>
      </c>
      <c r="AL27" s="534">
        <f t="shared" si="3"/>
        <v>86.77532943696228</v>
      </c>
      <c r="AM27" s="535"/>
      <c r="AN27" s="535">
        <f t="shared" si="4"/>
        <v>80.73959938366718</v>
      </c>
      <c r="AO27" s="535">
        <f t="shared" si="4"/>
        <v>78.44919786096257</v>
      </c>
      <c r="AP27" s="535">
        <f t="shared" si="4"/>
        <v>89.18959442237049</v>
      </c>
      <c r="AQ27" s="536">
        <f t="shared" si="4"/>
        <v>85.97826086956522</v>
      </c>
    </row>
    <row r="28" spans="1:43" ht="12.75">
      <c r="A28" s="464"/>
      <c r="B28" s="465"/>
      <c r="C28" s="52"/>
      <c r="D28" s="49"/>
      <c r="E28" s="49"/>
      <c r="F28" s="49"/>
      <c r="G28" s="49"/>
      <c r="H28" s="49"/>
      <c r="I28" s="49"/>
      <c r="J28" s="52"/>
      <c r="K28" s="49"/>
      <c r="L28" s="49"/>
      <c r="M28" s="49"/>
      <c r="N28" s="49"/>
      <c r="O28" s="49"/>
      <c r="P28" s="464"/>
      <c r="Q28" s="465"/>
      <c r="R28" s="52"/>
      <c r="S28" s="49"/>
      <c r="T28" s="49"/>
      <c r="U28" s="49"/>
      <c r="V28" s="49"/>
      <c r="W28" s="49"/>
      <c r="X28" s="129"/>
      <c r="Y28" s="129"/>
      <c r="Z28" s="129"/>
      <c r="AA28" s="129"/>
      <c r="AB28" s="129"/>
      <c r="AC28" s="129"/>
      <c r="AD28" s="49"/>
      <c r="AF28" s="531"/>
      <c r="AG28" s="532"/>
      <c r="AH28" s="532"/>
      <c r="AI28" s="532"/>
      <c r="AJ28" s="532"/>
      <c r="AK28" s="533"/>
      <c r="AL28" s="534"/>
      <c r="AM28" s="535"/>
      <c r="AN28" s="535"/>
      <c r="AO28" s="535"/>
      <c r="AP28" s="535"/>
      <c r="AQ28" s="536"/>
    </row>
    <row r="29" spans="1:43" ht="12.75">
      <c r="A29" s="464" t="s">
        <v>340</v>
      </c>
      <c r="B29" s="465" t="s">
        <v>244</v>
      </c>
      <c r="C29" s="52">
        <f>(J29+R29)-D29</f>
        <v>0</v>
      </c>
      <c r="D29" s="52">
        <f>E29+F29+G29+H29+I29</f>
        <v>20783</v>
      </c>
      <c r="E29" s="52"/>
      <c r="F29" s="52">
        <v>1101</v>
      </c>
      <c r="G29" s="52">
        <v>4719</v>
      </c>
      <c r="H29" s="52">
        <v>6842</v>
      </c>
      <c r="I29" s="52">
        <v>8121</v>
      </c>
      <c r="J29" s="52">
        <f t="shared" si="0"/>
        <v>607</v>
      </c>
      <c r="K29" s="52"/>
      <c r="L29" s="52">
        <v>49</v>
      </c>
      <c r="M29" s="52">
        <v>158</v>
      </c>
      <c r="N29" s="52">
        <v>141</v>
      </c>
      <c r="O29" s="52">
        <v>259</v>
      </c>
      <c r="P29" s="464" t="s">
        <v>340</v>
      </c>
      <c r="Q29" s="465" t="s">
        <v>244</v>
      </c>
      <c r="R29" s="52">
        <f>S29+T29+U29+V29+W29</f>
        <v>20176</v>
      </c>
      <c r="S29" s="52"/>
      <c r="T29" s="52">
        <v>1052</v>
      </c>
      <c r="U29" s="52">
        <v>4561</v>
      </c>
      <c r="V29" s="52">
        <v>6701</v>
      </c>
      <c r="W29" s="52">
        <v>7862</v>
      </c>
      <c r="X29" s="129">
        <f>R29/(J29+R29)*100</f>
        <v>97.07934369436558</v>
      </c>
      <c r="Y29" s="129"/>
      <c r="Z29" s="129">
        <f aca="true" t="shared" si="7" ref="Z29:AC31">T29/(L29+T29)*100</f>
        <v>95.54950045413261</v>
      </c>
      <c r="AA29" s="129">
        <f t="shared" si="7"/>
        <v>96.65183301546938</v>
      </c>
      <c r="AB29" s="129">
        <f t="shared" si="7"/>
        <v>97.93919906460098</v>
      </c>
      <c r="AC29" s="129">
        <f t="shared" si="7"/>
        <v>96.81073759389238</v>
      </c>
      <c r="AD29" s="129">
        <f>D29/AF29*100</f>
        <v>78.14920658795216</v>
      </c>
      <c r="AE29" t="s">
        <v>981</v>
      </c>
      <c r="AF29" s="531">
        <f t="shared" si="2"/>
        <v>26594</v>
      </c>
      <c r="AG29" s="532"/>
      <c r="AH29" s="532">
        <v>2251</v>
      </c>
      <c r="AI29" s="532">
        <v>6147</v>
      </c>
      <c r="AJ29" s="532">
        <v>8513</v>
      </c>
      <c r="AK29" s="533">
        <v>9683</v>
      </c>
      <c r="AL29" s="534">
        <f t="shared" si="3"/>
        <v>78.14920658795216</v>
      </c>
      <c r="AM29" s="535"/>
      <c r="AN29" s="535">
        <f t="shared" si="4"/>
        <v>48.911594846734786</v>
      </c>
      <c r="AO29" s="535">
        <f t="shared" si="4"/>
        <v>76.76915568570034</v>
      </c>
      <c r="AP29" s="535">
        <f t="shared" si="4"/>
        <v>80.3711969928345</v>
      </c>
      <c r="AQ29" s="536">
        <f t="shared" si="4"/>
        <v>83.86863575338222</v>
      </c>
    </row>
    <row r="30" spans="1:44" ht="12.75">
      <c r="A30" s="464" t="s">
        <v>341</v>
      </c>
      <c r="B30" s="465" t="s">
        <v>245</v>
      </c>
      <c r="C30" s="52">
        <f>(J30+R30)-D30</f>
        <v>0</v>
      </c>
      <c r="D30" s="52">
        <f>E30+F30+G30+H30+I30</f>
        <v>35587</v>
      </c>
      <c r="E30" s="52"/>
      <c r="F30" s="52">
        <v>1600</v>
      </c>
      <c r="G30" s="52">
        <v>2907</v>
      </c>
      <c r="H30" s="52">
        <v>17460</v>
      </c>
      <c r="I30" s="52">
        <v>13620</v>
      </c>
      <c r="J30" s="52">
        <f t="shared" si="0"/>
        <v>250</v>
      </c>
      <c r="K30" s="52"/>
      <c r="L30" s="52">
        <v>10</v>
      </c>
      <c r="M30" s="52">
        <v>32</v>
      </c>
      <c r="N30" s="52">
        <v>89</v>
      </c>
      <c r="O30" s="52">
        <v>119</v>
      </c>
      <c r="P30" s="464" t="s">
        <v>341</v>
      </c>
      <c r="Q30" s="465" t="s">
        <v>245</v>
      </c>
      <c r="R30" s="52">
        <f>S30+T30+U30+V30+W30</f>
        <v>35337</v>
      </c>
      <c r="S30" s="52"/>
      <c r="T30" s="52">
        <v>1590</v>
      </c>
      <c r="U30" s="52">
        <v>2875</v>
      </c>
      <c r="V30" s="52">
        <v>17371</v>
      </c>
      <c r="W30" s="52">
        <v>13501</v>
      </c>
      <c r="X30" s="129">
        <f>R30/(J30+R30)*100</f>
        <v>99.29749627673027</v>
      </c>
      <c r="Y30" s="129"/>
      <c r="Z30" s="129">
        <f t="shared" si="7"/>
        <v>99.375</v>
      </c>
      <c r="AA30" s="129">
        <f t="shared" si="7"/>
        <v>98.89920880632955</v>
      </c>
      <c r="AB30" s="129">
        <f t="shared" si="7"/>
        <v>99.49026345933562</v>
      </c>
      <c r="AC30" s="129">
        <f t="shared" si="7"/>
        <v>99.12628487518356</v>
      </c>
      <c r="AD30" s="129">
        <f>D30/AF30*100</f>
        <v>85.9859376132602</v>
      </c>
      <c r="AE30" t="s">
        <v>1067</v>
      </c>
      <c r="AF30" s="531">
        <f t="shared" si="2"/>
        <v>41387</v>
      </c>
      <c r="AG30" s="532">
        <v>1</v>
      </c>
      <c r="AH30" s="532">
        <v>2716</v>
      </c>
      <c r="AI30" s="532">
        <v>4408</v>
      </c>
      <c r="AJ30" s="532">
        <v>19033</v>
      </c>
      <c r="AK30" s="533">
        <v>15229</v>
      </c>
      <c r="AL30" s="534">
        <f t="shared" si="3"/>
        <v>85.9859376132602</v>
      </c>
      <c r="AM30" s="535"/>
      <c r="AN30" s="535">
        <f t="shared" si="4"/>
        <v>58.91016200294551</v>
      </c>
      <c r="AO30" s="535">
        <f t="shared" si="4"/>
        <v>65.94827586206897</v>
      </c>
      <c r="AP30" s="535">
        <f t="shared" si="4"/>
        <v>91.7354069248148</v>
      </c>
      <c r="AQ30" s="536">
        <f t="shared" si="4"/>
        <v>89.43463129555454</v>
      </c>
      <c r="AR30" t="s">
        <v>951</v>
      </c>
    </row>
    <row r="31" spans="1:43" ht="12.75">
      <c r="A31" s="464" t="s">
        <v>342</v>
      </c>
      <c r="B31" s="465" t="s">
        <v>246</v>
      </c>
      <c r="C31" s="52">
        <f>(J31+R31)-D31</f>
        <v>0</v>
      </c>
      <c r="D31" s="52">
        <f>E31+F31+G31+H31+I31</f>
        <v>29878</v>
      </c>
      <c r="E31" s="52"/>
      <c r="F31" s="52">
        <v>685</v>
      </c>
      <c r="G31" s="52">
        <v>3370</v>
      </c>
      <c r="H31" s="52">
        <v>15428</v>
      </c>
      <c r="I31" s="52">
        <v>10395</v>
      </c>
      <c r="J31" s="52">
        <f>K31+L31+M31+N31+O31</f>
        <v>530</v>
      </c>
      <c r="K31" s="52"/>
      <c r="L31" s="52">
        <v>23</v>
      </c>
      <c r="M31" s="52">
        <v>55</v>
      </c>
      <c r="N31" s="52">
        <v>255</v>
      </c>
      <c r="O31" s="52">
        <v>197</v>
      </c>
      <c r="P31" s="464" t="s">
        <v>342</v>
      </c>
      <c r="Q31" s="465" t="s">
        <v>246</v>
      </c>
      <c r="R31" s="52">
        <f>S31+T31+U31+V31+W31</f>
        <v>29348</v>
      </c>
      <c r="S31" s="52"/>
      <c r="T31" s="52">
        <v>662</v>
      </c>
      <c r="U31" s="52">
        <v>3315</v>
      </c>
      <c r="V31" s="52">
        <v>15173</v>
      </c>
      <c r="W31" s="52">
        <v>10198</v>
      </c>
      <c r="X31" s="129">
        <f>R31/(J31+R31)*100</f>
        <v>98.22611955284825</v>
      </c>
      <c r="Y31" s="129"/>
      <c r="Z31" s="129">
        <f t="shared" si="7"/>
        <v>96.64233576642336</v>
      </c>
      <c r="AA31" s="129">
        <f t="shared" si="7"/>
        <v>98.3679525222552</v>
      </c>
      <c r="AB31" s="129">
        <f t="shared" si="7"/>
        <v>98.34716100596317</v>
      </c>
      <c r="AC31" s="129">
        <f t="shared" si="7"/>
        <v>98.10485810485811</v>
      </c>
      <c r="AD31" s="129">
        <f>D31/AF31*100</f>
        <v>86.55021581066597</v>
      </c>
      <c r="AE31" t="s">
        <v>981</v>
      </c>
      <c r="AF31" s="531">
        <f t="shared" si="2"/>
        <v>34521</v>
      </c>
      <c r="AG31" s="532"/>
      <c r="AH31" s="532">
        <v>1199</v>
      </c>
      <c r="AI31" s="532">
        <v>6882</v>
      </c>
      <c r="AJ31" s="532">
        <v>15760</v>
      </c>
      <c r="AK31" s="533">
        <v>10680</v>
      </c>
      <c r="AL31" s="534">
        <f t="shared" si="3"/>
        <v>86.55021581066597</v>
      </c>
      <c r="AM31" s="535"/>
      <c r="AN31" s="535">
        <f t="shared" si="4"/>
        <v>57.130942452043364</v>
      </c>
      <c r="AO31" s="535">
        <f t="shared" si="4"/>
        <v>48.968323161871545</v>
      </c>
      <c r="AP31" s="535">
        <f t="shared" si="4"/>
        <v>97.89340101522843</v>
      </c>
      <c r="AQ31" s="536">
        <f t="shared" si="4"/>
        <v>97.3314606741573</v>
      </c>
    </row>
    <row r="32" spans="1:43" ht="12.75">
      <c r="A32" s="471"/>
      <c r="B32" s="22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71"/>
      <c r="Q32" s="229"/>
      <c r="R32" s="52"/>
      <c r="S32" s="50"/>
      <c r="T32" s="50"/>
      <c r="U32" s="50"/>
      <c r="V32" s="50"/>
      <c r="W32" s="50"/>
      <c r="X32" s="129"/>
      <c r="Y32" s="129"/>
      <c r="Z32" s="129"/>
      <c r="AA32" s="129"/>
      <c r="AB32" s="129"/>
      <c r="AC32" s="129"/>
      <c r="AD32" s="129"/>
      <c r="AF32" s="531"/>
      <c r="AG32" s="532"/>
      <c r="AH32" s="532"/>
      <c r="AI32" s="532"/>
      <c r="AJ32" s="532"/>
      <c r="AK32" s="533"/>
      <c r="AL32" s="534"/>
      <c r="AM32" s="535"/>
      <c r="AN32" s="535"/>
      <c r="AO32" s="535"/>
      <c r="AP32" s="535"/>
      <c r="AQ32" s="536"/>
    </row>
    <row r="33" spans="1:43" ht="12.75">
      <c r="A33" s="472" t="s">
        <v>202</v>
      </c>
      <c r="B33" s="537" t="s">
        <v>94</v>
      </c>
      <c r="C33" s="304">
        <f>(J33+R33)-D33</f>
        <v>289</v>
      </c>
      <c r="D33" s="304">
        <f>E33+F33+G33+H33+I33</f>
        <v>1108330</v>
      </c>
      <c r="E33" s="350">
        <f aca="true" t="shared" si="8" ref="E33:O33">SUM(E9:E32)</f>
        <v>124</v>
      </c>
      <c r="F33" s="350">
        <f t="shared" si="8"/>
        <v>42879</v>
      </c>
      <c r="G33" s="350">
        <f t="shared" si="8"/>
        <v>90636</v>
      </c>
      <c r="H33" s="350">
        <f t="shared" si="8"/>
        <v>602972</v>
      </c>
      <c r="I33" s="350">
        <f t="shared" si="8"/>
        <v>371719</v>
      </c>
      <c r="J33" s="304">
        <f>K33+L33+M33+N33+O33</f>
        <v>24860</v>
      </c>
      <c r="K33" s="350">
        <f t="shared" si="8"/>
        <v>1</v>
      </c>
      <c r="L33" s="350">
        <f t="shared" si="8"/>
        <v>1145</v>
      </c>
      <c r="M33" s="350">
        <f t="shared" si="8"/>
        <v>2730</v>
      </c>
      <c r="N33" s="350">
        <f t="shared" si="8"/>
        <v>10686</v>
      </c>
      <c r="O33" s="350">
        <f t="shared" si="8"/>
        <v>10298</v>
      </c>
      <c r="P33" s="472" t="s">
        <v>202</v>
      </c>
      <c r="Q33" s="537" t="s">
        <v>94</v>
      </c>
      <c r="R33" s="350">
        <f>S33+T33+U33+V33+W33</f>
        <v>1083759</v>
      </c>
      <c r="S33" s="350">
        <f>SUM(S9:S32)</f>
        <v>123</v>
      </c>
      <c r="T33" s="350">
        <f>SUM(T9:T32)</f>
        <v>41734</v>
      </c>
      <c r="U33" s="350">
        <f>SUM(U9:U32)</f>
        <v>87906</v>
      </c>
      <c r="V33" s="350">
        <f>SUM(V9:V32)</f>
        <v>592415</v>
      </c>
      <c r="W33" s="350">
        <f>SUM(W9:W32)</f>
        <v>361581</v>
      </c>
      <c r="X33" s="474">
        <f aca="true" t="shared" si="9" ref="X33:AC33">R33/(J33+R33)*100</f>
        <v>97.75757045477302</v>
      </c>
      <c r="Y33" s="474">
        <f>S33/(K33+S33)*100</f>
        <v>99.19354838709677</v>
      </c>
      <c r="Z33" s="474">
        <f>T33/(L33+T33)*100</f>
        <v>97.32969518878704</v>
      </c>
      <c r="AA33" s="474">
        <f t="shared" si="9"/>
        <v>96.98795180722891</v>
      </c>
      <c r="AB33" s="474">
        <f t="shared" si="9"/>
        <v>98.22815747279478</v>
      </c>
      <c r="AC33" s="474">
        <f t="shared" si="9"/>
        <v>97.23081970210741</v>
      </c>
      <c r="AD33" s="474">
        <f>D33/AF33*100</f>
        <v>86.18958707416708</v>
      </c>
      <c r="AF33" s="538">
        <f aca="true" t="shared" si="10" ref="AF33:AK33">SUM(AF9:AF32)</f>
        <v>1285921</v>
      </c>
      <c r="AG33" s="539">
        <f t="shared" si="10"/>
        <v>283</v>
      </c>
      <c r="AH33" s="539">
        <f t="shared" si="10"/>
        <v>66896</v>
      </c>
      <c r="AI33" s="539">
        <f t="shared" si="10"/>
        <v>132378</v>
      </c>
      <c r="AJ33" s="539">
        <f t="shared" si="10"/>
        <v>665315</v>
      </c>
      <c r="AK33" s="540">
        <f t="shared" si="10"/>
        <v>421049</v>
      </c>
      <c r="AL33" s="541">
        <f t="shared" si="3"/>
        <v>86.18958707416708</v>
      </c>
      <c r="AM33" s="542"/>
      <c r="AN33" s="542">
        <f t="shared" si="4"/>
        <v>64.09800287012676</v>
      </c>
      <c r="AO33" s="542">
        <f t="shared" si="4"/>
        <v>68.46757014005348</v>
      </c>
      <c r="AP33" s="542">
        <f t="shared" si="4"/>
        <v>90.62955141549492</v>
      </c>
      <c r="AQ33" s="543">
        <f t="shared" si="4"/>
        <v>88.28402394970657</v>
      </c>
    </row>
    <row r="34" spans="1:30" ht="12.75">
      <c r="A34" s="475" t="s">
        <v>790</v>
      </c>
      <c r="B34" s="476" t="s">
        <v>986</v>
      </c>
      <c r="C34" s="362">
        <v>140</v>
      </c>
      <c r="D34" s="362">
        <v>1003976</v>
      </c>
      <c r="E34" s="362">
        <v>99</v>
      </c>
      <c r="F34" s="362">
        <v>29997</v>
      </c>
      <c r="G34" s="362">
        <v>71167</v>
      </c>
      <c r="H34" s="362">
        <v>559404</v>
      </c>
      <c r="I34" s="362">
        <v>343309</v>
      </c>
      <c r="J34" s="362">
        <v>63308</v>
      </c>
      <c r="K34" s="362">
        <v>1</v>
      </c>
      <c r="L34" s="362">
        <v>896</v>
      </c>
      <c r="M34" s="362">
        <v>1547</v>
      </c>
      <c r="N34" s="362">
        <v>35530</v>
      </c>
      <c r="O34" s="362">
        <v>25334</v>
      </c>
      <c r="P34" s="544" t="s">
        <v>790</v>
      </c>
      <c r="Q34" s="545" t="s">
        <v>986</v>
      </c>
      <c r="R34" s="362">
        <v>940808</v>
      </c>
      <c r="S34" s="50">
        <v>98</v>
      </c>
      <c r="T34" s="50">
        <v>29101</v>
      </c>
      <c r="U34" s="50">
        <v>69620</v>
      </c>
      <c r="V34" s="50">
        <v>523934</v>
      </c>
      <c r="W34" s="50">
        <v>318055</v>
      </c>
      <c r="X34" s="477">
        <v>93.7</v>
      </c>
      <c r="Y34" s="477">
        <v>99</v>
      </c>
      <c r="Z34" s="477">
        <v>97</v>
      </c>
      <c r="AA34" s="477">
        <v>97.8</v>
      </c>
      <c r="AB34" s="362">
        <v>93.6</v>
      </c>
      <c r="AC34" s="477">
        <v>92.6</v>
      </c>
      <c r="AD34" s="477">
        <v>81.1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W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2" max="2" width="5.375" style="0" customWidth="1"/>
    <col min="3" max="3" width="7.375" style="0" customWidth="1"/>
    <col min="4" max="4" width="7.00390625" style="0" customWidth="1"/>
    <col min="5" max="5" width="7.25390625" style="0" customWidth="1"/>
    <col min="6" max="6" width="6.75390625" style="0" customWidth="1"/>
    <col min="7" max="7" width="6.125" style="0" customWidth="1"/>
    <col min="8" max="8" width="6.875" style="0" customWidth="1"/>
    <col min="9" max="9" width="6.125" style="0" customWidth="1"/>
    <col min="10" max="10" width="6.375" style="0" customWidth="1"/>
    <col min="11" max="11" width="6.75390625" style="0" customWidth="1"/>
    <col min="12" max="12" width="6.25390625" style="0" customWidth="1"/>
    <col min="13" max="13" width="5.25390625" style="0" customWidth="1"/>
    <col min="14" max="14" width="6.00390625" style="0" customWidth="1"/>
    <col min="15" max="15" width="6.125" style="0" customWidth="1"/>
    <col min="16" max="16" width="5.75390625" style="0" customWidth="1"/>
    <col min="17" max="17" width="6.00390625" style="0" customWidth="1"/>
    <col min="18" max="18" width="6.625" style="0" customWidth="1"/>
    <col min="19" max="19" width="5.25390625" style="0" customWidth="1"/>
    <col min="20" max="20" width="6.00390625" style="0" customWidth="1"/>
    <col min="21" max="21" width="5.875" style="0" customWidth="1"/>
    <col min="22" max="22" width="7.375" style="0" customWidth="1"/>
    <col min="23" max="23" width="5.875" style="0" customWidth="1"/>
    <col min="24" max="24" width="7.125" style="0" customWidth="1"/>
    <col min="25" max="25" width="7.375" style="0" customWidth="1"/>
    <col min="26" max="26" width="8.125" style="0" customWidth="1"/>
    <col min="27" max="27" width="7.375" style="0" customWidth="1"/>
    <col min="28" max="28" width="8.25390625" style="0" customWidth="1"/>
    <col min="29" max="29" width="8.875" style="0" customWidth="1"/>
    <col min="30" max="30" width="10.00390625" style="0" customWidth="1"/>
    <col min="31" max="31" width="8.25390625" style="0" customWidth="1"/>
    <col min="32" max="32" width="8.125" style="0" customWidth="1"/>
    <col min="33" max="33" width="7.75390625" style="0" customWidth="1"/>
    <col min="34" max="34" width="8.375" style="0" customWidth="1"/>
    <col min="35" max="35" width="7.375" style="0" customWidth="1"/>
    <col min="36" max="36" width="6.25390625" style="0" customWidth="1"/>
    <col min="37" max="37" width="6.125" style="0" customWidth="1"/>
    <col min="38" max="38" width="7.25390625" style="0" customWidth="1"/>
    <col min="39" max="39" width="7.625" style="0" customWidth="1"/>
    <col min="40" max="40" width="7.25390625" style="0" customWidth="1"/>
  </cols>
  <sheetData>
    <row r="2" spans="1:33" ht="12.75">
      <c r="A2" s="546"/>
      <c r="B2" s="546"/>
      <c r="C2" s="546"/>
      <c r="D2" s="546"/>
      <c r="E2" s="546"/>
      <c r="F2" s="351" t="s">
        <v>1068</v>
      </c>
      <c r="G2" s="546"/>
      <c r="H2" s="546"/>
      <c r="I2" s="546"/>
      <c r="J2" s="546"/>
      <c r="K2" s="54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351" t="s">
        <v>1068</v>
      </c>
      <c r="AA2" s="546"/>
      <c r="AB2" s="546"/>
      <c r="AC2" s="546"/>
      <c r="AD2" s="546"/>
      <c r="AE2" s="546"/>
      <c r="AF2" s="116"/>
      <c r="AG2" s="116"/>
    </row>
    <row r="3" spans="1:33" ht="12.75">
      <c r="A3" s="116"/>
      <c r="B3" s="116"/>
      <c r="C3" s="116"/>
      <c r="D3" s="116"/>
      <c r="E3" s="116"/>
      <c r="F3" s="351" t="s">
        <v>1069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351" t="s">
        <v>1069</v>
      </c>
      <c r="AA3" s="116"/>
      <c r="AB3" s="116"/>
      <c r="AC3" s="116"/>
      <c r="AD3" s="116"/>
      <c r="AE3" s="116"/>
      <c r="AF3" s="116"/>
      <c r="AG3" s="116"/>
    </row>
    <row r="4" spans="1:33" ht="12.75">
      <c r="A4" s="295"/>
      <c r="B4" s="295"/>
      <c r="C4" s="295"/>
      <c r="D4" s="295"/>
      <c r="E4" s="295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354"/>
      <c r="Z4" s="295"/>
      <c r="AA4" s="295"/>
      <c r="AB4" s="295"/>
      <c r="AC4" s="295"/>
      <c r="AD4" s="295"/>
      <c r="AE4" s="295"/>
      <c r="AF4" s="295"/>
      <c r="AG4" s="295"/>
    </row>
    <row r="5" spans="1:47" ht="13.5">
      <c r="A5" s="547"/>
      <c r="B5" s="548"/>
      <c r="C5" s="908" t="s">
        <v>1070</v>
      </c>
      <c r="D5" s="909"/>
      <c r="E5" s="909"/>
      <c r="F5" s="909"/>
      <c r="G5" s="549"/>
      <c r="H5" s="550"/>
      <c r="I5" s="836" t="s">
        <v>1071</v>
      </c>
      <c r="J5" s="910"/>
      <c r="K5" s="910"/>
      <c r="L5" s="910"/>
      <c r="M5" s="910"/>
      <c r="N5" s="911"/>
      <c r="O5" s="836" t="s">
        <v>1072</v>
      </c>
      <c r="P5" s="912"/>
      <c r="Q5" s="912"/>
      <c r="R5" s="912"/>
      <c r="S5" s="912"/>
      <c r="T5" s="912"/>
      <c r="U5" s="912"/>
      <c r="V5" s="912"/>
      <c r="W5" s="547"/>
      <c r="X5" s="548"/>
      <c r="Y5" s="913" t="s">
        <v>1073</v>
      </c>
      <c r="Z5" s="914"/>
      <c r="AA5" s="914"/>
      <c r="AB5" s="914"/>
      <c r="AC5" s="914"/>
      <c r="AD5" s="914"/>
      <c r="AE5" s="914"/>
      <c r="AF5" s="915"/>
      <c r="AG5" s="913" t="s">
        <v>1074</v>
      </c>
      <c r="AH5" s="914"/>
      <c r="AI5" s="914"/>
      <c r="AJ5" s="914"/>
      <c r="AK5" s="914"/>
      <c r="AL5" s="914"/>
      <c r="AM5" s="914"/>
      <c r="AN5" s="914"/>
      <c r="AO5" s="20"/>
      <c r="AP5" s="300"/>
      <c r="AQ5" s="300"/>
      <c r="AR5" s="300"/>
      <c r="AS5" s="300"/>
      <c r="AT5" s="300"/>
      <c r="AU5" s="300"/>
    </row>
    <row r="6" spans="1:47" ht="12.75">
      <c r="A6" s="533"/>
      <c r="B6" s="552"/>
      <c r="C6" s="871" t="s">
        <v>1011</v>
      </c>
      <c r="D6" s="871" t="s">
        <v>1012</v>
      </c>
      <c r="E6" s="917" t="s">
        <v>1075</v>
      </c>
      <c r="F6" s="918"/>
      <c r="G6" s="918"/>
      <c r="H6" s="918"/>
      <c r="I6" s="871" t="s">
        <v>1011</v>
      </c>
      <c r="J6" s="871" t="s">
        <v>1012</v>
      </c>
      <c r="K6" s="917" t="s">
        <v>1076</v>
      </c>
      <c r="L6" s="918"/>
      <c r="M6" s="918"/>
      <c r="N6" s="918"/>
      <c r="O6" s="871" t="s">
        <v>1011</v>
      </c>
      <c r="P6" s="871" t="s">
        <v>1011</v>
      </c>
      <c r="Q6" s="908" t="s">
        <v>1077</v>
      </c>
      <c r="R6" s="909"/>
      <c r="S6" s="909"/>
      <c r="T6" s="909"/>
      <c r="U6" s="909"/>
      <c r="V6" s="909"/>
      <c r="W6" s="533"/>
      <c r="X6" s="552"/>
      <c r="Y6" s="871" t="s">
        <v>1011</v>
      </c>
      <c r="Z6" s="871" t="s">
        <v>1012</v>
      </c>
      <c r="AA6" s="917" t="s">
        <v>1077</v>
      </c>
      <c r="AB6" s="921"/>
      <c r="AC6" s="921"/>
      <c r="AD6" s="921"/>
      <c r="AE6" s="921"/>
      <c r="AF6" s="922"/>
      <c r="AG6" s="871" t="s">
        <v>1011</v>
      </c>
      <c r="AH6" s="871" t="s">
        <v>1012</v>
      </c>
      <c r="AI6" s="917" t="s">
        <v>1077</v>
      </c>
      <c r="AJ6" s="921"/>
      <c r="AK6" s="921"/>
      <c r="AL6" s="921"/>
      <c r="AM6" s="921"/>
      <c r="AN6" s="921"/>
      <c r="AO6" s="20"/>
      <c r="AP6" s="300"/>
      <c r="AQ6" s="300"/>
      <c r="AR6" s="300"/>
      <c r="AS6" s="300"/>
      <c r="AT6" s="300"/>
      <c r="AU6" s="300"/>
    </row>
    <row r="7" spans="1:47" ht="24.75" customHeight="1">
      <c r="A7" s="327" t="s">
        <v>627</v>
      </c>
      <c r="B7" s="375" t="s">
        <v>44</v>
      </c>
      <c r="C7" s="916"/>
      <c r="D7" s="916"/>
      <c r="E7" s="919" t="s">
        <v>1078</v>
      </c>
      <c r="F7" s="923"/>
      <c r="G7" s="919" t="s">
        <v>1079</v>
      </c>
      <c r="H7" s="924"/>
      <c r="I7" s="916"/>
      <c r="J7" s="916"/>
      <c r="K7" s="919" t="s">
        <v>1078</v>
      </c>
      <c r="L7" s="923"/>
      <c r="M7" s="919" t="s">
        <v>1079</v>
      </c>
      <c r="N7" s="924"/>
      <c r="O7" s="916"/>
      <c r="P7" s="916"/>
      <c r="Q7" s="919" t="s">
        <v>1078</v>
      </c>
      <c r="R7" s="923"/>
      <c r="S7" s="919" t="s">
        <v>1080</v>
      </c>
      <c r="T7" s="924"/>
      <c r="U7" s="919" t="s">
        <v>1079</v>
      </c>
      <c r="V7" s="920"/>
      <c r="W7" s="327" t="s">
        <v>627</v>
      </c>
      <c r="X7" s="375" t="s">
        <v>44</v>
      </c>
      <c r="Y7" s="916"/>
      <c r="Z7" s="916"/>
      <c r="AA7" s="919" t="s">
        <v>1078</v>
      </c>
      <c r="AB7" s="923"/>
      <c r="AC7" s="919" t="s">
        <v>1080</v>
      </c>
      <c r="AD7" s="924"/>
      <c r="AE7" s="919" t="s">
        <v>1079</v>
      </c>
      <c r="AF7" s="924"/>
      <c r="AG7" s="916"/>
      <c r="AH7" s="916"/>
      <c r="AI7" s="919" t="s">
        <v>1078</v>
      </c>
      <c r="AJ7" s="923"/>
      <c r="AK7" s="919" t="s">
        <v>1080</v>
      </c>
      <c r="AL7" s="924"/>
      <c r="AM7" s="919" t="s">
        <v>1079</v>
      </c>
      <c r="AN7" s="920"/>
      <c r="AO7" s="808" t="s">
        <v>1081</v>
      </c>
      <c r="AP7" s="809"/>
      <c r="AQ7" s="809"/>
      <c r="AR7" s="809"/>
      <c r="AS7" s="809"/>
      <c r="AT7" s="809"/>
      <c r="AU7" s="810"/>
    </row>
    <row r="8" spans="1:47" ht="21">
      <c r="A8" s="324"/>
      <c r="B8" s="376"/>
      <c r="C8" s="916"/>
      <c r="D8" s="916"/>
      <c r="E8" s="234" t="s">
        <v>1082</v>
      </c>
      <c r="F8" s="262" t="s">
        <v>1083</v>
      </c>
      <c r="G8" s="234" t="s">
        <v>1082</v>
      </c>
      <c r="H8" s="262" t="s">
        <v>1083</v>
      </c>
      <c r="I8" s="916"/>
      <c r="J8" s="916"/>
      <c r="K8" s="234" t="s">
        <v>1082</v>
      </c>
      <c r="L8" s="262" t="s">
        <v>1083</v>
      </c>
      <c r="M8" s="234" t="s">
        <v>1082</v>
      </c>
      <c r="N8" s="262" t="s">
        <v>1083</v>
      </c>
      <c r="O8" s="916"/>
      <c r="P8" s="916"/>
      <c r="Q8" s="234" t="s">
        <v>1082</v>
      </c>
      <c r="R8" s="262" t="s">
        <v>1083</v>
      </c>
      <c r="S8" s="234" t="s">
        <v>1082</v>
      </c>
      <c r="T8" s="262" t="s">
        <v>1083</v>
      </c>
      <c r="U8" s="234" t="s">
        <v>1082</v>
      </c>
      <c r="V8" s="233" t="s">
        <v>1083</v>
      </c>
      <c r="W8" s="324"/>
      <c r="X8" s="376"/>
      <c r="Y8" s="916"/>
      <c r="Z8" s="916"/>
      <c r="AA8" s="234" t="s">
        <v>1082</v>
      </c>
      <c r="AB8" s="262" t="s">
        <v>1083</v>
      </c>
      <c r="AC8" s="234" t="s">
        <v>1082</v>
      </c>
      <c r="AD8" s="262" t="s">
        <v>1083</v>
      </c>
      <c r="AE8" s="234" t="s">
        <v>1082</v>
      </c>
      <c r="AF8" s="262" t="s">
        <v>1083</v>
      </c>
      <c r="AG8" s="916"/>
      <c r="AH8" s="916"/>
      <c r="AI8" s="234" t="s">
        <v>1082</v>
      </c>
      <c r="AJ8" s="262" t="s">
        <v>1083</v>
      </c>
      <c r="AK8" s="234" t="s">
        <v>1082</v>
      </c>
      <c r="AL8" s="262" t="s">
        <v>1083</v>
      </c>
      <c r="AM8" s="234" t="s">
        <v>1082</v>
      </c>
      <c r="AN8" s="233" t="s">
        <v>1083</v>
      </c>
      <c r="AO8" s="553" t="s">
        <v>1084</v>
      </c>
      <c r="AP8" s="553" t="s">
        <v>1085</v>
      </c>
      <c r="AQ8" s="553" t="s">
        <v>1086</v>
      </c>
      <c r="AR8" s="553" t="s">
        <v>1087</v>
      </c>
      <c r="AS8" s="553" t="s">
        <v>1088</v>
      </c>
      <c r="AT8" s="553" t="s">
        <v>1089</v>
      </c>
      <c r="AU8" s="553" t="s">
        <v>1090</v>
      </c>
    </row>
    <row r="9" spans="1:48" ht="12.75">
      <c r="A9" s="52" t="s">
        <v>612</v>
      </c>
      <c r="B9" s="554" t="s">
        <v>540</v>
      </c>
      <c r="C9" s="348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128">
        <v>11.5</v>
      </c>
      <c r="P9" s="128">
        <f>R9+T9+V9</f>
        <v>12.5</v>
      </c>
      <c r="Q9" s="128"/>
      <c r="R9" s="128"/>
      <c r="S9" s="177">
        <v>2</v>
      </c>
      <c r="T9" s="129">
        <v>0.5</v>
      </c>
      <c r="U9" s="555">
        <v>43</v>
      </c>
      <c r="V9" s="128">
        <v>12</v>
      </c>
      <c r="W9" s="52" t="s">
        <v>612</v>
      </c>
      <c r="X9" s="554" t="s">
        <v>540</v>
      </c>
      <c r="Y9" s="128">
        <v>8.5</v>
      </c>
      <c r="Z9" s="129">
        <f>AB9+AD9+AF9</f>
        <v>9.5</v>
      </c>
      <c r="AA9" s="177"/>
      <c r="AB9" s="466"/>
      <c r="AC9" s="177"/>
      <c r="AD9" s="129"/>
      <c r="AE9" s="177">
        <v>15</v>
      </c>
      <c r="AF9" s="129">
        <v>9.5</v>
      </c>
      <c r="AG9" s="532">
        <v>30</v>
      </c>
      <c r="AH9" s="532">
        <v>38</v>
      </c>
      <c r="AI9" s="532">
        <v>1</v>
      </c>
      <c r="AJ9" s="532">
        <v>25</v>
      </c>
      <c r="AK9" s="532"/>
      <c r="AL9" s="532"/>
      <c r="AM9" s="532">
        <v>8</v>
      </c>
      <c r="AN9" s="532">
        <v>13</v>
      </c>
      <c r="AO9" s="531">
        <v>2</v>
      </c>
      <c r="AP9" s="532">
        <v>4</v>
      </c>
      <c r="AQ9" s="532">
        <v>3.1</v>
      </c>
      <c r="AR9" s="532"/>
      <c r="AS9" s="532">
        <v>0.06</v>
      </c>
      <c r="AT9" s="532">
        <v>0.08</v>
      </c>
      <c r="AU9" s="532"/>
      <c r="AV9" s="438">
        <f>AO9+AP9+AQ9+AR9+AS9+AT9+AU9</f>
        <v>9.24</v>
      </c>
    </row>
    <row r="10" spans="1:48" ht="12.75">
      <c r="A10" s="52" t="s">
        <v>613</v>
      </c>
      <c r="B10" s="347" t="s">
        <v>229</v>
      </c>
      <c r="C10" s="348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29">
        <v>0</v>
      </c>
      <c r="P10" s="129">
        <f aca="true" t="shared" si="0" ref="P10:P31">R10+T10+V10</f>
        <v>0</v>
      </c>
      <c r="Q10" s="177"/>
      <c r="R10" s="129"/>
      <c r="S10" s="52"/>
      <c r="T10" s="129"/>
      <c r="U10" s="177"/>
      <c r="V10" s="129"/>
      <c r="W10" s="52" t="s">
        <v>613</v>
      </c>
      <c r="X10" s="347" t="s">
        <v>229</v>
      </c>
      <c r="Y10" s="129">
        <v>0</v>
      </c>
      <c r="Z10" s="129">
        <f aca="true" t="shared" si="1" ref="Z10:Z31">AB10+AD10+AF10</f>
        <v>0</v>
      </c>
      <c r="AA10" s="129"/>
      <c r="AB10" s="129"/>
      <c r="AC10" s="129"/>
      <c r="AD10" s="129"/>
      <c r="AE10" s="129"/>
      <c r="AF10" s="129"/>
      <c r="AG10" s="532"/>
      <c r="AH10" s="532"/>
      <c r="AI10" s="532"/>
      <c r="AJ10" s="532"/>
      <c r="AK10" s="532"/>
      <c r="AL10" s="532"/>
      <c r="AM10" s="532"/>
      <c r="AN10" s="532"/>
      <c r="AO10" s="531"/>
      <c r="AP10" s="532"/>
      <c r="AQ10" s="532"/>
      <c r="AR10" s="532"/>
      <c r="AS10" s="532"/>
      <c r="AT10" s="532"/>
      <c r="AU10" s="532"/>
      <c r="AV10" s="438">
        <f aca="true" t="shared" si="2" ref="AV10:AV30">AO10+AP10+AQ10+AR10+AS10+AT10+AU10</f>
        <v>0</v>
      </c>
    </row>
    <row r="11" spans="1:48" ht="12.75">
      <c r="A11" s="52" t="s">
        <v>614</v>
      </c>
      <c r="B11" s="347" t="s">
        <v>230</v>
      </c>
      <c r="C11" s="348"/>
      <c r="D11" s="52"/>
      <c r="E11" s="52"/>
      <c r="F11" s="556"/>
      <c r="G11" s="556"/>
      <c r="H11" s="556"/>
      <c r="I11" s="556"/>
      <c r="J11" s="556"/>
      <c r="K11" s="556"/>
      <c r="L11" s="556"/>
      <c r="M11" s="556"/>
      <c r="N11" s="556"/>
      <c r="O11" s="129">
        <v>0</v>
      </c>
      <c r="P11" s="129">
        <f t="shared" si="0"/>
        <v>0</v>
      </c>
      <c r="Q11" s="557"/>
      <c r="R11" s="557"/>
      <c r="S11" s="52"/>
      <c r="T11" s="129"/>
      <c r="U11" s="52"/>
      <c r="V11" s="52"/>
      <c r="W11" s="52" t="s">
        <v>614</v>
      </c>
      <c r="X11" s="347" t="s">
        <v>230</v>
      </c>
      <c r="Y11" s="129">
        <v>0</v>
      </c>
      <c r="Z11" s="129">
        <f t="shared" si="1"/>
        <v>0</v>
      </c>
      <c r="AA11" s="129"/>
      <c r="AB11" s="129"/>
      <c r="AC11" s="129"/>
      <c r="AD11" s="129"/>
      <c r="AE11" s="129"/>
      <c r="AF11" s="129"/>
      <c r="AG11" s="532"/>
      <c r="AH11" s="532"/>
      <c r="AI11" s="532"/>
      <c r="AJ11" s="532"/>
      <c r="AK11" s="532"/>
      <c r="AL11" s="532"/>
      <c r="AM11" s="532"/>
      <c r="AN11" s="532"/>
      <c r="AO11" s="531"/>
      <c r="AP11" s="532"/>
      <c r="AQ11" s="532"/>
      <c r="AR11" s="532"/>
      <c r="AS11" s="532"/>
      <c r="AT11" s="532"/>
      <c r="AU11" s="532"/>
      <c r="AV11" s="438">
        <f t="shared" si="2"/>
        <v>0</v>
      </c>
    </row>
    <row r="12" spans="1:48" ht="12.75">
      <c r="A12" s="52" t="s">
        <v>615</v>
      </c>
      <c r="B12" s="347" t="s">
        <v>231</v>
      </c>
      <c r="C12" s="348"/>
      <c r="D12" s="52"/>
      <c r="E12" s="52"/>
      <c r="F12" s="52"/>
      <c r="G12" s="329"/>
      <c r="H12" s="329"/>
      <c r="I12" s="329"/>
      <c r="J12" s="329"/>
      <c r="K12" s="329"/>
      <c r="L12" s="329"/>
      <c r="M12" s="329"/>
      <c r="N12" s="329"/>
      <c r="O12" s="129">
        <v>4</v>
      </c>
      <c r="P12" s="129">
        <f t="shared" si="0"/>
        <v>0</v>
      </c>
      <c r="Q12" s="532"/>
      <c r="R12" s="558"/>
      <c r="S12" s="129"/>
      <c r="T12" s="129"/>
      <c r="U12" s="177"/>
      <c r="V12" s="129"/>
      <c r="W12" s="52" t="s">
        <v>615</v>
      </c>
      <c r="X12" s="347" t="s">
        <v>231</v>
      </c>
      <c r="Y12" s="129">
        <v>4.7</v>
      </c>
      <c r="Z12" s="129">
        <f t="shared" si="1"/>
        <v>0</v>
      </c>
      <c r="AA12" s="129"/>
      <c r="AB12" s="129"/>
      <c r="AC12" s="129"/>
      <c r="AD12" s="129"/>
      <c r="AE12" s="177"/>
      <c r="AF12" s="129"/>
      <c r="AG12" s="532">
        <v>30</v>
      </c>
      <c r="AH12" s="532"/>
      <c r="AI12" s="532"/>
      <c r="AJ12" s="532"/>
      <c r="AK12" s="532"/>
      <c r="AL12" s="532"/>
      <c r="AM12" s="532"/>
      <c r="AN12" s="532"/>
      <c r="AO12" s="531"/>
      <c r="AP12" s="532"/>
      <c r="AQ12" s="532"/>
      <c r="AR12" s="532"/>
      <c r="AS12" s="532"/>
      <c r="AT12" s="532"/>
      <c r="AU12" s="532"/>
      <c r="AV12" s="438">
        <f t="shared" si="2"/>
        <v>0</v>
      </c>
    </row>
    <row r="13" spans="1:48" ht="12.75">
      <c r="A13" s="52"/>
      <c r="B13" s="347"/>
      <c r="C13" s="348"/>
      <c r="D13" s="532"/>
      <c r="E13" s="532"/>
      <c r="F13" s="52"/>
      <c r="G13" s="329"/>
      <c r="H13" s="329"/>
      <c r="I13" s="329"/>
      <c r="J13" s="329"/>
      <c r="K13" s="329"/>
      <c r="L13" s="329"/>
      <c r="M13" s="329"/>
      <c r="N13" s="329"/>
      <c r="O13" s="129"/>
      <c r="P13" s="129"/>
      <c r="Q13" s="329"/>
      <c r="R13" s="329"/>
      <c r="S13" s="532"/>
      <c r="T13" s="129"/>
      <c r="U13" s="532"/>
      <c r="V13" s="532"/>
      <c r="W13" s="52"/>
      <c r="X13" s="347"/>
      <c r="Y13" s="129"/>
      <c r="Z13" s="129"/>
      <c r="AA13" s="129"/>
      <c r="AB13" s="129"/>
      <c r="AC13" s="129"/>
      <c r="AD13" s="129"/>
      <c r="AE13" s="129"/>
      <c r="AF13" s="129"/>
      <c r="AG13" s="532"/>
      <c r="AH13" s="532"/>
      <c r="AI13" s="532"/>
      <c r="AJ13" s="532"/>
      <c r="AK13" s="532"/>
      <c r="AL13" s="532"/>
      <c r="AM13" s="532"/>
      <c r="AN13" s="532"/>
      <c r="AO13" s="531"/>
      <c r="AP13" s="532"/>
      <c r="AQ13" s="532"/>
      <c r="AR13" s="532"/>
      <c r="AS13" s="532"/>
      <c r="AT13" s="532"/>
      <c r="AU13" s="532"/>
      <c r="AV13" s="438"/>
    </row>
    <row r="14" spans="1:48" ht="12.75">
      <c r="A14" s="52" t="s">
        <v>616</v>
      </c>
      <c r="B14" s="347" t="s">
        <v>232</v>
      </c>
      <c r="C14" s="348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29">
        <v>2.5</v>
      </c>
      <c r="P14" s="129">
        <f t="shared" si="0"/>
        <v>0</v>
      </c>
      <c r="Q14" s="129"/>
      <c r="R14" s="129"/>
      <c r="S14" s="129"/>
      <c r="T14" s="129"/>
      <c r="U14" s="129"/>
      <c r="V14" s="129"/>
      <c r="W14" s="52" t="s">
        <v>616</v>
      </c>
      <c r="X14" s="347" t="s">
        <v>232</v>
      </c>
      <c r="Y14" s="129">
        <v>0</v>
      </c>
      <c r="Z14" s="129">
        <f t="shared" si="1"/>
        <v>0</v>
      </c>
      <c r="AA14" s="129"/>
      <c r="AB14" s="129"/>
      <c r="AC14" s="129"/>
      <c r="AD14" s="129"/>
      <c r="AE14" s="129"/>
      <c r="AF14" s="129"/>
      <c r="AG14" s="532"/>
      <c r="AH14" s="532"/>
      <c r="AI14" s="532"/>
      <c r="AJ14" s="532"/>
      <c r="AK14" s="532"/>
      <c r="AL14" s="532"/>
      <c r="AM14" s="532"/>
      <c r="AN14" s="532"/>
      <c r="AO14" s="531"/>
      <c r="AP14" s="532"/>
      <c r="AQ14" s="532"/>
      <c r="AR14" s="532"/>
      <c r="AS14" s="532"/>
      <c r="AT14" s="532"/>
      <c r="AU14" s="532"/>
      <c r="AV14" s="438">
        <f t="shared" si="2"/>
        <v>0</v>
      </c>
    </row>
    <row r="15" spans="1:48" ht="12.75">
      <c r="A15" s="52" t="s">
        <v>617</v>
      </c>
      <c r="B15" s="347" t="s">
        <v>233</v>
      </c>
      <c r="C15" s="348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29">
        <v>23.2</v>
      </c>
      <c r="P15" s="129">
        <f t="shared" si="0"/>
        <v>21</v>
      </c>
      <c r="Q15" s="177"/>
      <c r="R15" s="52"/>
      <c r="S15" s="129"/>
      <c r="T15" s="129"/>
      <c r="U15" s="177">
        <v>28</v>
      </c>
      <c r="V15" s="129">
        <v>21</v>
      </c>
      <c r="W15" s="52" t="s">
        <v>617</v>
      </c>
      <c r="X15" s="347" t="s">
        <v>233</v>
      </c>
      <c r="Y15" s="129">
        <v>3.5</v>
      </c>
      <c r="Z15" s="129">
        <f t="shared" si="1"/>
        <v>2</v>
      </c>
      <c r="AA15" s="129"/>
      <c r="AB15" s="129"/>
      <c r="AC15" s="129"/>
      <c r="AD15" s="129"/>
      <c r="AE15" s="177">
        <v>12</v>
      </c>
      <c r="AF15" s="129">
        <v>2</v>
      </c>
      <c r="AG15" s="532">
        <v>10</v>
      </c>
      <c r="AH15" s="532">
        <v>10</v>
      </c>
      <c r="AI15" s="532"/>
      <c r="AJ15" s="532"/>
      <c r="AK15" s="532"/>
      <c r="AL15" s="532"/>
      <c r="AM15" s="532">
        <v>1</v>
      </c>
      <c r="AN15" s="532">
        <v>10</v>
      </c>
      <c r="AO15" s="531">
        <v>1.1</v>
      </c>
      <c r="AP15" s="532">
        <v>0.4</v>
      </c>
      <c r="AQ15" s="532">
        <v>0.3</v>
      </c>
      <c r="AR15" s="532">
        <v>0.2</v>
      </c>
      <c r="AS15" s="532"/>
      <c r="AT15" s="532"/>
      <c r="AU15" s="532"/>
      <c r="AV15" s="438">
        <f t="shared" si="2"/>
        <v>2</v>
      </c>
    </row>
    <row r="16" spans="1:48" ht="12.75">
      <c r="A16" s="52" t="s">
        <v>333</v>
      </c>
      <c r="B16" s="347" t="s">
        <v>234</v>
      </c>
      <c r="C16" s="348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29">
        <v>0</v>
      </c>
      <c r="P16" s="129">
        <f t="shared" si="0"/>
        <v>0</v>
      </c>
      <c r="Q16" s="177"/>
      <c r="R16" s="129"/>
      <c r="S16" s="129"/>
      <c r="T16" s="129"/>
      <c r="U16" s="177"/>
      <c r="V16" s="129"/>
      <c r="W16" s="52" t="s">
        <v>333</v>
      </c>
      <c r="X16" s="347" t="s">
        <v>234</v>
      </c>
      <c r="Y16" s="129">
        <v>0</v>
      </c>
      <c r="Z16" s="129">
        <f t="shared" si="1"/>
        <v>0</v>
      </c>
      <c r="AA16" s="129"/>
      <c r="AB16" s="129"/>
      <c r="AC16" s="129"/>
      <c r="AD16" s="129"/>
      <c r="AE16" s="177"/>
      <c r="AF16" s="129"/>
      <c r="AG16" s="532"/>
      <c r="AH16" s="532"/>
      <c r="AI16" s="532"/>
      <c r="AJ16" s="532"/>
      <c r="AK16" s="532"/>
      <c r="AL16" s="532"/>
      <c r="AM16" s="532"/>
      <c r="AN16" s="532"/>
      <c r="AO16" s="531"/>
      <c r="AP16" s="532"/>
      <c r="AQ16" s="532"/>
      <c r="AR16" s="532"/>
      <c r="AS16" s="532"/>
      <c r="AT16" s="532"/>
      <c r="AU16" s="532"/>
      <c r="AV16" s="438">
        <f t="shared" si="2"/>
        <v>0</v>
      </c>
    </row>
    <row r="17" spans="1:48" ht="12.75">
      <c r="A17" s="52" t="s">
        <v>334</v>
      </c>
      <c r="B17" s="347" t="s">
        <v>235</v>
      </c>
      <c r="C17" s="34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29">
        <v>1.6</v>
      </c>
      <c r="P17" s="466">
        <f>R17+T17+V17</f>
        <v>0.03</v>
      </c>
      <c r="Q17" s="129"/>
      <c r="R17" s="129"/>
      <c r="S17" s="129"/>
      <c r="T17" s="129"/>
      <c r="U17" s="177">
        <v>2</v>
      </c>
      <c r="V17" s="466">
        <v>0.03</v>
      </c>
      <c r="W17" s="52" t="s">
        <v>334</v>
      </c>
      <c r="X17" s="347" t="s">
        <v>235</v>
      </c>
      <c r="Y17" s="129">
        <v>0</v>
      </c>
      <c r="Z17" s="129">
        <f t="shared" si="1"/>
        <v>0</v>
      </c>
      <c r="AA17" s="129"/>
      <c r="AB17" s="129"/>
      <c r="AC17" s="129"/>
      <c r="AD17" s="129"/>
      <c r="AE17" s="129"/>
      <c r="AF17" s="129"/>
      <c r="AG17" s="532"/>
      <c r="AH17" s="532"/>
      <c r="AI17" s="532"/>
      <c r="AJ17" s="532"/>
      <c r="AK17" s="532"/>
      <c r="AL17" s="532"/>
      <c r="AM17" s="532"/>
      <c r="AN17" s="532"/>
      <c r="AO17" s="531"/>
      <c r="AP17" s="532"/>
      <c r="AQ17" s="532"/>
      <c r="AR17" s="532"/>
      <c r="AS17" s="532"/>
      <c r="AT17" s="532"/>
      <c r="AU17" s="532"/>
      <c r="AV17" s="438">
        <f t="shared" si="2"/>
        <v>0</v>
      </c>
    </row>
    <row r="18" spans="1:48" ht="12.75">
      <c r="A18" s="52"/>
      <c r="B18" s="347"/>
      <c r="C18" s="348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129"/>
      <c r="P18" s="129"/>
      <c r="Q18" s="532"/>
      <c r="R18" s="532"/>
      <c r="S18" s="532"/>
      <c r="T18" s="129"/>
      <c r="U18" s="532"/>
      <c r="V18" s="532"/>
      <c r="W18" s="52"/>
      <c r="X18" s="347"/>
      <c r="Y18" s="129"/>
      <c r="Z18" s="129"/>
      <c r="AA18" s="129"/>
      <c r="AB18" s="129"/>
      <c r="AC18" s="129"/>
      <c r="AD18" s="129"/>
      <c r="AE18" s="129"/>
      <c r="AF18" s="129"/>
      <c r="AG18" s="532"/>
      <c r="AH18" s="532"/>
      <c r="AI18" s="532"/>
      <c r="AJ18" s="532"/>
      <c r="AK18" s="532"/>
      <c r="AL18" s="532"/>
      <c r="AM18" s="532"/>
      <c r="AN18" s="532"/>
      <c r="AO18" s="531"/>
      <c r="AP18" s="532"/>
      <c r="AQ18" s="532"/>
      <c r="AR18" s="532"/>
      <c r="AS18" s="532"/>
      <c r="AT18" s="532"/>
      <c r="AU18" s="532"/>
      <c r="AV18" s="438"/>
    </row>
    <row r="19" spans="1:48" ht="12.75">
      <c r="A19" s="52" t="s">
        <v>324</v>
      </c>
      <c r="B19" s="347" t="s">
        <v>236</v>
      </c>
      <c r="C19" s="34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29">
        <v>11</v>
      </c>
      <c r="P19" s="129">
        <f t="shared" si="0"/>
        <v>8</v>
      </c>
      <c r="Q19" s="129"/>
      <c r="R19" s="129"/>
      <c r="S19" s="129"/>
      <c r="T19" s="129"/>
      <c r="U19" s="177">
        <v>23</v>
      </c>
      <c r="V19" s="129">
        <v>8</v>
      </c>
      <c r="W19" s="52" t="s">
        <v>324</v>
      </c>
      <c r="X19" s="347" t="s">
        <v>236</v>
      </c>
      <c r="Y19" s="129">
        <v>2.5</v>
      </c>
      <c r="Z19" s="129">
        <f t="shared" si="1"/>
        <v>1</v>
      </c>
      <c r="AA19" s="129"/>
      <c r="AB19" s="129"/>
      <c r="AC19" s="129"/>
      <c r="AD19" s="129"/>
      <c r="AE19" s="177">
        <v>6</v>
      </c>
      <c r="AF19" s="129">
        <v>1</v>
      </c>
      <c r="AG19" s="532"/>
      <c r="AH19" s="532"/>
      <c r="AI19" s="532"/>
      <c r="AJ19" s="532"/>
      <c r="AK19" s="532"/>
      <c r="AL19" s="532"/>
      <c r="AM19" s="532"/>
      <c r="AN19" s="532"/>
      <c r="AO19" s="531">
        <v>0.2</v>
      </c>
      <c r="AP19" s="532">
        <v>0.5</v>
      </c>
      <c r="AQ19" s="532">
        <v>0.2</v>
      </c>
      <c r="AR19" s="532">
        <v>0.1</v>
      </c>
      <c r="AS19" s="532"/>
      <c r="AT19" s="532"/>
      <c r="AU19" s="532"/>
      <c r="AV19" s="438">
        <f t="shared" si="2"/>
        <v>0.9999999999999999</v>
      </c>
    </row>
    <row r="20" spans="1:48" ht="12.75">
      <c r="A20" s="52" t="s">
        <v>325</v>
      </c>
      <c r="B20" s="347" t="s">
        <v>237</v>
      </c>
      <c r="C20" s="348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129">
        <v>20</v>
      </c>
      <c r="P20" s="129">
        <f t="shared" si="0"/>
        <v>10</v>
      </c>
      <c r="Q20" s="177"/>
      <c r="R20" s="129"/>
      <c r="S20" s="129"/>
      <c r="T20" s="129"/>
      <c r="U20" s="177">
        <v>50</v>
      </c>
      <c r="V20" s="129">
        <v>10</v>
      </c>
      <c r="W20" s="52" t="s">
        <v>325</v>
      </c>
      <c r="X20" s="347" t="s">
        <v>237</v>
      </c>
      <c r="Y20" s="129">
        <v>8.8</v>
      </c>
      <c r="Z20" s="129">
        <f t="shared" si="1"/>
        <v>3.6</v>
      </c>
      <c r="AA20" s="177"/>
      <c r="AB20" s="129"/>
      <c r="AC20" s="129"/>
      <c r="AD20" s="129"/>
      <c r="AE20" s="177">
        <v>42</v>
      </c>
      <c r="AF20" s="129">
        <v>3.6</v>
      </c>
      <c r="AG20" s="532"/>
      <c r="AH20" s="532"/>
      <c r="AI20" s="532"/>
      <c r="AJ20" s="532"/>
      <c r="AK20" s="532"/>
      <c r="AL20" s="532"/>
      <c r="AM20" s="532"/>
      <c r="AN20" s="532"/>
      <c r="AO20" s="531">
        <v>0.2</v>
      </c>
      <c r="AP20" s="532">
        <v>1.5</v>
      </c>
      <c r="AQ20" s="532">
        <v>1.5</v>
      </c>
      <c r="AR20" s="532">
        <v>0.2</v>
      </c>
      <c r="AS20" s="532">
        <v>0.1</v>
      </c>
      <c r="AT20" s="532">
        <v>0.1</v>
      </c>
      <c r="AU20" s="532"/>
      <c r="AV20" s="438">
        <f t="shared" si="2"/>
        <v>3.6000000000000005</v>
      </c>
    </row>
    <row r="21" spans="1:48" ht="12.75">
      <c r="A21" s="52" t="s">
        <v>585</v>
      </c>
      <c r="B21" s="347" t="s">
        <v>238</v>
      </c>
      <c r="C21" s="348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29">
        <v>0</v>
      </c>
      <c r="P21" s="129">
        <f t="shared" si="0"/>
        <v>0.5</v>
      </c>
      <c r="Q21" s="177"/>
      <c r="R21" s="129"/>
      <c r="S21" s="129"/>
      <c r="T21" s="129"/>
      <c r="U21" s="177">
        <v>4</v>
      </c>
      <c r="V21" s="129">
        <v>0.5</v>
      </c>
      <c r="W21" s="52" t="s">
        <v>585</v>
      </c>
      <c r="X21" s="347" t="s">
        <v>238</v>
      </c>
      <c r="Y21" s="129">
        <v>0</v>
      </c>
      <c r="Z21" s="129">
        <f t="shared" si="1"/>
        <v>0</v>
      </c>
      <c r="AA21" s="129"/>
      <c r="AB21" s="129"/>
      <c r="AC21" s="129"/>
      <c r="AD21" s="129"/>
      <c r="AE21" s="177"/>
      <c r="AF21" s="129"/>
      <c r="AG21" s="532"/>
      <c r="AH21" s="532"/>
      <c r="AI21" s="532"/>
      <c r="AJ21" s="532"/>
      <c r="AK21" s="532"/>
      <c r="AL21" s="532"/>
      <c r="AM21" s="532"/>
      <c r="AN21" s="532"/>
      <c r="AO21" s="531"/>
      <c r="AP21" s="532"/>
      <c r="AQ21" s="532"/>
      <c r="AR21" s="532"/>
      <c r="AS21" s="532"/>
      <c r="AT21" s="532"/>
      <c r="AU21" s="532"/>
      <c r="AV21" s="438"/>
    </row>
    <row r="22" spans="1:48" ht="12.75">
      <c r="A22" s="52" t="s">
        <v>335</v>
      </c>
      <c r="B22" s="347" t="s">
        <v>239</v>
      </c>
      <c r="C22" s="129">
        <v>20</v>
      </c>
      <c r="D22" s="129"/>
      <c r="E22" s="52"/>
      <c r="F22" s="52"/>
      <c r="G22" s="52"/>
      <c r="H22" s="129"/>
      <c r="I22" s="129">
        <v>20</v>
      </c>
      <c r="J22" s="52"/>
      <c r="K22" s="52"/>
      <c r="L22" s="52"/>
      <c r="M22" s="52"/>
      <c r="N22" s="129"/>
      <c r="O22" s="129">
        <v>5.4</v>
      </c>
      <c r="P22" s="129">
        <f t="shared" si="0"/>
        <v>4.5</v>
      </c>
      <c r="Q22" s="129"/>
      <c r="R22" s="129"/>
      <c r="S22" s="129"/>
      <c r="T22" s="129"/>
      <c r="U22" s="177">
        <v>7</v>
      </c>
      <c r="V22" s="129">
        <v>4.5</v>
      </c>
      <c r="W22" s="52" t="s">
        <v>335</v>
      </c>
      <c r="X22" s="347" t="s">
        <v>239</v>
      </c>
      <c r="Y22" s="129">
        <v>1</v>
      </c>
      <c r="Z22" s="129">
        <f t="shared" si="1"/>
        <v>0.5</v>
      </c>
      <c r="AA22" s="129"/>
      <c r="AB22" s="129"/>
      <c r="AC22" s="129"/>
      <c r="AD22" s="129"/>
      <c r="AE22" s="177">
        <v>3</v>
      </c>
      <c r="AF22" s="129">
        <v>0.5</v>
      </c>
      <c r="AG22" s="532"/>
      <c r="AH22" s="532"/>
      <c r="AI22" s="532"/>
      <c r="AJ22" s="532"/>
      <c r="AK22" s="532"/>
      <c r="AL22" s="532"/>
      <c r="AM22" s="532"/>
      <c r="AN22" s="532"/>
      <c r="AO22" s="531">
        <v>0.3</v>
      </c>
      <c r="AP22" s="532">
        <v>0.2</v>
      </c>
      <c r="AQ22" s="532"/>
      <c r="AR22" s="532"/>
      <c r="AS22" s="532"/>
      <c r="AT22" s="532"/>
      <c r="AU22" s="532"/>
      <c r="AV22" s="438">
        <f t="shared" si="2"/>
        <v>0.5</v>
      </c>
    </row>
    <row r="23" spans="1:48" ht="12.75">
      <c r="A23" s="52"/>
      <c r="B23" s="347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129"/>
      <c r="P23" s="129"/>
      <c r="Q23" s="532"/>
      <c r="R23" s="532"/>
      <c r="S23" s="532"/>
      <c r="T23" s="129"/>
      <c r="U23" s="532"/>
      <c r="V23" s="532"/>
      <c r="W23" s="52"/>
      <c r="X23" s="347"/>
      <c r="Y23" s="129"/>
      <c r="Z23" s="129"/>
      <c r="AA23" s="129"/>
      <c r="AB23" s="129"/>
      <c r="AC23" s="129"/>
      <c r="AD23" s="129"/>
      <c r="AE23" s="129"/>
      <c r="AF23" s="129"/>
      <c r="AG23" s="532"/>
      <c r="AH23" s="532"/>
      <c r="AI23" s="532"/>
      <c r="AJ23" s="532"/>
      <c r="AK23" s="532"/>
      <c r="AL23" s="532"/>
      <c r="AM23" s="532"/>
      <c r="AN23" s="532"/>
      <c r="AO23" s="531"/>
      <c r="AP23" s="532"/>
      <c r="AQ23" s="532"/>
      <c r="AR23" s="532"/>
      <c r="AS23" s="532"/>
      <c r="AT23" s="532"/>
      <c r="AU23" s="532"/>
      <c r="AV23" s="438"/>
    </row>
    <row r="24" spans="1:48" ht="12.75">
      <c r="A24" s="52" t="s">
        <v>336</v>
      </c>
      <c r="B24" s="347" t="s">
        <v>240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29">
        <v>0</v>
      </c>
      <c r="P24" s="129">
        <f t="shared" si="0"/>
        <v>1</v>
      </c>
      <c r="Q24" s="129"/>
      <c r="R24" s="129"/>
      <c r="S24" s="129"/>
      <c r="T24" s="129"/>
      <c r="U24" s="177">
        <v>46</v>
      </c>
      <c r="V24" s="129">
        <v>1</v>
      </c>
      <c r="W24" s="52" t="s">
        <v>336</v>
      </c>
      <c r="X24" s="347" t="s">
        <v>240</v>
      </c>
      <c r="Y24" s="129">
        <v>0</v>
      </c>
      <c r="Z24" s="129">
        <f t="shared" si="1"/>
        <v>0.1</v>
      </c>
      <c r="AA24" s="129"/>
      <c r="AB24" s="129"/>
      <c r="AC24" s="129"/>
      <c r="AD24" s="129"/>
      <c r="AE24" s="177">
        <v>7</v>
      </c>
      <c r="AF24" s="129">
        <v>0.1</v>
      </c>
      <c r="AG24" s="532"/>
      <c r="AH24" s="532"/>
      <c r="AI24" s="532"/>
      <c r="AJ24" s="532"/>
      <c r="AK24" s="532"/>
      <c r="AL24" s="532"/>
      <c r="AM24" s="532"/>
      <c r="AN24" s="532"/>
      <c r="AO24" s="531">
        <v>0.05</v>
      </c>
      <c r="AP24" s="532">
        <v>0.05</v>
      </c>
      <c r="AQ24" s="532"/>
      <c r="AR24" s="532"/>
      <c r="AS24" s="532"/>
      <c r="AT24" s="532"/>
      <c r="AU24" s="532"/>
      <c r="AV24" s="438">
        <f t="shared" si="2"/>
        <v>0.1</v>
      </c>
    </row>
    <row r="25" spans="1:49" ht="12.75">
      <c r="A25" s="52" t="s">
        <v>337</v>
      </c>
      <c r="B25" s="347" t="s">
        <v>241</v>
      </c>
      <c r="C25" s="52"/>
      <c r="D25" s="52"/>
      <c r="E25" s="52"/>
      <c r="F25" s="52"/>
      <c r="G25" s="52"/>
      <c r="H25" s="52"/>
      <c r="I25" s="52"/>
      <c r="J25" s="52"/>
      <c r="K25" s="52"/>
      <c r="L25" s="177"/>
      <c r="M25" s="177"/>
      <c r="N25" s="129"/>
      <c r="O25" s="129">
        <v>12</v>
      </c>
      <c r="P25" s="129">
        <f t="shared" si="0"/>
        <v>7</v>
      </c>
      <c r="Q25" s="129"/>
      <c r="R25" s="129"/>
      <c r="S25" s="129"/>
      <c r="T25" s="129"/>
      <c r="U25" s="177">
        <v>50</v>
      </c>
      <c r="V25" s="129">
        <v>7</v>
      </c>
      <c r="W25" s="52" t="s">
        <v>337</v>
      </c>
      <c r="X25" s="347" t="s">
        <v>241</v>
      </c>
      <c r="Y25" s="129">
        <v>2.4</v>
      </c>
      <c r="Z25" s="129">
        <f t="shared" si="1"/>
        <v>5.5</v>
      </c>
      <c r="AA25" s="129"/>
      <c r="AB25" s="129"/>
      <c r="AC25" s="129"/>
      <c r="AD25" s="129"/>
      <c r="AE25" s="177">
        <v>50</v>
      </c>
      <c r="AF25" s="129">
        <v>5.5</v>
      </c>
      <c r="AG25" s="532">
        <v>110</v>
      </c>
      <c r="AH25" s="532"/>
      <c r="AI25" s="532"/>
      <c r="AJ25" s="532"/>
      <c r="AK25" s="532"/>
      <c r="AL25" s="532"/>
      <c r="AM25" s="532"/>
      <c r="AN25" s="532"/>
      <c r="AO25" s="531">
        <v>1.3</v>
      </c>
      <c r="AP25" s="532">
        <v>2</v>
      </c>
      <c r="AQ25" s="532">
        <v>1.5</v>
      </c>
      <c r="AR25" s="532">
        <v>0.3</v>
      </c>
      <c r="AS25" s="532">
        <v>0.5</v>
      </c>
      <c r="AT25" s="532">
        <v>0.2</v>
      </c>
      <c r="AU25" s="532"/>
      <c r="AV25" s="438">
        <f t="shared" si="2"/>
        <v>5.8</v>
      </c>
      <c r="AW25" t="s">
        <v>1091</v>
      </c>
    </row>
    <row r="26" spans="1:48" ht="12.75">
      <c r="A26" s="52" t="s">
        <v>338</v>
      </c>
      <c r="B26" s="347" t="s">
        <v>242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29">
        <v>15</v>
      </c>
      <c r="P26" s="129">
        <f t="shared" si="0"/>
        <v>13</v>
      </c>
      <c r="Q26" s="129"/>
      <c r="R26" s="129"/>
      <c r="S26" s="129"/>
      <c r="T26" s="129"/>
      <c r="U26" s="177">
        <v>19</v>
      </c>
      <c r="V26" s="129">
        <v>13</v>
      </c>
      <c r="W26" s="52" t="s">
        <v>338</v>
      </c>
      <c r="X26" s="347" t="s">
        <v>242</v>
      </c>
      <c r="Y26" s="129">
        <v>0</v>
      </c>
      <c r="Z26" s="129">
        <f t="shared" si="1"/>
        <v>0</v>
      </c>
      <c r="AA26" s="129"/>
      <c r="AB26" s="129"/>
      <c r="AC26" s="129"/>
      <c r="AD26" s="129"/>
      <c r="AE26" s="177"/>
      <c r="AF26" s="129"/>
      <c r="AG26" s="532"/>
      <c r="AH26" s="532"/>
      <c r="AI26" s="532"/>
      <c r="AJ26" s="532"/>
      <c r="AK26" s="532"/>
      <c r="AL26" s="532"/>
      <c r="AM26" s="532"/>
      <c r="AN26" s="532"/>
      <c r="AO26" s="531"/>
      <c r="AP26" s="532"/>
      <c r="AQ26" s="532"/>
      <c r="AR26" s="532"/>
      <c r="AS26" s="532"/>
      <c r="AT26" s="532"/>
      <c r="AU26" s="532"/>
      <c r="AV26" s="438">
        <f t="shared" si="2"/>
        <v>0</v>
      </c>
    </row>
    <row r="27" spans="1:48" ht="12.75">
      <c r="A27" s="52" t="s">
        <v>339</v>
      </c>
      <c r="B27" s="347" t="s">
        <v>243</v>
      </c>
      <c r="C27" s="129">
        <v>2230</v>
      </c>
      <c r="D27" s="129">
        <f>F27+H27</f>
        <v>2760</v>
      </c>
      <c r="E27" s="177">
        <v>6</v>
      </c>
      <c r="F27" s="129">
        <v>2150</v>
      </c>
      <c r="G27" s="177">
        <v>8</v>
      </c>
      <c r="H27" s="129">
        <v>610</v>
      </c>
      <c r="I27" s="129">
        <v>2180</v>
      </c>
      <c r="J27" s="129">
        <f>L27+N27</f>
        <v>2710</v>
      </c>
      <c r="K27" s="177">
        <v>6</v>
      </c>
      <c r="L27" s="129">
        <v>2100</v>
      </c>
      <c r="M27" s="177">
        <v>8</v>
      </c>
      <c r="N27" s="129">
        <v>610</v>
      </c>
      <c r="O27" s="129">
        <v>18</v>
      </c>
      <c r="P27" s="129">
        <f t="shared" si="0"/>
        <v>14</v>
      </c>
      <c r="Q27" s="177">
        <v>2</v>
      </c>
      <c r="R27" s="129">
        <v>4</v>
      </c>
      <c r="S27" s="177"/>
      <c r="T27" s="129"/>
      <c r="U27" s="177">
        <v>11</v>
      </c>
      <c r="V27" s="129">
        <v>10</v>
      </c>
      <c r="W27" s="52" t="s">
        <v>339</v>
      </c>
      <c r="X27" s="347" t="s">
        <v>243</v>
      </c>
      <c r="Y27" s="129">
        <v>5.6</v>
      </c>
      <c r="Z27" s="129">
        <f t="shared" si="1"/>
        <v>2</v>
      </c>
      <c r="AA27" s="177"/>
      <c r="AB27" s="129"/>
      <c r="AC27" s="129"/>
      <c r="AD27" s="129"/>
      <c r="AE27" s="177">
        <v>6</v>
      </c>
      <c r="AF27" s="129">
        <v>2</v>
      </c>
      <c r="AG27" s="532"/>
      <c r="AH27" s="532"/>
      <c r="AI27" s="532"/>
      <c r="AJ27" s="532"/>
      <c r="AK27" s="532"/>
      <c r="AL27" s="532"/>
      <c r="AM27" s="532"/>
      <c r="AN27" s="532"/>
      <c r="AO27" s="531">
        <v>0.5</v>
      </c>
      <c r="AP27" s="532">
        <v>0.5</v>
      </c>
      <c r="AQ27" s="532">
        <v>0.5</v>
      </c>
      <c r="AR27" s="532">
        <v>0.5</v>
      </c>
      <c r="AS27" s="532"/>
      <c r="AT27" s="532"/>
      <c r="AU27" s="532"/>
      <c r="AV27" s="438">
        <f t="shared" si="2"/>
        <v>2</v>
      </c>
    </row>
    <row r="28" spans="1:48" ht="12.75">
      <c r="A28" s="52"/>
      <c r="B28" s="347"/>
      <c r="C28" s="558"/>
      <c r="D28" s="558"/>
      <c r="E28" s="558"/>
      <c r="F28" s="532"/>
      <c r="G28" s="558"/>
      <c r="H28" s="558"/>
      <c r="I28" s="558"/>
      <c r="J28" s="558"/>
      <c r="K28" s="558"/>
      <c r="L28" s="532"/>
      <c r="M28" s="532"/>
      <c r="N28" s="532"/>
      <c r="O28" s="129"/>
      <c r="P28" s="129"/>
      <c r="Q28" s="532"/>
      <c r="R28" s="532"/>
      <c r="S28" s="532"/>
      <c r="T28" s="129"/>
      <c r="U28" s="532"/>
      <c r="V28" s="532"/>
      <c r="W28" s="52"/>
      <c r="X28" s="347"/>
      <c r="Y28" s="129"/>
      <c r="Z28" s="129"/>
      <c r="AA28" s="129"/>
      <c r="AB28" s="129"/>
      <c r="AC28" s="129"/>
      <c r="AD28" s="129"/>
      <c r="AE28" s="129"/>
      <c r="AF28" s="129"/>
      <c r="AG28" s="532"/>
      <c r="AH28" s="532"/>
      <c r="AI28" s="532"/>
      <c r="AJ28" s="532"/>
      <c r="AK28" s="532"/>
      <c r="AL28" s="532"/>
      <c r="AM28" s="532"/>
      <c r="AN28" s="532"/>
      <c r="AO28" s="531"/>
      <c r="AP28" s="532"/>
      <c r="AQ28" s="532"/>
      <c r="AR28" s="532"/>
      <c r="AS28" s="532"/>
      <c r="AT28" s="532"/>
      <c r="AU28" s="532"/>
      <c r="AV28" s="438">
        <f t="shared" si="2"/>
        <v>0</v>
      </c>
    </row>
    <row r="29" spans="1:48" ht="12.75">
      <c r="A29" s="52" t="s">
        <v>340</v>
      </c>
      <c r="B29" s="347" t="s">
        <v>244</v>
      </c>
      <c r="C29" s="129"/>
      <c r="D29" s="129"/>
      <c r="E29" s="129"/>
      <c r="F29" s="52"/>
      <c r="G29" s="129"/>
      <c r="H29" s="129"/>
      <c r="I29" s="129"/>
      <c r="J29" s="129"/>
      <c r="K29" s="129"/>
      <c r="L29" s="52"/>
      <c r="M29" s="52"/>
      <c r="N29" s="52"/>
      <c r="O29" s="129">
        <v>6</v>
      </c>
      <c r="P29" s="129">
        <f t="shared" si="0"/>
        <v>20.1</v>
      </c>
      <c r="Q29" s="177"/>
      <c r="R29" s="129"/>
      <c r="S29" s="177">
        <v>2</v>
      </c>
      <c r="T29" s="129">
        <v>2</v>
      </c>
      <c r="U29" s="177">
        <v>148</v>
      </c>
      <c r="V29" s="129">
        <v>18.1</v>
      </c>
      <c r="W29" s="52" t="s">
        <v>340</v>
      </c>
      <c r="X29" s="347" t="s">
        <v>244</v>
      </c>
      <c r="Y29" s="129">
        <v>4</v>
      </c>
      <c r="Z29" s="129">
        <f t="shared" si="1"/>
        <v>2.5</v>
      </c>
      <c r="AA29" s="177"/>
      <c r="AB29" s="129"/>
      <c r="AC29" s="177">
        <v>1</v>
      </c>
      <c r="AD29" s="129">
        <v>0.6</v>
      </c>
      <c r="AE29" s="177">
        <v>87</v>
      </c>
      <c r="AF29" s="129">
        <v>1.9</v>
      </c>
      <c r="AG29" s="532">
        <v>6</v>
      </c>
      <c r="AH29" s="532">
        <v>2</v>
      </c>
      <c r="AI29" s="532">
        <v>3</v>
      </c>
      <c r="AJ29" s="532">
        <v>1.5</v>
      </c>
      <c r="AK29" s="532"/>
      <c r="AL29" s="532"/>
      <c r="AM29" s="532">
        <v>4</v>
      </c>
      <c r="AN29" s="532">
        <v>0.5</v>
      </c>
      <c r="AO29" s="531">
        <v>0.5</v>
      </c>
      <c r="AP29" s="532">
        <v>0.8</v>
      </c>
      <c r="AQ29" s="532">
        <v>0.7</v>
      </c>
      <c r="AR29" s="532">
        <v>0.3</v>
      </c>
      <c r="AS29" s="532">
        <v>0.1</v>
      </c>
      <c r="AT29" s="532">
        <v>0.1</v>
      </c>
      <c r="AU29" s="532"/>
      <c r="AV29" s="438">
        <f t="shared" si="2"/>
        <v>2.5</v>
      </c>
    </row>
    <row r="30" spans="1:48" ht="12.75">
      <c r="A30" s="52" t="s">
        <v>341</v>
      </c>
      <c r="B30" s="347" t="s">
        <v>245</v>
      </c>
      <c r="C30" s="129">
        <v>750</v>
      </c>
      <c r="D30" s="129">
        <v>1020</v>
      </c>
      <c r="E30" s="177">
        <v>2</v>
      </c>
      <c r="F30" s="129">
        <v>1020</v>
      </c>
      <c r="G30" s="129"/>
      <c r="H30" s="129"/>
      <c r="I30" s="129">
        <v>750</v>
      </c>
      <c r="J30" s="129">
        <v>1020</v>
      </c>
      <c r="K30" s="177">
        <v>2</v>
      </c>
      <c r="L30" s="129">
        <v>1020</v>
      </c>
      <c r="M30" s="129"/>
      <c r="N30" s="129"/>
      <c r="O30" s="129">
        <v>76.7</v>
      </c>
      <c r="P30" s="129">
        <f t="shared" si="0"/>
        <v>18</v>
      </c>
      <c r="Q30" s="177">
        <v>7</v>
      </c>
      <c r="R30" s="129">
        <v>13.5</v>
      </c>
      <c r="S30" s="177"/>
      <c r="T30" s="129"/>
      <c r="U30" s="177">
        <v>65</v>
      </c>
      <c r="V30" s="129">
        <v>4.5</v>
      </c>
      <c r="W30" s="52" t="s">
        <v>341</v>
      </c>
      <c r="X30" s="347" t="s">
        <v>245</v>
      </c>
      <c r="Y30" s="129">
        <v>30.3</v>
      </c>
      <c r="Z30" s="129">
        <f t="shared" si="1"/>
        <v>10</v>
      </c>
      <c r="AA30" s="177">
        <v>4</v>
      </c>
      <c r="AB30" s="129">
        <v>6.5</v>
      </c>
      <c r="AC30" s="129"/>
      <c r="AD30" s="129"/>
      <c r="AE30" s="177">
        <v>44</v>
      </c>
      <c r="AF30" s="129">
        <v>3.5</v>
      </c>
      <c r="AG30" s="129"/>
      <c r="AH30" s="558">
        <v>200</v>
      </c>
      <c r="AI30" s="532">
        <v>1</v>
      </c>
      <c r="AJ30" s="558">
        <v>200</v>
      </c>
      <c r="AK30" s="532"/>
      <c r="AL30" s="532"/>
      <c r="AM30" s="532"/>
      <c r="AN30" s="532"/>
      <c r="AO30" s="531"/>
      <c r="AP30" s="532">
        <v>6</v>
      </c>
      <c r="AQ30" s="532">
        <v>2.5</v>
      </c>
      <c r="AR30" s="558">
        <v>0.5</v>
      </c>
      <c r="AS30" s="532">
        <v>0.5</v>
      </c>
      <c r="AT30" s="532">
        <v>0.5</v>
      </c>
      <c r="AU30" s="532"/>
      <c r="AV30" s="438">
        <f t="shared" si="2"/>
        <v>10</v>
      </c>
    </row>
    <row r="31" spans="1:48" ht="12.75">
      <c r="A31" s="52" t="s">
        <v>342</v>
      </c>
      <c r="B31" s="347" t="s">
        <v>246</v>
      </c>
      <c r="C31" s="55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29">
        <v>0</v>
      </c>
      <c r="P31" s="129">
        <f t="shared" si="0"/>
        <v>0.5</v>
      </c>
      <c r="Q31" s="52"/>
      <c r="R31" s="52"/>
      <c r="S31" s="52"/>
      <c r="T31" s="129"/>
      <c r="U31" s="52">
        <v>2</v>
      </c>
      <c r="V31" s="129">
        <v>0.5</v>
      </c>
      <c r="W31" s="52" t="s">
        <v>342</v>
      </c>
      <c r="X31" s="347" t="s">
        <v>246</v>
      </c>
      <c r="Y31" s="129">
        <v>0</v>
      </c>
      <c r="Z31" s="129">
        <f t="shared" si="1"/>
        <v>0</v>
      </c>
      <c r="AA31" s="129"/>
      <c r="AB31" s="129"/>
      <c r="AC31" s="129"/>
      <c r="AD31" s="129"/>
      <c r="AE31" s="177"/>
      <c r="AF31" s="52"/>
      <c r="AG31" s="52"/>
      <c r="AH31" s="532">
        <v>0.3</v>
      </c>
      <c r="AI31" s="532"/>
      <c r="AJ31" s="532"/>
      <c r="AK31" s="532"/>
      <c r="AL31" s="532"/>
      <c r="AM31" s="532">
        <v>2</v>
      </c>
      <c r="AN31" s="532">
        <v>0.3</v>
      </c>
      <c r="AO31" s="531"/>
      <c r="AP31" s="532"/>
      <c r="AQ31" s="532"/>
      <c r="AR31" s="532"/>
      <c r="AS31" s="532"/>
      <c r="AT31" s="532"/>
      <c r="AU31" s="532"/>
      <c r="AV31" s="438"/>
    </row>
    <row r="32" spans="1:48" ht="12.75">
      <c r="A32" s="52"/>
      <c r="B32" s="5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129"/>
      <c r="P32" s="129"/>
      <c r="Q32" s="52"/>
      <c r="R32" s="52"/>
      <c r="S32" s="52"/>
      <c r="T32" s="129"/>
      <c r="U32" s="52"/>
      <c r="V32" s="52"/>
      <c r="W32" s="52"/>
      <c r="X32" s="54"/>
      <c r="Y32" s="52"/>
      <c r="Z32" s="466"/>
      <c r="AA32" s="129"/>
      <c r="AB32" s="129"/>
      <c r="AC32" s="129"/>
      <c r="AD32" s="129"/>
      <c r="AE32" s="129"/>
      <c r="AF32" s="52"/>
      <c r="AG32" s="52"/>
      <c r="AH32" s="532"/>
      <c r="AI32" s="532"/>
      <c r="AJ32" s="532"/>
      <c r="AK32" s="532"/>
      <c r="AL32" s="532"/>
      <c r="AM32" s="532"/>
      <c r="AN32" s="532"/>
      <c r="AO32" s="531"/>
      <c r="AP32" s="532"/>
      <c r="AQ32" s="532"/>
      <c r="AR32" s="532"/>
      <c r="AS32" s="532"/>
      <c r="AT32" s="532"/>
      <c r="AU32" s="532"/>
      <c r="AV32" s="438"/>
    </row>
    <row r="33" spans="1:48" ht="12.75">
      <c r="A33" s="105" t="s">
        <v>762</v>
      </c>
      <c r="B33" s="560" t="s">
        <v>94</v>
      </c>
      <c r="C33" s="561">
        <f>SUM(C22:C32)</f>
        <v>3000</v>
      </c>
      <c r="D33" s="241">
        <f>SUM(D22:D32)</f>
        <v>3780</v>
      </c>
      <c r="E33" s="241">
        <f>SUM(E25:E32)</f>
        <v>8</v>
      </c>
      <c r="F33" s="241">
        <f>SUM(F25:F32)</f>
        <v>3170</v>
      </c>
      <c r="G33" s="185">
        <f>SUM(G25:G32)</f>
        <v>8</v>
      </c>
      <c r="H33" s="241">
        <f>SUM(H25:H32)</f>
        <v>610</v>
      </c>
      <c r="I33" s="241">
        <f aca="true" t="shared" si="3" ref="I33:N33">SUM(I22:I32)</f>
        <v>2950</v>
      </c>
      <c r="J33" s="241">
        <f t="shared" si="3"/>
        <v>3730</v>
      </c>
      <c r="K33" s="241">
        <f t="shared" si="3"/>
        <v>8</v>
      </c>
      <c r="L33" s="241">
        <f t="shared" si="3"/>
        <v>3120</v>
      </c>
      <c r="M33" s="241">
        <f t="shared" si="3"/>
        <v>8</v>
      </c>
      <c r="N33" s="241">
        <f t="shared" si="3"/>
        <v>610</v>
      </c>
      <c r="O33" s="241">
        <f>SUM(O9:O32)</f>
        <v>206.90000000000003</v>
      </c>
      <c r="P33" s="241">
        <f>SUM(P9:P32)</f>
        <v>130.13</v>
      </c>
      <c r="Q33" s="185">
        <f aca="true" t="shared" si="4" ref="Q33:V33">SUM(Q9:Q32)</f>
        <v>9</v>
      </c>
      <c r="R33" s="241">
        <f t="shared" si="4"/>
        <v>17.5</v>
      </c>
      <c r="S33" s="185">
        <f t="shared" si="4"/>
        <v>4</v>
      </c>
      <c r="T33" s="241">
        <f t="shared" si="4"/>
        <v>2.5</v>
      </c>
      <c r="U33" s="185">
        <f t="shared" si="4"/>
        <v>498</v>
      </c>
      <c r="V33" s="241">
        <f t="shared" si="4"/>
        <v>110.13</v>
      </c>
      <c r="W33" s="105" t="s">
        <v>762</v>
      </c>
      <c r="X33" s="560" t="s">
        <v>94</v>
      </c>
      <c r="Y33" s="241">
        <f>SUM(Y9:Y32)</f>
        <v>71.3</v>
      </c>
      <c r="Z33" s="241">
        <f>SUM(Z9:Z32)</f>
        <v>36.7</v>
      </c>
      <c r="AA33" s="241">
        <f aca="true" t="shared" si="5" ref="AA33:AU33">SUM(AA9:AA32)</f>
        <v>4</v>
      </c>
      <c r="AB33" s="241">
        <f t="shared" si="5"/>
        <v>6.5</v>
      </c>
      <c r="AC33" s="241">
        <f t="shared" si="5"/>
        <v>1</v>
      </c>
      <c r="AD33" s="241">
        <f t="shared" si="5"/>
        <v>0.6</v>
      </c>
      <c r="AE33" s="241">
        <f t="shared" si="5"/>
        <v>272</v>
      </c>
      <c r="AF33" s="241">
        <f t="shared" si="5"/>
        <v>29.6</v>
      </c>
      <c r="AG33" s="241">
        <f t="shared" si="5"/>
        <v>186</v>
      </c>
      <c r="AH33" s="241">
        <f t="shared" si="5"/>
        <v>250.3</v>
      </c>
      <c r="AI33" s="185">
        <f t="shared" si="5"/>
        <v>5</v>
      </c>
      <c r="AJ33" s="241">
        <f t="shared" si="5"/>
        <v>226.5</v>
      </c>
      <c r="AK33" s="241">
        <f t="shared" si="5"/>
        <v>0</v>
      </c>
      <c r="AL33" s="241">
        <f t="shared" si="5"/>
        <v>0</v>
      </c>
      <c r="AM33" s="185">
        <f t="shared" si="5"/>
        <v>15</v>
      </c>
      <c r="AN33" s="241">
        <f t="shared" si="5"/>
        <v>23.8</v>
      </c>
      <c r="AO33" s="562">
        <f t="shared" si="5"/>
        <v>6.15</v>
      </c>
      <c r="AP33" s="474">
        <f t="shared" si="5"/>
        <v>15.950000000000001</v>
      </c>
      <c r="AQ33" s="474">
        <f t="shared" si="5"/>
        <v>10.3</v>
      </c>
      <c r="AR33" s="474">
        <f t="shared" si="5"/>
        <v>2.1</v>
      </c>
      <c r="AS33" s="474">
        <f t="shared" si="5"/>
        <v>1.26</v>
      </c>
      <c r="AT33" s="474">
        <f t="shared" si="5"/>
        <v>0.98</v>
      </c>
      <c r="AU33" s="474">
        <f t="shared" si="5"/>
        <v>0</v>
      </c>
      <c r="AV33" s="474"/>
    </row>
  </sheetData>
  <sheetProtection/>
  <mergeCells count="34">
    <mergeCell ref="AO7:AU7"/>
    <mergeCell ref="AA7:AB7"/>
    <mergeCell ref="AC7:AD7"/>
    <mergeCell ref="AE7:AF7"/>
    <mergeCell ref="AI7:AJ7"/>
    <mergeCell ref="AK7:AL7"/>
    <mergeCell ref="AM7:AN7"/>
    <mergeCell ref="AA6:AF6"/>
    <mergeCell ref="AG6:AG8"/>
    <mergeCell ref="AH6:AH8"/>
    <mergeCell ref="AI6:AN6"/>
    <mergeCell ref="E7:F7"/>
    <mergeCell ref="G7:H7"/>
    <mergeCell ref="K7:L7"/>
    <mergeCell ref="M7:N7"/>
    <mergeCell ref="Q7:R7"/>
    <mergeCell ref="S7:T7"/>
    <mergeCell ref="K6:N6"/>
    <mergeCell ref="O6:O8"/>
    <mergeCell ref="P6:P8"/>
    <mergeCell ref="Q6:V6"/>
    <mergeCell ref="Y6:Y8"/>
    <mergeCell ref="Z6:Z8"/>
    <mergeCell ref="U7:V7"/>
    <mergeCell ref="C5:F5"/>
    <mergeCell ref="I5:N5"/>
    <mergeCell ref="O5:V5"/>
    <mergeCell ref="Y5:AF5"/>
    <mergeCell ref="AG5:AN5"/>
    <mergeCell ref="C6:C8"/>
    <mergeCell ref="D6:D8"/>
    <mergeCell ref="E6:H6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669"/>
  <sheetViews>
    <sheetView zoomScalePageLayoutView="0" workbookViewId="0" topLeftCell="A1">
      <selection activeCell="D11" sqref="D11"/>
    </sheetView>
  </sheetViews>
  <sheetFormatPr defaultColWidth="9.00390625" defaultRowHeight="6.75" customHeight="1"/>
  <cols>
    <col min="1" max="1" width="7.25390625" style="563" customWidth="1"/>
    <col min="2" max="2" width="61.625" style="122" customWidth="1"/>
    <col min="3" max="3" width="25.25390625" style="122" customWidth="1"/>
    <col min="4" max="4" width="10.75390625" style="122" customWidth="1"/>
    <col min="5" max="5" width="12.00390625" style="122" customWidth="1"/>
    <col min="6" max="6" width="9.375" style="122" customWidth="1"/>
    <col min="7" max="7" width="8.125" style="564" customWidth="1"/>
    <col min="8" max="8" width="3.25390625" style="564" customWidth="1"/>
    <col min="9" max="9" width="80.125" style="564" customWidth="1"/>
    <col min="10" max="10" width="12.875" style="564" customWidth="1"/>
    <col min="11" max="11" width="13.125" style="564" customWidth="1"/>
    <col min="12" max="12" width="8.125" style="564" customWidth="1"/>
    <col min="13" max="13" width="11.00390625" style="564" customWidth="1"/>
    <col min="14" max="14" width="10.25390625" style="564" customWidth="1"/>
    <col min="15" max="15" width="49.375" style="564" customWidth="1"/>
    <col min="16" max="16" width="140.125" style="564" customWidth="1"/>
    <col min="17" max="17" width="138.875" style="564" customWidth="1"/>
    <col min="18" max="18" width="147.875" style="564" customWidth="1"/>
    <col min="19" max="19" width="38.75390625" style="564" customWidth="1"/>
    <col min="20" max="20" width="9.125" style="564" customWidth="1"/>
    <col min="21" max="21" width="9.25390625" style="564" customWidth="1"/>
    <col min="22" max="22" width="10.125" style="564" customWidth="1"/>
    <col min="23" max="23" width="50.375" style="564" customWidth="1"/>
    <col min="24" max="24" width="9.125" style="564" customWidth="1"/>
    <col min="25" max="25" width="12.875" style="564" customWidth="1"/>
    <col min="26" max="31" width="9.125" style="564" customWidth="1"/>
    <col min="32" max="32" width="4.75390625" style="565" customWidth="1"/>
    <col min="33" max="33" width="13.75390625" style="565" customWidth="1"/>
    <col min="34" max="34" width="15.125" style="565" customWidth="1"/>
    <col min="35" max="35" width="13.375" style="565" customWidth="1"/>
    <col min="36" max="36" width="13.00390625" style="565" customWidth="1"/>
    <col min="37" max="37" width="9.875" style="565" customWidth="1"/>
    <col min="38" max="39" width="13.25390625" style="565" customWidth="1"/>
    <col min="40" max="40" width="14.00390625" style="565" customWidth="1"/>
    <col min="41" max="41" width="15.00390625" style="565" customWidth="1"/>
    <col min="42" max="43" width="9.125" style="565" customWidth="1"/>
    <col min="44" max="16384" width="9.125" style="564" customWidth="1"/>
  </cols>
  <sheetData>
    <row r="1" spans="1:43" ht="15" customHeight="1">
      <c r="A1" s="49"/>
      <c r="B1" s="221" t="s">
        <v>1092</v>
      </c>
      <c r="C1" s="221"/>
      <c r="D1" s="49"/>
      <c r="E1" s="49"/>
      <c r="F1" s="127"/>
      <c r="G1" s="49"/>
      <c r="AJ1" s="564"/>
      <c r="AK1" s="564"/>
      <c r="AL1" s="564"/>
      <c r="AM1" s="564"/>
      <c r="AN1" s="564"/>
      <c r="AO1" s="564"/>
      <c r="AP1" s="564"/>
      <c r="AQ1" s="564"/>
    </row>
    <row r="2" spans="1:43" ht="12.75" customHeight="1">
      <c r="A2" s="49"/>
      <c r="B2" s="223" t="s">
        <v>1095</v>
      </c>
      <c r="C2" s="223"/>
      <c r="D2" s="49"/>
      <c r="E2" s="49"/>
      <c r="F2" s="566"/>
      <c r="G2" s="52"/>
      <c r="M2" s="565"/>
      <c r="N2" s="565"/>
      <c r="O2" s="565"/>
      <c r="AJ2" s="564"/>
      <c r="AK2" s="564"/>
      <c r="AL2" s="564"/>
      <c r="AM2" s="564"/>
      <c r="AN2" s="564"/>
      <c r="AO2" s="564"/>
      <c r="AP2" s="564"/>
      <c r="AQ2" s="564"/>
    </row>
    <row r="3" spans="1:43" ht="10.5" customHeight="1">
      <c r="A3" s="49"/>
      <c r="B3" s="49"/>
      <c r="C3" s="49"/>
      <c r="D3" s="49"/>
      <c r="E3" s="49"/>
      <c r="F3" s="576"/>
      <c r="G3" s="49"/>
      <c r="M3" s="565"/>
      <c r="N3" s="565"/>
      <c r="O3" s="565"/>
      <c r="P3" s="567"/>
      <c r="Q3" s="567"/>
      <c r="R3" s="567"/>
      <c r="Y3" s="567"/>
      <c r="Z3" s="567"/>
      <c r="AJ3" s="564"/>
      <c r="AK3" s="564"/>
      <c r="AL3" s="564"/>
      <c r="AM3" s="564"/>
      <c r="AN3" s="564"/>
      <c r="AO3" s="564"/>
      <c r="AP3" s="564"/>
      <c r="AQ3" s="564"/>
    </row>
    <row r="4" spans="1:43" ht="10.5" customHeight="1">
      <c r="A4" s="49"/>
      <c r="B4" s="88"/>
      <c r="C4" s="471"/>
      <c r="D4" s="49"/>
      <c r="E4" s="50"/>
      <c r="F4" s="576"/>
      <c r="G4" s="49"/>
      <c r="M4" s="565"/>
      <c r="N4" s="565"/>
      <c r="O4" s="565"/>
      <c r="P4" s="567"/>
      <c r="Q4" s="567"/>
      <c r="R4" s="567"/>
      <c r="Y4" s="567"/>
      <c r="Z4" s="567"/>
      <c r="AJ4" s="564"/>
      <c r="AK4" s="564"/>
      <c r="AL4" s="564"/>
      <c r="AM4" s="564"/>
      <c r="AN4" s="564"/>
      <c r="AO4" s="564"/>
      <c r="AP4" s="564"/>
      <c r="AQ4" s="564"/>
    </row>
    <row r="5" spans="1:43" ht="10.5" customHeight="1">
      <c r="A5" s="52"/>
      <c r="B5" s="568" t="s">
        <v>1096</v>
      </c>
      <c r="C5" s="569" t="s">
        <v>286</v>
      </c>
      <c r="D5" s="570"/>
      <c r="E5" s="49"/>
      <c r="F5" s="576"/>
      <c r="G5" s="49"/>
      <c r="M5" s="565"/>
      <c r="N5" s="565"/>
      <c r="O5" s="565"/>
      <c r="AJ5" s="564"/>
      <c r="AK5" s="564"/>
      <c r="AL5" s="564"/>
      <c r="AM5" s="564"/>
      <c r="AN5" s="564"/>
      <c r="AO5" s="564"/>
      <c r="AP5" s="564"/>
      <c r="AQ5" s="564"/>
    </row>
    <row r="6" spans="1:43" ht="10.5" customHeight="1">
      <c r="A6" s="49"/>
      <c r="B6" s="50"/>
      <c r="C6" s="433" t="s">
        <v>1093</v>
      </c>
      <c r="D6" s="433" t="s">
        <v>1094</v>
      </c>
      <c r="E6" s="133"/>
      <c r="F6" s="576"/>
      <c r="G6" s="49"/>
      <c r="M6" s="571"/>
      <c r="N6" s="565"/>
      <c r="O6" s="565"/>
      <c r="AJ6" s="564"/>
      <c r="AK6" s="564"/>
      <c r="AL6" s="564"/>
      <c r="AM6" s="564"/>
      <c r="AN6" s="564"/>
      <c r="AO6" s="564"/>
      <c r="AP6" s="564"/>
      <c r="AQ6" s="564"/>
    </row>
    <row r="7" spans="1:43" ht="12.75" customHeight="1">
      <c r="A7" s="49"/>
      <c r="B7" s="49" t="s">
        <v>1097</v>
      </c>
      <c r="C7" s="89"/>
      <c r="D7" s="89">
        <v>1579600</v>
      </c>
      <c r="E7" s="572" t="e">
        <f>(D7/C7)*100</f>
        <v>#DIV/0!</v>
      </c>
      <c r="F7" s="576"/>
      <c r="G7" s="49"/>
      <c r="M7" s="571"/>
      <c r="N7" s="565"/>
      <c r="O7" s="565"/>
      <c r="AJ7" s="564"/>
      <c r="AK7" s="564"/>
      <c r="AL7" s="564"/>
      <c r="AM7" s="564"/>
      <c r="AN7" s="564"/>
      <c r="AO7" s="564"/>
      <c r="AP7" s="564"/>
      <c r="AQ7" s="564"/>
    </row>
    <row r="8" spans="1:43" ht="12.75" customHeight="1">
      <c r="A8" s="49"/>
      <c r="B8" s="49" t="s">
        <v>1098</v>
      </c>
      <c r="C8" s="89"/>
      <c r="D8" s="89">
        <v>1263800</v>
      </c>
      <c r="E8" s="572" t="e">
        <f>(D8/C8)*100</f>
        <v>#DIV/0!</v>
      </c>
      <c r="F8" s="576"/>
      <c r="G8" s="49"/>
      <c r="M8" s="565"/>
      <c r="N8" s="565"/>
      <c r="O8" s="565"/>
      <c r="AJ8" s="564"/>
      <c r="AK8" s="564"/>
      <c r="AL8" s="564"/>
      <c r="AM8" s="564"/>
      <c r="AN8" s="564"/>
      <c r="AO8" s="564"/>
      <c r="AP8" s="564"/>
      <c r="AQ8" s="564"/>
    </row>
    <row r="9" spans="1:43" ht="12.75" customHeight="1">
      <c r="A9" s="49"/>
      <c r="B9" s="50" t="s">
        <v>1099</v>
      </c>
      <c r="C9" s="330"/>
      <c r="D9" s="330">
        <v>315800</v>
      </c>
      <c r="E9" s="573" t="e">
        <f>(D9/C9)*100</f>
        <v>#DIV/0!</v>
      </c>
      <c r="F9" s="576"/>
      <c r="G9" s="49"/>
      <c r="M9" s="565"/>
      <c r="N9" s="565"/>
      <c r="O9" s="565"/>
      <c r="AJ9" s="564"/>
      <c r="AK9" s="564"/>
      <c r="AL9" s="564"/>
      <c r="AM9" s="564"/>
      <c r="AN9" s="564"/>
      <c r="AO9" s="564"/>
      <c r="AP9" s="564"/>
      <c r="AQ9" s="564"/>
    </row>
    <row r="10" spans="1:35" s="574" customFormat="1" ht="12.75" customHeight="1">
      <c r="A10" s="49"/>
      <c r="B10" s="222" t="s">
        <v>1100</v>
      </c>
      <c r="C10" s="226"/>
      <c r="D10" s="226"/>
      <c r="E10" s="226"/>
      <c r="F10" s="576"/>
      <c r="G10" s="49"/>
      <c r="M10" s="125"/>
      <c r="N10" s="125"/>
      <c r="O10" s="125"/>
      <c r="AF10" s="125"/>
      <c r="AG10" s="125"/>
      <c r="AH10" s="125"/>
      <c r="AI10" s="125"/>
    </row>
    <row r="11" spans="1:32" s="574" customFormat="1" ht="8.25" customHeight="1">
      <c r="A11" s="49"/>
      <c r="B11" s="226"/>
      <c r="C11" s="88"/>
      <c r="D11" s="575"/>
      <c r="E11" s="49"/>
      <c r="F11" s="576"/>
      <c r="G11" s="49"/>
      <c r="AC11" s="125"/>
      <c r="AD11" s="125"/>
      <c r="AE11" s="125"/>
      <c r="AF11" s="125"/>
    </row>
    <row r="12" spans="1:19" s="574" customFormat="1" ht="12.75" customHeight="1">
      <c r="A12" s="89"/>
      <c r="B12" s="89" t="s">
        <v>1101</v>
      </c>
      <c r="C12" s="52"/>
      <c r="D12" s="129">
        <v>350000</v>
      </c>
      <c r="E12" s="49"/>
      <c r="F12" s="576"/>
      <c r="G12" s="89"/>
      <c r="P12" s="125"/>
      <c r="Q12" s="125"/>
      <c r="R12" s="125"/>
      <c r="S12" s="125"/>
    </row>
    <row r="13" spans="1:43" ht="12.75" customHeight="1">
      <c r="A13" s="49"/>
      <c r="B13" s="89" t="s">
        <v>1102</v>
      </c>
      <c r="C13" s="52"/>
      <c r="D13" s="129">
        <v>50000</v>
      </c>
      <c r="E13" s="52"/>
      <c r="F13" s="576"/>
      <c r="G13" s="49"/>
      <c r="M13" s="571"/>
      <c r="N13" s="571"/>
      <c r="O13" s="571"/>
      <c r="P13" s="571"/>
      <c r="Q13" s="565"/>
      <c r="R13" s="565"/>
      <c r="S13" s="565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</row>
    <row r="14" spans="1:43" ht="12.75" customHeight="1">
      <c r="A14" s="49"/>
      <c r="B14" s="89" t="s">
        <v>1103</v>
      </c>
      <c r="C14" s="52"/>
      <c r="D14" s="129">
        <v>29000</v>
      </c>
      <c r="E14" s="49"/>
      <c r="F14" s="576"/>
      <c r="G14" s="49"/>
      <c r="M14" s="565"/>
      <c r="N14" s="565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</row>
    <row r="15" spans="1:43" ht="12.75" customHeight="1">
      <c r="A15" s="49"/>
      <c r="B15" s="89" t="s">
        <v>1104</v>
      </c>
      <c r="C15" s="52"/>
      <c r="D15" s="129">
        <v>60000</v>
      </c>
      <c r="E15" s="49"/>
      <c r="F15" s="576"/>
      <c r="G15" s="49"/>
      <c r="M15" s="565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</row>
    <row r="16" spans="1:43" ht="12.75" customHeight="1">
      <c r="A16" s="49"/>
      <c r="B16" s="89" t="s">
        <v>1105</v>
      </c>
      <c r="C16" s="52"/>
      <c r="D16" s="129">
        <v>15000</v>
      </c>
      <c r="E16" s="49"/>
      <c r="F16" s="576"/>
      <c r="G16" s="49"/>
      <c r="M16" s="565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</row>
    <row r="17" spans="1:43" ht="12.75" customHeight="1">
      <c r="A17" s="49"/>
      <c r="B17" s="89" t="s">
        <v>1106</v>
      </c>
      <c r="C17" s="52"/>
      <c r="D17" s="129">
        <v>45000</v>
      </c>
      <c r="E17" s="49"/>
      <c r="F17" s="576"/>
      <c r="G17" s="49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</row>
    <row r="18" spans="1:43" ht="12.75" customHeight="1">
      <c r="A18" s="49"/>
      <c r="B18" s="89" t="s">
        <v>1107</v>
      </c>
      <c r="C18" s="52"/>
      <c r="D18" s="129">
        <v>50000</v>
      </c>
      <c r="E18" s="49"/>
      <c r="F18" s="576"/>
      <c r="G18" s="49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</row>
    <row r="19" spans="1:43" ht="12.75" customHeight="1">
      <c r="A19" s="49"/>
      <c r="B19" s="89" t="s">
        <v>1108</v>
      </c>
      <c r="C19" s="52"/>
      <c r="D19" s="129">
        <v>10000</v>
      </c>
      <c r="E19" s="49"/>
      <c r="F19" s="576"/>
      <c r="G19" s="49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</row>
    <row r="20" spans="1:43" ht="12.75" customHeight="1">
      <c r="A20" s="49"/>
      <c r="B20" s="89" t="s">
        <v>1109</v>
      </c>
      <c r="C20" s="52"/>
      <c r="D20" s="129">
        <v>29900</v>
      </c>
      <c r="E20" s="49"/>
      <c r="F20" s="576"/>
      <c r="G20" s="49"/>
      <c r="AF20" s="564"/>
      <c r="AG20" s="564"/>
      <c r="AH20" s="564"/>
      <c r="AI20" s="564"/>
      <c r="AJ20" s="564"/>
      <c r="AK20" s="564"/>
      <c r="AL20" s="564"/>
      <c r="AM20" s="564"/>
      <c r="AN20" s="564"/>
      <c r="AO20" s="564"/>
      <c r="AP20" s="564"/>
      <c r="AQ20" s="564"/>
    </row>
    <row r="21" spans="1:43" ht="12.75" customHeight="1">
      <c r="A21" s="49"/>
      <c r="B21" s="89" t="s">
        <v>1110</v>
      </c>
      <c r="C21" s="52"/>
      <c r="D21" s="129">
        <v>79000</v>
      </c>
      <c r="E21" s="49"/>
      <c r="F21" s="576"/>
      <c r="G21" s="49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4"/>
    </row>
    <row r="22" spans="1:43" ht="12.75" customHeight="1">
      <c r="A22" s="49"/>
      <c r="B22" s="89" t="s">
        <v>1111</v>
      </c>
      <c r="C22" s="52"/>
      <c r="D22" s="577">
        <v>5000</v>
      </c>
      <c r="E22" s="49"/>
      <c r="F22" s="576"/>
      <c r="G22" s="49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</row>
    <row r="23" spans="1:43" ht="12.75" customHeight="1">
      <c r="A23" s="49"/>
      <c r="B23" s="129" t="s">
        <v>1106</v>
      </c>
      <c r="C23" s="52"/>
      <c r="D23" s="577">
        <v>230000</v>
      </c>
      <c r="E23" s="49"/>
      <c r="F23" s="576"/>
      <c r="G23" s="49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4"/>
    </row>
    <row r="24" spans="1:43" ht="12.75" customHeight="1">
      <c r="A24" s="49"/>
      <c r="B24" s="129" t="s">
        <v>1113</v>
      </c>
      <c r="C24" s="52"/>
      <c r="D24" s="577">
        <v>57900</v>
      </c>
      <c r="E24" s="49"/>
      <c r="F24" s="578"/>
      <c r="G24" s="226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</row>
    <row r="25" spans="1:43" ht="12.75" customHeight="1">
      <c r="A25" s="49"/>
      <c r="B25" s="129" t="s">
        <v>1114</v>
      </c>
      <c r="C25" s="52"/>
      <c r="D25" s="577">
        <v>22000</v>
      </c>
      <c r="E25" s="49"/>
      <c r="F25" s="141"/>
      <c r="G25" s="49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/>
      <c r="AP25" s="564"/>
      <c r="AQ25" s="564"/>
    </row>
    <row r="26" spans="1:43" ht="12.75" customHeight="1">
      <c r="A26" s="49"/>
      <c r="B26" s="129" t="s">
        <v>1115</v>
      </c>
      <c r="C26" s="52"/>
      <c r="D26" s="129">
        <v>41200</v>
      </c>
      <c r="E26" s="49"/>
      <c r="F26" s="576"/>
      <c r="G26" s="52"/>
      <c r="AF26" s="564"/>
      <c r="AG26" s="564"/>
      <c r="AH26" s="564"/>
      <c r="AI26" s="564"/>
      <c r="AJ26" s="564"/>
      <c r="AK26" s="564"/>
      <c r="AL26" s="564"/>
      <c r="AM26" s="564"/>
      <c r="AN26" s="564"/>
      <c r="AO26" s="564"/>
      <c r="AP26" s="564"/>
      <c r="AQ26" s="564"/>
    </row>
    <row r="27" spans="1:43" ht="10.5" customHeight="1">
      <c r="A27" s="49"/>
      <c r="B27" s="177" t="s">
        <v>1116</v>
      </c>
      <c r="C27" s="177"/>
      <c r="D27" s="129">
        <v>396300</v>
      </c>
      <c r="E27" s="49"/>
      <c r="F27" s="592"/>
      <c r="G27" s="49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4"/>
    </row>
    <row r="28" spans="1:43" ht="12" customHeight="1" thickBot="1">
      <c r="A28" s="49"/>
      <c r="B28" s="579" t="s">
        <v>1117</v>
      </c>
      <c r="C28" s="579"/>
      <c r="D28" s="580">
        <v>109300</v>
      </c>
      <c r="E28" s="49"/>
      <c r="F28" s="148"/>
      <c r="G28" s="129"/>
      <c r="AF28" s="564"/>
      <c r="AG28" s="564"/>
      <c r="AH28" s="564"/>
      <c r="AI28" s="564"/>
      <c r="AJ28" s="564"/>
      <c r="AK28" s="564"/>
      <c r="AL28" s="564"/>
      <c r="AM28" s="564"/>
      <c r="AN28" s="564"/>
      <c r="AO28" s="564"/>
      <c r="AP28" s="564"/>
      <c r="AQ28" s="564"/>
    </row>
    <row r="29" spans="1:43" ht="12" customHeight="1">
      <c r="A29" s="148"/>
      <c r="B29" s="126"/>
      <c r="C29" s="93"/>
      <c r="D29" s="93"/>
      <c r="E29" s="126"/>
      <c r="F29" s="148"/>
      <c r="G29" s="129"/>
      <c r="H29" s="49"/>
      <c r="I29" s="581"/>
      <c r="J29" s="49"/>
      <c r="K29" s="49"/>
      <c r="L29" s="49"/>
      <c r="AF29" s="564"/>
      <c r="AG29" s="564"/>
      <c r="AH29" s="564"/>
      <c r="AI29" s="564"/>
      <c r="AJ29" s="564"/>
      <c r="AK29" s="564"/>
      <c r="AL29" s="564"/>
      <c r="AM29" s="564"/>
      <c r="AN29" s="564"/>
      <c r="AO29" s="564"/>
      <c r="AP29" s="564"/>
      <c r="AQ29" s="564"/>
    </row>
    <row r="30" spans="1:43" ht="12" customHeight="1">
      <c r="A30" s="148"/>
      <c r="B30" s="126"/>
      <c r="C30" s="93"/>
      <c r="D30" s="93"/>
      <c r="E30" s="126"/>
      <c r="F30" s="148"/>
      <c r="G30" s="129"/>
      <c r="H30" s="49"/>
      <c r="I30" s="581"/>
      <c r="J30" s="49"/>
      <c r="K30" s="49"/>
      <c r="L30" s="49"/>
      <c r="AF30" s="564"/>
      <c r="AG30" s="564"/>
      <c r="AH30" s="564"/>
      <c r="AI30" s="564"/>
      <c r="AJ30" s="564"/>
      <c r="AK30" s="564"/>
      <c r="AL30" s="564"/>
      <c r="AM30" s="564"/>
      <c r="AN30" s="564"/>
      <c r="AO30" s="564"/>
      <c r="AP30" s="564"/>
      <c r="AQ30" s="564"/>
    </row>
    <row r="31" spans="1:43" ht="12" customHeight="1">
      <c r="A31" s="148"/>
      <c r="B31" s="126"/>
      <c r="C31" s="93"/>
      <c r="D31" s="93"/>
      <c r="E31" s="126"/>
      <c r="F31" s="148"/>
      <c r="G31" s="129"/>
      <c r="H31" s="49"/>
      <c r="I31" s="581"/>
      <c r="J31" s="49"/>
      <c r="K31" s="49"/>
      <c r="L31" s="49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4"/>
    </row>
    <row r="32" spans="1:43" ht="12" customHeight="1">
      <c r="A32" s="148"/>
      <c r="B32" s="126"/>
      <c r="C32" s="93"/>
      <c r="D32" s="93"/>
      <c r="E32" s="126"/>
      <c r="F32" s="148"/>
      <c r="G32" s="129"/>
      <c r="H32" s="49"/>
      <c r="I32" s="581"/>
      <c r="J32" s="49"/>
      <c r="K32" s="49"/>
      <c r="L32" s="49"/>
      <c r="AF32" s="564"/>
      <c r="AG32" s="564"/>
      <c r="AH32" s="564"/>
      <c r="AI32" s="564"/>
      <c r="AJ32" s="564"/>
      <c r="AK32" s="564"/>
      <c r="AL32" s="564"/>
      <c r="AM32" s="564"/>
      <c r="AN32" s="564"/>
      <c r="AO32" s="564"/>
      <c r="AP32" s="564"/>
      <c r="AQ32" s="564"/>
    </row>
    <row r="33" spans="1:43" ht="12" customHeight="1">
      <c r="A33" s="148"/>
      <c r="B33" s="126"/>
      <c r="C33" s="93"/>
      <c r="D33" s="93"/>
      <c r="E33" s="126"/>
      <c r="F33" s="148"/>
      <c r="G33" s="129"/>
      <c r="H33" s="49"/>
      <c r="I33" s="581"/>
      <c r="J33" s="49"/>
      <c r="K33" s="49"/>
      <c r="L33" s="49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</row>
    <row r="34" spans="1:43" ht="12" customHeight="1">
      <c r="A34" s="148"/>
      <c r="B34" s="126"/>
      <c r="C34" s="93"/>
      <c r="D34" s="93"/>
      <c r="E34" s="126"/>
      <c r="F34" s="148"/>
      <c r="G34" s="129"/>
      <c r="H34" s="49"/>
      <c r="I34" s="581"/>
      <c r="J34" s="49"/>
      <c r="K34" s="49"/>
      <c r="L34" s="49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</row>
    <row r="35" spans="1:43" ht="12" customHeight="1">
      <c r="A35" s="148"/>
      <c r="B35" s="126"/>
      <c r="C35" s="93"/>
      <c r="D35" s="93"/>
      <c r="E35" s="126"/>
      <c r="F35" s="148"/>
      <c r="G35" s="582"/>
      <c r="H35" s="565"/>
      <c r="I35" s="583"/>
      <c r="J35" s="584"/>
      <c r="K35" s="565"/>
      <c r="AF35" s="564"/>
      <c r="AG35" s="564"/>
      <c r="AH35" s="564"/>
      <c r="AI35" s="564"/>
      <c r="AJ35" s="564"/>
      <c r="AK35" s="564"/>
      <c r="AL35" s="564"/>
      <c r="AM35" s="564"/>
      <c r="AN35" s="564"/>
      <c r="AO35" s="564"/>
      <c r="AP35" s="564"/>
      <c r="AQ35" s="564"/>
    </row>
    <row r="36" spans="1:43" ht="12" customHeight="1">
      <c r="A36" s="148"/>
      <c r="B36" s="126"/>
      <c r="C36" s="93"/>
      <c r="D36" s="93"/>
      <c r="E36" s="126"/>
      <c r="F36" s="148"/>
      <c r="G36" s="582"/>
      <c r="H36" s="565"/>
      <c r="I36" s="583"/>
      <c r="J36" s="584"/>
      <c r="K36" s="565"/>
      <c r="AF36" s="564"/>
      <c r="AG36" s="564"/>
      <c r="AH36" s="564"/>
      <c r="AI36" s="564"/>
      <c r="AJ36" s="564"/>
      <c r="AK36" s="564"/>
      <c r="AL36" s="564"/>
      <c r="AM36" s="564"/>
      <c r="AN36" s="564"/>
      <c r="AO36" s="564"/>
      <c r="AP36" s="564"/>
      <c r="AQ36" s="564"/>
    </row>
    <row r="37" spans="1:43" ht="12" customHeight="1">
      <c r="A37" s="148"/>
      <c r="B37" s="126"/>
      <c r="C37" s="93"/>
      <c r="D37" s="93"/>
      <c r="E37" s="126"/>
      <c r="F37" s="148"/>
      <c r="G37" s="582"/>
      <c r="H37" s="565"/>
      <c r="I37" s="583"/>
      <c r="J37" s="584"/>
      <c r="K37" s="565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</row>
    <row r="38" spans="1:43" ht="12" customHeight="1">
      <c r="A38" s="148"/>
      <c r="B38" s="126"/>
      <c r="C38" s="93"/>
      <c r="D38" s="93"/>
      <c r="E38" s="585"/>
      <c r="F38" s="141"/>
      <c r="G38" s="582"/>
      <c r="H38" s="565"/>
      <c r="I38" s="583"/>
      <c r="J38" s="584"/>
      <c r="K38" s="565"/>
      <c r="AF38" s="564"/>
      <c r="AG38" s="564"/>
      <c r="AH38" s="564"/>
      <c r="AI38" s="564"/>
      <c r="AJ38" s="564"/>
      <c r="AK38" s="564"/>
      <c r="AL38" s="564"/>
      <c r="AM38" s="564"/>
      <c r="AN38" s="564"/>
      <c r="AO38" s="564"/>
      <c r="AP38" s="564"/>
      <c r="AQ38" s="564"/>
    </row>
    <row r="39" spans="1:43" ht="12" customHeight="1">
      <c r="A39" s="148"/>
      <c r="B39" s="126"/>
      <c r="C39" s="93"/>
      <c r="D39" s="93"/>
      <c r="E39" s="585"/>
      <c r="F39" s="141"/>
      <c r="G39" s="582"/>
      <c r="I39" s="583"/>
      <c r="J39" s="565"/>
      <c r="K39" s="584"/>
      <c r="L39" s="565"/>
      <c r="M39" s="565"/>
      <c r="N39" s="565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</row>
    <row r="40" spans="1:43" ht="12" customHeight="1">
      <c r="A40" s="148"/>
      <c r="B40" s="126"/>
      <c r="C40" s="93"/>
      <c r="D40" s="93"/>
      <c r="E40" s="585"/>
      <c r="F40" s="141"/>
      <c r="G40" s="582"/>
      <c r="I40" s="583"/>
      <c r="J40" s="565"/>
      <c r="K40" s="584"/>
      <c r="L40" s="565"/>
      <c r="M40" s="565"/>
      <c r="N40" s="565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</row>
    <row r="41" spans="1:43" ht="12" customHeight="1">
      <c r="A41" s="148"/>
      <c r="B41" s="126"/>
      <c r="C41" s="93"/>
      <c r="D41" s="93"/>
      <c r="E41" s="585"/>
      <c r="F41" s="141"/>
      <c r="G41" s="582"/>
      <c r="I41" s="583"/>
      <c r="J41" s="565"/>
      <c r="K41" s="584"/>
      <c r="L41" s="565"/>
      <c r="M41" s="565"/>
      <c r="N41" s="565"/>
      <c r="AF41" s="564"/>
      <c r="AG41" s="564"/>
      <c r="AH41" s="564"/>
      <c r="AI41" s="564"/>
      <c r="AJ41" s="564"/>
      <c r="AK41" s="564"/>
      <c r="AL41" s="564"/>
      <c r="AM41" s="564"/>
      <c r="AN41" s="564"/>
      <c r="AO41" s="564"/>
      <c r="AP41" s="564"/>
      <c r="AQ41" s="564"/>
    </row>
    <row r="42" spans="1:43" ht="12" customHeight="1">
      <c r="A42" s="148"/>
      <c r="B42" s="126"/>
      <c r="C42" s="93"/>
      <c r="D42" s="93"/>
      <c r="E42" s="126"/>
      <c r="F42" s="148"/>
      <c r="G42" s="582"/>
      <c r="I42" s="583"/>
      <c r="J42" s="565"/>
      <c r="K42" s="584"/>
      <c r="L42" s="565"/>
      <c r="M42" s="565"/>
      <c r="N42" s="565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</row>
    <row r="43" spans="1:43" ht="12" customHeight="1">
      <c r="A43" s="148"/>
      <c r="B43" s="586"/>
      <c r="C43" s="586"/>
      <c r="D43" s="586"/>
      <c r="E43" s="587"/>
      <c r="F43" s="148"/>
      <c r="G43" s="582"/>
      <c r="I43" s="571"/>
      <c r="J43" s="565"/>
      <c r="K43" s="584"/>
      <c r="L43" s="565"/>
      <c r="M43" s="565"/>
      <c r="N43" s="565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4"/>
    </row>
    <row r="44" spans="1:43" ht="12" customHeight="1">
      <c r="A44" s="148"/>
      <c r="B44" s="629"/>
      <c r="C44" s="629"/>
      <c r="D44" s="629"/>
      <c r="E44" s="630"/>
      <c r="F44" s="576"/>
      <c r="G44" s="571"/>
      <c r="H44" s="565"/>
      <c r="I44" s="571"/>
      <c r="J44" s="565"/>
      <c r="K44" s="584"/>
      <c r="L44" s="565"/>
      <c r="M44" s="565"/>
      <c r="N44" s="565"/>
      <c r="AF44" s="564"/>
      <c r="AG44" s="564"/>
      <c r="AH44" s="564"/>
      <c r="AI44" s="564"/>
      <c r="AJ44" s="564"/>
      <c r="AK44" s="564"/>
      <c r="AL44" s="564"/>
      <c r="AM44" s="564"/>
      <c r="AN44" s="564"/>
      <c r="AO44" s="564"/>
      <c r="AP44" s="564"/>
      <c r="AQ44" s="564"/>
    </row>
    <row r="45" spans="1:43" ht="6.75" customHeight="1">
      <c r="A45" s="148"/>
      <c r="B45" s="576"/>
      <c r="C45" s="127"/>
      <c r="D45" s="127"/>
      <c r="E45" s="576"/>
      <c r="F45" s="576"/>
      <c r="G45" s="588"/>
      <c r="H45" s="584"/>
      <c r="I45" s="571"/>
      <c r="J45" s="565"/>
      <c r="K45" s="584"/>
      <c r="L45" s="565"/>
      <c r="M45" s="565"/>
      <c r="N45" s="565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4"/>
    </row>
    <row r="46" spans="1:43" ht="6.75" customHeight="1">
      <c r="A46" s="158"/>
      <c r="B46" s="142"/>
      <c r="C46" s="127"/>
      <c r="D46" s="55"/>
      <c r="E46" s="576"/>
      <c r="F46" s="576"/>
      <c r="G46" s="588"/>
      <c r="H46" s="584"/>
      <c r="I46" s="571"/>
      <c r="J46" s="565"/>
      <c r="K46" s="584"/>
      <c r="L46" s="565"/>
      <c r="M46" s="565"/>
      <c r="N46" s="565"/>
      <c r="AF46" s="564"/>
      <c r="AG46" s="564"/>
      <c r="AH46" s="564"/>
      <c r="AI46" s="564"/>
      <c r="AJ46" s="564"/>
      <c r="AK46" s="564"/>
      <c r="AL46" s="564"/>
      <c r="AM46" s="564"/>
      <c r="AN46" s="564"/>
      <c r="AO46" s="564"/>
      <c r="AP46" s="564"/>
      <c r="AQ46" s="564"/>
    </row>
    <row r="47" spans="1:43" ht="6.75" customHeight="1">
      <c r="A47" s="158"/>
      <c r="B47" s="142"/>
      <c r="C47" s="127"/>
      <c r="D47" s="55"/>
      <c r="E47" s="576"/>
      <c r="F47" s="576"/>
      <c r="G47" s="588"/>
      <c r="H47" s="584"/>
      <c r="I47" s="571"/>
      <c r="J47" s="565"/>
      <c r="K47" s="584"/>
      <c r="L47" s="565"/>
      <c r="M47" s="565"/>
      <c r="N47" s="565"/>
      <c r="O47" s="565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4"/>
    </row>
    <row r="48" spans="1:43" ht="6.75" customHeight="1">
      <c r="A48" s="158"/>
      <c r="B48" s="142"/>
      <c r="C48" s="127"/>
      <c r="D48" s="55"/>
      <c r="E48" s="576"/>
      <c r="F48" s="576"/>
      <c r="G48" s="588"/>
      <c r="H48" s="584"/>
      <c r="I48" s="571"/>
      <c r="J48" s="565"/>
      <c r="K48" s="565"/>
      <c r="L48" s="565"/>
      <c r="M48" s="565"/>
      <c r="N48" s="565"/>
      <c r="O48" s="565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</row>
    <row r="49" spans="1:43" ht="6.75" customHeight="1">
      <c r="A49" s="158"/>
      <c r="B49" s="142"/>
      <c r="C49" s="127"/>
      <c r="D49" s="55"/>
      <c r="E49" s="576"/>
      <c r="F49" s="576"/>
      <c r="G49" s="588"/>
      <c r="H49" s="584"/>
      <c r="I49" s="571"/>
      <c r="J49" s="565"/>
      <c r="K49" s="565"/>
      <c r="L49" s="565"/>
      <c r="M49" s="565"/>
      <c r="N49" s="565"/>
      <c r="O49" s="565"/>
      <c r="AF49" s="564"/>
      <c r="AG49" s="564"/>
      <c r="AH49" s="564"/>
      <c r="AI49" s="564"/>
      <c r="AJ49" s="564"/>
      <c r="AK49" s="564"/>
      <c r="AL49" s="564"/>
      <c r="AM49" s="564"/>
      <c r="AN49" s="564"/>
      <c r="AO49" s="564"/>
      <c r="AP49" s="564"/>
      <c r="AQ49" s="564"/>
    </row>
    <row r="50" spans="1:43" ht="6.75" customHeight="1">
      <c r="A50" s="158"/>
      <c r="B50" s="142"/>
      <c r="C50" s="127"/>
      <c r="D50" s="55"/>
      <c r="E50" s="576"/>
      <c r="F50" s="576"/>
      <c r="G50" s="588"/>
      <c r="H50" s="584"/>
      <c r="I50" s="571"/>
      <c r="J50" s="565"/>
      <c r="K50" s="565"/>
      <c r="L50" s="565"/>
      <c r="M50" s="565"/>
      <c r="N50" s="565"/>
      <c r="O50" s="565"/>
      <c r="P50" s="565"/>
      <c r="AF50" s="564"/>
      <c r="AG50" s="564"/>
      <c r="AH50" s="564"/>
      <c r="AI50" s="564"/>
      <c r="AJ50" s="564"/>
      <c r="AK50" s="564"/>
      <c r="AL50" s="564"/>
      <c r="AM50" s="564"/>
      <c r="AN50" s="564"/>
      <c r="AO50" s="564"/>
      <c r="AP50" s="564"/>
      <c r="AQ50" s="564"/>
    </row>
    <row r="51" spans="1:43" ht="6.75" customHeight="1">
      <c r="A51" s="158"/>
      <c r="B51" s="142"/>
      <c r="C51" s="127"/>
      <c r="D51" s="55"/>
      <c r="E51" s="576"/>
      <c r="F51" s="576"/>
      <c r="G51" s="588"/>
      <c r="H51" s="584"/>
      <c r="I51" s="571"/>
      <c r="J51" s="565"/>
      <c r="K51" s="565"/>
      <c r="L51" s="565"/>
      <c r="M51" s="565"/>
      <c r="N51" s="565"/>
      <c r="O51" s="565"/>
      <c r="P51" s="565"/>
      <c r="AF51" s="564"/>
      <c r="AG51" s="564"/>
      <c r="AH51" s="564"/>
      <c r="AI51" s="564"/>
      <c r="AJ51" s="564"/>
      <c r="AK51" s="564"/>
      <c r="AL51" s="564"/>
      <c r="AM51" s="564"/>
      <c r="AN51" s="564"/>
      <c r="AO51" s="564"/>
      <c r="AP51" s="564"/>
      <c r="AQ51" s="564"/>
    </row>
    <row r="52" spans="1:43" ht="6.75" customHeight="1">
      <c r="A52" s="158"/>
      <c r="B52" s="142"/>
      <c r="C52" s="127"/>
      <c r="D52" s="55" t="s">
        <v>1118</v>
      </c>
      <c r="E52" s="576" t="e">
        <f>#REF!+E29+E35+E38+E39+E42+E43+E41+E34+E44</f>
        <v>#REF!</v>
      </c>
      <c r="F52" s="576"/>
      <c r="G52" s="588"/>
      <c r="H52" s="584"/>
      <c r="I52" s="571"/>
      <c r="J52" s="565"/>
      <c r="K52" s="565"/>
      <c r="L52" s="565"/>
      <c r="M52" s="565"/>
      <c r="N52" s="565"/>
      <c r="O52" s="565"/>
      <c r="P52" s="565"/>
      <c r="Q52" s="565"/>
      <c r="AF52" s="564"/>
      <c r="AG52" s="564"/>
      <c r="AH52" s="564"/>
      <c r="AI52" s="564"/>
      <c r="AJ52" s="564"/>
      <c r="AK52" s="564"/>
      <c r="AL52" s="564"/>
      <c r="AM52" s="564"/>
      <c r="AN52" s="564"/>
      <c r="AO52" s="564"/>
      <c r="AP52" s="564"/>
      <c r="AQ52" s="564"/>
    </row>
    <row r="53" spans="1:43" ht="6.75" customHeight="1">
      <c r="A53" s="158"/>
      <c r="B53" s="142"/>
      <c r="C53" s="127"/>
      <c r="D53" s="55" t="s">
        <v>1119</v>
      </c>
      <c r="E53" s="576">
        <f>E30+E31+E32+E33+E36+E37+E40</f>
        <v>0</v>
      </c>
      <c r="F53" s="576"/>
      <c r="G53" s="588"/>
      <c r="H53" s="584"/>
      <c r="I53" s="589"/>
      <c r="J53" s="565"/>
      <c r="K53" s="565"/>
      <c r="L53" s="565"/>
      <c r="M53" s="565"/>
      <c r="N53" s="565"/>
      <c r="O53" s="565"/>
      <c r="P53" s="565"/>
      <c r="Q53" s="565"/>
      <c r="AF53" s="564"/>
      <c r="AG53" s="564"/>
      <c r="AH53" s="564"/>
      <c r="AI53" s="564"/>
      <c r="AJ53" s="564"/>
      <c r="AK53" s="564"/>
      <c r="AL53" s="564"/>
      <c r="AM53" s="564"/>
      <c r="AN53" s="564"/>
      <c r="AO53" s="564"/>
      <c r="AP53" s="564"/>
      <c r="AQ53" s="564"/>
    </row>
    <row r="54" spans="1:43" ht="136.5" customHeight="1">
      <c r="A54" s="158"/>
      <c r="B54" s="142"/>
      <c r="C54" s="127"/>
      <c r="D54" s="55"/>
      <c r="E54" s="576"/>
      <c r="F54" s="576"/>
      <c r="G54" s="588"/>
      <c r="H54" s="584"/>
      <c r="I54" s="571"/>
      <c r="J54" s="565"/>
      <c r="K54" s="565"/>
      <c r="L54" s="565"/>
      <c r="M54" s="565"/>
      <c r="N54" s="565"/>
      <c r="O54" s="565"/>
      <c r="P54" s="565"/>
      <c r="Q54" s="565"/>
      <c r="AF54" s="564"/>
      <c r="AG54" s="564"/>
      <c r="AH54" s="564"/>
      <c r="AI54" s="564"/>
      <c r="AJ54" s="564"/>
      <c r="AK54" s="564"/>
      <c r="AL54" s="564"/>
      <c r="AM54" s="564"/>
      <c r="AN54" s="564"/>
      <c r="AO54" s="564"/>
      <c r="AP54" s="564"/>
      <c r="AQ54" s="564"/>
    </row>
    <row r="55" spans="1:43" ht="6.75" customHeight="1">
      <c r="A55" s="158"/>
      <c r="B55" s="142"/>
      <c r="C55" s="127"/>
      <c r="D55" s="55"/>
      <c r="E55" s="576"/>
      <c r="F55" s="576"/>
      <c r="G55" s="588"/>
      <c r="H55" s="584"/>
      <c r="I55" s="571"/>
      <c r="J55" s="590"/>
      <c r="K55" s="565"/>
      <c r="L55" s="565"/>
      <c r="M55" s="565"/>
      <c r="N55" s="565"/>
      <c r="O55" s="565"/>
      <c r="P55" s="565"/>
      <c r="Q55" s="565"/>
      <c r="AF55" s="564"/>
      <c r="AG55" s="564"/>
      <c r="AH55" s="564"/>
      <c r="AI55" s="564"/>
      <c r="AJ55" s="564"/>
      <c r="AK55" s="564"/>
      <c r="AL55" s="564"/>
      <c r="AM55" s="564"/>
      <c r="AN55" s="564"/>
      <c r="AO55" s="564"/>
      <c r="AP55" s="564"/>
      <c r="AQ55" s="564"/>
    </row>
    <row r="56" spans="1:43" ht="6.75" customHeight="1">
      <c r="A56" s="158"/>
      <c r="B56" s="142"/>
      <c r="C56" s="127"/>
      <c r="D56" s="55"/>
      <c r="E56" s="576"/>
      <c r="F56" s="576"/>
      <c r="G56" s="588"/>
      <c r="H56" s="584"/>
      <c r="I56" s="571"/>
      <c r="J56" s="590"/>
      <c r="K56" s="565"/>
      <c r="L56" s="565"/>
      <c r="M56" s="565"/>
      <c r="N56" s="565"/>
      <c r="O56" s="565"/>
      <c r="P56" s="565"/>
      <c r="Q56" s="565"/>
      <c r="AF56" s="564"/>
      <c r="AG56" s="564"/>
      <c r="AH56" s="564"/>
      <c r="AI56" s="564"/>
      <c r="AJ56" s="564"/>
      <c r="AK56" s="564"/>
      <c r="AL56" s="564"/>
      <c r="AM56" s="564"/>
      <c r="AN56" s="564"/>
      <c r="AO56" s="564"/>
      <c r="AP56" s="564"/>
      <c r="AQ56" s="564"/>
    </row>
    <row r="57" spans="1:43" ht="6.75" customHeight="1">
      <c r="A57" s="158"/>
      <c r="B57" s="142"/>
      <c r="C57" s="127"/>
      <c r="D57" s="55"/>
      <c r="E57" s="576"/>
      <c r="F57" s="576"/>
      <c r="G57" s="588"/>
      <c r="H57" s="584"/>
      <c r="I57" s="591"/>
      <c r="J57" s="590"/>
      <c r="K57" s="565"/>
      <c r="L57" s="565"/>
      <c r="M57" s="565"/>
      <c r="N57" s="565"/>
      <c r="O57" s="565"/>
      <c r="P57" s="565"/>
      <c r="Q57" s="565"/>
      <c r="AF57" s="564"/>
      <c r="AG57" s="564"/>
      <c r="AH57" s="564"/>
      <c r="AI57" s="564"/>
      <c r="AJ57" s="564"/>
      <c r="AK57" s="564"/>
      <c r="AL57" s="564"/>
      <c r="AM57" s="564"/>
      <c r="AN57" s="564"/>
      <c r="AO57" s="564"/>
      <c r="AP57" s="564"/>
      <c r="AQ57" s="564"/>
    </row>
    <row r="58" spans="1:43" ht="6.75" customHeight="1">
      <c r="A58" s="158"/>
      <c r="B58" s="142"/>
      <c r="C58" s="127"/>
      <c r="D58" s="55"/>
      <c r="E58" s="576"/>
      <c r="F58" s="576"/>
      <c r="G58" s="588"/>
      <c r="H58" s="584"/>
      <c r="I58" s="591"/>
      <c r="J58" s="590"/>
      <c r="K58" s="565"/>
      <c r="L58" s="565"/>
      <c r="M58" s="565"/>
      <c r="N58" s="565"/>
      <c r="O58" s="565"/>
      <c r="P58" s="565"/>
      <c r="Q58" s="565"/>
      <c r="AF58" s="564"/>
      <c r="AG58" s="564"/>
      <c r="AH58" s="564"/>
      <c r="AI58" s="564"/>
      <c r="AJ58" s="564"/>
      <c r="AK58" s="564"/>
      <c r="AL58" s="564"/>
      <c r="AM58" s="564"/>
      <c r="AN58" s="564"/>
      <c r="AO58" s="564"/>
      <c r="AP58" s="564"/>
      <c r="AQ58" s="564"/>
    </row>
    <row r="59" spans="1:43" ht="9.75" customHeight="1">
      <c r="A59" s="158"/>
      <c r="B59" s="142" t="s">
        <v>1120</v>
      </c>
      <c r="C59" s="127"/>
      <c r="D59" s="142"/>
      <c r="E59" s="576"/>
      <c r="F59" s="576"/>
      <c r="G59" s="588"/>
      <c r="H59" s="584"/>
      <c r="I59" s="565"/>
      <c r="J59" s="590"/>
      <c r="K59" s="565"/>
      <c r="L59" s="584"/>
      <c r="M59" s="565"/>
      <c r="N59" s="565"/>
      <c r="O59" s="565"/>
      <c r="P59" s="565"/>
      <c r="Q59" s="565"/>
      <c r="R59" s="565"/>
      <c r="AF59" s="564"/>
      <c r="AG59" s="564"/>
      <c r="AH59" s="564"/>
      <c r="AI59" s="564"/>
      <c r="AJ59" s="564"/>
      <c r="AK59" s="564"/>
      <c r="AL59" s="564"/>
      <c r="AM59" s="564"/>
      <c r="AN59" s="564"/>
      <c r="AO59" s="564"/>
      <c r="AP59" s="564"/>
      <c r="AQ59" s="564"/>
    </row>
    <row r="60" spans="1:43" ht="9.75" customHeight="1">
      <c r="A60" s="158"/>
      <c r="B60" s="142" t="s">
        <v>1121</v>
      </c>
      <c r="C60" s="127"/>
      <c r="D60" s="142"/>
      <c r="E60" s="576"/>
      <c r="F60" s="576"/>
      <c r="G60" s="588"/>
      <c r="H60" s="584"/>
      <c r="I60" s="565"/>
      <c r="J60" s="590"/>
      <c r="K60" s="565"/>
      <c r="L60" s="584"/>
      <c r="M60" s="565"/>
      <c r="N60" s="565"/>
      <c r="O60" s="565"/>
      <c r="P60" s="565"/>
      <c r="Q60" s="565"/>
      <c r="R60" s="565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</row>
    <row r="61" spans="1:43" ht="9.75" customHeight="1">
      <c r="A61" s="158"/>
      <c r="B61" s="142" t="s">
        <v>1122</v>
      </c>
      <c r="C61" s="127"/>
      <c r="D61" s="142"/>
      <c r="E61" s="576"/>
      <c r="F61" s="576"/>
      <c r="G61" s="588"/>
      <c r="H61" s="584"/>
      <c r="I61" s="565"/>
      <c r="J61" s="590"/>
      <c r="K61" s="565"/>
      <c r="L61" s="584"/>
      <c r="M61" s="565"/>
      <c r="N61" s="565"/>
      <c r="O61" s="565"/>
      <c r="P61" s="565"/>
      <c r="Q61" s="565"/>
      <c r="R61" s="565"/>
      <c r="AF61" s="564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4"/>
    </row>
    <row r="62" spans="1:43" ht="9.75" customHeight="1">
      <c r="A62" s="158"/>
      <c r="B62" s="142" t="s">
        <v>1123</v>
      </c>
      <c r="C62" s="127"/>
      <c r="D62" s="142"/>
      <c r="E62" s="576"/>
      <c r="F62" s="576"/>
      <c r="G62" s="588"/>
      <c r="H62" s="584"/>
      <c r="I62" s="571"/>
      <c r="J62" s="590"/>
      <c r="K62" s="565"/>
      <c r="L62" s="584"/>
      <c r="M62" s="565"/>
      <c r="N62" s="565"/>
      <c r="O62" s="565"/>
      <c r="P62" s="565"/>
      <c r="Q62" s="565"/>
      <c r="R62" s="565"/>
      <c r="AF62" s="564"/>
      <c r="AG62" s="564"/>
      <c r="AH62" s="564"/>
      <c r="AI62" s="564"/>
      <c r="AJ62" s="564"/>
      <c r="AK62" s="564"/>
      <c r="AL62" s="564"/>
      <c r="AM62" s="564"/>
      <c r="AN62" s="564"/>
      <c r="AO62" s="564"/>
      <c r="AP62" s="564"/>
      <c r="AQ62" s="564"/>
    </row>
    <row r="63" spans="1:43" ht="9.75" customHeight="1">
      <c r="A63" s="158"/>
      <c r="B63" s="142" t="s">
        <v>1124</v>
      </c>
      <c r="C63" s="127"/>
      <c r="D63" s="142"/>
      <c r="E63" s="576"/>
      <c r="F63" s="576"/>
      <c r="G63" s="588"/>
      <c r="H63" s="584"/>
      <c r="I63" s="571"/>
      <c r="J63" s="590"/>
      <c r="K63" s="565"/>
      <c r="L63" s="584"/>
      <c r="M63" s="565"/>
      <c r="N63" s="565"/>
      <c r="O63" s="565"/>
      <c r="P63" s="565"/>
      <c r="Q63" s="565"/>
      <c r="R63" s="565"/>
      <c r="AF63" s="564"/>
      <c r="AG63" s="564"/>
      <c r="AH63" s="564"/>
      <c r="AI63" s="564"/>
      <c r="AJ63" s="564"/>
      <c r="AK63" s="564"/>
      <c r="AL63" s="564"/>
      <c r="AM63" s="564"/>
      <c r="AN63" s="564"/>
      <c r="AO63" s="564"/>
      <c r="AP63" s="564"/>
      <c r="AQ63" s="564"/>
    </row>
    <row r="64" spans="1:43" ht="9.75" customHeight="1">
      <c r="A64" s="158"/>
      <c r="B64" s="142" t="s">
        <v>1125</v>
      </c>
      <c r="C64" s="127"/>
      <c r="D64" s="142"/>
      <c r="E64" s="576"/>
      <c r="F64" s="576"/>
      <c r="G64" s="588"/>
      <c r="H64" s="584"/>
      <c r="J64" s="590"/>
      <c r="K64" s="565"/>
      <c r="L64" s="584"/>
      <c r="M64" s="565"/>
      <c r="N64" s="565"/>
      <c r="O64" s="565"/>
      <c r="P64" s="565"/>
      <c r="Q64" s="565"/>
      <c r="R64" s="565"/>
      <c r="AF64" s="564"/>
      <c r="AG64" s="564"/>
      <c r="AH64" s="564"/>
      <c r="AI64" s="564"/>
      <c r="AJ64" s="564"/>
      <c r="AK64" s="564"/>
      <c r="AL64" s="564"/>
      <c r="AM64" s="564"/>
      <c r="AN64" s="564"/>
      <c r="AO64" s="564"/>
      <c r="AP64" s="564"/>
      <c r="AQ64" s="564"/>
    </row>
    <row r="65" spans="1:43" ht="9.75" customHeight="1">
      <c r="A65" s="158"/>
      <c r="B65" s="142" t="s">
        <v>1126</v>
      </c>
      <c r="C65" s="127"/>
      <c r="D65" s="142"/>
      <c r="E65" s="576"/>
      <c r="F65" s="576"/>
      <c r="G65" s="588"/>
      <c r="H65" s="584"/>
      <c r="J65" s="590"/>
      <c r="K65" s="565"/>
      <c r="L65" s="584"/>
      <c r="M65" s="565"/>
      <c r="N65" s="565"/>
      <c r="O65" s="565"/>
      <c r="P65" s="565"/>
      <c r="Q65" s="565"/>
      <c r="R65" s="565"/>
      <c r="AF65" s="564"/>
      <c r="AG65" s="564"/>
      <c r="AH65" s="564"/>
      <c r="AI65" s="564"/>
      <c r="AJ65" s="564"/>
      <c r="AK65" s="564"/>
      <c r="AL65" s="564"/>
      <c r="AM65" s="564"/>
      <c r="AN65" s="564"/>
      <c r="AO65" s="564"/>
      <c r="AP65" s="564"/>
      <c r="AQ65" s="564"/>
    </row>
    <row r="66" spans="1:43" ht="9.75" customHeight="1">
      <c r="A66" s="158"/>
      <c r="B66" s="142" t="s">
        <v>1127</v>
      </c>
      <c r="C66" s="127"/>
      <c r="D66" s="142"/>
      <c r="E66" s="576"/>
      <c r="G66" s="584"/>
      <c r="H66" s="565"/>
      <c r="J66" s="590"/>
      <c r="K66" s="565"/>
      <c r="L66" s="565"/>
      <c r="M66" s="584"/>
      <c r="N66" s="565"/>
      <c r="O66" s="565"/>
      <c r="P66" s="565"/>
      <c r="Q66" s="565"/>
      <c r="R66" s="565"/>
      <c r="S66" s="565"/>
      <c r="AF66" s="564"/>
      <c r="AG66" s="564"/>
      <c r="AH66" s="564"/>
      <c r="AI66" s="564"/>
      <c r="AJ66" s="564"/>
      <c r="AK66" s="564"/>
      <c r="AL66" s="564"/>
      <c r="AM66" s="564"/>
      <c r="AN66" s="564"/>
      <c r="AO66" s="564"/>
      <c r="AP66" s="564"/>
      <c r="AQ66" s="564"/>
    </row>
    <row r="67" spans="1:43" ht="9.75" customHeight="1">
      <c r="A67" s="158"/>
      <c r="B67" s="142" t="s">
        <v>1128</v>
      </c>
      <c r="C67" s="127"/>
      <c r="D67" s="142"/>
      <c r="E67" s="576"/>
      <c r="F67" s="592"/>
      <c r="G67" s="593"/>
      <c r="H67" s="571"/>
      <c r="J67" s="593"/>
      <c r="K67" s="582"/>
      <c r="L67" s="565"/>
      <c r="M67" s="584"/>
      <c r="N67" s="565"/>
      <c r="O67" s="565"/>
      <c r="P67" s="565"/>
      <c r="Q67" s="565"/>
      <c r="R67" s="565"/>
      <c r="S67" s="565"/>
      <c r="AF67" s="564"/>
      <c r="AG67" s="564"/>
      <c r="AH67" s="564"/>
      <c r="AI67" s="564"/>
      <c r="AJ67" s="564"/>
      <c r="AK67" s="564"/>
      <c r="AL67" s="564"/>
      <c r="AM67" s="564"/>
      <c r="AN67" s="564"/>
      <c r="AO67" s="564"/>
      <c r="AP67" s="564"/>
      <c r="AQ67" s="564"/>
    </row>
    <row r="68" spans="1:43" ht="9.75" customHeight="1">
      <c r="A68" s="158"/>
      <c r="B68" s="142" t="s">
        <v>1129</v>
      </c>
      <c r="C68" s="127"/>
      <c r="D68" s="142"/>
      <c r="E68" s="576"/>
      <c r="F68" s="592"/>
      <c r="G68" s="593"/>
      <c r="H68" s="571"/>
      <c r="J68" s="593"/>
      <c r="K68" s="582"/>
      <c r="L68" s="565"/>
      <c r="M68" s="584"/>
      <c r="N68" s="565"/>
      <c r="O68" s="565"/>
      <c r="P68" s="565"/>
      <c r="Q68" s="565"/>
      <c r="R68" s="565"/>
      <c r="S68" s="565"/>
      <c r="AF68" s="564"/>
      <c r="AG68" s="564"/>
      <c r="AH68" s="564"/>
      <c r="AI68" s="564"/>
      <c r="AJ68" s="564"/>
      <c r="AK68" s="564"/>
      <c r="AL68" s="564"/>
      <c r="AM68" s="564"/>
      <c r="AN68" s="564"/>
      <c r="AO68" s="564"/>
      <c r="AP68" s="564"/>
      <c r="AQ68" s="564"/>
    </row>
    <row r="69" spans="1:43" ht="9.75" customHeight="1">
      <c r="A69" s="158"/>
      <c r="B69" s="142" t="s">
        <v>1130</v>
      </c>
      <c r="C69" s="127">
        <v>1</v>
      </c>
      <c r="D69" s="142">
        <v>109300</v>
      </c>
      <c r="E69" s="576"/>
      <c r="G69" s="584"/>
      <c r="H69" s="565"/>
      <c r="J69" s="593"/>
      <c r="K69" s="582"/>
      <c r="L69" s="565"/>
      <c r="M69" s="584"/>
      <c r="N69" s="565"/>
      <c r="O69" s="565"/>
      <c r="P69" s="565"/>
      <c r="Q69" s="565"/>
      <c r="R69" s="565"/>
      <c r="S69" s="565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4"/>
    </row>
    <row r="70" spans="1:43" ht="6.75" customHeight="1">
      <c r="A70" s="158"/>
      <c r="B70" s="142"/>
      <c r="C70" s="127"/>
      <c r="D70" s="142">
        <f>SUM(D59:D69)</f>
        <v>109300</v>
      </c>
      <c r="E70" s="576"/>
      <c r="G70" s="584"/>
      <c r="H70" s="565"/>
      <c r="J70" s="593"/>
      <c r="K70" s="582"/>
      <c r="L70" s="565"/>
      <c r="M70" s="584"/>
      <c r="N70" s="565"/>
      <c r="O70" s="565"/>
      <c r="P70" s="565"/>
      <c r="Q70" s="565"/>
      <c r="R70" s="565"/>
      <c r="S70" s="565"/>
      <c r="AF70" s="564"/>
      <c r="AG70" s="564"/>
      <c r="AH70" s="564"/>
      <c r="AI70" s="564"/>
      <c r="AJ70" s="564"/>
      <c r="AK70" s="564"/>
      <c r="AL70" s="564"/>
      <c r="AM70" s="564"/>
      <c r="AN70" s="564"/>
      <c r="AO70" s="564"/>
      <c r="AP70" s="564"/>
      <c r="AQ70" s="564"/>
    </row>
    <row r="71" spans="1:43" ht="6.75" customHeight="1">
      <c r="A71" s="158"/>
      <c r="B71" s="141"/>
      <c r="C71" s="141"/>
      <c r="D71" s="141"/>
      <c r="E71" s="594"/>
      <c r="G71" s="584"/>
      <c r="H71" s="565"/>
      <c r="J71" s="595"/>
      <c r="K71" s="582"/>
      <c r="L71" s="565"/>
      <c r="M71" s="584"/>
      <c r="N71" s="565"/>
      <c r="O71" s="565"/>
      <c r="P71" s="565"/>
      <c r="Q71" s="565"/>
      <c r="R71" s="565"/>
      <c r="S71" s="565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4"/>
    </row>
    <row r="72" spans="1:43" ht="6.75" customHeight="1">
      <c r="A72" s="158"/>
      <c r="B72" s="141"/>
      <c r="C72" s="141"/>
      <c r="D72" s="141"/>
      <c r="E72" s="576"/>
      <c r="G72" s="584"/>
      <c r="H72" s="565"/>
      <c r="J72" s="595"/>
      <c r="K72" s="582"/>
      <c r="L72" s="565"/>
      <c r="M72" s="584"/>
      <c r="N72" s="565"/>
      <c r="O72" s="565"/>
      <c r="P72" s="565"/>
      <c r="Q72" s="565"/>
      <c r="R72" s="565"/>
      <c r="S72" s="565"/>
      <c r="AF72" s="564"/>
      <c r="AG72" s="564"/>
      <c r="AH72" s="564"/>
      <c r="AI72" s="564"/>
      <c r="AJ72" s="564"/>
      <c r="AK72" s="564"/>
      <c r="AL72" s="564"/>
      <c r="AM72" s="564"/>
      <c r="AN72" s="564"/>
      <c r="AO72" s="564"/>
      <c r="AP72" s="564"/>
      <c r="AQ72" s="564"/>
    </row>
    <row r="73" spans="1:43" ht="6.75" customHeight="1">
      <c r="A73" s="158"/>
      <c r="B73" s="141"/>
      <c r="C73" s="141"/>
      <c r="D73" s="141"/>
      <c r="E73" s="576"/>
      <c r="G73" s="584"/>
      <c r="H73" s="565"/>
      <c r="J73" s="595"/>
      <c r="K73" s="582"/>
      <c r="L73" s="565"/>
      <c r="M73" s="584"/>
      <c r="N73" s="565"/>
      <c r="O73" s="565"/>
      <c r="P73" s="565"/>
      <c r="Q73" s="565"/>
      <c r="R73" s="565"/>
      <c r="S73" s="565"/>
      <c r="AF73" s="564"/>
      <c r="AG73" s="564"/>
      <c r="AH73" s="564"/>
      <c r="AI73" s="564"/>
      <c r="AJ73" s="564"/>
      <c r="AK73" s="564"/>
      <c r="AL73" s="564"/>
      <c r="AM73" s="564"/>
      <c r="AN73" s="564"/>
      <c r="AO73" s="564"/>
      <c r="AP73" s="564"/>
      <c r="AQ73" s="564"/>
    </row>
    <row r="74" spans="1:43" ht="6.75" customHeight="1">
      <c r="A74" s="158"/>
      <c r="B74" s="141"/>
      <c r="C74" s="141"/>
      <c r="D74" s="141"/>
      <c r="E74" s="576"/>
      <c r="G74" s="584"/>
      <c r="H74" s="565"/>
      <c r="J74" s="595"/>
      <c r="K74" s="582"/>
      <c r="L74" s="565"/>
      <c r="M74" s="584"/>
      <c r="N74" s="565"/>
      <c r="O74" s="565"/>
      <c r="P74" s="565"/>
      <c r="Q74" s="565"/>
      <c r="R74" s="565"/>
      <c r="S74" s="565"/>
      <c r="AF74" s="564"/>
      <c r="AG74" s="564"/>
      <c r="AH74" s="564"/>
      <c r="AI74" s="564"/>
      <c r="AJ74" s="564"/>
      <c r="AK74" s="564"/>
      <c r="AL74" s="564"/>
      <c r="AM74" s="564"/>
      <c r="AN74" s="564"/>
      <c r="AO74" s="564"/>
      <c r="AP74" s="564"/>
      <c r="AQ74" s="564"/>
    </row>
    <row r="75" spans="1:43" ht="6.75" customHeight="1">
      <c r="A75" s="158"/>
      <c r="B75" s="142"/>
      <c r="C75" s="127"/>
      <c r="D75" s="55"/>
      <c r="E75" s="576"/>
      <c r="G75" s="584"/>
      <c r="H75" s="565"/>
      <c r="J75" s="595"/>
      <c r="K75" s="582"/>
      <c r="L75" s="565"/>
      <c r="M75" s="584"/>
      <c r="N75" s="565"/>
      <c r="O75" s="565"/>
      <c r="P75" s="565"/>
      <c r="Q75" s="565"/>
      <c r="R75" s="565"/>
      <c r="S75" s="565"/>
      <c r="AF75" s="564"/>
      <c r="AG75" s="564"/>
      <c r="AH75" s="564"/>
      <c r="AI75" s="564"/>
      <c r="AJ75" s="564"/>
      <c r="AK75" s="564"/>
      <c r="AL75" s="564"/>
      <c r="AM75" s="564"/>
      <c r="AN75" s="564"/>
      <c r="AO75" s="564"/>
      <c r="AP75" s="564"/>
      <c r="AQ75" s="564"/>
    </row>
    <row r="76" spans="1:43" ht="6.75" customHeight="1">
      <c r="A76" s="158"/>
      <c r="B76" s="142"/>
      <c r="C76" s="127"/>
      <c r="D76" s="55"/>
      <c r="E76" s="576"/>
      <c r="G76" s="584"/>
      <c r="H76" s="565"/>
      <c r="J76" s="595"/>
      <c r="K76" s="582"/>
      <c r="L76" s="565"/>
      <c r="M76" s="584"/>
      <c r="N76" s="565"/>
      <c r="O76" s="565"/>
      <c r="P76" s="565"/>
      <c r="Q76" s="565"/>
      <c r="R76" s="565"/>
      <c r="S76" s="565"/>
      <c r="AF76" s="564"/>
      <c r="AG76" s="564"/>
      <c r="AH76" s="564"/>
      <c r="AI76" s="564"/>
      <c r="AJ76" s="564"/>
      <c r="AK76" s="564"/>
      <c r="AL76" s="564"/>
      <c r="AM76" s="564"/>
      <c r="AN76" s="564"/>
      <c r="AO76" s="564"/>
      <c r="AP76" s="564"/>
      <c r="AQ76" s="564"/>
    </row>
    <row r="77" spans="1:43" ht="6.75" customHeight="1">
      <c r="A77" s="158"/>
      <c r="B77" s="142"/>
      <c r="C77" s="127"/>
      <c r="D77" s="55"/>
      <c r="E77" s="576"/>
      <c r="G77" s="584"/>
      <c r="H77" s="565"/>
      <c r="J77" s="595"/>
      <c r="K77" s="582"/>
      <c r="L77" s="565"/>
      <c r="M77" s="584"/>
      <c r="N77" s="565"/>
      <c r="O77" s="565"/>
      <c r="P77" s="565"/>
      <c r="Q77" s="565"/>
      <c r="R77" s="565"/>
      <c r="S77" s="565"/>
      <c r="AF77" s="564"/>
      <c r="AG77" s="564"/>
      <c r="AH77" s="564"/>
      <c r="AI77" s="564"/>
      <c r="AJ77" s="564"/>
      <c r="AK77" s="564"/>
      <c r="AL77" s="564"/>
      <c r="AM77" s="564"/>
      <c r="AN77" s="564"/>
      <c r="AO77" s="564"/>
      <c r="AP77" s="564"/>
      <c r="AQ77" s="564"/>
    </row>
    <row r="78" spans="1:43" ht="6.75" customHeight="1">
      <c r="A78" s="158"/>
      <c r="B78" s="141"/>
      <c r="C78" s="148"/>
      <c r="D78" s="148"/>
      <c r="E78" s="576"/>
      <c r="G78" s="584"/>
      <c r="H78" s="565"/>
      <c r="J78" s="593"/>
      <c r="K78" s="582"/>
      <c r="M78" s="565"/>
      <c r="N78" s="590"/>
      <c r="O78" s="565"/>
      <c r="P78" s="565"/>
      <c r="Q78" s="584"/>
      <c r="R78" s="565"/>
      <c r="S78" s="565"/>
      <c r="T78" s="565"/>
      <c r="U78" s="565"/>
      <c r="V78" s="565"/>
      <c r="W78" s="565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4"/>
    </row>
    <row r="79" spans="1:43" ht="6.75" customHeight="1">
      <c r="A79" s="158"/>
      <c r="B79" s="141"/>
      <c r="C79" s="148"/>
      <c r="D79" s="148"/>
      <c r="E79" s="576"/>
      <c r="G79" s="584"/>
      <c r="H79" s="565"/>
      <c r="J79" s="593"/>
      <c r="K79" s="582"/>
      <c r="M79" s="565"/>
      <c r="N79" s="590"/>
      <c r="O79" s="565"/>
      <c r="P79" s="565"/>
      <c r="Q79" s="584"/>
      <c r="R79" s="565"/>
      <c r="S79" s="565"/>
      <c r="T79" s="565"/>
      <c r="U79" s="565"/>
      <c r="V79" s="565"/>
      <c r="W79" s="565"/>
      <c r="AF79" s="564"/>
      <c r="AG79" s="564"/>
      <c r="AH79" s="564"/>
      <c r="AI79" s="564"/>
      <c r="AJ79" s="564"/>
      <c r="AK79" s="564"/>
      <c r="AL79" s="564"/>
      <c r="AM79" s="564"/>
      <c r="AN79" s="564"/>
      <c r="AO79" s="564"/>
      <c r="AP79" s="564"/>
      <c r="AQ79" s="564"/>
    </row>
    <row r="80" spans="1:43" ht="6.75" customHeight="1">
      <c r="A80" s="158"/>
      <c r="B80" s="596"/>
      <c r="C80" s="597"/>
      <c r="D80" s="148"/>
      <c r="E80" s="576"/>
      <c r="G80" s="584"/>
      <c r="H80" s="565"/>
      <c r="J80" s="593"/>
      <c r="K80" s="582"/>
      <c r="M80" s="565"/>
      <c r="N80" s="565"/>
      <c r="O80" s="590"/>
      <c r="P80" s="565"/>
      <c r="Q80" s="565"/>
      <c r="R80" s="584"/>
      <c r="S80" s="565"/>
      <c r="T80" s="565"/>
      <c r="U80" s="565"/>
      <c r="V80" s="565"/>
      <c r="W80" s="565"/>
      <c r="X80" s="565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4"/>
    </row>
    <row r="81" spans="1:43" ht="6.75" customHeight="1">
      <c r="A81" s="158"/>
      <c r="B81" s="596"/>
      <c r="C81" s="597"/>
      <c r="D81" s="127"/>
      <c r="E81" s="576"/>
      <c r="G81" s="584"/>
      <c r="H81" s="565"/>
      <c r="J81" s="593"/>
      <c r="K81" s="582"/>
      <c r="M81" s="565"/>
      <c r="N81" s="565"/>
      <c r="O81" s="590"/>
      <c r="P81" s="565"/>
      <c r="Q81" s="565"/>
      <c r="R81" s="584"/>
      <c r="S81" s="565"/>
      <c r="T81" s="565"/>
      <c r="U81" s="565"/>
      <c r="V81" s="565"/>
      <c r="W81" s="565"/>
      <c r="X81" s="565"/>
      <c r="AF81" s="564"/>
      <c r="AG81" s="564"/>
      <c r="AH81" s="564"/>
      <c r="AI81" s="564"/>
      <c r="AJ81" s="564"/>
      <c r="AK81" s="564"/>
      <c r="AL81" s="564"/>
      <c r="AM81" s="564"/>
      <c r="AN81" s="564"/>
      <c r="AO81" s="564"/>
      <c r="AP81" s="564"/>
      <c r="AQ81" s="564"/>
    </row>
    <row r="82" spans="1:43" ht="6.75" customHeight="1">
      <c r="A82" s="158"/>
      <c r="B82" s="596"/>
      <c r="C82" s="597"/>
      <c r="D82" s="127"/>
      <c r="E82" s="576"/>
      <c r="G82" s="593"/>
      <c r="H82" s="565"/>
      <c r="J82" s="593"/>
      <c r="K82" s="582"/>
      <c r="M82" s="565"/>
      <c r="N82" s="565"/>
      <c r="O82" s="590"/>
      <c r="P82" s="565"/>
      <c r="Q82" s="565"/>
      <c r="R82" s="584"/>
      <c r="S82" s="565"/>
      <c r="T82" s="565"/>
      <c r="U82" s="565"/>
      <c r="V82" s="565"/>
      <c r="W82" s="565"/>
      <c r="X82" s="565"/>
      <c r="AF82" s="564"/>
      <c r="AG82" s="564"/>
      <c r="AH82" s="564"/>
      <c r="AI82" s="564"/>
      <c r="AJ82" s="564"/>
      <c r="AK82" s="564"/>
      <c r="AL82" s="564"/>
      <c r="AM82" s="564"/>
      <c r="AN82" s="564"/>
      <c r="AO82" s="564"/>
      <c r="AP82" s="564"/>
      <c r="AQ82" s="564"/>
    </row>
    <row r="83" spans="1:43" ht="6.75" customHeight="1">
      <c r="A83" s="158"/>
      <c r="B83" s="596"/>
      <c r="C83" s="597"/>
      <c r="D83" s="127"/>
      <c r="E83" s="576"/>
      <c r="G83" s="593"/>
      <c r="H83" s="565"/>
      <c r="J83" s="593"/>
      <c r="K83" s="582"/>
      <c r="M83" s="565"/>
      <c r="N83" s="565"/>
      <c r="O83" s="590"/>
      <c r="P83" s="565"/>
      <c r="Q83" s="565"/>
      <c r="R83" s="584"/>
      <c r="S83" s="565"/>
      <c r="T83" s="565"/>
      <c r="U83" s="565"/>
      <c r="V83" s="565"/>
      <c r="W83" s="565"/>
      <c r="X83" s="565"/>
      <c r="AF83" s="564"/>
      <c r="AG83" s="564"/>
      <c r="AH83" s="564"/>
      <c r="AI83" s="564"/>
      <c r="AJ83" s="564"/>
      <c r="AK83" s="564"/>
      <c r="AL83" s="564"/>
      <c r="AM83" s="564"/>
      <c r="AN83" s="564"/>
      <c r="AO83" s="564"/>
      <c r="AP83" s="564"/>
      <c r="AQ83" s="564"/>
    </row>
    <row r="84" spans="1:43" ht="6.75" customHeight="1">
      <c r="A84" s="158"/>
      <c r="B84" s="596"/>
      <c r="C84" s="597"/>
      <c r="D84" s="127"/>
      <c r="E84" s="576"/>
      <c r="G84" s="593"/>
      <c r="H84" s="565"/>
      <c r="J84" s="593"/>
      <c r="K84" s="582"/>
      <c r="M84" s="565"/>
      <c r="N84" s="565"/>
      <c r="O84" s="590"/>
      <c r="P84" s="565"/>
      <c r="Q84" s="565"/>
      <c r="R84" s="584"/>
      <c r="S84" s="565"/>
      <c r="T84" s="565"/>
      <c r="U84" s="565"/>
      <c r="V84" s="565"/>
      <c r="W84" s="565"/>
      <c r="X84" s="565"/>
      <c r="AF84" s="564"/>
      <c r="AG84" s="564"/>
      <c r="AH84" s="564"/>
      <c r="AI84" s="564"/>
      <c r="AJ84" s="564"/>
      <c r="AK84" s="564"/>
      <c r="AL84" s="564"/>
      <c r="AM84" s="564"/>
      <c r="AN84" s="564"/>
      <c r="AO84" s="564"/>
      <c r="AP84" s="564"/>
      <c r="AQ84" s="564"/>
    </row>
    <row r="85" spans="1:43" ht="6.75" customHeight="1">
      <c r="A85" s="158"/>
      <c r="B85" s="596"/>
      <c r="C85" s="597"/>
      <c r="D85" s="127"/>
      <c r="E85" s="576"/>
      <c r="G85" s="593"/>
      <c r="H85" s="565"/>
      <c r="J85" s="593"/>
      <c r="K85" s="582"/>
      <c r="M85" s="565"/>
      <c r="N85" s="565"/>
      <c r="O85" s="590"/>
      <c r="P85" s="565"/>
      <c r="Q85" s="565"/>
      <c r="R85" s="584"/>
      <c r="S85" s="565"/>
      <c r="T85" s="565"/>
      <c r="U85" s="565"/>
      <c r="V85" s="565"/>
      <c r="W85" s="565"/>
      <c r="X85" s="565"/>
      <c r="AF85" s="564"/>
      <c r="AG85" s="564"/>
      <c r="AH85" s="564"/>
      <c r="AI85" s="564"/>
      <c r="AJ85" s="564"/>
      <c r="AK85" s="564"/>
      <c r="AL85" s="564"/>
      <c r="AM85" s="564"/>
      <c r="AN85" s="564"/>
      <c r="AO85" s="564"/>
      <c r="AP85" s="564"/>
      <c r="AQ85" s="564"/>
    </row>
    <row r="86" spans="1:43" ht="6.75" customHeight="1">
      <c r="A86" s="158"/>
      <c r="B86" s="596"/>
      <c r="C86" s="597"/>
      <c r="D86" s="127"/>
      <c r="E86" s="576"/>
      <c r="G86" s="593"/>
      <c r="H86" s="565"/>
      <c r="J86" s="593"/>
      <c r="K86" s="582"/>
      <c r="M86" s="565"/>
      <c r="N86" s="565"/>
      <c r="O86" s="590"/>
      <c r="P86" s="565"/>
      <c r="Q86" s="565"/>
      <c r="R86" s="584"/>
      <c r="S86" s="565"/>
      <c r="T86" s="565"/>
      <c r="U86" s="565"/>
      <c r="V86" s="565"/>
      <c r="W86" s="565"/>
      <c r="X86" s="565"/>
      <c r="AF86" s="564"/>
      <c r="AG86" s="564"/>
      <c r="AH86" s="564"/>
      <c r="AI86" s="564"/>
      <c r="AJ86" s="564"/>
      <c r="AK86" s="564"/>
      <c r="AL86" s="564"/>
      <c r="AM86" s="564"/>
      <c r="AN86" s="564"/>
      <c r="AO86" s="564"/>
      <c r="AP86" s="564"/>
      <c r="AQ86" s="564"/>
    </row>
    <row r="87" spans="1:43" ht="6.75" customHeight="1">
      <c r="A87" s="158"/>
      <c r="B87" s="596"/>
      <c r="C87" s="597"/>
      <c r="D87" s="127"/>
      <c r="E87" s="576"/>
      <c r="G87" s="593"/>
      <c r="H87" s="565"/>
      <c r="J87" s="593"/>
      <c r="K87" s="582"/>
      <c r="M87" s="565"/>
      <c r="N87" s="565"/>
      <c r="O87" s="590"/>
      <c r="P87" s="565"/>
      <c r="Q87" s="565"/>
      <c r="R87" s="584"/>
      <c r="S87" s="565"/>
      <c r="T87" s="565"/>
      <c r="U87" s="565"/>
      <c r="V87" s="565"/>
      <c r="W87" s="565"/>
      <c r="X87" s="565"/>
      <c r="AF87" s="564"/>
      <c r="AG87" s="564"/>
      <c r="AH87" s="564"/>
      <c r="AI87" s="564"/>
      <c r="AJ87" s="564"/>
      <c r="AK87" s="564"/>
      <c r="AL87" s="564"/>
      <c r="AM87" s="564"/>
      <c r="AN87" s="564"/>
      <c r="AO87" s="564"/>
      <c r="AP87" s="564"/>
      <c r="AQ87" s="564"/>
    </row>
    <row r="88" spans="1:43" ht="6.75" customHeight="1">
      <c r="A88" s="158"/>
      <c r="B88" s="127"/>
      <c r="C88" s="148"/>
      <c r="D88" s="127"/>
      <c r="E88" s="576"/>
      <c r="G88" s="593"/>
      <c r="H88" s="565"/>
      <c r="J88" s="593"/>
      <c r="K88" s="598"/>
      <c r="N88" s="565"/>
      <c r="O88" s="565"/>
      <c r="P88" s="590"/>
      <c r="Q88" s="565"/>
      <c r="R88" s="565"/>
      <c r="S88" s="584"/>
      <c r="T88" s="565"/>
      <c r="U88" s="565"/>
      <c r="V88" s="565"/>
      <c r="W88" s="565"/>
      <c r="X88" s="565"/>
      <c r="Y88" s="565"/>
      <c r="AF88" s="564"/>
      <c r="AG88" s="564"/>
      <c r="AH88" s="564"/>
      <c r="AI88" s="564"/>
      <c r="AJ88" s="564"/>
      <c r="AK88" s="564"/>
      <c r="AL88" s="564"/>
      <c r="AM88" s="564"/>
      <c r="AN88" s="564"/>
      <c r="AO88" s="564"/>
      <c r="AP88" s="564"/>
      <c r="AQ88" s="564"/>
    </row>
    <row r="89" spans="1:43" ht="6.75" customHeight="1">
      <c r="A89" s="158"/>
      <c r="B89" s="127"/>
      <c r="C89" s="148"/>
      <c r="D89" s="127"/>
      <c r="E89" s="576"/>
      <c r="F89" s="576"/>
      <c r="G89" s="593"/>
      <c r="H89" s="565"/>
      <c r="J89" s="593"/>
      <c r="N89" s="565"/>
      <c r="O89" s="565"/>
      <c r="P89" s="590"/>
      <c r="Q89" s="565"/>
      <c r="R89" s="565"/>
      <c r="S89" s="584"/>
      <c r="T89" s="565"/>
      <c r="U89" s="565"/>
      <c r="V89" s="565"/>
      <c r="W89" s="565"/>
      <c r="X89" s="565"/>
      <c r="Y89" s="565"/>
      <c r="AF89" s="564"/>
      <c r="AG89" s="564"/>
      <c r="AH89" s="564"/>
      <c r="AI89" s="564"/>
      <c r="AJ89" s="564"/>
      <c r="AK89" s="564"/>
      <c r="AL89" s="564"/>
      <c r="AM89" s="564"/>
      <c r="AN89" s="564"/>
      <c r="AO89" s="564"/>
      <c r="AP89" s="564"/>
      <c r="AQ89" s="564"/>
    </row>
    <row r="90" spans="1:43" ht="6.75" customHeight="1">
      <c r="A90" s="158"/>
      <c r="B90" s="127"/>
      <c r="C90" s="148"/>
      <c r="D90" s="127"/>
      <c r="E90" s="599"/>
      <c r="F90" s="576"/>
      <c r="G90" s="593"/>
      <c r="H90" s="565"/>
      <c r="J90" s="593"/>
      <c r="K90" s="571"/>
      <c r="N90" s="565"/>
      <c r="O90" s="565"/>
      <c r="P90" s="590"/>
      <c r="Q90" s="565"/>
      <c r="R90" s="565"/>
      <c r="S90" s="584"/>
      <c r="T90" s="565"/>
      <c r="U90" s="565"/>
      <c r="V90" s="565"/>
      <c r="W90" s="565"/>
      <c r="X90" s="565"/>
      <c r="Y90" s="565"/>
      <c r="AF90" s="564"/>
      <c r="AG90" s="564"/>
      <c r="AH90" s="564"/>
      <c r="AI90" s="564"/>
      <c r="AJ90" s="564"/>
      <c r="AK90" s="564"/>
      <c r="AL90" s="564"/>
      <c r="AM90" s="564"/>
      <c r="AN90" s="564"/>
      <c r="AO90" s="564"/>
      <c r="AP90" s="564"/>
      <c r="AQ90" s="564"/>
    </row>
    <row r="91" spans="1:43" ht="6.75" customHeight="1">
      <c r="A91" s="158"/>
      <c r="B91" s="127"/>
      <c r="C91" s="148"/>
      <c r="D91" s="127"/>
      <c r="E91" s="127"/>
      <c r="F91" s="576"/>
      <c r="G91" s="593"/>
      <c r="H91" s="565"/>
      <c r="J91" s="593"/>
      <c r="K91" s="571"/>
      <c r="N91" s="565"/>
      <c r="O91" s="565"/>
      <c r="P91" s="590"/>
      <c r="Q91" s="565"/>
      <c r="R91" s="565"/>
      <c r="S91" s="584"/>
      <c r="T91" s="565"/>
      <c r="U91" s="565"/>
      <c r="V91" s="565"/>
      <c r="W91" s="565"/>
      <c r="X91" s="565"/>
      <c r="Y91" s="565"/>
      <c r="AF91" s="564"/>
      <c r="AG91" s="564"/>
      <c r="AH91" s="564"/>
      <c r="AI91" s="564"/>
      <c r="AJ91" s="564"/>
      <c r="AK91" s="564"/>
      <c r="AL91" s="564"/>
      <c r="AM91" s="564"/>
      <c r="AN91" s="564"/>
      <c r="AO91" s="564"/>
      <c r="AP91" s="564"/>
      <c r="AQ91" s="564"/>
    </row>
    <row r="92" spans="1:43" ht="6.75" customHeight="1">
      <c r="A92" s="158"/>
      <c r="B92" s="127"/>
      <c r="C92" s="148"/>
      <c r="D92" s="127"/>
      <c r="E92" s="576"/>
      <c r="F92" s="576"/>
      <c r="G92" s="593"/>
      <c r="H92" s="565"/>
      <c r="J92" s="593"/>
      <c r="K92" s="571"/>
      <c r="N92" s="565"/>
      <c r="O92" s="565"/>
      <c r="P92" s="590"/>
      <c r="Q92" s="565"/>
      <c r="R92" s="565"/>
      <c r="S92" s="584"/>
      <c r="T92" s="565"/>
      <c r="U92" s="565"/>
      <c r="V92" s="565"/>
      <c r="W92" s="565"/>
      <c r="X92" s="565"/>
      <c r="Y92" s="565"/>
      <c r="AF92" s="564"/>
      <c r="AG92" s="564"/>
      <c r="AH92" s="564"/>
      <c r="AI92" s="564"/>
      <c r="AJ92" s="564"/>
      <c r="AK92" s="564"/>
      <c r="AL92" s="564"/>
      <c r="AM92" s="564"/>
      <c r="AN92" s="564"/>
      <c r="AO92" s="564"/>
      <c r="AP92" s="564"/>
      <c r="AQ92" s="564"/>
    </row>
    <row r="93" spans="1:43" ht="6.75" customHeight="1">
      <c r="A93" s="158"/>
      <c r="B93" s="127"/>
      <c r="C93" s="148"/>
      <c r="D93" s="127"/>
      <c r="E93" s="592"/>
      <c r="F93" s="576"/>
      <c r="G93" s="593"/>
      <c r="H93" s="565"/>
      <c r="J93" s="593"/>
      <c r="K93" s="571"/>
      <c r="N93" s="565"/>
      <c r="O93" s="565"/>
      <c r="P93" s="590"/>
      <c r="Q93" s="565"/>
      <c r="R93" s="565"/>
      <c r="S93" s="584"/>
      <c r="T93" s="565"/>
      <c r="U93" s="565"/>
      <c r="V93" s="565"/>
      <c r="W93" s="565"/>
      <c r="X93" s="565"/>
      <c r="Y93" s="565"/>
      <c r="AF93" s="564"/>
      <c r="AG93" s="564"/>
      <c r="AH93" s="564"/>
      <c r="AI93" s="564"/>
      <c r="AJ93" s="564"/>
      <c r="AK93" s="564"/>
      <c r="AL93" s="564"/>
      <c r="AM93" s="564"/>
      <c r="AN93" s="564"/>
      <c r="AO93" s="564"/>
      <c r="AP93" s="564"/>
      <c r="AQ93" s="564"/>
    </row>
    <row r="94" spans="1:43" ht="6.75" customHeight="1">
      <c r="A94" s="158"/>
      <c r="B94" s="127"/>
      <c r="C94" s="148"/>
      <c r="D94" s="127"/>
      <c r="F94" s="576"/>
      <c r="G94" s="593"/>
      <c r="H94" s="565"/>
      <c r="J94" s="593"/>
      <c r="K94" s="571"/>
      <c r="N94" s="565"/>
      <c r="O94" s="565"/>
      <c r="P94" s="590"/>
      <c r="Q94" s="565"/>
      <c r="R94" s="565"/>
      <c r="S94" s="584"/>
      <c r="T94" s="565"/>
      <c r="U94" s="565"/>
      <c r="V94" s="565"/>
      <c r="W94" s="565"/>
      <c r="X94" s="565"/>
      <c r="Y94" s="565"/>
      <c r="AF94" s="564"/>
      <c r="AG94" s="564"/>
      <c r="AH94" s="564"/>
      <c r="AI94" s="564"/>
      <c r="AJ94" s="564"/>
      <c r="AK94" s="564"/>
      <c r="AL94" s="564"/>
      <c r="AM94" s="564"/>
      <c r="AN94" s="564"/>
      <c r="AO94" s="564"/>
      <c r="AP94" s="564"/>
      <c r="AQ94" s="564"/>
    </row>
    <row r="95" spans="1:43" ht="6.75" customHeight="1">
      <c r="A95" s="158"/>
      <c r="B95" s="127"/>
      <c r="C95" s="148"/>
      <c r="D95" s="127"/>
      <c r="E95" s="127"/>
      <c r="F95" s="576"/>
      <c r="G95" s="593"/>
      <c r="H95" s="565"/>
      <c r="J95" s="593"/>
      <c r="K95" s="571"/>
      <c r="N95" s="565"/>
      <c r="O95" s="565"/>
      <c r="P95" s="590"/>
      <c r="Q95" s="565"/>
      <c r="R95" s="565"/>
      <c r="S95" s="584"/>
      <c r="T95" s="565"/>
      <c r="U95" s="565"/>
      <c r="V95" s="565"/>
      <c r="W95" s="565"/>
      <c r="X95" s="565"/>
      <c r="Y95" s="565"/>
      <c r="AF95" s="564"/>
      <c r="AG95" s="564"/>
      <c r="AH95" s="564"/>
      <c r="AI95" s="564"/>
      <c r="AJ95" s="564"/>
      <c r="AK95" s="564"/>
      <c r="AL95" s="564"/>
      <c r="AM95" s="564"/>
      <c r="AN95" s="564"/>
      <c r="AO95" s="564"/>
      <c r="AP95" s="564"/>
      <c r="AQ95" s="564"/>
    </row>
    <row r="96" spans="1:43" ht="6.75" customHeight="1">
      <c r="A96" s="158"/>
      <c r="B96" s="596"/>
      <c r="C96" s="597"/>
      <c r="D96" s="127"/>
      <c r="E96" s="127"/>
      <c r="F96" s="576"/>
      <c r="G96" s="593"/>
      <c r="H96" s="565"/>
      <c r="J96" s="593"/>
      <c r="K96" s="571"/>
      <c r="N96" s="565"/>
      <c r="O96" s="565"/>
      <c r="P96" s="590"/>
      <c r="Q96" s="565"/>
      <c r="R96" s="565"/>
      <c r="S96" s="584"/>
      <c r="T96" s="565"/>
      <c r="U96" s="565"/>
      <c r="V96" s="565"/>
      <c r="W96" s="565"/>
      <c r="X96" s="565"/>
      <c r="Y96" s="565"/>
      <c r="AF96" s="564"/>
      <c r="AG96" s="564"/>
      <c r="AH96" s="564"/>
      <c r="AI96" s="564"/>
      <c r="AJ96" s="564"/>
      <c r="AK96" s="564"/>
      <c r="AL96" s="564"/>
      <c r="AM96" s="564"/>
      <c r="AN96" s="564"/>
      <c r="AO96" s="564"/>
      <c r="AP96" s="564"/>
      <c r="AQ96" s="564"/>
    </row>
    <row r="97" spans="1:43" ht="6.75" customHeight="1">
      <c r="A97" s="158"/>
      <c r="B97" s="596"/>
      <c r="C97" s="597"/>
      <c r="D97" s="127"/>
      <c r="E97" s="127"/>
      <c r="F97" s="576"/>
      <c r="G97" s="593"/>
      <c r="H97" s="565"/>
      <c r="I97" s="567"/>
      <c r="J97" s="593"/>
      <c r="K97" s="571"/>
      <c r="O97" s="565"/>
      <c r="P97" s="565"/>
      <c r="Q97" s="590"/>
      <c r="R97" s="565"/>
      <c r="S97" s="565"/>
      <c r="T97" s="584"/>
      <c r="U97" s="565"/>
      <c r="V97" s="565"/>
      <c r="W97" s="565"/>
      <c r="X97" s="565"/>
      <c r="Y97" s="565"/>
      <c r="Z97" s="565"/>
      <c r="AF97" s="564"/>
      <c r="AG97" s="564"/>
      <c r="AH97" s="564"/>
      <c r="AI97" s="564"/>
      <c r="AJ97" s="564"/>
      <c r="AK97" s="564"/>
      <c r="AL97" s="564"/>
      <c r="AM97" s="564"/>
      <c r="AN97" s="564"/>
      <c r="AO97" s="564"/>
      <c r="AP97" s="564"/>
      <c r="AQ97" s="564"/>
    </row>
    <row r="98" spans="1:43" ht="6.75" customHeight="1">
      <c r="A98" s="158"/>
      <c r="B98" s="596"/>
      <c r="C98" s="597"/>
      <c r="D98" s="127"/>
      <c r="E98" s="142"/>
      <c r="F98" s="576"/>
      <c r="G98" s="593"/>
      <c r="H98" s="565"/>
      <c r="I98" s="567"/>
      <c r="J98" s="593"/>
      <c r="K98" s="571"/>
      <c r="O98" s="565"/>
      <c r="P98" s="565"/>
      <c r="Q98" s="590"/>
      <c r="R98" s="565"/>
      <c r="S98" s="565"/>
      <c r="T98" s="584"/>
      <c r="U98" s="565"/>
      <c r="V98" s="565"/>
      <c r="W98" s="565"/>
      <c r="X98" s="565"/>
      <c r="Y98" s="565"/>
      <c r="Z98" s="565"/>
      <c r="AF98" s="564"/>
      <c r="AG98" s="564"/>
      <c r="AH98" s="564"/>
      <c r="AI98" s="564"/>
      <c r="AJ98" s="564"/>
      <c r="AK98" s="564"/>
      <c r="AL98" s="564"/>
      <c r="AM98" s="564"/>
      <c r="AN98" s="564"/>
      <c r="AO98" s="564"/>
      <c r="AP98" s="564"/>
      <c r="AQ98" s="564"/>
    </row>
    <row r="99" spans="1:43" ht="6.75" customHeight="1">
      <c r="A99" s="158"/>
      <c r="B99" s="596"/>
      <c r="C99" s="597"/>
      <c r="D99" s="127"/>
      <c r="E99" s="576"/>
      <c r="F99" s="576"/>
      <c r="G99" s="593"/>
      <c r="H99" s="565"/>
      <c r="O99" s="565"/>
      <c r="P99" s="565"/>
      <c r="Q99" s="590"/>
      <c r="R99" s="565"/>
      <c r="S99" s="565"/>
      <c r="T99" s="584"/>
      <c r="U99" s="565"/>
      <c r="V99" s="565"/>
      <c r="W99" s="565"/>
      <c r="X99" s="565"/>
      <c r="Y99" s="565"/>
      <c r="Z99" s="565"/>
      <c r="AF99" s="564"/>
      <c r="AG99" s="564"/>
      <c r="AH99" s="564"/>
      <c r="AI99" s="564"/>
      <c r="AJ99" s="564"/>
      <c r="AK99" s="564"/>
      <c r="AL99" s="564"/>
      <c r="AM99" s="564"/>
      <c r="AN99" s="564"/>
      <c r="AO99" s="564"/>
      <c r="AP99" s="564"/>
      <c r="AQ99" s="564"/>
    </row>
    <row r="100" spans="1:43" ht="6.75" customHeight="1">
      <c r="A100" s="158"/>
      <c r="B100" s="596"/>
      <c r="C100" s="597"/>
      <c r="D100" s="127"/>
      <c r="E100" s="576"/>
      <c r="F100" s="576"/>
      <c r="G100" s="593"/>
      <c r="H100" s="565"/>
      <c r="L100" s="600"/>
      <c r="O100" s="565"/>
      <c r="P100" s="565"/>
      <c r="Q100" s="590"/>
      <c r="R100" s="565"/>
      <c r="S100" s="565"/>
      <c r="T100" s="584"/>
      <c r="U100" s="565"/>
      <c r="V100" s="565"/>
      <c r="W100" s="565"/>
      <c r="X100" s="565"/>
      <c r="Y100" s="565"/>
      <c r="Z100" s="565"/>
      <c r="AF100" s="564"/>
      <c r="AG100" s="564"/>
      <c r="AH100" s="564"/>
      <c r="AI100" s="564"/>
      <c r="AJ100" s="564"/>
      <c r="AK100" s="564"/>
      <c r="AL100" s="564"/>
      <c r="AM100" s="564"/>
      <c r="AN100" s="564"/>
      <c r="AO100" s="564"/>
      <c r="AP100" s="564"/>
      <c r="AQ100" s="564"/>
    </row>
    <row r="101" spans="1:43" ht="6.75" customHeight="1">
      <c r="A101" s="158"/>
      <c r="B101" s="55"/>
      <c r="C101" s="148"/>
      <c r="D101" s="127"/>
      <c r="E101" s="576"/>
      <c r="F101" s="576"/>
      <c r="G101" s="593"/>
      <c r="H101" s="565"/>
      <c r="L101" s="582"/>
      <c r="P101" s="565"/>
      <c r="Q101" s="565"/>
      <c r="R101" s="590"/>
      <c r="S101" s="565"/>
      <c r="T101" s="565"/>
      <c r="U101" s="584"/>
      <c r="V101" s="565"/>
      <c r="W101" s="565"/>
      <c r="X101" s="565"/>
      <c r="Y101" s="565"/>
      <c r="Z101" s="565"/>
      <c r="AA101" s="565"/>
      <c r="AF101" s="564"/>
      <c r="AG101" s="564"/>
      <c r="AH101" s="564"/>
      <c r="AI101" s="564"/>
      <c r="AJ101" s="564"/>
      <c r="AK101" s="564"/>
      <c r="AL101" s="564"/>
      <c r="AM101" s="564"/>
      <c r="AN101" s="564"/>
      <c r="AO101" s="564"/>
      <c r="AP101" s="564"/>
      <c r="AQ101" s="564"/>
    </row>
    <row r="102" spans="1:30" s="567" customFormat="1" ht="6.75" customHeight="1">
      <c r="A102" s="148"/>
      <c r="B102" s="55"/>
      <c r="C102" s="148"/>
      <c r="D102" s="127"/>
      <c r="E102" s="127"/>
      <c r="F102" s="142"/>
      <c r="G102" s="593"/>
      <c r="H102" s="565"/>
      <c r="I102" s="564"/>
      <c r="J102" s="564"/>
      <c r="K102" s="564"/>
      <c r="L102" s="582"/>
      <c r="S102" s="571"/>
      <c r="T102" s="571"/>
      <c r="U102" s="601"/>
      <c r="V102" s="571"/>
      <c r="W102" s="571"/>
      <c r="X102" s="593"/>
      <c r="Y102" s="571"/>
      <c r="Z102" s="571"/>
      <c r="AA102" s="571"/>
      <c r="AB102" s="571"/>
      <c r="AC102" s="571"/>
      <c r="AD102" s="571"/>
    </row>
    <row r="103" spans="1:30" s="567" customFormat="1" ht="6.75" customHeight="1">
      <c r="A103" s="148"/>
      <c r="B103" s="55"/>
      <c r="C103" s="148"/>
      <c r="D103" s="127"/>
      <c r="E103" s="127"/>
      <c r="F103" s="576"/>
      <c r="G103" s="593"/>
      <c r="H103" s="565"/>
      <c r="I103" s="564"/>
      <c r="J103" s="564"/>
      <c r="K103" s="564"/>
      <c r="L103" s="582"/>
      <c r="S103" s="571"/>
      <c r="T103" s="571"/>
      <c r="U103" s="601"/>
      <c r="V103" s="571"/>
      <c r="W103" s="571"/>
      <c r="X103" s="593"/>
      <c r="Y103" s="571"/>
      <c r="Z103" s="571"/>
      <c r="AA103" s="571"/>
      <c r="AB103" s="571"/>
      <c r="AC103" s="571"/>
      <c r="AD103" s="571"/>
    </row>
    <row r="104" spans="1:43" ht="6.75" customHeight="1">
      <c r="A104" s="158"/>
      <c r="B104" s="55"/>
      <c r="C104" s="148"/>
      <c r="D104" s="127"/>
      <c r="E104" s="127"/>
      <c r="F104" s="576"/>
      <c r="G104" s="593"/>
      <c r="H104" s="565"/>
      <c r="L104" s="582"/>
      <c r="S104" s="565"/>
      <c r="T104" s="565"/>
      <c r="U104" s="590"/>
      <c r="V104" s="565"/>
      <c r="W104" s="565"/>
      <c r="X104" s="584"/>
      <c r="Y104" s="565"/>
      <c r="Z104" s="565"/>
      <c r="AA104" s="565"/>
      <c r="AB104" s="565"/>
      <c r="AC104" s="565"/>
      <c r="AD104" s="565"/>
      <c r="AF104" s="564"/>
      <c r="AG104" s="564"/>
      <c r="AH104" s="564"/>
      <c r="AI104" s="564"/>
      <c r="AJ104" s="564"/>
      <c r="AK104" s="564"/>
      <c r="AL104" s="564"/>
      <c r="AM104" s="564"/>
      <c r="AN104" s="564"/>
      <c r="AO104" s="564"/>
      <c r="AP104" s="564"/>
      <c r="AQ104" s="564"/>
    </row>
    <row r="105" spans="1:43" ht="6.75" customHeight="1">
      <c r="A105" s="158"/>
      <c r="B105" s="127"/>
      <c r="C105" s="148"/>
      <c r="D105" s="127"/>
      <c r="E105" s="576"/>
      <c r="F105" s="576"/>
      <c r="G105" s="593"/>
      <c r="H105" s="565"/>
      <c r="L105" s="582"/>
      <c r="S105" s="565"/>
      <c r="T105" s="565"/>
      <c r="U105" s="590"/>
      <c r="V105" s="565"/>
      <c r="W105" s="565"/>
      <c r="X105" s="584"/>
      <c r="Y105" s="565"/>
      <c r="Z105" s="565"/>
      <c r="AA105" s="565"/>
      <c r="AB105" s="565"/>
      <c r="AC105" s="565"/>
      <c r="AD105" s="565"/>
      <c r="AF105" s="564"/>
      <c r="AG105" s="564"/>
      <c r="AH105" s="564"/>
      <c r="AI105" s="564"/>
      <c r="AJ105" s="564"/>
      <c r="AK105" s="564"/>
      <c r="AL105" s="564"/>
      <c r="AM105" s="564"/>
      <c r="AN105" s="564"/>
      <c r="AO105" s="564"/>
      <c r="AP105" s="564"/>
      <c r="AQ105" s="564"/>
    </row>
    <row r="106" spans="1:43" ht="6.75" customHeight="1">
      <c r="A106" s="158"/>
      <c r="B106" s="127"/>
      <c r="C106" s="148"/>
      <c r="D106" s="127"/>
      <c r="E106" s="599"/>
      <c r="F106" s="576"/>
      <c r="G106" s="593"/>
      <c r="H106" s="565"/>
      <c r="L106" s="582"/>
      <c r="S106" s="565"/>
      <c r="T106" s="565"/>
      <c r="U106" s="590"/>
      <c r="V106" s="565"/>
      <c r="W106" s="565"/>
      <c r="X106" s="584"/>
      <c r="Y106" s="565"/>
      <c r="Z106" s="565"/>
      <c r="AA106" s="565"/>
      <c r="AB106" s="565"/>
      <c r="AC106" s="565"/>
      <c r="AD106" s="565"/>
      <c r="AF106" s="564"/>
      <c r="AG106" s="564"/>
      <c r="AH106" s="564"/>
      <c r="AI106" s="564"/>
      <c r="AJ106" s="564"/>
      <c r="AK106" s="564"/>
      <c r="AL106" s="564"/>
      <c r="AM106" s="564"/>
      <c r="AN106" s="564"/>
      <c r="AO106" s="564"/>
      <c r="AP106" s="564"/>
      <c r="AQ106" s="564"/>
    </row>
    <row r="107" spans="1:43" ht="6.75" customHeight="1">
      <c r="A107" s="158"/>
      <c r="B107" s="127"/>
      <c r="C107" s="148"/>
      <c r="D107" s="127"/>
      <c r="E107" s="576"/>
      <c r="F107" s="576"/>
      <c r="G107" s="593"/>
      <c r="H107" s="565"/>
      <c r="L107" s="582"/>
      <c r="S107" s="565"/>
      <c r="T107" s="565"/>
      <c r="U107" s="590"/>
      <c r="V107" s="565"/>
      <c r="W107" s="565"/>
      <c r="X107" s="584"/>
      <c r="Y107" s="565"/>
      <c r="Z107" s="565"/>
      <c r="AA107" s="565"/>
      <c r="AB107" s="565"/>
      <c r="AC107" s="565"/>
      <c r="AD107" s="565"/>
      <c r="AF107" s="564"/>
      <c r="AG107" s="564"/>
      <c r="AH107" s="564"/>
      <c r="AI107" s="564"/>
      <c r="AJ107" s="564"/>
      <c r="AK107" s="564"/>
      <c r="AL107" s="564"/>
      <c r="AM107" s="564"/>
      <c r="AN107" s="564"/>
      <c r="AO107" s="564"/>
      <c r="AP107" s="564"/>
      <c r="AQ107" s="564"/>
    </row>
    <row r="108" spans="1:43" ht="6.75" customHeight="1">
      <c r="A108" s="158"/>
      <c r="B108" s="127"/>
      <c r="C108" s="148"/>
      <c r="D108" s="127"/>
      <c r="E108" s="127"/>
      <c r="F108" s="576"/>
      <c r="G108" s="593"/>
      <c r="H108" s="565"/>
      <c r="I108" s="567"/>
      <c r="L108" s="582"/>
      <c r="S108" s="565"/>
      <c r="T108" s="565"/>
      <c r="U108" s="590"/>
      <c r="V108" s="565"/>
      <c r="W108" s="565"/>
      <c r="X108" s="584"/>
      <c r="Y108" s="565"/>
      <c r="Z108" s="565"/>
      <c r="AA108" s="565"/>
      <c r="AB108" s="565"/>
      <c r="AC108" s="565"/>
      <c r="AD108" s="565"/>
      <c r="AF108" s="564"/>
      <c r="AG108" s="564"/>
      <c r="AH108" s="564"/>
      <c r="AI108" s="564"/>
      <c r="AJ108" s="564"/>
      <c r="AK108" s="564"/>
      <c r="AL108" s="564"/>
      <c r="AM108" s="564"/>
      <c r="AN108" s="564"/>
      <c r="AO108" s="564"/>
      <c r="AP108" s="564"/>
      <c r="AQ108" s="564"/>
    </row>
    <row r="109" spans="1:43" ht="6.75" customHeight="1">
      <c r="A109" s="158"/>
      <c r="B109" s="127"/>
      <c r="C109" s="148"/>
      <c r="D109" s="127"/>
      <c r="E109" s="592"/>
      <c r="F109" s="576"/>
      <c r="G109" s="593"/>
      <c r="H109" s="565"/>
      <c r="I109" s="602"/>
      <c r="L109" s="582"/>
      <c r="S109" s="565"/>
      <c r="T109" s="565"/>
      <c r="U109" s="590"/>
      <c r="V109" s="565"/>
      <c r="W109" s="565"/>
      <c r="X109" s="584"/>
      <c r="Y109" s="565"/>
      <c r="Z109" s="565"/>
      <c r="AA109" s="565"/>
      <c r="AB109" s="565"/>
      <c r="AC109" s="565"/>
      <c r="AD109" s="565"/>
      <c r="AF109" s="564"/>
      <c r="AG109" s="564"/>
      <c r="AH109" s="564"/>
      <c r="AI109" s="564"/>
      <c r="AJ109" s="564"/>
      <c r="AK109" s="564"/>
      <c r="AL109" s="564"/>
      <c r="AM109" s="564"/>
      <c r="AN109" s="564"/>
      <c r="AO109" s="564"/>
      <c r="AP109" s="564"/>
      <c r="AQ109" s="564"/>
    </row>
    <row r="110" spans="1:43" ht="6.75" customHeight="1">
      <c r="A110" s="148"/>
      <c r="B110" s="127"/>
      <c r="C110" s="148"/>
      <c r="D110" s="127"/>
      <c r="E110" s="592"/>
      <c r="F110" s="576"/>
      <c r="G110" s="593"/>
      <c r="H110" s="565"/>
      <c r="I110" s="602"/>
      <c r="L110" s="582"/>
      <c r="S110" s="565"/>
      <c r="T110" s="565"/>
      <c r="U110" s="590"/>
      <c r="V110" s="565"/>
      <c r="W110" s="565"/>
      <c r="X110" s="584"/>
      <c r="Y110" s="565"/>
      <c r="Z110" s="565"/>
      <c r="AA110" s="565"/>
      <c r="AB110" s="565"/>
      <c r="AC110" s="565"/>
      <c r="AD110" s="565"/>
      <c r="AF110" s="564"/>
      <c r="AG110" s="564"/>
      <c r="AH110" s="564"/>
      <c r="AI110" s="564"/>
      <c r="AJ110" s="564"/>
      <c r="AK110" s="564"/>
      <c r="AL110" s="564"/>
      <c r="AM110" s="564"/>
      <c r="AN110" s="564"/>
      <c r="AO110" s="564"/>
      <c r="AP110" s="564"/>
      <c r="AQ110" s="564"/>
    </row>
    <row r="111" spans="1:43" ht="6.75" customHeight="1">
      <c r="A111" s="148"/>
      <c r="B111" s="127"/>
      <c r="C111" s="148"/>
      <c r="D111" s="127"/>
      <c r="E111" s="592"/>
      <c r="F111" s="576"/>
      <c r="G111" s="603"/>
      <c r="H111" s="565"/>
      <c r="I111" s="602"/>
      <c r="L111" s="582"/>
      <c r="S111" s="565"/>
      <c r="T111" s="565"/>
      <c r="U111" s="590"/>
      <c r="V111" s="565"/>
      <c r="W111" s="565"/>
      <c r="X111" s="584"/>
      <c r="Y111" s="565"/>
      <c r="Z111" s="565"/>
      <c r="AA111" s="565"/>
      <c r="AB111" s="565"/>
      <c r="AC111" s="565"/>
      <c r="AD111" s="565"/>
      <c r="AF111" s="564"/>
      <c r="AG111" s="564"/>
      <c r="AH111" s="564"/>
      <c r="AI111" s="564"/>
      <c r="AJ111" s="564"/>
      <c r="AK111" s="564"/>
      <c r="AL111" s="564"/>
      <c r="AM111" s="564"/>
      <c r="AN111" s="564"/>
      <c r="AO111" s="564"/>
      <c r="AP111" s="564"/>
      <c r="AQ111" s="564"/>
    </row>
    <row r="112" spans="1:43" ht="6.75" customHeight="1">
      <c r="A112" s="148"/>
      <c r="B112" s="127"/>
      <c r="C112" s="148"/>
      <c r="D112" s="127"/>
      <c r="E112" s="127"/>
      <c r="F112" s="576"/>
      <c r="G112" s="593"/>
      <c r="H112" s="565"/>
      <c r="I112" s="602"/>
      <c r="L112" s="582"/>
      <c r="S112" s="565"/>
      <c r="T112" s="565"/>
      <c r="U112" s="590"/>
      <c r="V112" s="565"/>
      <c r="W112" s="565"/>
      <c r="X112" s="584"/>
      <c r="Y112" s="565"/>
      <c r="Z112" s="565"/>
      <c r="AA112" s="565"/>
      <c r="AB112" s="565"/>
      <c r="AC112" s="565"/>
      <c r="AD112" s="565"/>
      <c r="AF112" s="564"/>
      <c r="AG112" s="564"/>
      <c r="AH112" s="564"/>
      <c r="AI112" s="564"/>
      <c r="AJ112" s="564"/>
      <c r="AK112" s="564"/>
      <c r="AL112" s="564"/>
      <c r="AM112" s="564"/>
      <c r="AN112" s="564"/>
      <c r="AO112" s="564"/>
      <c r="AP112" s="564"/>
      <c r="AQ112" s="564"/>
    </row>
    <row r="113" spans="1:43" ht="6.75" customHeight="1">
      <c r="A113" s="148"/>
      <c r="B113" s="127"/>
      <c r="C113" s="148"/>
      <c r="D113" s="127"/>
      <c r="E113" s="592"/>
      <c r="F113" s="576"/>
      <c r="G113" s="603"/>
      <c r="H113" s="565"/>
      <c r="L113" s="582"/>
      <c r="S113" s="565"/>
      <c r="T113" s="565"/>
      <c r="U113" s="590"/>
      <c r="V113" s="565"/>
      <c r="W113" s="565"/>
      <c r="X113" s="584"/>
      <c r="Y113" s="565"/>
      <c r="Z113" s="565"/>
      <c r="AA113" s="565"/>
      <c r="AB113" s="565"/>
      <c r="AC113" s="565"/>
      <c r="AD113" s="565"/>
      <c r="AF113" s="564"/>
      <c r="AG113" s="564"/>
      <c r="AH113" s="564"/>
      <c r="AI113" s="564"/>
      <c r="AJ113" s="564"/>
      <c r="AK113" s="564"/>
      <c r="AL113" s="564"/>
      <c r="AM113" s="564"/>
      <c r="AN113" s="564"/>
      <c r="AO113" s="564"/>
      <c r="AP113" s="564"/>
      <c r="AQ113" s="564"/>
    </row>
    <row r="114" spans="1:43" ht="6.75" customHeight="1">
      <c r="A114" s="148"/>
      <c r="B114" s="127"/>
      <c r="C114" s="148"/>
      <c r="D114" s="127"/>
      <c r="E114" s="592"/>
      <c r="F114" s="576"/>
      <c r="G114" s="593"/>
      <c r="H114" s="565"/>
      <c r="L114" s="604">
        <f>SUM(L9:L113)</f>
        <v>0</v>
      </c>
      <c r="S114" s="565"/>
      <c r="T114" s="565"/>
      <c r="U114" s="590"/>
      <c r="V114" s="565"/>
      <c r="W114" s="565"/>
      <c r="X114" s="584"/>
      <c r="Y114" s="565"/>
      <c r="Z114" s="565"/>
      <c r="AA114" s="565"/>
      <c r="AB114" s="565"/>
      <c r="AC114" s="565"/>
      <c r="AD114" s="565"/>
      <c r="AF114" s="564"/>
      <c r="AG114" s="564"/>
      <c r="AH114" s="564"/>
      <c r="AI114" s="564"/>
      <c r="AJ114" s="564"/>
      <c r="AK114" s="564"/>
      <c r="AL114" s="564"/>
      <c r="AM114" s="564"/>
      <c r="AN114" s="564"/>
      <c r="AO114" s="564"/>
      <c r="AP114" s="564"/>
      <c r="AQ114" s="564"/>
    </row>
    <row r="115" spans="1:43" ht="6.75" customHeight="1">
      <c r="A115" s="148"/>
      <c r="B115" s="55"/>
      <c r="C115" s="148"/>
      <c r="E115" s="592"/>
      <c r="F115" s="576"/>
      <c r="G115" s="593"/>
      <c r="H115" s="565"/>
      <c r="S115" s="565"/>
      <c r="T115" s="565"/>
      <c r="U115" s="590"/>
      <c r="V115" s="565"/>
      <c r="W115" s="565"/>
      <c r="X115" s="584"/>
      <c r="Y115" s="565"/>
      <c r="Z115" s="565"/>
      <c r="AA115" s="565"/>
      <c r="AB115" s="565"/>
      <c r="AC115" s="565"/>
      <c r="AD115" s="565"/>
      <c r="AF115" s="564"/>
      <c r="AG115" s="564"/>
      <c r="AH115" s="564"/>
      <c r="AI115" s="564"/>
      <c r="AJ115" s="564"/>
      <c r="AK115" s="564"/>
      <c r="AL115" s="564"/>
      <c r="AM115" s="564"/>
      <c r="AN115" s="564"/>
      <c r="AO115" s="564"/>
      <c r="AP115" s="564"/>
      <c r="AQ115" s="564"/>
    </row>
    <row r="116" spans="1:43" ht="6.75" customHeight="1">
      <c r="A116" s="148"/>
      <c r="B116" s="127"/>
      <c r="C116" s="148"/>
      <c r="D116" s="127"/>
      <c r="E116" s="605"/>
      <c r="F116" s="576"/>
      <c r="G116" s="593"/>
      <c r="H116" s="565"/>
      <c r="S116" s="565"/>
      <c r="T116" s="565"/>
      <c r="U116" s="590"/>
      <c r="V116" s="565"/>
      <c r="W116" s="565"/>
      <c r="X116" s="584"/>
      <c r="Y116" s="565"/>
      <c r="Z116" s="565"/>
      <c r="AA116" s="565"/>
      <c r="AB116" s="565"/>
      <c r="AC116" s="565"/>
      <c r="AD116" s="565"/>
      <c r="AF116" s="564"/>
      <c r="AG116" s="564"/>
      <c r="AH116" s="564"/>
      <c r="AI116" s="564"/>
      <c r="AJ116" s="564"/>
      <c r="AK116" s="564"/>
      <c r="AL116" s="564"/>
      <c r="AM116" s="564"/>
      <c r="AN116" s="564"/>
      <c r="AO116" s="564"/>
      <c r="AP116" s="564"/>
      <c r="AQ116" s="564"/>
    </row>
    <row r="117" spans="1:43" ht="6.75" customHeight="1">
      <c r="A117" s="148"/>
      <c r="B117" s="127"/>
      <c r="C117" s="148"/>
      <c r="D117" s="127"/>
      <c r="F117" s="576"/>
      <c r="G117" s="593"/>
      <c r="H117" s="565"/>
      <c r="S117" s="565"/>
      <c r="T117" s="565"/>
      <c r="U117" s="590" t="s">
        <v>1131</v>
      </c>
      <c r="V117" s="565"/>
      <c r="W117" s="565"/>
      <c r="X117" s="565"/>
      <c r="Y117" s="565"/>
      <c r="Z117" s="565"/>
      <c r="AA117" s="565"/>
      <c r="AB117" s="565"/>
      <c r="AC117" s="565"/>
      <c r="AD117" s="565"/>
      <c r="AF117" s="564"/>
      <c r="AG117" s="564"/>
      <c r="AH117" s="564"/>
      <c r="AI117" s="564"/>
      <c r="AJ117" s="564"/>
      <c r="AK117" s="564"/>
      <c r="AL117" s="564"/>
      <c r="AM117" s="564"/>
      <c r="AN117" s="564"/>
      <c r="AO117" s="564"/>
      <c r="AP117" s="564"/>
      <c r="AQ117" s="564"/>
    </row>
    <row r="118" spans="1:43" ht="6.75" customHeight="1">
      <c r="A118" s="148"/>
      <c r="B118" s="606"/>
      <c r="C118" s="148"/>
      <c r="D118" s="605"/>
      <c r="F118" s="576"/>
      <c r="G118" s="593"/>
      <c r="H118" s="565"/>
      <c r="S118" s="565"/>
      <c r="T118" s="565"/>
      <c r="U118" s="590"/>
      <c r="V118" s="565"/>
      <c r="W118" s="565"/>
      <c r="X118" s="565"/>
      <c r="Y118" s="565"/>
      <c r="Z118" s="565"/>
      <c r="AA118" s="565"/>
      <c r="AB118" s="565"/>
      <c r="AC118" s="565"/>
      <c r="AD118" s="565"/>
      <c r="AF118" s="564"/>
      <c r="AG118" s="564"/>
      <c r="AH118" s="564"/>
      <c r="AI118" s="564"/>
      <c r="AJ118" s="564"/>
      <c r="AK118" s="564"/>
      <c r="AL118" s="564"/>
      <c r="AM118" s="564"/>
      <c r="AN118" s="564"/>
      <c r="AO118" s="564"/>
      <c r="AP118" s="564"/>
      <c r="AQ118" s="564"/>
    </row>
    <row r="119" spans="1:43" ht="6.75" customHeight="1">
      <c r="A119" s="148"/>
      <c r="B119" s="606"/>
      <c r="C119" s="148"/>
      <c r="D119" s="605"/>
      <c r="F119" s="576"/>
      <c r="G119" s="593"/>
      <c r="H119" s="565"/>
      <c r="S119" s="565"/>
      <c r="T119" s="565"/>
      <c r="U119" s="590"/>
      <c r="V119" s="565"/>
      <c r="W119" s="565"/>
      <c r="X119" s="565"/>
      <c r="Y119" s="565"/>
      <c r="Z119" s="565"/>
      <c r="AA119" s="565"/>
      <c r="AB119" s="565"/>
      <c r="AC119" s="565"/>
      <c r="AD119" s="565"/>
      <c r="AF119" s="564"/>
      <c r="AG119" s="564"/>
      <c r="AH119" s="564"/>
      <c r="AI119" s="564"/>
      <c r="AJ119" s="564"/>
      <c r="AK119" s="564"/>
      <c r="AL119" s="564"/>
      <c r="AM119" s="564"/>
      <c r="AN119" s="564"/>
      <c r="AO119" s="564"/>
      <c r="AP119" s="564"/>
      <c r="AQ119" s="564"/>
    </row>
    <row r="120" spans="1:43" ht="6.75" customHeight="1">
      <c r="A120" s="148"/>
      <c r="B120" s="127"/>
      <c r="C120" s="148"/>
      <c r="D120" s="576"/>
      <c r="F120" s="607"/>
      <c r="G120" s="593"/>
      <c r="H120" s="565"/>
      <c r="S120" s="565"/>
      <c r="T120" s="565"/>
      <c r="U120" s="590"/>
      <c r="V120" s="565"/>
      <c r="W120" s="565"/>
      <c r="X120" s="565"/>
      <c r="Y120" s="565"/>
      <c r="Z120" s="565"/>
      <c r="AA120" s="565"/>
      <c r="AB120" s="565"/>
      <c r="AC120" s="565"/>
      <c r="AD120" s="565"/>
      <c r="AF120" s="564"/>
      <c r="AG120" s="564"/>
      <c r="AH120" s="564"/>
      <c r="AI120" s="564"/>
      <c r="AJ120" s="564"/>
      <c r="AK120" s="564"/>
      <c r="AL120" s="564"/>
      <c r="AM120" s="564"/>
      <c r="AN120" s="564"/>
      <c r="AO120" s="564"/>
      <c r="AP120" s="564"/>
      <c r="AQ120" s="564"/>
    </row>
    <row r="121" spans="1:43" ht="6.75" customHeight="1">
      <c r="A121" s="148"/>
      <c r="B121" s="127"/>
      <c r="C121" s="148"/>
      <c r="D121" s="127"/>
      <c r="F121" s="576"/>
      <c r="G121" s="593"/>
      <c r="H121" s="565"/>
      <c r="S121" s="565"/>
      <c r="T121" s="565"/>
      <c r="U121" s="590"/>
      <c r="V121" s="565"/>
      <c r="W121" s="565"/>
      <c r="X121" s="565"/>
      <c r="Y121" s="565"/>
      <c r="Z121" s="565"/>
      <c r="AA121" s="565"/>
      <c r="AB121" s="565"/>
      <c r="AC121" s="565"/>
      <c r="AD121" s="565"/>
      <c r="AF121" s="564"/>
      <c r="AG121" s="564"/>
      <c r="AH121" s="564"/>
      <c r="AI121" s="564"/>
      <c r="AJ121" s="564"/>
      <c r="AK121" s="564"/>
      <c r="AL121" s="564"/>
      <c r="AM121" s="564"/>
      <c r="AN121" s="564"/>
      <c r="AO121" s="564"/>
      <c r="AP121" s="564"/>
      <c r="AQ121" s="564"/>
    </row>
    <row r="122" spans="1:43" ht="6.75" customHeight="1">
      <c r="A122" s="148"/>
      <c r="B122" s="127"/>
      <c r="C122" s="148"/>
      <c r="D122" s="127"/>
      <c r="F122" s="576"/>
      <c r="G122" s="593"/>
      <c r="H122" s="565"/>
      <c r="S122" s="565"/>
      <c r="T122" s="565"/>
      <c r="U122" s="590"/>
      <c r="V122" s="565"/>
      <c r="W122" s="565"/>
      <c r="X122" s="565"/>
      <c r="Y122" s="565"/>
      <c r="Z122" s="565"/>
      <c r="AA122" s="565"/>
      <c r="AB122" s="565"/>
      <c r="AC122" s="565"/>
      <c r="AD122" s="565"/>
      <c r="AF122" s="564"/>
      <c r="AG122" s="564"/>
      <c r="AH122" s="564"/>
      <c r="AI122" s="564"/>
      <c r="AJ122" s="564"/>
      <c r="AK122" s="564"/>
      <c r="AL122" s="564"/>
      <c r="AM122" s="564"/>
      <c r="AN122" s="564"/>
      <c r="AO122" s="564"/>
      <c r="AP122" s="564"/>
      <c r="AQ122" s="564"/>
    </row>
    <row r="123" spans="1:43" ht="6.75" customHeight="1">
      <c r="A123" s="148"/>
      <c r="B123" s="127"/>
      <c r="C123" s="148"/>
      <c r="D123" s="127"/>
      <c r="F123" s="576"/>
      <c r="G123" s="584"/>
      <c r="H123" s="565"/>
      <c r="S123" s="565"/>
      <c r="T123" s="565"/>
      <c r="U123" s="590"/>
      <c r="V123" s="565"/>
      <c r="W123" s="565"/>
      <c r="X123" s="565"/>
      <c r="Y123" s="565"/>
      <c r="Z123" s="565"/>
      <c r="AA123" s="565"/>
      <c r="AB123" s="565"/>
      <c r="AC123" s="565"/>
      <c r="AD123" s="565"/>
      <c r="AF123" s="564"/>
      <c r="AG123" s="564"/>
      <c r="AH123" s="564"/>
      <c r="AI123" s="564"/>
      <c r="AJ123" s="564"/>
      <c r="AK123" s="564"/>
      <c r="AL123" s="564"/>
      <c r="AM123" s="564"/>
      <c r="AN123" s="564"/>
      <c r="AO123" s="564"/>
      <c r="AP123" s="564"/>
      <c r="AQ123" s="564"/>
    </row>
    <row r="124" spans="1:43" ht="6.75" customHeight="1">
      <c r="A124" s="148"/>
      <c r="B124" s="127"/>
      <c r="C124" s="148"/>
      <c r="D124" s="127"/>
      <c r="F124" s="607"/>
      <c r="G124" s="584"/>
      <c r="H124" s="565"/>
      <c r="S124" s="565"/>
      <c r="T124" s="565"/>
      <c r="U124" s="590"/>
      <c r="V124" s="565"/>
      <c r="W124" s="565"/>
      <c r="X124" s="565"/>
      <c r="Y124" s="565"/>
      <c r="Z124" s="565"/>
      <c r="AA124" s="565"/>
      <c r="AB124" s="565"/>
      <c r="AC124" s="565"/>
      <c r="AD124" s="565"/>
      <c r="AF124" s="564"/>
      <c r="AG124" s="564"/>
      <c r="AH124" s="564"/>
      <c r="AI124" s="564"/>
      <c r="AJ124" s="564"/>
      <c r="AK124" s="564"/>
      <c r="AL124" s="564"/>
      <c r="AM124" s="564"/>
      <c r="AN124" s="564"/>
      <c r="AO124" s="564"/>
      <c r="AP124" s="564"/>
      <c r="AQ124" s="564"/>
    </row>
    <row r="125" spans="1:43" ht="6.75" customHeight="1">
      <c r="A125" s="148"/>
      <c r="B125" s="141"/>
      <c r="C125" s="148"/>
      <c r="D125" s="141"/>
      <c r="F125" s="592"/>
      <c r="G125" s="565"/>
      <c r="H125" s="565"/>
      <c r="S125" s="565"/>
      <c r="T125" s="565"/>
      <c r="U125" s="590"/>
      <c r="V125" s="565"/>
      <c r="W125" s="565"/>
      <c r="X125" s="565"/>
      <c r="Y125" s="565"/>
      <c r="Z125" s="565"/>
      <c r="AA125" s="565"/>
      <c r="AB125" s="565"/>
      <c r="AC125" s="565"/>
      <c r="AD125" s="565"/>
      <c r="AF125" s="564"/>
      <c r="AG125" s="564"/>
      <c r="AH125" s="564"/>
      <c r="AI125" s="564"/>
      <c r="AJ125" s="564"/>
      <c r="AK125" s="564"/>
      <c r="AL125" s="564"/>
      <c r="AM125" s="564"/>
      <c r="AN125" s="564"/>
      <c r="AO125" s="564"/>
      <c r="AP125" s="564"/>
      <c r="AQ125" s="564"/>
    </row>
    <row r="126" spans="1:43" ht="6.75" customHeight="1">
      <c r="A126" s="148"/>
      <c r="B126" s="127"/>
      <c r="D126" s="608"/>
      <c r="F126" s="607"/>
      <c r="G126" s="565"/>
      <c r="H126" s="565"/>
      <c r="S126" s="565"/>
      <c r="T126" s="565"/>
      <c r="U126" s="590"/>
      <c r="V126" s="565"/>
      <c r="W126" s="565"/>
      <c r="X126" s="565"/>
      <c r="Y126" s="565"/>
      <c r="Z126" s="565"/>
      <c r="AA126" s="565"/>
      <c r="AB126" s="565"/>
      <c r="AC126" s="565"/>
      <c r="AD126" s="565"/>
      <c r="AF126" s="564"/>
      <c r="AG126" s="564"/>
      <c r="AH126" s="564"/>
      <c r="AI126" s="564"/>
      <c r="AJ126" s="564"/>
      <c r="AK126" s="564"/>
      <c r="AL126" s="564"/>
      <c r="AM126" s="564"/>
      <c r="AN126" s="564"/>
      <c r="AO126" s="564"/>
      <c r="AP126" s="564"/>
      <c r="AQ126" s="564"/>
    </row>
    <row r="127" spans="1:43" ht="6.75" customHeight="1">
      <c r="A127" s="148"/>
      <c r="B127" s="127"/>
      <c r="D127" s="608"/>
      <c r="E127" s="592"/>
      <c r="F127" s="605"/>
      <c r="G127" s="565"/>
      <c r="H127" s="565"/>
      <c r="S127" s="565"/>
      <c r="T127" s="565"/>
      <c r="U127" s="590"/>
      <c r="V127" s="565"/>
      <c r="W127" s="565"/>
      <c r="X127" s="565"/>
      <c r="Y127" s="565"/>
      <c r="Z127" s="565"/>
      <c r="AA127" s="565"/>
      <c r="AB127" s="565"/>
      <c r="AC127" s="565"/>
      <c r="AD127" s="565"/>
      <c r="AF127" s="564"/>
      <c r="AG127" s="564"/>
      <c r="AH127" s="564"/>
      <c r="AI127" s="564"/>
      <c r="AJ127" s="564"/>
      <c r="AK127" s="564"/>
      <c r="AL127" s="564"/>
      <c r="AM127" s="564"/>
      <c r="AN127" s="564"/>
      <c r="AO127" s="564"/>
      <c r="AP127" s="564"/>
      <c r="AQ127" s="564"/>
    </row>
    <row r="128" spans="1:43" ht="6.75" customHeight="1">
      <c r="A128" s="148"/>
      <c r="B128" s="592"/>
      <c r="D128" s="609"/>
      <c r="E128" s="592"/>
      <c r="G128" s="582"/>
      <c r="H128" s="565"/>
      <c r="S128" s="565"/>
      <c r="T128" s="565"/>
      <c r="U128" s="590"/>
      <c r="V128" s="565"/>
      <c r="W128" s="565"/>
      <c r="X128" s="565"/>
      <c r="Y128" s="565"/>
      <c r="Z128" s="565"/>
      <c r="AA128" s="565"/>
      <c r="AB128" s="565"/>
      <c r="AC128" s="565"/>
      <c r="AD128" s="565"/>
      <c r="AF128" s="564"/>
      <c r="AG128" s="564"/>
      <c r="AH128" s="564"/>
      <c r="AI128" s="564"/>
      <c r="AJ128" s="564"/>
      <c r="AK128" s="564"/>
      <c r="AL128" s="564"/>
      <c r="AM128" s="564"/>
      <c r="AN128" s="564"/>
      <c r="AO128" s="564"/>
      <c r="AP128" s="564"/>
      <c r="AQ128" s="564"/>
    </row>
    <row r="129" spans="1:43" ht="6.75" customHeight="1">
      <c r="A129" s="148"/>
      <c r="B129" s="141"/>
      <c r="D129" s="608"/>
      <c r="E129" s="592"/>
      <c r="G129" s="582"/>
      <c r="H129" s="565"/>
      <c r="S129" s="565"/>
      <c r="T129" s="565"/>
      <c r="U129" s="590"/>
      <c r="V129" s="565"/>
      <c r="W129" s="565"/>
      <c r="X129" s="565"/>
      <c r="Y129" s="565"/>
      <c r="Z129" s="565"/>
      <c r="AA129" s="565"/>
      <c r="AB129" s="565"/>
      <c r="AC129" s="565"/>
      <c r="AD129" s="565"/>
      <c r="AF129" s="564"/>
      <c r="AG129" s="564"/>
      <c r="AH129" s="564"/>
      <c r="AI129" s="564"/>
      <c r="AJ129" s="564"/>
      <c r="AK129" s="564"/>
      <c r="AL129" s="564"/>
      <c r="AM129" s="564"/>
      <c r="AN129" s="564"/>
      <c r="AO129" s="564"/>
      <c r="AP129" s="564"/>
      <c r="AQ129" s="564"/>
    </row>
    <row r="130" spans="1:43" ht="6.75" customHeight="1">
      <c r="A130" s="148"/>
      <c r="C130" s="608"/>
      <c r="D130" s="608"/>
      <c r="E130" s="592"/>
      <c r="G130" s="610"/>
      <c r="H130" s="565"/>
      <c r="S130" s="565"/>
      <c r="T130" s="565"/>
      <c r="U130" s="590"/>
      <c r="V130" s="565"/>
      <c r="W130" s="565"/>
      <c r="X130" s="565"/>
      <c r="Y130" s="565"/>
      <c r="Z130" s="565"/>
      <c r="AA130" s="565"/>
      <c r="AB130" s="565"/>
      <c r="AC130" s="565"/>
      <c r="AD130" s="565"/>
      <c r="AF130" s="564"/>
      <c r="AG130" s="564"/>
      <c r="AH130" s="564"/>
      <c r="AI130" s="564"/>
      <c r="AJ130" s="564"/>
      <c r="AK130" s="564"/>
      <c r="AL130" s="564"/>
      <c r="AM130" s="564"/>
      <c r="AN130" s="564"/>
      <c r="AO130" s="564"/>
      <c r="AP130" s="564"/>
      <c r="AQ130" s="564"/>
    </row>
    <row r="131" spans="1:43" ht="6.75" customHeight="1">
      <c r="A131" s="148"/>
      <c r="B131" s="127"/>
      <c r="C131" s="148"/>
      <c r="D131" s="608"/>
      <c r="E131" s="592"/>
      <c r="G131" s="565"/>
      <c r="H131" s="565"/>
      <c r="S131" s="565"/>
      <c r="T131" s="565"/>
      <c r="U131" s="590"/>
      <c r="V131" s="565"/>
      <c r="W131" s="565"/>
      <c r="X131" s="565"/>
      <c r="Y131" s="565"/>
      <c r="Z131" s="565"/>
      <c r="AA131" s="565"/>
      <c r="AB131" s="565"/>
      <c r="AC131" s="565"/>
      <c r="AD131" s="565"/>
      <c r="AF131" s="564"/>
      <c r="AG131" s="564"/>
      <c r="AH131" s="564"/>
      <c r="AI131" s="564"/>
      <c r="AJ131" s="564"/>
      <c r="AK131" s="564"/>
      <c r="AL131" s="564"/>
      <c r="AM131" s="564"/>
      <c r="AN131" s="564"/>
      <c r="AO131" s="564"/>
      <c r="AP131" s="564"/>
      <c r="AQ131" s="564"/>
    </row>
    <row r="132" spans="1:43" ht="6.75" customHeight="1">
      <c r="A132" s="148"/>
      <c r="B132" s="127"/>
      <c r="C132" s="148"/>
      <c r="D132" s="608"/>
      <c r="E132" s="592"/>
      <c r="G132" s="565"/>
      <c r="H132" s="565"/>
      <c r="J132" s="567"/>
      <c r="K132" s="567"/>
      <c r="S132" s="565"/>
      <c r="T132" s="565"/>
      <c r="U132" s="590"/>
      <c r="V132" s="565"/>
      <c r="W132" s="565"/>
      <c r="X132" s="565"/>
      <c r="Y132" s="565"/>
      <c r="Z132" s="565"/>
      <c r="AA132" s="565"/>
      <c r="AB132" s="565"/>
      <c r="AC132" s="565"/>
      <c r="AD132" s="565"/>
      <c r="AF132" s="564"/>
      <c r="AG132" s="564"/>
      <c r="AH132" s="564"/>
      <c r="AI132" s="564"/>
      <c r="AJ132" s="564"/>
      <c r="AK132" s="564"/>
      <c r="AL132" s="564"/>
      <c r="AM132" s="564"/>
      <c r="AN132" s="564"/>
      <c r="AO132" s="564"/>
      <c r="AP132" s="564"/>
      <c r="AQ132" s="564"/>
    </row>
    <row r="133" spans="1:43" ht="6.75" customHeight="1">
      <c r="A133" s="148"/>
      <c r="B133" s="55"/>
      <c r="C133" s="158"/>
      <c r="D133" s="611"/>
      <c r="E133" s="592"/>
      <c r="G133" s="565"/>
      <c r="H133" s="565"/>
      <c r="J133" s="567"/>
      <c r="K133" s="567"/>
      <c r="S133" s="565"/>
      <c r="T133" s="565"/>
      <c r="U133" s="590"/>
      <c r="V133" s="565"/>
      <c r="W133" s="565"/>
      <c r="X133" s="565"/>
      <c r="Y133" s="565"/>
      <c r="Z133" s="565"/>
      <c r="AA133" s="565"/>
      <c r="AB133" s="565"/>
      <c r="AC133" s="565"/>
      <c r="AD133" s="565"/>
      <c r="AF133" s="564"/>
      <c r="AG133" s="564"/>
      <c r="AH133" s="564"/>
      <c r="AI133" s="564"/>
      <c r="AJ133" s="564"/>
      <c r="AK133" s="564"/>
      <c r="AL133" s="564"/>
      <c r="AM133" s="564"/>
      <c r="AN133" s="564"/>
      <c r="AO133" s="564"/>
      <c r="AP133" s="564"/>
      <c r="AQ133" s="564"/>
    </row>
    <row r="134" spans="1:43" ht="6.75" customHeight="1">
      <c r="A134" s="148"/>
      <c r="B134" s="127"/>
      <c r="C134" s="148"/>
      <c r="D134" s="127"/>
      <c r="E134" s="592"/>
      <c r="G134" s="565"/>
      <c r="H134" s="565"/>
      <c r="S134" s="565"/>
      <c r="T134" s="565"/>
      <c r="U134" s="590"/>
      <c r="V134" s="565"/>
      <c r="W134" s="565"/>
      <c r="X134" s="565"/>
      <c r="Y134" s="565"/>
      <c r="Z134" s="565"/>
      <c r="AA134" s="565"/>
      <c r="AB134" s="565"/>
      <c r="AC134" s="565"/>
      <c r="AD134" s="565"/>
      <c r="AF134" s="564"/>
      <c r="AG134" s="564"/>
      <c r="AH134" s="564"/>
      <c r="AI134" s="564"/>
      <c r="AJ134" s="564"/>
      <c r="AK134" s="564"/>
      <c r="AL134" s="564"/>
      <c r="AM134" s="564"/>
      <c r="AN134" s="564"/>
      <c r="AO134" s="564"/>
      <c r="AP134" s="564"/>
      <c r="AQ134" s="564"/>
    </row>
    <row r="135" spans="1:43" ht="6.75" customHeight="1">
      <c r="A135" s="148"/>
      <c r="B135" s="127"/>
      <c r="C135" s="148"/>
      <c r="D135" s="127"/>
      <c r="E135" s="592"/>
      <c r="G135" s="565"/>
      <c r="H135" s="565"/>
      <c r="I135" s="567"/>
      <c r="S135" s="565"/>
      <c r="T135" s="565"/>
      <c r="U135" s="590"/>
      <c r="V135" s="565"/>
      <c r="W135" s="565"/>
      <c r="X135" s="565"/>
      <c r="Y135" s="565"/>
      <c r="Z135" s="565"/>
      <c r="AA135" s="565"/>
      <c r="AB135" s="565"/>
      <c r="AC135" s="565"/>
      <c r="AD135" s="565"/>
      <c r="AF135" s="564"/>
      <c r="AG135" s="564"/>
      <c r="AH135" s="564"/>
      <c r="AI135" s="564"/>
      <c r="AJ135" s="564"/>
      <c r="AK135" s="564"/>
      <c r="AL135" s="564"/>
      <c r="AM135" s="564"/>
      <c r="AN135" s="564"/>
      <c r="AO135" s="564"/>
      <c r="AP135" s="564"/>
      <c r="AQ135" s="564"/>
    </row>
    <row r="136" spans="1:43" ht="6.75" customHeight="1">
      <c r="A136" s="148"/>
      <c r="B136" s="127"/>
      <c r="C136" s="148"/>
      <c r="D136" s="127"/>
      <c r="E136" s="592"/>
      <c r="G136" s="565"/>
      <c r="H136" s="565"/>
      <c r="I136" s="567"/>
      <c r="S136" s="565"/>
      <c r="T136" s="565"/>
      <c r="U136" s="590"/>
      <c r="V136" s="565"/>
      <c r="W136" s="565"/>
      <c r="X136" s="565"/>
      <c r="Y136" s="565"/>
      <c r="Z136" s="565"/>
      <c r="AA136" s="565"/>
      <c r="AB136" s="565"/>
      <c r="AC136" s="565"/>
      <c r="AD136" s="565"/>
      <c r="AF136" s="564"/>
      <c r="AG136" s="564"/>
      <c r="AH136" s="564"/>
      <c r="AI136" s="564"/>
      <c r="AJ136" s="564"/>
      <c r="AK136" s="564"/>
      <c r="AL136" s="564"/>
      <c r="AM136" s="564"/>
      <c r="AN136" s="564"/>
      <c r="AO136" s="564"/>
      <c r="AP136" s="564"/>
      <c r="AQ136" s="564"/>
    </row>
    <row r="137" spans="1:43" ht="6.75" customHeight="1">
      <c r="A137" s="148"/>
      <c r="B137" s="127"/>
      <c r="C137" s="148"/>
      <c r="D137" s="127"/>
      <c r="E137" s="592"/>
      <c r="G137" s="565"/>
      <c r="H137" s="565"/>
      <c r="I137" s="602"/>
      <c r="S137" s="565"/>
      <c r="T137" s="565"/>
      <c r="U137" s="590"/>
      <c r="V137" s="565"/>
      <c r="W137" s="565"/>
      <c r="X137" s="565"/>
      <c r="Y137" s="565"/>
      <c r="Z137" s="565"/>
      <c r="AA137" s="565"/>
      <c r="AB137" s="565"/>
      <c r="AC137" s="565"/>
      <c r="AD137" s="565"/>
      <c r="AF137" s="564"/>
      <c r="AG137" s="564"/>
      <c r="AH137" s="564"/>
      <c r="AI137" s="564"/>
      <c r="AJ137" s="564"/>
      <c r="AK137" s="564"/>
      <c r="AL137" s="564"/>
      <c r="AM137" s="564"/>
      <c r="AN137" s="564"/>
      <c r="AO137" s="564"/>
      <c r="AP137" s="564"/>
      <c r="AQ137" s="564"/>
    </row>
    <row r="138" spans="1:43" ht="6.75" customHeight="1">
      <c r="A138" s="148"/>
      <c r="B138" s="127"/>
      <c r="C138" s="148"/>
      <c r="D138" s="127"/>
      <c r="E138" s="592"/>
      <c r="F138" s="576"/>
      <c r="G138" s="565"/>
      <c r="H138" s="565"/>
      <c r="S138" s="565"/>
      <c r="T138" s="565"/>
      <c r="U138" s="590"/>
      <c r="V138" s="565"/>
      <c r="W138" s="565"/>
      <c r="X138" s="565"/>
      <c r="Y138" s="565"/>
      <c r="Z138" s="565"/>
      <c r="AA138" s="565"/>
      <c r="AB138" s="565"/>
      <c r="AC138" s="565"/>
      <c r="AD138" s="565"/>
      <c r="AF138" s="564"/>
      <c r="AG138" s="564"/>
      <c r="AH138" s="564"/>
      <c r="AI138" s="564"/>
      <c r="AJ138" s="564"/>
      <c r="AK138" s="564"/>
      <c r="AL138" s="564"/>
      <c r="AM138" s="564"/>
      <c r="AN138" s="564"/>
      <c r="AO138" s="564"/>
      <c r="AP138" s="564"/>
      <c r="AQ138" s="564"/>
    </row>
    <row r="139" spans="1:43" ht="6.75" customHeight="1">
      <c r="A139" s="148"/>
      <c r="B139" s="127"/>
      <c r="C139" s="148"/>
      <c r="D139" s="127"/>
      <c r="E139" s="592"/>
      <c r="F139" s="576"/>
      <c r="G139" s="565"/>
      <c r="H139" s="565"/>
      <c r="S139" s="565"/>
      <c r="T139" s="565"/>
      <c r="U139" s="590"/>
      <c r="V139" s="565"/>
      <c r="W139" s="565"/>
      <c r="X139" s="565"/>
      <c r="Y139" s="565"/>
      <c r="Z139" s="565"/>
      <c r="AA139" s="565"/>
      <c r="AB139" s="565"/>
      <c r="AC139" s="565"/>
      <c r="AD139" s="565"/>
      <c r="AF139" s="564"/>
      <c r="AG139" s="564"/>
      <c r="AH139" s="564"/>
      <c r="AI139" s="564"/>
      <c r="AJ139" s="564"/>
      <c r="AK139" s="564"/>
      <c r="AL139" s="564"/>
      <c r="AM139" s="564"/>
      <c r="AN139" s="564"/>
      <c r="AO139" s="564"/>
      <c r="AP139" s="564"/>
      <c r="AQ139" s="564"/>
    </row>
    <row r="140" spans="1:43" ht="6.75" customHeight="1">
      <c r="A140" s="148"/>
      <c r="B140" s="127"/>
      <c r="C140" s="148"/>
      <c r="D140" s="127"/>
      <c r="E140" s="592"/>
      <c r="F140" s="576"/>
      <c r="G140" s="565"/>
      <c r="H140" s="565"/>
      <c r="S140" s="565"/>
      <c r="T140" s="565"/>
      <c r="U140" s="590"/>
      <c r="V140" s="565"/>
      <c r="W140" s="565"/>
      <c r="X140" s="565"/>
      <c r="Y140" s="565"/>
      <c r="Z140" s="565"/>
      <c r="AA140" s="565"/>
      <c r="AB140" s="565"/>
      <c r="AC140" s="565"/>
      <c r="AD140" s="565"/>
      <c r="AF140" s="564"/>
      <c r="AG140" s="564"/>
      <c r="AH140" s="564"/>
      <c r="AI140" s="564"/>
      <c r="AJ140" s="564"/>
      <c r="AK140" s="564"/>
      <c r="AL140" s="564"/>
      <c r="AM140" s="564"/>
      <c r="AN140" s="564"/>
      <c r="AO140" s="564"/>
      <c r="AP140" s="564"/>
      <c r="AQ140" s="564"/>
    </row>
    <row r="141" spans="1:43" ht="6.75" customHeight="1">
      <c r="A141" s="148"/>
      <c r="B141" s="127"/>
      <c r="C141" s="148"/>
      <c r="D141" s="127"/>
      <c r="F141" s="576"/>
      <c r="G141" s="565"/>
      <c r="H141" s="565"/>
      <c r="S141" s="565"/>
      <c r="T141" s="565"/>
      <c r="U141" s="590"/>
      <c r="V141" s="565"/>
      <c r="W141" s="565"/>
      <c r="X141" s="565"/>
      <c r="Y141" s="565"/>
      <c r="Z141" s="565"/>
      <c r="AA141" s="565"/>
      <c r="AB141" s="565"/>
      <c r="AC141" s="565"/>
      <c r="AD141" s="565"/>
      <c r="AF141" s="564"/>
      <c r="AG141" s="564"/>
      <c r="AH141" s="564"/>
      <c r="AI141" s="564"/>
      <c r="AJ141" s="564"/>
      <c r="AK141" s="564"/>
      <c r="AL141" s="564"/>
      <c r="AM141" s="564"/>
      <c r="AN141" s="564"/>
      <c r="AO141" s="564"/>
      <c r="AP141" s="564"/>
      <c r="AQ141" s="564"/>
    </row>
    <row r="142" spans="1:43" ht="6.75" customHeight="1">
      <c r="A142" s="148"/>
      <c r="B142" s="127"/>
      <c r="C142" s="148"/>
      <c r="D142" s="127"/>
      <c r="E142" s="576"/>
      <c r="F142" s="576"/>
      <c r="G142" s="565"/>
      <c r="H142" s="565"/>
      <c r="S142" s="565"/>
      <c r="T142" s="565"/>
      <c r="U142" s="590"/>
      <c r="V142" s="565"/>
      <c r="W142" s="565"/>
      <c r="X142" s="565"/>
      <c r="Y142" s="565"/>
      <c r="Z142" s="565"/>
      <c r="AA142" s="565"/>
      <c r="AB142" s="565"/>
      <c r="AC142" s="565"/>
      <c r="AD142" s="565"/>
      <c r="AF142" s="564"/>
      <c r="AG142" s="564"/>
      <c r="AH142" s="564"/>
      <c r="AI142" s="564"/>
      <c r="AJ142" s="564"/>
      <c r="AK142" s="564"/>
      <c r="AL142" s="564"/>
      <c r="AM142" s="564"/>
      <c r="AN142" s="564"/>
      <c r="AO142" s="564"/>
      <c r="AP142" s="564"/>
      <c r="AQ142" s="564"/>
    </row>
    <row r="143" spans="1:43" ht="6.75" customHeight="1">
      <c r="A143" s="148"/>
      <c r="B143" s="127"/>
      <c r="C143" s="148"/>
      <c r="D143" s="127"/>
      <c r="E143" s="576"/>
      <c r="F143" s="576"/>
      <c r="G143" s="565"/>
      <c r="H143" s="565"/>
      <c r="I143" s="602"/>
      <c r="S143" s="565"/>
      <c r="T143" s="565"/>
      <c r="U143" s="590"/>
      <c r="V143" s="565"/>
      <c r="W143" s="565"/>
      <c r="X143" s="565"/>
      <c r="Y143" s="565"/>
      <c r="Z143" s="565"/>
      <c r="AA143" s="565"/>
      <c r="AB143" s="565"/>
      <c r="AC143" s="565"/>
      <c r="AD143" s="565"/>
      <c r="AF143" s="564"/>
      <c r="AG143" s="564"/>
      <c r="AH143" s="564"/>
      <c r="AI143" s="564"/>
      <c r="AJ143" s="564"/>
      <c r="AK143" s="564"/>
      <c r="AL143" s="564"/>
      <c r="AM143" s="564"/>
      <c r="AN143" s="564"/>
      <c r="AO143" s="564"/>
      <c r="AP143" s="564"/>
      <c r="AQ143" s="564"/>
    </row>
    <row r="144" spans="1:43" ht="6.75" customHeight="1">
      <c r="A144" s="148"/>
      <c r="B144" s="127"/>
      <c r="C144" s="148"/>
      <c r="D144" s="592"/>
      <c r="E144" s="142"/>
      <c r="F144" s="576"/>
      <c r="G144" s="565"/>
      <c r="H144" s="565"/>
      <c r="W144" s="565"/>
      <c r="X144" s="565"/>
      <c r="Y144" s="590"/>
      <c r="Z144" s="565"/>
      <c r="AA144" s="565"/>
      <c r="AB144" s="565"/>
      <c r="AC144" s="565"/>
      <c r="AD144" s="565"/>
      <c r="AE144" s="565"/>
      <c r="AI144" s="564"/>
      <c r="AJ144" s="564"/>
      <c r="AK144" s="564"/>
      <c r="AL144" s="564"/>
      <c r="AM144" s="564"/>
      <c r="AN144" s="564"/>
      <c r="AO144" s="564"/>
      <c r="AP144" s="564"/>
      <c r="AQ144" s="564"/>
    </row>
    <row r="145" spans="1:43" ht="6.75" customHeight="1">
      <c r="A145" s="148"/>
      <c r="B145" s="127"/>
      <c r="C145" s="148"/>
      <c r="D145" s="127"/>
      <c r="E145" s="576"/>
      <c r="F145" s="576"/>
      <c r="G145" s="565"/>
      <c r="H145" s="565"/>
      <c r="W145" s="565"/>
      <c r="X145" s="565"/>
      <c r="Y145" s="590"/>
      <c r="Z145" s="565"/>
      <c r="AA145" s="565"/>
      <c r="AB145" s="565"/>
      <c r="AC145" s="565"/>
      <c r="AD145" s="565"/>
      <c r="AE145" s="565"/>
      <c r="AI145" s="564"/>
      <c r="AJ145" s="564"/>
      <c r="AK145" s="564"/>
      <c r="AL145" s="564"/>
      <c r="AM145" s="564"/>
      <c r="AN145" s="564"/>
      <c r="AO145" s="564"/>
      <c r="AP145" s="564"/>
      <c r="AQ145" s="564"/>
    </row>
    <row r="146" spans="1:43" ht="6.75" customHeight="1">
      <c r="A146" s="148"/>
      <c r="B146" s="127"/>
      <c r="C146" s="148"/>
      <c r="D146" s="127"/>
      <c r="F146" s="576"/>
      <c r="G146" s="565"/>
      <c r="H146" s="565"/>
      <c r="W146" s="565"/>
      <c r="X146" s="565"/>
      <c r="Y146" s="590"/>
      <c r="Z146" s="565"/>
      <c r="AA146" s="565"/>
      <c r="AB146" s="565"/>
      <c r="AC146" s="565"/>
      <c r="AD146" s="565"/>
      <c r="AE146" s="565"/>
      <c r="AI146" s="564"/>
      <c r="AJ146" s="564"/>
      <c r="AK146" s="564"/>
      <c r="AL146" s="564"/>
      <c r="AM146" s="564"/>
      <c r="AN146" s="564"/>
      <c r="AO146" s="564"/>
      <c r="AP146" s="564"/>
      <c r="AQ146" s="564"/>
    </row>
    <row r="147" spans="1:43" ht="6.75" customHeight="1">
      <c r="A147" s="148"/>
      <c r="B147" s="127"/>
      <c r="C147" s="148"/>
      <c r="D147" s="127"/>
      <c r="F147" s="576"/>
      <c r="G147" s="565"/>
      <c r="H147" s="565"/>
      <c r="W147" s="565"/>
      <c r="X147" s="565"/>
      <c r="Y147" s="590"/>
      <c r="Z147" s="565"/>
      <c r="AA147" s="565"/>
      <c r="AB147" s="565"/>
      <c r="AC147" s="565"/>
      <c r="AD147" s="565"/>
      <c r="AE147" s="565"/>
      <c r="AI147" s="564"/>
      <c r="AJ147" s="564"/>
      <c r="AK147" s="564"/>
      <c r="AL147" s="564"/>
      <c r="AM147" s="564"/>
      <c r="AN147" s="564"/>
      <c r="AO147" s="564"/>
      <c r="AP147" s="564"/>
      <c r="AQ147" s="564"/>
    </row>
    <row r="148" spans="1:43" ht="6.75" customHeight="1">
      <c r="A148" s="148"/>
      <c r="B148" s="592"/>
      <c r="C148" s="592"/>
      <c r="D148" s="592"/>
      <c r="E148" s="576"/>
      <c r="F148" s="576"/>
      <c r="G148" s="565"/>
      <c r="H148" s="565"/>
      <c r="I148" s="567"/>
      <c r="W148" s="565"/>
      <c r="X148" s="565"/>
      <c r="Y148" s="590"/>
      <c r="Z148" s="565"/>
      <c r="AA148" s="565"/>
      <c r="AB148" s="565"/>
      <c r="AC148" s="565"/>
      <c r="AD148" s="565"/>
      <c r="AE148" s="565"/>
      <c r="AI148" s="564"/>
      <c r="AJ148" s="564"/>
      <c r="AK148" s="564"/>
      <c r="AL148" s="564"/>
      <c r="AM148" s="564"/>
      <c r="AN148" s="564"/>
      <c r="AO148" s="564"/>
      <c r="AP148" s="564"/>
      <c r="AQ148" s="564"/>
    </row>
    <row r="149" spans="1:43" ht="6.75" customHeight="1">
      <c r="A149" s="148"/>
      <c r="B149" s="592"/>
      <c r="C149" s="592"/>
      <c r="D149" s="592"/>
      <c r="E149" s="576"/>
      <c r="F149" s="576"/>
      <c r="G149" s="565"/>
      <c r="H149" s="565"/>
      <c r="I149" s="612"/>
      <c r="W149" s="565"/>
      <c r="X149" s="565"/>
      <c r="Y149" s="590"/>
      <c r="Z149" s="565"/>
      <c r="AA149" s="565"/>
      <c r="AB149" s="565"/>
      <c r="AC149" s="565"/>
      <c r="AD149" s="565"/>
      <c r="AE149" s="565"/>
      <c r="AI149" s="564"/>
      <c r="AJ149" s="564"/>
      <c r="AK149" s="564"/>
      <c r="AL149" s="564"/>
      <c r="AM149" s="564"/>
      <c r="AN149" s="564"/>
      <c r="AO149" s="564"/>
      <c r="AP149" s="564"/>
      <c r="AQ149" s="564"/>
    </row>
    <row r="150" spans="1:43" ht="6.75" customHeight="1">
      <c r="A150" s="148"/>
      <c r="B150" s="592"/>
      <c r="C150" s="592"/>
      <c r="D150" s="592"/>
      <c r="E150" s="142"/>
      <c r="F150" s="576"/>
      <c r="G150" s="565"/>
      <c r="H150" s="565"/>
      <c r="W150" s="565"/>
      <c r="X150" s="565"/>
      <c r="Y150" s="590"/>
      <c r="Z150" s="565"/>
      <c r="AA150" s="565"/>
      <c r="AB150" s="565"/>
      <c r="AC150" s="565"/>
      <c r="AD150" s="565"/>
      <c r="AE150" s="565"/>
      <c r="AI150" s="564"/>
      <c r="AJ150" s="564"/>
      <c r="AK150" s="564"/>
      <c r="AL150" s="564"/>
      <c r="AM150" s="564"/>
      <c r="AN150" s="564"/>
      <c r="AO150" s="564"/>
      <c r="AP150" s="564"/>
      <c r="AQ150" s="564"/>
    </row>
    <row r="151" spans="1:43" ht="6.75" customHeight="1">
      <c r="A151" s="148"/>
      <c r="F151" s="576"/>
      <c r="G151" s="565"/>
      <c r="H151" s="565"/>
      <c r="L151" s="567"/>
      <c r="Y151" s="590"/>
      <c r="Z151" s="565"/>
      <c r="AA151" s="565"/>
      <c r="AB151" s="565"/>
      <c r="AC151" s="565"/>
      <c r="AD151" s="565"/>
      <c r="AE151" s="565"/>
      <c r="AI151" s="564"/>
      <c r="AJ151" s="564"/>
      <c r="AK151" s="564"/>
      <c r="AL151" s="564"/>
      <c r="AM151" s="564"/>
      <c r="AN151" s="564"/>
      <c r="AO151" s="564"/>
      <c r="AP151" s="564"/>
      <c r="AQ151" s="564"/>
    </row>
    <row r="152" spans="1:43" ht="6.75" customHeight="1">
      <c r="A152" s="148"/>
      <c r="F152" s="127"/>
      <c r="G152" s="565"/>
      <c r="H152" s="565"/>
      <c r="I152" s="612"/>
      <c r="L152" s="567"/>
      <c r="Y152" s="590"/>
      <c r="Z152" s="565"/>
      <c r="AA152" s="565"/>
      <c r="AB152" s="565"/>
      <c r="AC152" s="565"/>
      <c r="AD152" s="565"/>
      <c r="AE152" s="565"/>
      <c r="AI152" s="564"/>
      <c r="AJ152" s="564"/>
      <c r="AK152" s="564"/>
      <c r="AL152" s="564"/>
      <c r="AM152" s="564"/>
      <c r="AN152" s="564"/>
      <c r="AO152" s="564"/>
      <c r="AP152" s="564"/>
      <c r="AQ152" s="564"/>
    </row>
    <row r="153" spans="1:43" ht="6.75" customHeight="1">
      <c r="A153" s="148"/>
      <c r="E153" s="142"/>
      <c r="F153" s="127"/>
      <c r="G153" s="565"/>
      <c r="H153" s="565"/>
      <c r="M153" s="567"/>
      <c r="N153" s="567"/>
      <c r="O153" s="567"/>
      <c r="P153" s="567"/>
      <c r="Q153" s="567"/>
      <c r="R153" s="567"/>
      <c r="S153" s="567"/>
      <c r="T153" s="567"/>
      <c r="U153" s="567"/>
      <c r="V153" s="567"/>
      <c r="W153" s="571"/>
      <c r="X153" s="571"/>
      <c r="Y153" s="590"/>
      <c r="Z153" s="565"/>
      <c r="AA153" s="565"/>
      <c r="AB153" s="565"/>
      <c r="AC153" s="565"/>
      <c r="AD153" s="565"/>
      <c r="AE153" s="565"/>
      <c r="AI153" s="564"/>
      <c r="AJ153" s="564"/>
      <c r="AK153" s="564"/>
      <c r="AL153" s="564"/>
      <c r="AM153" s="564"/>
      <c r="AN153" s="564"/>
      <c r="AO153" s="564"/>
      <c r="AP153" s="564"/>
      <c r="AQ153" s="564"/>
    </row>
    <row r="154" spans="1:43" ht="6.75" customHeight="1">
      <c r="A154" s="148"/>
      <c r="E154" s="142"/>
      <c r="F154" s="127"/>
      <c r="G154" s="565"/>
      <c r="H154" s="565"/>
      <c r="M154" s="567"/>
      <c r="N154" s="567"/>
      <c r="O154" s="567"/>
      <c r="P154" s="567"/>
      <c r="Q154" s="567"/>
      <c r="R154" s="567"/>
      <c r="S154" s="567"/>
      <c r="T154" s="567"/>
      <c r="U154" s="567"/>
      <c r="V154" s="567"/>
      <c r="W154" s="571"/>
      <c r="X154" s="571"/>
      <c r="Y154" s="590"/>
      <c r="Z154" s="565"/>
      <c r="AA154" s="565"/>
      <c r="AB154" s="565"/>
      <c r="AC154" s="565"/>
      <c r="AD154" s="565"/>
      <c r="AE154" s="565"/>
      <c r="AI154" s="564"/>
      <c r="AJ154" s="564"/>
      <c r="AK154" s="564"/>
      <c r="AL154" s="564"/>
      <c r="AM154" s="564"/>
      <c r="AN154" s="564"/>
      <c r="AO154" s="564"/>
      <c r="AP154" s="564"/>
      <c r="AQ154" s="564"/>
    </row>
    <row r="155" spans="1:43" ht="6.75" customHeight="1">
      <c r="A155" s="148"/>
      <c r="E155" s="142"/>
      <c r="F155" s="127"/>
      <c r="G155" s="565"/>
      <c r="H155" s="565"/>
      <c r="W155" s="565"/>
      <c r="X155" s="565"/>
      <c r="Y155" s="590"/>
      <c r="Z155" s="565"/>
      <c r="AA155" s="565"/>
      <c r="AB155" s="565"/>
      <c r="AC155" s="565"/>
      <c r="AD155" s="565"/>
      <c r="AE155" s="565"/>
      <c r="AI155" s="564"/>
      <c r="AJ155" s="564"/>
      <c r="AK155" s="564"/>
      <c r="AL155" s="564"/>
      <c r="AM155" s="564"/>
      <c r="AN155" s="564"/>
      <c r="AO155" s="564"/>
      <c r="AP155" s="564"/>
      <c r="AQ155" s="564"/>
    </row>
    <row r="156" spans="1:43" ht="6.75" customHeight="1">
      <c r="A156" s="148"/>
      <c r="E156" s="55"/>
      <c r="F156" s="127"/>
      <c r="G156" s="571"/>
      <c r="H156" s="565" t="s">
        <v>515</v>
      </c>
      <c r="W156" s="565"/>
      <c r="X156" s="565"/>
      <c r="Y156" s="590"/>
      <c r="Z156" s="565"/>
      <c r="AA156" s="565"/>
      <c r="AB156" s="565"/>
      <c r="AC156" s="565"/>
      <c r="AD156" s="565"/>
      <c r="AE156" s="565"/>
      <c r="AI156" s="564"/>
      <c r="AJ156" s="564"/>
      <c r="AK156" s="564"/>
      <c r="AL156" s="564"/>
      <c r="AM156" s="564"/>
      <c r="AN156" s="564"/>
      <c r="AO156" s="564"/>
      <c r="AP156" s="564"/>
      <c r="AQ156" s="564"/>
    </row>
    <row r="157" spans="1:43" ht="6.75" customHeight="1">
      <c r="A157" s="158"/>
      <c r="E157" s="142"/>
      <c r="G157" s="571"/>
      <c r="H157" s="565" t="s">
        <v>515</v>
      </c>
      <c r="W157" s="565"/>
      <c r="X157" s="565"/>
      <c r="Y157" s="590"/>
      <c r="Z157" s="565"/>
      <c r="AA157" s="565"/>
      <c r="AB157" s="565"/>
      <c r="AC157" s="565"/>
      <c r="AD157" s="565"/>
      <c r="AE157" s="565"/>
      <c r="AI157" s="564"/>
      <c r="AJ157" s="564"/>
      <c r="AK157" s="564"/>
      <c r="AL157" s="564"/>
      <c r="AM157" s="564"/>
      <c r="AN157" s="564"/>
      <c r="AO157" s="564"/>
      <c r="AP157" s="564"/>
      <c r="AQ157" s="564"/>
    </row>
    <row r="158" spans="1:43" ht="6.75" customHeight="1">
      <c r="A158" s="158"/>
      <c r="E158" s="55"/>
      <c r="G158" s="565"/>
      <c r="H158" s="565"/>
      <c r="W158" s="565"/>
      <c r="X158" s="565"/>
      <c r="Y158" s="590"/>
      <c r="Z158" s="565"/>
      <c r="AA158" s="565"/>
      <c r="AB158" s="565"/>
      <c r="AC158" s="565"/>
      <c r="AD158" s="565"/>
      <c r="AE158" s="565"/>
      <c r="AI158" s="564"/>
      <c r="AJ158" s="564"/>
      <c r="AK158" s="564"/>
      <c r="AL158" s="564"/>
      <c r="AM158" s="564"/>
      <c r="AN158" s="564"/>
      <c r="AO158" s="564"/>
      <c r="AP158" s="564"/>
      <c r="AQ158" s="564"/>
    </row>
    <row r="159" spans="1:43" ht="6.75" customHeight="1">
      <c r="A159" s="158"/>
      <c r="E159" s="142"/>
      <c r="F159" s="127"/>
      <c r="G159" s="565"/>
      <c r="H159" s="565"/>
      <c r="W159" s="565"/>
      <c r="X159" s="565"/>
      <c r="Y159" s="565"/>
      <c r="Z159" s="565"/>
      <c r="AA159" s="565"/>
      <c r="AB159" s="565" t="s">
        <v>1096</v>
      </c>
      <c r="AC159" s="565"/>
      <c r="AD159" s="565"/>
      <c r="AE159" s="565"/>
      <c r="AI159" s="564"/>
      <c r="AJ159" s="564"/>
      <c r="AK159" s="564"/>
      <c r="AL159" s="564"/>
      <c r="AM159" s="564"/>
      <c r="AN159" s="564"/>
      <c r="AO159" s="564"/>
      <c r="AP159" s="564"/>
      <c r="AQ159" s="564"/>
    </row>
    <row r="160" spans="1:43" ht="6.75" customHeight="1">
      <c r="A160" s="158"/>
      <c r="E160" s="142"/>
      <c r="F160" s="127"/>
      <c r="G160" s="565"/>
      <c r="H160" s="565"/>
      <c r="W160" s="565"/>
      <c r="X160" s="565"/>
      <c r="Y160" s="565"/>
      <c r="Z160" s="565"/>
      <c r="AA160" s="565"/>
      <c r="AB160" s="565"/>
      <c r="AC160" s="565"/>
      <c r="AD160" s="565"/>
      <c r="AE160" s="565"/>
      <c r="AI160" s="564"/>
      <c r="AJ160" s="564"/>
      <c r="AK160" s="564"/>
      <c r="AL160" s="564"/>
      <c r="AM160" s="564"/>
      <c r="AN160" s="564"/>
      <c r="AO160" s="564"/>
      <c r="AP160" s="564"/>
      <c r="AQ160" s="564"/>
    </row>
    <row r="161" spans="1:43" ht="6.75" customHeight="1">
      <c r="A161" s="158"/>
      <c r="E161" s="55"/>
      <c r="F161" s="55"/>
      <c r="G161" s="565"/>
      <c r="H161" s="565"/>
      <c r="I161" s="571"/>
      <c r="W161" s="565"/>
      <c r="X161" s="565"/>
      <c r="Y161" s="565"/>
      <c r="Z161" s="565"/>
      <c r="AA161" s="565"/>
      <c r="AB161" s="565"/>
      <c r="AC161" s="565"/>
      <c r="AD161" s="565"/>
      <c r="AE161" s="565"/>
      <c r="AI161" s="564"/>
      <c r="AJ161" s="564"/>
      <c r="AK161" s="564"/>
      <c r="AL161" s="564"/>
      <c r="AM161" s="564"/>
      <c r="AN161" s="564"/>
      <c r="AO161" s="564"/>
      <c r="AP161" s="564"/>
      <c r="AQ161" s="564"/>
    </row>
    <row r="162" spans="1:43" ht="6.75" customHeight="1">
      <c r="A162" s="158"/>
      <c r="B162" s="127"/>
      <c r="C162" s="148"/>
      <c r="D162" s="127"/>
      <c r="E162" s="142"/>
      <c r="G162" s="565"/>
      <c r="H162" s="565"/>
      <c r="I162" s="571"/>
      <c r="W162" s="565"/>
      <c r="X162" s="565"/>
      <c r="Y162" s="565"/>
      <c r="Z162" s="565"/>
      <c r="AA162" s="565"/>
      <c r="AB162" s="565"/>
      <c r="AC162" s="565"/>
      <c r="AD162" s="565"/>
      <c r="AE162" s="565"/>
      <c r="AI162" s="564"/>
      <c r="AJ162" s="564"/>
      <c r="AK162" s="564"/>
      <c r="AL162" s="564"/>
      <c r="AM162" s="564"/>
      <c r="AN162" s="564"/>
      <c r="AO162" s="564"/>
      <c r="AP162" s="564"/>
      <c r="AQ162" s="564"/>
    </row>
    <row r="163" spans="1:43" ht="6.75" customHeight="1">
      <c r="A163" s="158"/>
      <c r="B163" s="127"/>
      <c r="C163" s="148"/>
      <c r="D163" s="127"/>
      <c r="E163" s="142"/>
      <c r="G163" s="565"/>
      <c r="H163" s="565"/>
      <c r="I163" s="571"/>
      <c r="W163" s="565"/>
      <c r="X163" s="613"/>
      <c r="Y163" s="614"/>
      <c r="Z163" s="615" t="s">
        <v>286</v>
      </c>
      <c r="AA163" s="616"/>
      <c r="AB163" s="613" t="s">
        <v>1132</v>
      </c>
      <c r="AC163" s="613"/>
      <c r="AD163" s="617"/>
      <c r="AE163" s="614"/>
      <c r="AI163" s="564"/>
      <c r="AJ163" s="564"/>
      <c r="AK163" s="564"/>
      <c r="AL163" s="564"/>
      <c r="AM163" s="564"/>
      <c r="AN163" s="564"/>
      <c r="AO163" s="564"/>
      <c r="AP163" s="564"/>
      <c r="AQ163" s="564"/>
    </row>
    <row r="164" spans="1:43" ht="6.75" customHeight="1">
      <c r="A164" s="158"/>
      <c r="B164" s="127"/>
      <c r="C164" s="148"/>
      <c r="D164" s="127"/>
      <c r="E164" s="142"/>
      <c r="F164" s="55"/>
      <c r="G164" s="565"/>
      <c r="H164" s="565"/>
      <c r="I164" s="571"/>
      <c r="W164" s="565"/>
      <c r="X164" s="618"/>
      <c r="Y164" s="619"/>
      <c r="Z164" s="620" t="s">
        <v>280</v>
      </c>
      <c r="AA164" s="621" t="s">
        <v>1133</v>
      </c>
      <c r="AB164" s="620" t="s">
        <v>203</v>
      </c>
      <c r="AC164" s="618"/>
      <c r="AD164" s="622"/>
      <c r="AE164" s="619"/>
      <c r="AI164" s="564"/>
      <c r="AJ164" s="564"/>
      <c r="AK164" s="564"/>
      <c r="AL164" s="564"/>
      <c r="AM164" s="564"/>
      <c r="AN164" s="564"/>
      <c r="AO164" s="564"/>
      <c r="AP164" s="564"/>
      <c r="AQ164" s="564"/>
    </row>
    <row r="165" spans="1:43" ht="6.75" customHeight="1">
      <c r="A165" s="158"/>
      <c r="B165" s="127"/>
      <c r="C165" s="148"/>
      <c r="D165" s="127"/>
      <c r="E165" s="55"/>
      <c r="F165" s="55"/>
      <c r="G165" s="565"/>
      <c r="H165" s="565"/>
      <c r="I165" s="571"/>
      <c r="W165" s="565"/>
      <c r="X165" s="565" t="s">
        <v>1134</v>
      </c>
      <c r="Y165" s="565"/>
      <c r="Z165" s="610">
        <v>10000</v>
      </c>
      <c r="AA165" s="610">
        <v>3000</v>
      </c>
      <c r="AB165" s="610">
        <f>AA165/Z165*100</f>
        <v>30</v>
      </c>
      <c r="AC165" s="565" t="s">
        <v>1135</v>
      </c>
      <c r="AD165" s="565"/>
      <c r="AE165" s="565"/>
      <c r="AI165" s="564"/>
      <c r="AJ165" s="564"/>
      <c r="AK165" s="564"/>
      <c r="AL165" s="564"/>
      <c r="AM165" s="564"/>
      <c r="AN165" s="564"/>
      <c r="AO165" s="564"/>
      <c r="AP165" s="564"/>
      <c r="AQ165" s="564"/>
    </row>
    <row r="166" spans="1:43" ht="6.75" customHeight="1">
      <c r="A166" s="158"/>
      <c r="B166" s="127"/>
      <c r="C166" s="148"/>
      <c r="D166" s="127"/>
      <c r="E166" s="55"/>
      <c r="F166" s="55"/>
      <c r="G166" s="565"/>
      <c r="H166" s="565"/>
      <c r="I166" s="571"/>
      <c r="W166" s="565"/>
      <c r="X166" s="565"/>
      <c r="Y166" s="565"/>
      <c r="Z166" s="610"/>
      <c r="AA166" s="610"/>
      <c r="AB166" s="610"/>
      <c r="AC166" s="565"/>
      <c r="AD166" s="565"/>
      <c r="AE166" s="565"/>
      <c r="AI166" s="564"/>
      <c r="AJ166" s="564"/>
      <c r="AK166" s="564"/>
      <c r="AL166" s="564"/>
      <c r="AM166" s="564"/>
      <c r="AN166" s="564"/>
      <c r="AO166" s="564"/>
      <c r="AP166" s="564"/>
      <c r="AQ166" s="564"/>
    </row>
    <row r="167" spans="1:43" ht="6.75" customHeight="1">
      <c r="A167" s="158"/>
      <c r="B167" s="127"/>
      <c r="C167" s="148"/>
      <c r="D167" s="127"/>
      <c r="E167" s="55"/>
      <c r="F167" s="55"/>
      <c r="G167" s="565"/>
      <c r="H167" s="565"/>
      <c r="I167" s="571"/>
      <c r="W167" s="565"/>
      <c r="X167" s="565"/>
      <c r="Y167" s="565"/>
      <c r="Z167" s="610"/>
      <c r="AA167" s="610"/>
      <c r="AB167" s="610"/>
      <c r="AC167" s="565"/>
      <c r="AD167" s="565"/>
      <c r="AE167" s="565"/>
      <c r="AI167" s="564"/>
      <c r="AJ167" s="564"/>
      <c r="AK167" s="564"/>
      <c r="AL167" s="564"/>
      <c r="AM167" s="564"/>
      <c r="AN167" s="564"/>
      <c r="AO167" s="564"/>
      <c r="AP167" s="564"/>
      <c r="AQ167" s="564"/>
    </row>
    <row r="168" spans="1:43" ht="6.75" customHeight="1">
      <c r="A168" s="158"/>
      <c r="B168" s="127"/>
      <c r="C168" s="148"/>
      <c r="D168" s="127"/>
      <c r="E168" s="55"/>
      <c r="F168" s="55"/>
      <c r="G168" s="565"/>
      <c r="H168" s="565"/>
      <c r="I168" s="571"/>
      <c r="W168" s="565"/>
      <c r="X168" s="565"/>
      <c r="Y168" s="565"/>
      <c r="Z168" s="610"/>
      <c r="AA168" s="610"/>
      <c r="AB168" s="610"/>
      <c r="AC168" s="565"/>
      <c r="AD168" s="565"/>
      <c r="AE168" s="565"/>
      <c r="AI168" s="564"/>
      <c r="AJ168" s="564"/>
      <c r="AK168" s="564"/>
      <c r="AL168" s="564"/>
      <c r="AM168" s="564"/>
      <c r="AN168" s="564"/>
      <c r="AO168" s="564"/>
      <c r="AP168" s="564"/>
      <c r="AQ168" s="564"/>
    </row>
    <row r="169" spans="1:43" ht="6.75" customHeight="1">
      <c r="A169" s="158"/>
      <c r="B169" s="127"/>
      <c r="C169" s="148"/>
      <c r="D169" s="127"/>
      <c r="E169" s="55"/>
      <c r="F169" s="55"/>
      <c r="G169" s="565"/>
      <c r="H169" s="565"/>
      <c r="I169" s="571"/>
      <c r="W169" s="565"/>
      <c r="X169" s="565"/>
      <c r="Y169" s="565"/>
      <c r="Z169" s="565"/>
      <c r="AA169" s="565"/>
      <c r="AB169" s="565"/>
      <c r="AC169" s="565"/>
      <c r="AD169" s="565"/>
      <c r="AE169" s="565"/>
      <c r="AI169" s="564"/>
      <c r="AJ169" s="564"/>
      <c r="AK169" s="564"/>
      <c r="AL169" s="564"/>
      <c r="AM169" s="564"/>
      <c r="AN169" s="564"/>
      <c r="AO169" s="564"/>
      <c r="AP169" s="564"/>
      <c r="AQ169" s="564"/>
    </row>
    <row r="170" spans="1:43" ht="6.75" customHeight="1">
      <c r="A170" s="158"/>
      <c r="B170" s="127"/>
      <c r="C170" s="148"/>
      <c r="D170" s="127"/>
      <c r="E170" s="55"/>
      <c r="F170" s="55"/>
      <c r="G170" s="565"/>
      <c r="H170" s="565"/>
      <c r="I170" s="571"/>
      <c r="W170" s="565"/>
      <c r="X170" s="565"/>
      <c r="Y170" s="565"/>
      <c r="Z170" s="565"/>
      <c r="AA170" s="565"/>
      <c r="AB170" s="565"/>
      <c r="AC170" s="565"/>
      <c r="AD170" s="565"/>
      <c r="AE170" s="565"/>
      <c r="AI170" s="564"/>
      <c r="AJ170" s="564"/>
      <c r="AK170" s="564"/>
      <c r="AL170" s="564"/>
      <c r="AM170" s="564"/>
      <c r="AN170" s="564"/>
      <c r="AO170" s="564"/>
      <c r="AP170" s="564"/>
      <c r="AQ170" s="564"/>
    </row>
    <row r="171" spans="1:43" ht="6.75" customHeight="1">
      <c r="A171" s="158"/>
      <c r="B171" s="127"/>
      <c r="C171" s="148"/>
      <c r="D171" s="127"/>
      <c r="E171" s="55"/>
      <c r="F171" s="55"/>
      <c r="G171" s="565"/>
      <c r="H171" s="565"/>
      <c r="I171" s="571"/>
      <c r="W171" s="565"/>
      <c r="X171" s="565"/>
      <c r="Y171" s="565"/>
      <c r="Z171" s="565"/>
      <c r="AA171" s="565"/>
      <c r="AB171" s="565"/>
      <c r="AC171" s="565"/>
      <c r="AD171" s="565"/>
      <c r="AE171" s="565"/>
      <c r="AI171" s="564"/>
      <c r="AJ171" s="564"/>
      <c r="AK171" s="564"/>
      <c r="AL171" s="564"/>
      <c r="AM171" s="564"/>
      <c r="AN171" s="564"/>
      <c r="AO171" s="564"/>
      <c r="AP171" s="564"/>
      <c r="AQ171" s="564"/>
    </row>
    <row r="172" spans="1:43" ht="6.75" customHeight="1">
      <c r="A172" s="158"/>
      <c r="B172" s="127"/>
      <c r="C172" s="148"/>
      <c r="D172" s="127"/>
      <c r="E172" s="55"/>
      <c r="F172" s="55"/>
      <c r="G172" s="565"/>
      <c r="H172" s="565"/>
      <c r="I172" s="571"/>
      <c r="W172" s="565"/>
      <c r="X172" s="565"/>
      <c r="Y172" s="565"/>
      <c r="Z172" s="565"/>
      <c r="AA172" s="565"/>
      <c r="AB172" s="565"/>
      <c r="AC172" s="565"/>
      <c r="AD172" s="565"/>
      <c r="AE172" s="565"/>
      <c r="AI172" s="564"/>
      <c r="AJ172" s="564"/>
      <c r="AK172" s="564"/>
      <c r="AL172" s="564"/>
      <c r="AM172" s="564"/>
      <c r="AN172" s="564"/>
      <c r="AO172" s="564"/>
      <c r="AP172" s="564"/>
      <c r="AQ172" s="564"/>
    </row>
    <row r="173" spans="1:43" ht="6.75" customHeight="1">
      <c r="A173" s="158"/>
      <c r="B173" s="127"/>
      <c r="C173" s="148"/>
      <c r="D173" s="127"/>
      <c r="E173" s="55"/>
      <c r="F173" s="55"/>
      <c r="G173" s="565"/>
      <c r="H173" s="565"/>
      <c r="I173" s="571"/>
      <c r="W173" s="565"/>
      <c r="X173" s="565"/>
      <c r="Y173" s="565"/>
      <c r="Z173" s="565"/>
      <c r="AA173" s="565"/>
      <c r="AB173" s="565"/>
      <c r="AC173" s="565"/>
      <c r="AD173" s="565"/>
      <c r="AE173" s="565"/>
      <c r="AI173" s="564"/>
      <c r="AJ173" s="564"/>
      <c r="AK173" s="564"/>
      <c r="AL173" s="564"/>
      <c r="AM173" s="564"/>
      <c r="AN173" s="564"/>
      <c r="AO173" s="564"/>
      <c r="AP173" s="564"/>
      <c r="AQ173" s="564"/>
    </row>
    <row r="174" spans="1:43" ht="6.75" customHeight="1">
      <c r="A174" s="158"/>
      <c r="B174" s="127"/>
      <c r="C174" s="148"/>
      <c r="D174" s="127"/>
      <c r="E174" s="55"/>
      <c r="F174" s="55"/>
      <c r="G174" s="565"/>
      <c r="H174" s="565"/>
      <c r="I174" s="571"/>
      <c r="W174" s="565"/>
      <c r="X174" s="565"/>
      <c r="Y174" s="565"/>
      <c r="Z174" s="565"/>
      <c r="AA174" s="565"/>
      <c r="AB174" s="565"/>
      <c r="AC174" s="565"/>
      <c r="AD174" s="565"/>
      <c r="AE174" s="565"/>
      <c r="AI174" s="564"/>
      <c r="AJ174" s="564"/>
      <c r="AK174" s="564"/>
      <c r="AL174" s="564"/>
      <c r="AM174" s="564"/>
      <c r="AN174" s="564"/>
      <c r="AO174" s="564"/>
      <c r="AP174" s="564"/>
      <c r="AQ174" s="564"/>
    </row>
    <row r="175" spans="1:43" ht="6.75" customHeight="1">
      <c r="A175" s="158"/>
      <c r="B175" s="127"/>
      <c r="C175" s="148"/>
      <c r="D175" s="127"/>
      <c r="E175" s="55"/>
      <c r="F175" s="55"/>
      <c r="G175" s="565"/>
      <c r="H175" s="565"/>
      <c r="I175" s="571"/>
      <c r="W175" s="565"/>
      <c r="X175" s="565"/>
      <c r="Y175" s="565"/>
      <c r="Z175" s="565"/>
      <c r="AA175" s="565"/>
      <c r="AB175" s="565"/>
      <c r="AC175" s="565"/>
      <c r="AD175" s="565"/>
      <c r="AE175" s="565"/>
      <c r="AI175" s="564"/>
      <c r="AJ175" s="564"/>
      <c r="AK175" s="564"/>
      <c r="AL175" s="564"/>
      <c r="AM175" s="564"/>
      <c r="AN175" s="564"/>
      <c r="AO175" s="564"/>
      <c r="AP175" s="564"/>
      <c r="AQ175" s="564"/>
    </row>
    <row r="176" spans="1:43" ht="6.75" customHeight="1">
      <c r="A176" s="158"/>
      <c r="E176" s="55"/>
      <c r="F176" s="55"/>
      <c r="G176" s="565"/>
      <c r="H176" s="565"/>
      <c r="I176" s="571"/>
      <c r="J176" s="564" t="s">
        <v>515</v>
      </c>
      <c r="W176" s="565"/>
      <c r="X176" s="565"/>
      <c r="Y176" s="565"/>
      <c r="Z176" s="565"/>
      <c r="AA176" s="565"/>
      <c r="AB176" s="565"/>
      <c r="AC176" s="565"/>
      <c r="AD176" s="565"/>
      <c r="AE176" s="565"/>
      <c r="AI176" s="564"/>
      <c r="AJ176" s="564"/>
      <c r="AK176" s="564"/>
      <c r="AL176" s="564"/>
      <c r="AM176" s="564"/>
      <c r="AN176" s="564"/>
      <c r="AO176" s="564"/>
      <c r="AP176" s="564"/>
      <c r="AQ176" s="564"/>
    </row>
    <row r="177" spans="1:43" ht="6.75" customHeight="1">
      <c r="A177" s="158"/>
      <c r="B177" s="127"/>
      <c r="C177" s="148"/>
      <c r="D177" s="127"/>
      <c r="E177" s="55"/>
      <c r="F177" s="55"/>
      <c r="G177" s="565"/>
      <c r="H177" s="565"/>
      <c r="I177" s="571"/>
      <c r="J177" s="623" t="s">
        <v>515</v>
      </c>
      <c r="K177" s="567"/>
      <c r="W177" s="565"/>
      <c r="X177" s="565"/>
      <c r="Y177" s="565"/>
      <c r="Z177" s="565"/>
      <c r="AA177" s="565"/>
      <c r="AB177" s="565"/>
      <c r="AC177" s="565"/>
      <c r="AD177" s="565"/>
      <c r="AE177" s="565"/>
      <c r="AI177" s="564"/>
      <c r="AJ177" s="564"/>
      <c r="AK177" s="564"/>
      <c r="AL177" s="564"/>
      <c r="AM177" s="564"/>
      <c r="AN177" s="564"/>
      <c r="AO177" s="564"/>
      <c r="AP177" s="564"/>
      <c r="AQ177" s="564"/>
    </row>
    <row r="178" spans="1:43" ht="6.75" customHeight="1">
      <c r="A178" s="158"/>
      <c r="B178" s="127"/>
      <c r="C178" s="154"/>
      <c r="D178" s="127"/>
      <c r="E178" s="55"/>
      <c r="F178" s="55"/>
      <c r="G178" s="565"/>
      <c r="H178" s="565"/>
      <c r="I178" s="571"/>
      <c r="J178" s="567" t="s">
        <v>515</v>
      </c>
      <c r="K178" s="567"/>
      <c r="W178" s="565"/>
      <c r="X178" s="565"/>
      <c r="Y178" s="565"/>
      <c r="Z178" s="565"/>
      <c r="AA178" s="565"/>
      <c r="AB178" s="565"/>
      <c r="AC178" s="565"/>
      <c r="AD178" s="565"/>
      <c r="AE178" s="565"/>
      <c r="AI178" s="564"/>
      <c r="AJ178" s="564"/>
      <c r="AK178" s="564"/>
      <c r="AL178" s="564"/>
      <c r="AM178" s="564"/>
      <c r="AN178" s="564"/>
      <c r="AO178" s="564"/>
      <c r="AP178" s="564"/>
      <c r="AQ178" s="564"/>
    </row>
    <row r="179" spans="1:43" ht="6.75" customHeight="1">
      <c r="A179" s="158"/>
      <c r="B179" s="55"/>
      <c r="C179" s="624"/>
      <c r="D179" s="55"/>
      <c r="E179" s="55"/>
      <c r="F179" s="55"/>
      <c r="G179" s="565"/>
      <c r="H179" s="565"/>
      <c r="I179" s="571"/>
      <c r="J179" s="567" t="s">
        <v>515</v>
      </c>
      <c r="K179" s="567"/>
      <c r="W179" s="565"/>
      <c r="X179" s="565"/>
      <c r="Y179" s="565"/>
      <c r="Z179" s="565"/>
      <c r="AA179" s="565"/>
      <c r="AB179" s="565"/>
      <c r="AC179" s="565"/>
      <c r="AD179" s="565"/>
      <c r="AE179" s="565"/>
      <c r="AI179" s="564"/>
      <c r="AJ179" s="564"/>
      <c r="AK179" s="564"/>
      <c r="AL179" s="564"/>
      <c r="AM179" s="564"/>
      <c r="AN179" s="564"/>
      <c r="AO179" s="564"/>
      <c r="AP179" s="564"/>
      <c r="AQ179" s="564"/>
    </row>
    <row r="180" spans="1:43" ht="6.75" customHeight="1">
      <c r="A180" s="158"/>
      <c r="B180" s="127"/>
      <c r="C180" s="154"/>
      <c r="D180" s="127"/>
      <c r="E180" s="55"/>
      <c r="F180" s="55"/>
      <c r="G180" s="565"/>
      <c r="H180" s="565"/>
      <c r="I180" s="571"/>
      <c r="W180" s="565"/>
      <c r="X180" s="565"/>
      <c r="Y180" s="565"/>
      <c r="Z180" s="565"/>
      <c r="AA180" s="565"/>
      <c r="AB180" s="565"/>
      <c r="AC180" s="565"/>
      <c r="AD180" s="565"/>
      <c r="AE180" s="565"/>
      <c r="AI180" s="564"/>
      <c r="AJ180" s="564"/>
      <c r="AK180" s="564"/>
      <c r="AL180" s="564"/>
      <c r="AM180" s="564"/>
      <c r="AN180" s="564"/>
      <c r="AO180" s="564"/>
      <c r="AP180" s="564"/>
      <c r="AQ180" s="564"/>
    </row>
    <row r="181" spans="1:43" ht="6.75" customHeight="1">
      <c r="A181" s="158"/>
      <c r="E181" s="55"/>
      <c r="F181" s="55"/>
      <c r="G181" s="565"/>
      <c r="H181" s="565"/>
      <c r="I181" s="571"/>
      <c r="W181" s="565"/>
      <c r="X181" s="565"/>
      <c r="Y181" s="565"/>
      <c r="Z181" s="565"/>
      <c r="AA181" s="565"/>
      <c r="AB181" s="565"/>
      <c r="AC181" s="565"/>
      <c r="AD181" s="565"/>
      <c r="AE181" s="565"/>
      <c r="AI181" s="564"/>
      <c r="AJ181" s="564"/>
      <c r="AK181" s="564"/>
      <c r="AL181" s="564"/>
      <c r="AM181" s="564"/>
      <c r="AN181" s="564"/>
      <c r="AO181" s="564"/>
      <c r="AP181" s="564"/>
      <c r="AQ181" s="564"/>
    </row>
    <row r="182" spans="1:43" ht="6.75" customHeight="1">
      <c r="A182" s="158"/>
      <c r="E182" s="55"/>
      <c r="F182" s="55"/>
      <c r="G182" s="565"/>
      <c r="H182" s="565"/>
      <c r="I182" s="571"/>
      <c r="W182" s="565"/>
      <c r="X182" s="565"/>
      <c r="Y182" s="565"/>
      <c r="Z182" s="565"/>
      <c r="AA182" s="565"/>
      <c r="AB182" s="565"/>
      <c r="AC182" s="565"/>
      <c r="AD182" s="565"/>
      <c r="AE182" s="565"/>
      <c r="AI182" s="564"/>
      <c r="AJ182" s="564"/>
      <c r="AK182" s="564"/>
      <c r="AL182" s="564"/>
      <c r="AM182" s="564"/>
      <c r="AN182" s="564"/>
      <c r="AO182" s="564"/>
      <c r="AP182" s="564"/>
      <c r="AQ182" s="564"/>
    </row>
    <row r="183" spans="1:43" ht="6.75" customHeight="1">
      <c r="A183" s="158"/>
      <c r="B183" s="127"/>
      <c r="C183" s="154"/>
      <c r="D183" s="127"/>
      <c r="E183" s="55"/>
      <c r="F183" s="55"/>
      <c r="G183" s="565"/>
      <c r="H183" s="565"/>
      <c r="I183" s="571"/>
      <c r="W183" s="565"/>
      <c r="X183" s="565"/>
      <c r="Y183" s="565"/>
      <c r="Z183" s="565"/>
      <c r="AA183" s="565"/>
      <c r="AB183" s="565"/>
      <c r="AC183" s="565"/>
      <c r="AD183" s="565"/>
      <c r="AE183" s="565"/>
      <c r="AI183" s="564"/>
      <c r="AJ183" s="564"/>
      <c r="AK183" s="564"/>
      <c r="AL183" s="564"/>
      <c r="AM183" s="564"/>
      <c r="AN183" s="564"/>
      <c r="AO183" s="564"/>
      <c r="AP183" s="564"/>
      <c r="AQ183" s="564"/>
    </row>
    <row r="184" spans="1:43" ht="6.75" customHeight="1">
      <c r="A184" s="158"/>
      <c r="B184" s="127"/>
      <c r="C184" s="154"/>
      <c r="D184" s="127"/>
      <c r="E184" s="55"/>
      <c r="F184" s="55"/>
      <c r="G184" s="565"/>
      <c r="H184" s="565"/>
      <c r="I184" s="571"/>
      <c r="J184" s="612"/>
      <c r="K184" s="612"/>
      <c r="W184" s="565"/>
      <c r="X184" s="565" t="s">
        <v>1098</v>
      </c>
      <c r="Y184" s="565"/>
      <c r="Z184" s="610" t="e">
        <f>Z165-#REF!</f>
        <v>#REF!</v>
      </c>
      <c r="AA184" s="610" t="e">
        <f>AA165-#REF!</f>
        <v>#REF!</v>
      </c>
      <c r="AB184" s="610" t="s">
        <v>515</v>
      </c>
      <c r="AC184" s="565" t="s">
        <v>1136</v>
      </c>
      <c r="AD184" s="565"/>
      <c r="AE184" s="565"/>
      <c r="AI184" s="564"/>
      <c r="AJ184" s="564"/>
      <c r="AK184" s="564"/>
      <c r="AL184" s="564"/>
      <c r="AM184" s="564"/>
      <c r="AN184" s="564"/>
      <c r="AO184" s="564"/>
      <c r="AP184" s="564"/>
      <c r="AQ184" s="564"/>
    </row>
    <row r="185" spans="1:43" ht="6.75" customHeight="1">
      <c r="A185" s="158"/>
      <c r="B185" s="55"/>
      <c r="C185" s="624"/>
      <c r="D185" s="55"/>
      <c r="E185" s="55"/>
      <c r="F185" s="55"/>
      <c r="G185" s="565"/>
      <c r="H185" s="565"/>
      <c r="I185" s="571"/>
      <c r="W185" s="565"/>
      <c r="X185" s="571" t="s">
        <v>1137</v>
      </c>
      <c r="Y185" s="571"/>
      <c r="Z185" s="582">
        <v>3000</v>
      </c>
      <c r="AA185" s="571"/>
      <c r="AB185" s="571" t="s">
        <v>1138</v>
      </c>
      <c r="AC185" s="565"/>
      <c r="AD185" s="565"/>
      <c r="AE185" s="565"/>
      <c r="AI185" s="564"/>
      <c r="AJ185" s="564"/>
      <c r="AK185" s="564"/>
      <c r="AL185" s="564"/>
      <c r="AM185" s="564"/>
      <c r="AN185" s="564"/>
      <c r="AO185" s="564"/>
      <c r="AP185" s="564"/>
      <c r="AQ185" s="564"/>
    </row>
    <row r="186" spans="1:43" ht="6.75" customHeight="1">
      <c r="A186" s="158"/>
      <c r="E186" s="55"/>
      <c r="F186" s="55"/>
      <c r="G186" s="565"/>
      <c r="H186" s="565"/>
      <c r="I186" s="571"/>
      <c r="W186" s="565"/>
      <c r="X186" s="571"/>
      <c r="Y186" s="571"/>
      <c r="Z186" s="582"/>
      <c r="AA186" s="571"/>
      <c r="AB186" s="571"/>
      <c r="AC186" s="565"/>
      <c r="AD186" s="565"/>
      <c r="AE186" s="565"/>
      <c r="AI186" s="564"/>
      <c r="AJ186" s="564"/>
      <c r="AK186" s="564"/>
      <c r="AL186" s="564"/>
      <c r="AM186" s="564"/>
      <c r="AN186" s="564"/>
      <c r="AO186" s="564"/>
      <c r="AP186" s="564"/>
      <c r="AQ186" s="564"/>
    </row>
    <row r="187" spans="1:43" ht="6.75" customHeight="1">
      <c r="A187" s="158"/>
      <c r="E187" s="55"/>
      <c r="F187" s="55"/>
      <c r="G187" s="565"/>
      <c r="H187" s="565"/>
      <c r="I187" s="571"/>
      <c r="K187" s="612" t="s">
        <v>515</v>
      </c>
      <c r="O187" s="567"/>
      <c r="P187" s="567"/>
      <c r="W187" s="565"/>
      <c r="X187" s="565"/>
      <c r="Y187" s="565"/>
      <c r="Z187" s="565"/>
      <c r="AA187" s="565"/>
      <c r="AB187" s="565"/>
      <c r="AC187" s="565"/>
      <c r="AD187" s="565"/>
      <c r="AE187" s="565"/>
      <c r="AI187" s="564"/>
      <c r="AJ187" s="564"/>
      <c r="AK187" s="564"/>
      <c r="AL187" s="564"/>
      <c r="AM187" s="564"/>
      <c r="AN187" s="564"/>
      <c r="AO187" s="564"/>
      <c r="AP187" s="564"/>
      <c r="AQ187" s="564"/>
    </row>
    <row r="188" spans="1:43" ht="6.75" customHeight="1">
      <c r="A188" s="158"/>
      <c r="B188" s="55"/>
      <c r="C188" s="624"/>
      <c r="D188" s="55"/>
      <c r="E188" s="55"/>
      <c r="F188" s="55"/>
      <c r="G188" s="565"/>
      <c r="H188" s="565"/>
      <c r="I188" s="571"/>
      <c r="O188" s="567"/>
      <c r="P188" s="567"/>
      <c r="W188" s="565"/>
      <c r="X188" s="565"/>
      <c r="Y188" s="565"/>
      <c r="Z188" s="565"/>
      <c r="AA188" s="565"/>
      <c r="AB188" s="565"/>
      <c r="AC188" s="565"/>
      <c r="AD188" s="565"/>
      <c r="AE188" s="565"/>
      <c r="AI188" s="564"/>
      <c r="AJ188" s="564"/>
      <c r="AK188" s="564"/>
      <c r="AL188" s="564"/>
      <c r="AM188" s="564"/>
      <c r="AN188" s="564"/>
      <c r="AO188" s="564"/>
      <c r="AP188" s="564"/>
      <c r="AQ188" s="564"/>
    </row>
    <row r="189" spans="1:43" ht="6.75" customHeight="1">
      <c r="A189" s="158"/>
      <c r="B189" s="624"/>
      <c r="C189" s="624"/>
      <c r="D189" s="55"/>
      <c r="E189" s="55"/>
      <c r="F189" s="55"/>
      <c r="G189" s="565"/>
      <c r="H189" s="565"/>
      <c r="I189" s="571"/>
      <c r="O189" s="625"/>
      <c r="P189" s="625"/>
      <c r="Q189" s="567"/>
      <c r="R189" s="567"/>
      <c r="S189" s="567"/>
      <c r="T189" s="567"/>
      <c r="U189" s="567"/>
      <c r="V189" s="567"/>
      <c r="W189" s="571"/>
      <c r="X189" s="565"/>
      <c r="Y189" s="565"/>
      <c r="Z189" s="565"/>
      <c r="AA189" s="565"/>
      <c r="AB189" s="565"/>
      <c r="AC189" s="565"/>
      <c r="AD189" s="565"/>
      <c r="AE189" s="565"/>
      <c r="AI189" s="564"/>
      <c r="AJ189" s="564"/>
      <c r="AK189" s="564"/>
      <c r="AL189" s="564"/>
      <c r="AM189" s="564"/>
      <c r="AN189" s="564"/>
      <c r="AO189" s="564"/>
      <c r="AP189" s="564"/>
      <c r="AQ189" s="564"/>
    </row>
    <row r="190" spans="1:43" ht="6.75" customHeight="1">
      <c r="A190" s="158"/>
      <c r="B190" s="55"/>
      <c r="C190" s="624"/>
      <c r="D190" s="55"/>
      <c r="E190" s="55"/>
      <c r="F190" s="55"/>
      <c r="G190" s="565"/>
      <c r="H190" s="565"/>
      <c r="I190" s="571"/>
      <c r="O190" s="625"/>
      <c r="P190" s="625"/>
      <c r="Q190" s="567"/>
      <c r="R190" s="567"/>
      <c r="S190" s="567"/>
      <c r="T190" s="567"/>
      <c r="U190" s="567"/>
      <c r="V190" s="567"/>
      <c r="W190" s="571"/>
      <c r="X190" s="565"/>
      <c r="Y190" s="565"/>
      <c r="Z190" s="565"/>
      <c r="AA190" s="565"/>
      <c r="AB190" s="565"/>
      <c r="AC190" s="565"/>
      <c r="AD190" s="565"/>
      <c r="AE190" s="565"/>
      <c r="AI190" s="564"/>
      <c r="AJ190" s="564"/>
      <c r="AK190" s="564"/>
      <c r="AL190" s="564"/>
      <c r="AM190" s="564"/>
      <c r="AN190" s="564"/>
      <c r="AO190" s="564"/>
      <c r="AP190" s="564"/>
      <c r="AQ190" s="564"/>
    </row>
    <row r="191" spans="1:43" ht="6.75" customHeight="1">
      <c r="A191" s="158"/>
      <c r="B191" s="55"/>
      <c r="C191" s="55"/>
      <c r="D191" s="55"/>
      <c r="E191" s="55"/>
      <c r="F191" s="55"/>
      <c r="G191" s="565"/>
      <c r="H191" s="565"/>
      <c r="I191" s="571"/>
      <c r="O191" s="567"/>
      <c r="P191" s="567"/>
      <c r="Q191" s="567"/>
      <c r="R191" s="567"/>
      <c r="S191" s="567"/>
      <c r="T191" s="567"/>
      <c r="U191" s="567"/>
      <c r="V191" s="567"/>
      <c r="W191" s="571"/>
      <c r="X191" s="565"/>
      <c r="Y191" s="565"/>
      <c r="Z191" s="565"/>
      <c r="AA191" s="565"/>
      <c r="AB191" s="565"/>
      <c r="AC191" s="565"/>
      <c r="AD191" s="565"/>
      <c r="AE191" s="565"/>
      <c r="AI191" s="564"/>
      <c r="AJ191" s="564"/>
      <c r="AK191" s="564"/>
      <c r="AL191" s="564"/>
      <c r="AM191" s="564"/>
      <c r="AN191" s="564"/>
      <c r="AO191" s="564"/>
      <c r="AP191" s="564"/>
      <c r="AQ191" s="564"/>
    </row>
    <row r="192" spans="1:43" ht="6.75" customHeight="1">
      <c r="A192" s="158"/>
      <c r="B192" s="55"/>
      <c r="C192" s="55"/>
      <c r="D192" s="55"/>
      <c r="E192" s="55"/>
      <c r="F192" s="55"/>
      <c r="G192" s="565"/>
      <c r="H192" s="565"/>
      <c r="I192" s="571"/>
      <c r="O192" s="567"/>
      <c r="P192" s="567"/>
      <c r="Q192" s="567"/>
      <c r="R192" s="567"/>
      <c r="S192" s="567"/>
      <c r="T192" s="567"/>
      <c r="U192" s="567"/>
      <c r="V192" s="567"/>
      <c r="W192" s="571"/>
      <c r="X192" s="565"/>
      <c r="Y192" s="565"/>
      <c r="Z192" s="565"/>
      <c r="AA192" s="565"/>
      <c r="AB192" s="565"/>
      <c r="AC192" s="565"/>
      <c r="AD192" s="565"/>
      <c r="AE192" s="565"/>
      <c r="AI192" s="564"/>
      <c r="AJ192" s="564"/>
      <c r="AK192" s="564"/>
      <c r="AL192" s="564"/>
      <c r="AM192" s="564"/>
      <c r="AN192" s="564"/>
      <c r="AO192" s="564"/>
      <c r="AP192" s="564"/>
      <c r="AQ192" s="564"/>
    </row>
    <row r="193" spans="1:43" ht="6.75" customHeight="1">
      <c r="A193" s="158"/>
      <c r="B193" s="55"/>
      <c r="C193" s="55"/>
      <c r="D193" s="55"/>
      <c r="E193" s="55"/>
      <c r="F193" s="55"/>
      <c r="G193" s="565"/>
      <c r="H193" s="565"/>
      <c r="I193" s="571"/>
      <c r="O193" s="567"/>
      <c r="P193" s="567"/>
      <c r="Q193" s="567"/>
      <c r="R193" s="567"/>
      <c r="S193" s="567"/>
      <c r="T193" s="567"/>
      <c r="U193" s="567"/>
      <c r="V193" s="567"/>
      <c r="W193" s="571"/>
      <c r="X193" s="571"/>
      <c r="Y193" s="571"/>
      <c r="Z193" s="565"/>
      <c r="AA193" s="565"/>
      <c r="AB193" s="565"/>
      <c r="AC193" s="565"/>
      <c r="AD193" s="565"/>
      <c r="AE193" s="565"/>
      <c r="AI193" s="564"/>
      <c r="AJ193" s="564"/>
      <c r="AK193" s="564"/>
      <c r="AL193" s="564"/>
      <c r="AM193" s="564"/>
      <c r="AN193" s="564"/>
      <c r="AO193" s="564"/>
      <c r="AP193" s="564"/>
      <c r="AQ193" s="564"/>
    </row>
    <row r="194" spans="1:43" ht="6.75" customHeight="1">
      <c r="A194" s="158"/>
      <c r="B194" s="55"/>
      <c r="C194" s="55"/>
      <c r="D194" s="55"/>
      <c r="E194" s="55"/>
      <c r="F194" s="55"/>
      <c r="G194" s="565"/>
      <c r="H194" s="565"/>
      <c r="I194" s="571"/>
      <c r="O194" s="625"/>
      <c r="P194" s="625"/>
      <c r="Q194" s="567"/>
      <c r="R194" s="567"/>
      <c r="S194" s="567"/>
      <c r="T194" s="567"/>
      <c r="U194" s="567"/>
      <c r="V194" s="567"/>
      <c r="W194" s="571"/>
      <c r="X194" s="571"/>
      <c r="Y194" s="571"/>
      <c r="Z194" s="565"/>
      <c r="AA194" s="565"/>
      <c r="AB194" s="565"/>
      <c r="AC194" s="565"/>
      <c r="AD194" s="565"/>
      <c r="AE194" s="565"/>
      <c r="AI194" s="564"/>
      <c r="AJ194" s="564"/>
      <c r="AK194" s="564"/>
      <c r="AL194" s="564"/>
      <c r="AM194" s="564"/>
      <c r="AN194" s="564"/>
      <c r="AO194" s="564"/>
      <c r="AP194" s="564"/>
      <c r="AQ194" s="564"/>
    </row>
    <row r="195" spans="1:43" ht="6.75" customHeight="1">
      <c r="A195" s="158"/>
      <c r="B195" s="55"/>
      <c r="C195" s="55"/>
      <c r="D195" s="55"/>
      <c r="E195" s="55"/>
      <c r="F195" s="55"/>
      <c r="G195" s="565"/>
      <c r="H195" s="565"/>
      <c r="I195" s="571"/>
      <c r="L195" s="588" t="s">
        <v>515</v>
      </c>
      <c r="O195" s="626"/>
      <c r="P195" s="612"/>
      <c r="W195" s="565"/>
      <c r="X195" s="565"/>
      <c r="Y195" s="565"/>
      <c r="Z195" s="565"/>
      <c r="AA195" s="565"/>
      <c r="AB195" s="565"/>
      <c r="AC195" s="565"/>
      <c r="AD195" s="565"/>
      <c r="AE195" s="565"/>
      <c r="AI195" s="564"/>
      <c r="AJ195" s="564"/>
      <c r="AK195" s="564"/>
      <c r="AL195" s="564"/>
      <c r="AM195" s="564"/>
      <c r="AN195" s="564"/>
      <c r="AO195" s="564"/>
      <c r="AP195" s="564"/>
      <c r="AQ195" s="564"/>
    </row>
    <row r="196" spans="1:43" ht="6.75" customHeight="1">
      <c r="A196" s="158"/>
      <c r="B196" s="55"/>
      <c r="C196" s="55"/>
      <c r="D196" s="55"/>
      <c r="E196" s="55"/>
      <c r="F196" s="55"/>
      <c r="G196" s="565"/>
      <c r="H196" s="565"/>
      <c r="I196" s="571"/>
      <c r="J196" s="571"/>
      <c r="K196" s="571"/>
      <c r="L196" s="627" t="s">
        <v>515</v>
      </c>
      <c r="W196" s="565"/>
      <c r="X196" s="565"/>
      <c r="Y196" s="565"/>
      <c r="Z196" s="565"/>
      <c r="AA196" s="565"/>
      <c r="AB196" s="565"/>
      <c r="AC196" s="565"/>
      <c r="AD196" s="565"/>
      <c r="AE196" s="565"/>
      <c r="AI196" s="564"/>
      <c r="AJ196" s="564"/>
      <c r="AK196" s="564"/>
      <c r="AL196" s="564"/>
      <c r="AM196" s="564"/>
      <c r="AN196" s="564"/>
      <c r="AO196" s="564"/>
      <c r="AP196" s="564"/>
      <c r="AQ196" s="564"/>
    </row>
    <row r="197" spans="1:43" ht="6.75" customHeight="1">
      <c r="A197" s="158"/>
      <c r="B197" s="55"/>
      <c r="C197" s="55"/>
      <c r="D197" s="55"/>
      <c r="E197" s="55"/>
      <c r="F197" s="55"/>
      <c r="G197" s="565"/>
      <c r="H197" s="565"/>
      <c r="I197" s="571"/>
      <c r="J197" s="571"/>
      <c r="K197" s="571"/>
      <c r="L197" s="567"/>
      <c r="N197" s="567" t="s">
        <v>515</v>
      </c>
      <c r="W197" s="565"/>
      <c r="X197" s="565"/>
      <c r="Y197" s="565"/>
      <c r="Z197" s="565"/>
      <c r="AA197" s="565"/>
      <c r="AB197" s="565"/>
      <c r="AC197" s="565"/>
      <c r="AD197" s="565"/>
      <c r="AE197" s="565"/>
      <c r="AI197" s="564"/>
      <c r="AJ197" s="564"/>
      <c r="AK197" s="564"/>
      <c r="AL197" s="564"/>
      <c r="AM197" s="564"/>
      <c r="AN197" s="564"/>
      <c r="AO197" s="564"/>
      <c r="AP197" s="564"/>
      <c r="AQ197" s="564"/>
    </row>
    <row r="198" spans="1:43" ht="6.75" customHeight="1">
      <c r="A198" s="158"/>
      <c r="B198" s="55"/>
      <c r="C198" s="55"/>
      <c r="D198" s="55"/>
      <c r="E198" s="55"/>
      <c r="F198" s="55"/>
      <c r="G198" s="565"/>
      <c r="H198" s="565"/>
      <c r="I198" s="565"/>
      <c r="J198" s="571"/>
      <c r="K198" s="571"/>
      <c r="L198" s="628" t="s">
        <v>515</v>
      </c>
      <c r="M198" s="567"/>
      <c r="N198" s="602" t="s">
        <v>515</v>
      </c>
      <c r="W198" s="565"/>
      <c r="X198" s="565"/>
      <c r="Y198" s="565"/>
      <c r="Z198" s="565"/>
      <c r="AA198" s="565"/>
      <c r="AB198" s="565"/>
      <c r="AC198" s="565"/>
      <c r="AD198" s="565"/>
      <c r="AE198" s="565"/>
      <c r="AI198" s="564"/>
      <c r="AJ198" s="564"/>
      <c r="AK198" s="564"/>
      <c r="AL198" s="564"/>
      <c r="AM198" s="564"/>
      <c r="AN198" s="564"/>
      <c r="AO198" s="564"/>
      <c r="AP198" s="564"/>
      <c r="AQ198" s="564"/>
    </row>
    <row r="199" spans="1:43" ht="6.75" customHeight="1">
      <c r="A199" s="158"/>
      <c r="B199" s="55"/>
      <c r="C199" s="55"/>
      <c r="D199" s="55"/>
      <c r="E199" s="55"/>
      <c r="F199" s="55"/>
      <c r="G199" s="565"/>
      <c r="H199" s="565"/>
      <c r="I199" s="565"/>
      <c r="J199" s="571"/>
      <c r="K199" s="571"/>
      <c r="L199" s="612"/>
      <c r="M199" s="567"/>
      <c r="N199" s="567" t="s">
        <v>515</v>
      </c>
      <c r="O199" s="567"/>
      <c r="P199" s="567"/>
      <c r="Q199" s="567"/>
      <c r="R199" s="567"/>
      <c r="W199" s="565"/>
      <c r="X199" s="565"/>
      <c r="Y199" s="565"/>
      <c r="Z199" s="565"/>
      <c r="AA199" s="565"/>
      <c r="AB199" s="565"/>
      <c r="AC199" s="565"/>
      <c r="AD199" s="565"/>
      <c r="AE199" s="565"/>
      <c r="AI199" s="564"/>
      <c r="AJ199" s="564"/>
      <c r="AK199" s="564"/>
      <c r="AL199" s="564"/>
      <c r="AM199" s="564"/>
      <c r="AN199" s="564"/>
      <c r="AO199" s="564"/>
      <c r="AP199" s="564"/>
      <c r="AQ199" s="564"/>
    </row>
    <row r="200" spans="1:43" ht="6.75" customHeight="1">
      <c r="A200" s="158"/>
      <c r="B200" s="55"/>
      <c r="C200" s="55"/>
      <c r="D200" s="55"/>
      <c r="E200" s="55"/>
      <c r="F200" s="55"/>
      <c r="G200" s="565"/>
      <c r="H200" s="565"/>
      <c r="I200" s="565"/>
      <c r="J200" s="571"/>
      <c r="K200" s="571"/>
      <c r="M200" s="567" t="s">
        <v>515</v>
      </c>
      <c r="N200" s="567" t="s">
        <v>515</v>
      </c>
      <c r="O200" s="612"/>
      <c r="P200" s="612"/>
      <c r="W200" s="565"/>
      <c r="X200" s="565"/>
      <c r="Y200" s="565"/>
      <c r="Z200" s="565"/>
      <c r="AA200" s="565"/>
      <c r="AB200" s="565"/>
      <c r="AC200" s="565"/>
      <c r="AD200" s="565"/>
      <c r="AE200" s="565"/>
      <c r="AI200" s="564"/>
      <c r="AJ200" s="564"/>
      <c r="AK200" s="564"/>
      <c r="AL200" s="564"/>
      <c r="AM200" s="564"/>
      <c r="AN200" s="564"/>
      <c r="AO200" s="564"/>
      <c r="AP200" s="564"/>
      <c r="AQ200" s="564"/>
    </row>
    <row r="201" spans="1:43" ht="6.75" customHeight="1">
      <c r="A201" s="158"/>
      <c r="B201" s="55"/>
      <c r="C201" s="55"/>
      <c r="D201" s="55"/>
      <c r="E201" s="55"/>
      <c r="F201" s="55"/>
      <c r="G201" s="565"/>
      <c r="H201" s="565"/>
      <c r="I201" s="565"/>
      <c r="J201" s="571"/>
      <c r="K201" s="571"/>
      <c r="M201" s="612"/>
      <c r="N201" s="612"/>
      <c r="O201" s="612"/>
      <c r="P201" s="612"/>
      <c r="W201" s="565"/>
      <c r="X201" s="565"/>
      <c r="Y201" s="565"/>
      <c r="Z201" s="565"/>
      <c r="AA201" s="565"/>
      <c r="AB201" s="565"/>
      <c r="AC201" s="565"/>
      <c r="AD201" s="565"/>
      <c r="AE201" s="565"/>
      <c r="AI201" s="564"/>
      <c r="AJ201" s="564"/>
      <c r="AK201" s="564"/>
      <c r="AL201" s="564"/>
      <c r="AM201" s="564"/>
      <c r="AN201" s="564"/>
      <c r="AO201" s="564"/>
      <c r="AP201" s="564"/>
      <c r="AQ201" s="564"/>
    </row>
    <row r="202" spans="1:43" ht="6.75" customHeight="1">
      <c r="A202" s="158"/>
      <c r="B202" s="55"/>
      <c r="C202" s="55"/>
      <c r="D202" s="55"/>
      <c r="E202" s="55"/>
      <c r="F202" s="55"/>
      <c r="G202" s="565"/>
      <c r="H202" s="565"/>
      <c r="I202" s="565"/>
      <c r="J202" s="571"/>
      <c r="K202" s="571"/>
      <c r="W202" s="565"/>
      <c r="X202" s="565"/>
      <c r="Y202" s="565"/>
      <c r="Z202" s="565"/>
      <c r="AA202" s="565"/>
      <c r="AB202" s="565"/>
      <c r="AC202" s="565"/>
      <c r="AD202" s="565"/>
      <c r="AE202" s="565"/>
      <c r="AI202" s="564"/>
      <c r="AJ202" s="564"/>
      <c r="AK202" s="564"/>
      <c r="AL202" s="564"/>
      <c r="AM202" s="564"/>
      <c r="AN202" s="564"/>
      <c r="AO202" s="564"/>
      <c r="AP202" s="564"/>
      <c r="AQ202" s="564"/>
    </row>
    <row r="203" spans="1:43" ht="6.75" customHeight="1">
      <c r="A203" s="158"/>
      <c r="B203" s="55"/>
      <c r="C203" s="55"/>
      <c r="D203" s="55"/>
      <c r="E203" s="55"/>
      <c r="F203" s="55"/>
      <c r="G203" s="565"/>
      <c r="H203" s="565"/>
      <c r="I203" s="565"/>
      <c r="J203" s="571"/>
      <c r="K203" s="571"/>
      <c r="L203" s="612"/>
      <c r="W203" s="565"/>
      <c r="X203" s="565"/>
      <c r="Y203" s="565"/>
      <c r="Z203" s="565"/>
      <c r="AA203" s="565"/>
      <c r="AB203" s="565"/>
      <c r="AC203" s="565"/>
      <c r="AD203" s="565"/>
      <c r="AE203" s="565"/>
      <c r="AI203" s="564"/>
      <c r="AJ203" s="564"/>
      <c r="AK203" s="564"/>
      <c r="AL203" s="564"/>
      <c r="AM203" s="564"/>
      <c r="AN203" s="564"/>
      <c r="AO203" s="564"/>
      <c r="AP203" s="564"/>
      <c r="AQ203" s="564"/>
    </row>
    <row r="204" spans="1:43" ht="6.75" customHeight="1">
      <c r="A204" s="158"/>
      <c r="B204" s="55"/>
      <c r="C204" s="55"/>
      <c r="D204" s="55"/>
      <c r="E204" s="55"/>
      <c r="F204" s="55"/>
      <c r="G204" s="565"/>
      <c r="H204" s="565"/>
      <c r="I204" s="565"/>
      <c r="J204" s="571"/>
      <c r="K204" s="571"/>
      <c r="W204" s="925">
        <v>34</v>
      </c>
      <c r="X204" s="925"/>
      <c r="Y204" s="925"/>
      <c r="Z204" s="925"/>
      <c r="AA204" s="925"/>
      <c r="AB204" s="925"/>
      <c r="AC204" s="925"/>
      <c r="AD204" s="925"/>
      <c r="AE204" s="925"/>
      <c r="AF204" s="925"/>
      <c r="AI204" s="564"/>
      <c r="AJ204" s="564"/>
      <c r="AK204" s="564"/>
      <c r="AL204" s="564"/>
      <c r="AM204" s="564"/>
      <c r="AN204" s="564"/>
      <c r="AO204" s="564"/>
      <c r="AP204" s="564"/>
      <c r="AQ204" s="564"/>
    </row>
    <row r="205" spans="1:43" ht="6.75" customHeight="1">
      <c r="A205" s="158"/>
      <c r="B205" s="55"/>
      <c r="C205" s="55"/>
      <c r="D205" s="55"/>
      <c r="E205" s="55"/>
      <c r="F205" s="55"/>
      <c r="G205" s="565"/>
      <c r="H205" s="565"/>
      <c r="I205" s="565"/>
      <c r="J205" s="571"/>
      <c r="K205" s="571"/>
      <c r="M205" s="612"/>
      <c r="N205" s="612"/>
      <c r="O205" s="612"/>
      <c r="W205" s="565"/>
      <c r="X205" s="565"/>
      <c r="Y205" s="565"/>
      <c r="Z205" s="565"/>
      <c r="AA205" s="565"/>
      <c r="AB205" s="565"/>
      <c r="AC205" s="565"/>
      <c r="AD205" s="565"/>
      <c r="AE205" s="565"/>
      <c r="AI205" s="564"/>
      <c r="AJ205" s="564"/>
      <c r="AK205" s="564"/>
      <c r="AL205" s="564"/>
      <c r="AM205" s="564"/>
      <c r="AN205" s="564"/>
      <c r="AO205" s="564"/>
      <c r="AP205" s="564"/>
      <c r="AQ205" s="564"/>
    </row>
    <row r="206" spans="1:43" ht="6.75" customHeight="1">
      <c r="A206" s="158"/>
      <c r="B206" s="55"/>
      <c r="C206" s="55"/>
      <c r="D206" s="55"/>
      <c r="E206" s="55"/>
      <c r="F206" s="55"/>
      <c r="G206" s="565"/>
      <c r="H206" s="565"/>
      <c r="I206" s="565"/>
      <c r="J206" s="571"/>
      <c r="K206" s="571"/>
      <c r="L206" s="612"/>
      <c r="W206" s="565"/>
      <c r="X206" s="565"/>
      <c r="Y206" s="565"/>
      <c r="Z206" s="565"/>
      <c r="AA206" s="565"/>
      <c r="AB206" s="565"/>
      <c r="AC206" s="565"/>
      <c r="AD206" s="565"/>
      <c r="AE206" s="565"/>
      <c r="AI206" s="564"/>
      <c r="AJ206" s="564"/>
      <c r="AK206" s="564"/>
      <c r="AL206" s="564"/>
      <c r="AM206" s="564"/>
      <c r="AN206" s="564"/>
      <c r="AO206" s="564"/>
      <c r="AP206" s="564"/>
      <c r="AQ206" s="564"/>
    </row>
    <row r="207" spans="1:43" ht="6.75" customHeight="1">
      <c r="A207" s="158"/>
      <c r="B207" s="55"/>
      <c r="C207" s="55"/>
      <c r="D207" s="55"/>
      <c r="E207" s="55"/>
      <c r="F207" s="55"/>
      <c r="G207" s="565"/>
      <c r="H207" s="565"/>
      <c r="I207" s="565"/>
      <c r="J207" s="571"/>
      <c r="K207" s="571"/>
      <c r="O207" s="612"/>
      <c r="W207" s="565"/>
      <c r="X207" s="565"/>
      <c r="Y207" s="565"/>
      <c r="Z207" s="565"/>
      <c r="AA207" s="565"/>
      <c r="AB207" s="565"/>
      <c r="AC207" s="565"/>
      <c r="AD207" s="565"/>
      <c r="AE207" s="565"/>
      <c r="AI207" s="564"/>
      <c r="AJ207" s="564"/>
      <c r="AK207" s="564"/>
      <c r="AL207" s="564"/>
      <c r="AM207" s="564"/>
      <c r="AN207" s="564"/>
      <c r="AO207" s="564"/>
      <c r="AP207" s="564"/>
      <c r="AQ207" s="564"/>
    </row>
    <row r="208" spans="1:43" ht="6.75" customHeight="1">
      <c r="A208" s="158"/>
      <c r="B208" s="55"/>
      <c r="C208" s="55"/>
      <c r="D208" s="55"/>
      <c r="E208" s="55"/>
      <c r="F208" s="55"/>
      <c r="G208" s="565"/>
      <c r="H208" s="565"/>
      <c r="I208" s="565"/>
      <c r="J208" s="571"/>
      <c r="K208" s="571"/>
      <c r="M208" s="612"/>
      <c r="N208" s="612"/>
      <c r="O208" s="612"/>
      <c r="P208" s="612"/>
      <c r="W208" s="565"/>
      <c r="X208" s="565"/>
      <c r="Y208" s="565"/>
      <c r="Z208" s="565"/>
      <c r="AA208" s="565"/>
      <c r="AB208" s="565"/>
      <c r="AC208" s="565"/>
      <c r="AD208" s="565"/>
      <c r="AE208" s="565"/>
      <c r="AI208" s="564"/>
      <c r="AJ208" s="564"/>
      <c r="AK208" s="564"/>
      <c r="AL208" s="564"/>
      <c r="AM208" s="564"/>
      <c r="AN208" s="564"/>
      <c r="AO208" s="564"/>
      <c r="AP208" s="564"/>
      <c r="AQ208" s="564"/>
    </row>
    <row r="209" spans="1:43" ht="6.75" customHeight="1">
      <c r="A209" s="158"/>
      <c r="B209" s="55"/>
      <c r="C209" s="55"/>
      <c r="D209" s="55"/>
      <c r="E209" s="55"/>
      <c r="F209" s="55"/>
      <c r="G209" s="565"/>
      <c r="H209" s="565"/>
      <c r="I209" s="565"/>
      <c r="J209" s="571"/>
      <c r="K209" s="571"/>
      <c r="W209" s="565"/>
      <c r="X209" s="565"/>
      <c r="Y209" s="565"/>
      <c r="Z209" s="565"/>
      <c r="AA209" s="565"/>
      <c r="AB209" s="565"/>
      <c r="AC209" s="565"/>
      <c r="AD209" s="565"/>
      <c r="AE209" s="565"/>
      <c r="AI209" s="564"/>
      <c r="AJ209" s="564"/>
      <c r="AK209" s="564"/>
      <c r="AL209" s="564"/>
      <c r="AM209" s="564"/>
      <c r="AN209" s="564"/>
      <c r="AO209" s="564"/>
      <c r="AP209" s="564"/>
      <c r="AQ209" s="564"/>
    </row>
    <row r="210" spans="1:43" ht="6.75" customHeight="1">
      <c r="A210" s="158"/>
      <c r="B210" s="55"/>
      <c r="C210" s="55"/>
      <c r="D210" s="55"/>
      <c r="E210" s="55"/>
      <c r="F210" s="55"/>
      <c r="G210" s="565"/>
      <c r="H210" s="565"/>
      <c r="I210" s="565"/>
      <c r="J210" s="571"/>
      <c r="K210" s="571"/>
      <c r="W210" s="565"/>
      <c r="X210" s="565"/>
      <c r="Y210" s="565"/>
      <c r="Z210" s="565"/>
      <c r="AA210" s="565"/>
      <c r="AB210" s="565"/>
      <c r="AC210" s="565"/>
      <c r="AD210" s="565"/>
      <c r="AE210" s="565"/>
      <c r="AI210" s="564"/>
      <c r="AJ210" s="564"/>
      <c r="AK210" s="564"/>
      <c r="AL210" s="564"/>
      <c r="AM210" s="564"/>
      <c r="AN210" s="564"/>
      <c r="AO210" s="564"/>
      <c r="AP210" s="564"/>
      <c r="AQ210" s="564"/>
    </row>
    <row r="211" spans="1:43" ht="6.75" customHeight="1">
      <c r="A211" s="158"/>
      <c r="B211" s="55"/>
      <c r="C211" s="55"/>
      <c r="D211" s="55"/>
      <c r="E211" s="55"/>
      <c r="F211" s="55"/>
      <c r="G211" s="565"/>
      <c r="H211" s="565"/>
      <c r="I211" s="565"/>
      <c r="J211" s="571"/>
      <c r="K211" s="571"/>
      <c r="W211" s="565"/>
      <c r="X211" s="565"/>
      <c r="Y211" s="565"/>
      <c r="Z211" s="565"/>
      <c r="AA211" s="565"/>
      <c r="AB211" s="565"/>
      <c r="AC211" s="565"/>
      <c r="AD211" s="565"/>
      <c r="AE211" s="565"/>
      <c r="AI211" s="564"/>
      <c r="AJ211" s="564"/>
      <c r="AK211" s="564"/>
      <c r="AL211" s="564"/>
      <c r="AM211" s="564"/>
      <c r="AN211" s="564"/>
      <c r="AO211" s="564"/>
      <c r="AP211" s="564"/>
      <c r="AQ211" s="564"/>
    </row>
    <row r="212" spans="1:43" ht="6.75" customHeight="1">
      <c r="A212" s="158"/>
      <c r="B212" s="55"/>
      <c r="C212" s="55"/>
      <c r="D212" s="55"/>
      <c r="E212" s="55"/>
      <c r="F212" s="55"/>
      <c r="G212" s="565"/>
      <c r="H212" s="565"/>
      <c r="I212" s="565"/>
      <c r="J212" s="571"/>
      <c r="K212" s="571"/>
      <c r="W212" s="565"/>
      <c r="X212" s="565"/>
      <c r="Y212" s="565"/>
      <c r="Z212" s="565"/>
      <c r="AA212" s="565"/>
      <c r="AB212" s="565"/>
      <c r="AC212" s="565"/>
      <c r="AD212" s="565"/>
      <c r="AE212" s="565"/>
      <c r="AI212" s="564"/>
      <c r="AJ212" s="564"/>
      <c r="AK212" s="564"/>
      <c r="AL212" s="564"/>
      <c r="AM212" s="564"/>
      <c r="AN212" s="564"/>
      <c r="AO212" s="564"/>
      <c r="AP212" s="564"/>
      <c r="AQ212" s="564"/>
    </row>
    <row r="213" spans="1:43" ht="6.75" customHeight="1">
      <c r="A213" s="158"/>
      <c r="B213" s="55"/>
      <c r="C213" s="55"/>
      <c r="D213" s="55"/>
      <c r="E213" s="55"/>
      <c r="F213" s="55"/>
      <c r="G213" s="565"/>
      <c r="H213" s="565"/>
      <c r="I213" s="565"/>
      <c r="J213" s="571"/>
      <c r="K213" s="571"/>
      <c r="W213" s="565"/>
      <c r="X213" s="565"/>
      <c r="Y213" s="565"/>
      <c r="Z213" s="565"/>
      <c r="AA213" s="565"/>
      <c r="AB213" s="565"/>
      <c r="AC213" s="565"/>
      <c r="AD213" s="565"/>
      <c r="AE213" s="565"/>
      <c r="AI213" s="564"/>
      <c r="AJ213" s="564"/>
      <c r="AK213" s="564"/>
      <c r="AL213" s="564"/>
      <c r="AM213" s="564"/>
      <c r="AN213" s="564"/>
      <c r="AO213" s="564"/>
      <c r="AP213" s="564"/>
      <c r="AQ213" s="564"/>
    </row>
    <row r="214" spans="1:43" ht="6.75" customHeight="1">
      <c r="A214" s="158"/>
      <c r="B214" s="55"/>
      <c r="C214" s="55"/>
      <c r="D214" s="55"/>
      <c r="E214" s="55"/>
      <c r="F214" s="55"/>
      <c r="G214" s="565"/>
      <c r="H214" s="565"/>
      <c r="I214" s="565"/>
      <c r="J214" s="571"/>
      <c r="K214" s="571"/>
      <c r="W214" s="565"/>
      <c r="X214" s="565"/>
      <c r="Y214" s="565"/>
      <c r="Z214" s="565"/>
      <c r="AA214" s="565"/>
      <c r="AB214" s="565"/>
      <c r="AC214" s="565"/>
      <c r="AD214" s="565"/>
      <c r="AE214" s="565"/>
      <c r="AI214" s="564"/>
      <c r="AJ214" s="564"/>
      <c r="AK214" s="564"/>
      <c r="AL214" s="564"/>
      <c r="AM214" s="564"/>
      <c r="AN214" s="564"/>
      <c r="AO214" s="564"/>
      <c r="AP214" s="564"/>
      <c r="AQ214" s="564"/>
    </row>
    <row r="215" spans="1:43" ht="6.75" customHeight="1">
      <c r="A215" s="158"/>
      <c r="B215" s="55"/>
      <c r="C215" s="55"/>
      <c r="D215" s="55"/>
      <c r="E215" s="55"/>
      <c r="F215" s="55"/>
      <c r="G215" s="565"/>
      <c r="H215" s="565"/>
      <c r="I215" s="565"/>
      <c r="J215" s="571"/>
      <c r="K215" s="571"/>
      <c r="L215" s="571"/>
      <c r="W215" s="565"/>
      <c r="X215" s="565"/>
      <c r="Y215" s="565"/>
      <c r="Z215" s="565"/>
      <c r="AA215" s="565"/>
      <c r="AB215" s="565"/>
      <c r="AC215" s="565"/>
      <c r="AD215" s="565"/>
      <c r="AE215" s="565"/>
      <c r="AI215" s="564"/>
      <c r="AJ215" s="564"/>
      <c r="AK215" s="564"/>
      <c r="AL215" s="564"/>
      <c r="AM215" s="564"/>
      <c r="AN215" s="564"/>
      <c r="AO215" s="564"/>
      <c r="AP215" s="564"/>
      <c r="AQ215" s="564"/>
    </row>
    <row r="216" spans="1:43" ht="6.75" customHeight="1">
      <c r="A216" s="158"/>
      <c r="B216" s="55"/>
      <c r="C216" s="55"/>
      <c r="D216" s="55"/>
      <c r="E216" s="55"/>
      <c r="F216" s="55"/>
      <c r="G216" s="565"/>
      <c r="H216" s="565"/>
      <c r="I216" s="565"/>
      <c r="J216" s="571"/>
      <c r="K216" s="571"/>
      <c r="L216" s="571"/>
      <c r="W216" s="565"/>
      <c r="X216" s="565"/>
      <c r="Y216" s="565"/>
      <c r="Z216" s="565"/>
      <c r="AA216" s="565"/>
      <c r="AB216" s="565"/>
      <c r="AC216" s="565"/>
      <c r="AD216" s="565"/>
      <c r="AE216" s="565"/>
      <c r="AI216" s="564"/>
      <c r="AJ216" s="564"/>
      <c r="AK216" s="564"/>
      <c r="AL216" s="564"/>
      <c r="AM216" s="564"/>
      <c r="AN216" s="564"/>
      <c r="AO216" s="564"/>
      <c r="AP216" s="564"/>
      <c r="AQ216" s="564"/>
    </row>
    <row r="217" spans="1:15" ht="6.75" customHeight="1">
      <c r="A217" s="158"/>
      <c r="B217" s="55"/>
      <c r="C217" s="55"/>
      <c r="D217" s="55"/>
      <c r="E217" s="55"/>
      <c r="F217" s="55"/>
      <c r="G217" s="565"/>
      <c r="H217" s="565"/>
      <c r="I217" s="565"/>
      <c r="J217" s="571"/>
      <c r="K217" s="571"/>
      <c r="L217" s="571"/>
      <c r="M217" s="571"/>
      <c r="N217" s="571"/>
      <c r="O217" s="571"/>
    </row>
    <row r="218" spans="1:15" ht="6.75" customHeight="1">
      <c r="A218" s="158"/>
      <c r="B218" s="55"/>
      <c r="C218" s="55"/>
      <c r="D218" s="55"/>
      <c r="E218" s="55"/>
      <c r="F218" s="55"/>
      <c r="G218" s="565"/>
      <c r="H218" s="565"/>
      <c r="I218" s="565"/>
      <c r="J218" s="571"/>
      <c r="K218" s="571"/>
      <c r="L218" s="571"/>
      <c r="M218" s="571"/>
      <c r="N218" s="571"/>
      <c r="O218" s="571"/>
    </row>
    <row r="219" spans="1:15" ht="6.75" customHeight="1">
      <c r="A219" s="158"/>
      <c r="B219" s="55"/>
      <c r="C219" s="55"/>
      <c r="D219" s="55"/>
      <c r="E219" s="55"/>
      <c r="F219" s="55"/>
      <c r="G219" s="565"/>
      <c r="H219" s="565"/>
      <c r="I219" s="565"/>
      <c r="J219" s="571"/>
      <c r="K219" s="571"/>
      <c r="L219" s="571"/>
      <c r="M219" s="571"/>
      <c r="N219" s="571"/>
      <c r="O219" s="571"/>
    </row>
    <row r="220" spans="1:15" ht="6.75" customHeight="1">
      <c r="A220" s="158"/>
      <c r="B220" s="55"/>
      <c r="C220" s="55"/>
      <c r="D220" s="55"/>
      <c r="E220" s="55"/>
      <c r="F220" s="55"/>
      <c r="G220" s="565"/>
      <c r="H220" s="565"/>
      <c r="I220" s="565"/>
      <c r="J220" s="571"/>
      <c r="K220" s="571"/>
      <c r="L220" s="571"/>
      <c r="M220" s="571"/>
      <c r="N220" s="571"/>
      <c r="O220" s="571"/>
    </row>
    <row r="221" spans="1:15" ht="6.75" customHeight="1">
      <c r="A221" s="158"/>
      <c r="B221" s="55"/>
      <c r="C221" s="55"/>
      <c r="D221" s="55"/>
      <c r="E221" s="55"/>
      <c r="F221" s="55"/>
      <c r="G221" s="565"/>
      <c r="H221" s="565"/>
      <c r="I221" s="565"/>
      <c r="J221" s="571"/>
      <c r="K221" s="571"/>
      <c r="L221" s="571"/>
      <c r="M221" s="571"/>
      <c r="N221" s="571"/>
      <c r="O221" s="571"/>
    </row>
    <row r="222" spans="1:15" ht="6.75" customHeight="1">
      <c r="A222" s="158"/>
      <c r="B222" s="55"/>
      <c r="C222" s="55"/>
      <c r="D222" s="55"/>
      <c r="E222" s="55"/>
      <c r="F222" s="55"/>
      <c r="G222" s="565"/>
      <c r="H222" s="565"/>
      <c r="I222" s="565"/>
      <c r="J222" s="571"/>
      <c r="K222" s="571"/>
      <c r="L222" s="571"/>
      <c r="M222" s="571"/>
      <c r="N222" s="571"/>
      <c r="O222" s="571"/>
    </row>
    <row r="223" spans="1:15" ht="6.75" customHeight="1">
      <c r="A223" s="158"/>
      <c r="B223" s="55"/>
      <c r="C223" s="55"/>
      <c r="D223" s="55"/>
      <c r="E223" s="55"/>
      <c r="F223" s="55"/>
      <c r="G223" s="565"/>
      <c r="H223" s="565"/>
      <c r="I223" s="565"/>
      <c r="J223" s="571"/>
      <c r="K223" s="571"/>
      <c r="L223" s="571"/>
      <c r="M223" s="571"/>
      <c r="N223" s="571"/>
      <c r="O223" s="571"/>
    </row>
    <row r="224" spans="1:15" ht="6.75" customHeight="1">
      <c r="A224" s="158"/>
      <c r="B224" s="55"/>
      <c r="C224" s="55"/>
      <c r="D224" s="55"/>
      <c r="E224" s="55"/>
      <c r="F224" s="55"/>
      <c r="G224" s="565"/>
      <c r="H224" s="565"/>
      <c r="I224" s="565"/>
      <c r="J224" s="571"/>
      <c r="K224" s="571"/>
      <c r="L224" s="571"/>
      <c r="M224" s="571"/>
      <c r="N224" s="571"/>
      <c r="O224" s="571"/>
    </row>
    <row r="225" spans="1:15" ht="6.75" customHeight="1">
      <c r="A225" s="158"/>
      <c r="B225" s="55"/>
      <c r="C225" s="55"/>
      <c r="D225" s="55"/>
      <c r="E225" s="55"/>
      <c r="F225" s="55"/>
      <c r="G225" s="565"/>
      <c r="H225" s="565"/>
      <c r="I225" s="565"/>
      <c r="J225" s="571"/>
      <c r="K225" s="571"/>
      <c r="L225" s="571"/>
      <c r="M225" s="571"/>
      <c r="N225" s="571"/>
      <c r="O225" s="571"/>
    </row>
    <row r="226" spans="1:15" ht="6.75" customHeight="1">
      <c r="A226" s="158"/>
      <c r="B226" s="55"/>
      <c r="C226" s="55"/>
      <c r="D226" s="55"/>
      <c r="E226" s="55"/>
      <c r="F226" s="55"/>
      <c r="G226" s="565"/>
      <c r="H226" s="565"/>
      <c r="I226" s="565"/>
      <c r="J226" s="571"/>
      <c r="K226" s="571"/>
      <c r="L226" s="571"/>
      <c r="M226" s="571"/>
      <c r="N226" s="571"/>
      <c r="O226" s="571"/>
    </row>
    <row r="227" spans="1:15" ht="6.75" customHeight="1">
      <c r="A227" s="158"/>
      <c r="B227" s="55"/>
      <c r="C227" s="55"/>
      <c r="D227" s="55"/>
      <c r="E227" s="55"/>
      <c r="F227" s="55"/>
      <c r="G227" s="565"/>
      <c r="H227" s="565"/>
      <c r="I227" s="565"/>
      <c r="J227" s="571"/>
      <c r="K227" s="571"/>
      <c r="L227" s="571"/>
      <c r="M227" s="571"/>
      <c r="N227" s="571"/>
      <c r="O227" s="571"/>
    </row>
    <row r="228" spans="1:15" ht="6.75" customHeight="1">
      <c r="A228" s="158"/>
      <c r="B228" s="55"/>
      <c r="C228" s="55"/>
      <c r="D228" s="55"/>
      <c r="E228" s="55"/>
      <c r="F228" s="55"/>
      <c r="G228" s="565"/>
      <c r="H228" s="565"/>
      <c r="I228" s="565"/>
      <c r="J228" s="571"/>
      <c r="K228" s="571"/>
      <c r="L228" s="571"/>
      <c r="M228" s="571"/>
      <c r="N228" s="571"/>
      <c r="O228" s="571"/>
    </row>
    <row r="229" spans="1:15" ht="6.75" customHeight="1">
      <c r="A229" s="158"/>
      <c r="B229" s="55"/>
      <c r="C229" s="55"/>
      <c r="D229" s="55"/>
      <c r="E229" s="55"/>
      <c r="F229" s="55"/>
      <c r="G229" s="565"/>
      <c r="H229" s="565"/>
      <c r="I229" s="565"/>
      <c r="J229" s="571"/>
      <c r="K229" s="571"/>
      <c r="L229" s="571"/>
      <c r="M229" s="571"/>
      <c r="N229" s="571"/>
      <c r="O229" s="571"/>
    </row>
    <row r="230" spans="1:15" ht="6.75" customHeight="1">
      <c r="A230" s="158"/>
      <c r="B230" s="55"/>
      <c r="C230" s="55"/>
      <c r="D230" s="55"/>
      <c r="E230" s="55"/>
      <c r="F230" s="55"/>
      <c r="G230" s="565"/>
      <c r="H230" s="565"/>
      <c r="I230" s="565"/>
      <c r="J230" s="571"/>
      <c r="K230" s="571"/>
      <c r="L230" s="571"/>
      <c r="M230" s="571"/>
      <c r="N230" s="571"/>
      <c r="O230" s="571"/>
    </row>
    <row r="231" spans="1:15" ht="6.75" customHeight="1">
      <c r="A231" s="158"/>
      <c r="B231" s="55"/>
      <c r="C231" s="55"/>
      <c r="D231" s="55"/>
      <c r="E231" s="55"/>
      <c r="F231" s="55"/>
      <c r="G231" s="565"/>
      <c r="H231" s="565"/>
      <c r="I231" s="565"/>
      <c r="J231" s="571"/>
      <c r="K231" s="571"/>
      <c r="L231" s="571"/>
      <c r="M231" s="571"/>
      <c r="N231" s="571"/>
      <c r="O231" s="571"/>
    </row>
    <row r="232" spans="1:15" ht="6.75" customHeight="1">
      <c r="A232" s="158"/>
      <c r="B232" s="55"/>
      <c r="C232" s="55"/>
      <c r="D232" s="55"/>
      <c r="E232" s="55"/>
      <c r="F232" s="55"/>
      <c r="G232" s="565"/>
      <c r="H232" s="565"/>
      <c r="I232" s="565"/>
      <c r="J232" s="571"/>
      <c r="K232" s="571"/>
      <c r="L232" s="571"/>
      <c r="M232" s="571"/>
      <c r="N232" s="571"/>
      <c r="O232" s="571"/>
    </row>
    <row r="233" spans="1:15" ht="6.75" customHeight="1">
      <c r="A233" s="158"/>
      <c r="B233" s="55"/>
      <c r="C233" s="55"/>
      <c r="D233" s="55"/>
      <c r="E233" s="55"/>
      <c r="F233" s="55"/>
      <c r="G233" s="565"/>
      <c r="H233" s="565"/>
      <c r="I233" s="565"/>
      <c r="J233" s="565"/>
      <c r="K233" s="565"/>
      <c r="L233" s="571"/>
      <c r="M233" s="571"/>
      <c r="N233" s="571"/>
      <c r="O233" s="571"/>
    </row>
    <row r="234" spans="1:15" ht="6.75" customHeight="1">
      <c r="A234" s="158"/>
      <c r="B234" s="55"/>
      <c r="C234" s="55"/>
      <c r="D234" s="55"/>
      <c r="E234" s="55"/>
      <c r="F234" s="55"/>
      <c r="G234" s="565"/>
      <c r="H234" s="565"/>
      <c r="I234" s="565"/>
      <c r="J234" s="565"/>
      <c r="K234" s="565"/>
      <c r="L234" s="571"/>
      <c r="M234" s="571"/>
      <c r="N234" s="571"/>
      <c r="O234" s="571"/>
    </row>
    <row r="235" spans="1:15" ht="6.75" customHeight="1">
      <c r="A235" s="158"/>
      <c r="B235" s="55"/>
      <c r="C235" s="55"/>
      <c r="D235" s="55"/>
      <c r="E235" s="55"/>
      <c r="F235" s="55"/>
      <c r="G235" s="565"/>
      <c r="H235" s="565"/>
      <c r="I235" s="565"/>
      <c r="J235" s="565"/>
      <c r="K235" s="565"/>
      <c r="L235" s="571"/>
      <c r="M235" s="571"/>
      <c r="N235" s="571"/>
      <c r="O235" s="571"/>
    </row>
    <row r="236" spans="1:15" ht="6.75" customHeight="1">
      <c r="A236" s="158"/>
      <c r="B236" s="55"/>
      <c r="C236" s="55"/>
      <c r="D236" s="55"/>
      <c r="E236" s="55"/>
      <c r="F236" s="55"/>
      <c r="G236" s="565"/>
      <c r="H236" s="565"/>
      <c r="I236" s="565"/>
      <c r="J236" s="565"/>
      <c r="K236" s="565"/>
      <c r="L236" s="571"/>
      <c r="M236" s="571"/>
      <c r="N236" s="571"/>
      <c r="O236" s="571"/>
    </row>
    <row r="237" spans="1:15" ht="6.75" customHeight="1">
      <c r="A237" s="158"/>
      <c r="B237" s="55"/>
      <c r="C237" s="55"/>
      <c r="D237" s="55"/>
      <c r="E237" s="55"/>
      <c r="F237" s="55"/>
      <c r="G237" s="565"/>
      <c r="H237" s="565"/>
      <c r="I237" s="565"/>
      <c r="J237" s="565"/>
      <c r="K237" s="565"/>
      <c r="L237" s="571"/>
      <c r="M237" s="571"/>
      <c r="N237" s="571"/>
      <c r="O237" s="571"/>
    </row>
    <row r="238" spans="1:15" ht="6.75" customHeight="1">
      <c r="A238" s="158"/>
      <c r="B238" s="55"/>
      <c r="C238" s="55"/>
      <c r="D238" s="55"/>
      <c r="E238" s="55"/>
      <c r="F238" s="55"/>
      <c r="G238" s="565"/>
      <c r="H238" s="565"/>
      <c r="I238" s="565"/>
      <c r="J238" s="565"/>
      <c r="K238" s="565"/>
      <c r="L238" s="571"/>
      <c r="M238" s="571"/>
      <c r="N238" s="571"/>
      <c r="O238" s="571"/>
    </row>
    <row r="239" spans="1:15" ht="6.75" customHeight="1">
      <c r="A239" s="158"/>
      <c r="B239" s="55"/>
      <c r="C239" s="55"/>
      <c r="D239" s="55"/>
      <c r="E239" s="55"/>
      <c r="F239" s="55"/>
      <c r="G239" s="565"/>
      <c r="H239" s="565"/>
      <c r="I239" s="565"/>
      <c r="J239" s="565"/>
      <c r="K239" s="565"/>
      <c r="L239" s="571"/>
      <c r="M239" s="571"/>
      <c r="N239" s="571"/>
      <c r="O239" s="571"/>
    </row>
    <row r="240" spans="1:15" ht="6.75" customHeight="1">
      <c r="A240" s="158"/>
      <c r="B240" s="55"/>
      <c r="C240" s="55"/>
      <c r="D240" s="55"/>
      <c r="E240" s="55"/>
      <c r="F240" s="55"/>
      <c r="G240" s="565"/>
      <c r="H240" s="565"/>
      <c r="I240" s="565"/>
      <c r="J240" s="565"/>
      <c r="K240" s="565"/>
      <c r="L240" s="571"/>
      <c r="M240" s="571"/>
      <c r="N240" s="571"/>
      <c r="O240" s="571"/>
    </row>
    <row r="241" spans="1:15" ht="6.75" customHeight="1">
      <c r="A241" s="158"/>
      <c r="B241" s="55"/>
      <c r="C241" s="55"/>
      <c r="D241" s="55"/>
      <c r="E241" s="55"/>
      <c r="F241" s="55"/>
      <c r="G241" s="565"/>
      <c r="H241" s="565"/>
      <c r="I241" s="565"/>
      <c r="J241" s="565"/>
      <c r="K241" s="565"/>
      <c r="L241" s="571"/>
      <c r="M241" s="571"/>
      <c r="N241" s="571"/>
      <c r="O241" s="571"/>
    </row>
    <row r="242" spans="1:15" ht="6.75" customHeight="1">
      <c r="A242" s="158"/>
      <c r="B242" s="55"/>
      <c r="C242" s="55"/>
      <c r="D242" s="55"/>
      <c r="E242" s="55"/>
      <c r="F242" s="55"/>
      <c r="G242" s="565"/>
      <c r="H242" s="565"/>
      <c r="I242" s="565"/>
      <c r="J242" s="565"/>
      <c r="K242" s="565"/>
      <c r="L242" s="571"/>
      <c r="M242" s="571"/>
      <c r="N242" s="571"/>
      <c r="O242" s="571"/>
    </row>
    <row r="243" spans="1:15" ht="6.75" customHeight="1">
      <c r="A243" s="158"/>
      <c r="B243" s="55"/>
      <c r="C243" s="55"/>
      <c r="D243" s="55"/>
      <c r="E243" s="55"/>
      <c r="F243" s="55"/>
      <c r="G243" s="565"/>
      <c r="H243" s="565"/>
      <c r="I243" s="565"/>
      <c r="J243" s="565"/>
      <c r="K243" s="565"/>
      <c r="L243" s="571"/>
      <c r="M243" s="571"/>
      <c r="N243" s="571"/>
      <c r="O243" s="571"/>
    </row>
    <row r="244" spans="1:15" ht="6.75" customHeight="1">
      <c r="A244" s="158"/>
      <c r="B244" s="55"/>
      <c r="C244" s="55"/>
      <c r="D244" s="55"/>
      <c r="E244" s="55"/>
      <c r="F244" s="55"/>
      <c r="G244" s="565"/>
      <c r="H244" s="565"/>
      <c r="I244" s="565"/>
      <c r="J244" s="565"/>
      <c r="K244" s="565"/>
      <c r="L244" s="571"/>
      <c r="M244" s="571"/>
      <c r="N244" s="571"/>
      <c r="O244" s="571"/>
    </row>
    <row r="245" spans="1:15" ht="6.75" customHeight="1">
      <c r="A245" s="158"/>
      <c r="B245" s="55"/>
      <c r="C245" s="55"/>
      <c r="D245" s="55"/>
      <c r="E245" s="55"/>
      <c r="F245" s="55"/>
      <c r="G245" s="565"/>
      <c r="H245" s="565"/>
      <c r="I245" s="565"/>
      <c r="J245" s="565"/>
      <c r="K245" s="565"/>
      <c r="L245" s="571"/>
      <c r="M245" s="571"/>
      <c r="N245" s="571"/>
      <c r="O245" s="571"/>
    </row>
    <row r="246" spans="1:15" ht="6.75" customHeight="1">
      <c r="A246" s="158"/>
      <c r="B246" s="55"/>
      <c r="C246" s="55"/>
      <c r="D246" s="55"/>
      <c r="E246" s="55"/>
      <c r="F246" s="55"/>
      <c r="G246" s="565"/>
      <c r="H246" s="565"/>
      <c r="I246" s="565"/>
      <c r="J246" s="565"/>
      <c r="K246" s="565"/>
      <c r="L246" s="571"/>
      <c r="M246" s="571"/>
      <c r="N246" s="571"/>
      <c r="O246" s="571"/>
    </row>
    <row r="247" spans="1:15" ht="6.75" customHeight="1">
      <c r="A247" s="158"/>
      <c r="B247" s="55"/>
      <c r="C247" s="55"/>
      <c r="D247" s="55"/>
      <c r="E247" s="55"/>
      <c r="F247" s="55"/>
      <c r="G247" s="565"/>
      <c r="H247" s="565"/>
      <c r="I247" s="565"/>
      <c r="J247" s="565"/>
      <c r="K247" s="565"/>
      <c r="L247" s="571"/>
      <c r="M247" s="571"/>
      <c r="N247" s="571"/>
      <c r="O247" s="571"/>
    </row>
    <row r="248" spans="1:15" ht="6.75" customHeight="1">
      <c r="A248" s="158"/>
      <c r="B248" s="55"/>
      <c r="C248" s="55"/>
      <c r="D248" s="55"/>
      <c r="E248" s="55"/>
      <c r="F248" s="55"/>
      <c r="G248" s="565"/>
      <c r="H248" s="565"/>
      <c r="I248" s="565"/>
      <c r="J248" s="565"/>
      <c r="K248" s="565"/>
      <c r="L248" s="571"/>
      <c r="M248" s="571"/>
      <c r="N248" s="571"/>
      <c r="O248" s="571"/>
    </row>
    <row r="249" spans="1:15" ht="6.75" customHeight="1">
      <c r="A249" s="158"/>
      <c r="B249" s="55"/>
      <c r="C249" s="55"/>
      <c r="D249" s="55"/>
      <c r="E249" s="55"/>
      <c r="F249" s="55"/>
      <c r="G249" s="565"/>
      <c r="H249" s="565"/>
      <c r="I249" s="565"/>
      <c r="J249" s="565"/>
      <c r="K249" s="565"/>
      <c r="L249" s="571"/>
      <c r="M249" s="571"/>
      <c r="N249" s="571"/>
      <c r="O249" s="571"/>
    </row>
    <row r="250" spans="1:15" ht="6.75" customHeight="1">
      <c r="A250" s="158"/>
      <c r="B250" s="55"/>
      <c r="C250" s="55"/>
      <c r="D250" s="55"/>
      <c r="E250" s="55"/>
      <c r="F250" s="55"/>
      <c r="G250" s="565"/>
      <c r="H250" s="565"/>
      <c r="I250" s="565"/>
      <c r="J250" s="565"/>
      <c r="K250" s="565"/>
      <c r="L250" s="571"/>
      <c r="M250" s="571"/>
      <c r="N250" s="571"/>
      <c r="O250" s="571"/>
    </row>
    <row r="251" spans="1:15" ht="6.75" customHeight="1">
      <c r="A251" s="158"/>
      <c r="B251" s="55"/>
      <c r="C251" s="55"/>
      <c r="D251" s="55"/>
      <c r="E251" s="55"/>
      <c r="F251" s="55"/>
      <c r="G251" s="565"/>
      <c r="H251" s="565"/>
      <c r="I251" s="565"/>
      <c r="J251" s="565"/>
      <c r="K251" s="565"/>
      <c r="L251" s="571"/>
      <c r="M251" s="571"/>
      <c r="N251" s="571"/>
      <c r="O251" s="571"/>
    </row>
    <row r="252" spans="1:15" ht="6.75" customHeight="1">
      <c r="A252" s="158"/>
      <c r="B252" s="55"/>
      <c r="C252" s="55"/>
      <c r="D252" s="55"/>
      <c r="E252" s="55"/>
      <c r="F252" s="55"/>
      <c r="G252" s="565"/>
      <c r="H252" s="565"/>
      <c r="I252" s="565"/>
      <c r="J252" s="565"/>
      <c r="K252" s="565"/>
      <c r="L252" s="565"/>
      <c r="M252" s="571"/>
      <c r="N252" s="571"/>
      <c r="O252" s="571"/>
    </row>
    <row r="253" spans="1:15" ht="6.75" customHeight="1">
      <c r="A253" s="158"/>
      <c r="B253" s="55"/>
      <c r="C253" s="55"/>
      <c r="D253" s="55"/>
      <c r="E253" s="55"/>
      <c r="F253" s="55"/>
      <c r="G253" s="565"/>
      <c r="H253" s="565"/>
      <c r="I253" s="565"/>
      <c r="J253" s="565"/>
      <c r="K253" s="565"/>
      <c r="L253" s="565"/>
      <c r="M253" s="571"/>
      <c r="N253" s="571"/>
      <c r="O253" s="571"/>
    </row>
    <row r="254" spans="1:15" ht="6.75" customHeight="1">
      <c r="A254" s="158"/>
      <c r="B254" s="55"/>
      <c r="C254" s="55"/>
      <c r="D254" s="55"/>
      <c r="E254" s="55"/>
      <c r="F254" s="55"/>
      <c r="G254" s="565"/>
      <c r="H254" s="565"/>
      <c r="I254" s="565"/>
      <c r="J254" s="565"/>
      <c r="K254" s="565"/>
      <c r="L254" s="565"/>
      <c r="M254" s="565"/>
      <c r="N254" s="565"/>
      <c r="O254" s="565"/>
    </row>
    <row r="255" spans="1:15" ht="6.75" customHeight="1">
      <c r="A255" s="158"/>
      <c r="B255" s="55"/>
      <c r="C255" s="55"/>
      <c r="D255" s="55"/>
      <c r="E255" s="55"/>
      <c r="F255" s="55"/>
      <c r="G255" s="565"/>
      <c r="H255" s="565"/>
      <c r="I255" s="565"/>
      <c r="J255" s="565"/>
      <c r="K255" s="565"/>
      <c r="L255" s="565"/>
      <c r="M255" s="565"/>
      <c r="N255" s="565"/>
      <c r="O255" s="565"/>
    </row>
    <row r="256" spans="1:15" ht="6.75" customHeight="1">
      <c r="A256" s="158"/>
      <c r="B256" s="55"/>
      <c r="C256" s="55"/>
      <c r="D256" s="55"/>
      <c r="E256" s="55"/>
      <c r="F256" s="55"/>
      <c r="G256" s="565"/>
      <c r="H256" s="565"/>
      <c r="I256" s="565"/>
      <c r="J256" s="565"/>
      <c r="K256" s="565"/>
      <c r="L256" s="565"/>
      <c r="M256" s="565"/>
      <c r="N256" s="565"/>
      <c r="O256" s="565"/>
    </row>
    <row r="257" spans="1:15" ht="6.75" customHeight="1">
      <c r="A257" s="158"/>
      <c r="B257" s="55"/>
      <c r="C257" s="55"/>
      <c r="D257" s="55"/>
      <c r="E257" s="55"/>
      <c r="F257" s="55"/>
      <c r="G257" s="565"/>
      <c r="H257" s="565"/>
      <c r="I257" s="565"/>
      <c r="J257" s="565"/>
      <c r="K257" s="565"/>
      <c r="L257" s="565"/>
      <c r="M257" s="565"/>
      <c r="N257" s="565"/>
      <c r="O257" s="565"/>
    </row>
    <row r="258" spans="1:15" ht="6.75" customHeight="1">
      <c r="A258" s="158"/>
      <c r="B258" s="55"/>
      <c r="C258" s="55"/>
      <c r="D258" s="55"/>
      <c r="E258" s="55"/>
      <c r="F258" s="55"/>
      <c r="G258" s="565"/>
      <c r="H258" s="565"/>
      <c r="I258" s="565"/>
      <c r="J258" s="565"/>
      <c r="K258" s="565"/>
      <c r="L258" s="565"/>
      <c r="M258" s="565"/>
      <c r="N258" s="565"/>
      <c r="O258" s="565"/>
    </row>
    <row r="259" spans="1:15" ht="6.75" customHeight="1">
      <c r="A259" s="158"/>
      <c r="B259" s="55"/>
      <c r="C259" s="55"/>
      <c r="D259" s="55"/>
      <c r="E259" s="55"/>
      <c r="F259" s="55"/>
      <c r="G259" s="565"/>
      <c r="H259" s="565"/>
      <c r="I259" s="565"/>
      <c r="J259" s="565"/>
      <c r="K259" s="565"/>
      <c r="L259" s="565"/>
      <c r="M259" s="565"/>
      <c r="N259" s="565"/>
      <c r="O259" s="565"/>
    </row>
    <row r="260" spans="1:15" ht="6.75" customHeight="1">
      <c r="A260" s="158"/>
      <c r="B260" s="55"/>
      <c r="C260" s="55"/>
      <c r="D260" s="55"/>
      <c r="E260" s="55"/>
      <c r="F260" s="55"/>
      <c r="G260" s="565"/>
      <c r="H260" s="565"/>
      <c r="I260" s="565"/>
      <c r="J260" s="565"/>
      <c r="K260" s="565"/>
      <c r="L260" s="565"/>
      <c r="M260" s="565"/>
      <c r="N260" s="565"/>
      <c r="O260" s="565"/>
    </row>
    <row r="261" spans="1:15" ht="6.75" customHeight="1">
      <c r="A261" s="158"/>
      <c r="B261" s="55"/>
      <c r="C261" s="55"/>
      <c r="D261" s="55"/>
      <c r="E261" s="55"/>
      <c r="F261" s="55"/>
      <c r="G261" s="565"/>
      <c r="H261" s="565"/>
      <c r="I261" s="565"/>
      <c r="J261" s="565"/>
      <c r="K261" s="565"/>
      <c r="L261" s="565"/>
      <c r="M261" s="565"/>
      <c r="N261" s="565"/>
      <c r="O261" s="565"/>
    </row>
    <row r="262" spans="1:15" ht="6.75" customHeight="1">
      <c r="A262" s="158"/>
      <c r="B262" s="55"/>
      <c r="C262" s="55"/>
      <c r="D262" s="55"/>
      <c r="E262" s="55"/>
      <c r="F262" s="55"/>
      <c r="G262" s="565"/>
      <c r="H262" s="565"/>
      <c r="I262" s="565"/>
      <c r="J262" s="565"/>
      <c r="K262" s="565"/>
      <c r="L262" s="565"/>
      <c r="M262" s="565"/>
      <c r="N262" s="565"/>
      <c r="O262" s="565"/>
    </row>
    <row r="263" spans="1:15" ht="6.75" customHeight="1">
      <c r="A263" s="158"/>
      <c r="B263" s="55"/>
      <c r="C263" s="55"/>
      <c r="D263" s="55"/>
      <c r="E263" s="55"/>
      <c r="F263" s="55"/>
      <c r="G263" s="565"/>
      <c r="H263" s="565"/>
      <c r="I263" s="565"/>
      <c r="J263" s="565"/>
      <c r="K263" s="565"/>
      <c r="L263" s="565"/>
      <c r="M263" s="565"/>
      <c r="N263" s="565"/>
      <c r="O263" s="565"/>
    </row>
    <row r="264" spans="1:15" ht="6.75" customHeight="1">
      <c r="A264" s="158"/>
      <c r="B264" s="55"/>
      <c r="C264" s="55"/>
      <c r="D264" s="55"/>
      <c r="E264" s="55"/>
      <c r="F264" s="55"/>
      <c r="G264" s="565"/>
      <c r="H264" s="565"/>
      <c r="I264" s="565"/>
      <c r="J264" s="565"/>
      <c r="K264" s="565"/>
      <c r="L264" s="565"/>
      <c r="M264" s="565"/>
      <c r="N264" s="565"/>
      <c r="O264" s="565"/>
    </row>
    <row r="265" spans="1:15" ht="6.75" customHeight="1">
      <c r="A265" s="158"/>
      <c r="B265" s="55"/>
      <c r="C265" s="55"/>
      <c r="D265" s="55"/>
      <c r="E265" s="55"/>
      <c r="F265" s="55"/>
      <c r="G265" s="565"/>
      <c r="H265" s="565"/>
      <c r="I265" s="565"/>
      <c r="J265" s="565"/>
      <c r="K265" s="565"/>
      <c r="L265" s="565"/>
      <c r="M265" s="565"/>
      <c r="N265" s="565"/>
      <c r="O265" s="565"/>
    </row>
    <row r="266" spans="1:15" ht="6.75" customHeight="1">
      <c r="A266" s="158"/>
      <c r="B266" s="55"/>
      <c r="C266" s="55"/>
      <c r="D266" s="55"/>
      <c r="E266" s="55"/>
      <c r="F266" s="55"/>
      <c r="G266" s="565"/>
      <c r="H266" s="565"/>
      <c r="I266" s="565"/>
      <c r="J266" s="565"/>
      <c r="K266" s="565"/>
      <c r="L266" s="565"/>
      <c r="M266" s="565"/>
      <c r="N266" s="565"/>
      <c r="O266" s="565"/>
    </row>
    <row r="267" spans="1:15" ht="6.75" customHeight="1">
      <c r="A267" s="158"/>
      <c r="B267" s="55"/>
      <c r="C267" s="55"/>
      <c r="D267" s="55"/>
      <c r="E267" s="55"/>
      <c r="F267" s="55"/>
      <c r="G267" s="565"/>
      <c r="H267" s="565"/>
      <c r="I267" s="565"/>
      <c r="J267" s="565"/>
      <c r="K267" s="565"/>
      <c r="L267" s="565"/>
      <c r="M267" s="565"/>
      <c r="N267" s="565"/>
      <c r="O267" s="565"/>
    </row>
    <row r="268" spans="1:15" ht="6.75" customHeight="1">
      <c r="A268" s="158"/>
      <c r="B268" s="55"/>
      <c r="C268" s="55"/>
      <c r="D268" s="55"/>
      <c r="E268" s="55"/>
      <c r="F268" s="55"/>
      <c r="G268" s="565"/>
      <c r="H268" s="565"/>
      <c r="I268" s="565"/>
      <c r="J268" s="565"/>
      <c r="K268" s="565"/>
      <c r="L268" s="565"/>
      <c r="M268" s="565"/>
      <c r="N268" s="565"/>
      <c r="O268" s="565"/>
    </row>
    <row r="269" spans="1:15" ht="6.75" customHeight="1">
      <c r="A269" s="158"/>
      <c r="B269" s="55"/>
      <c r="C269" s="55"/>
      <c r="D269" s="55"/>
      <c r="E269" s="55"/>
      <c r="F269" s="55"/>
      <c r="G269" s="565"/>
      <c r="H269" s="565"/>
      <c r="I269" s="565"/>
      <c r="J269" s="565"/>
      <c r="K269" s="565"/>
      <c r="L269" s="565"/>
      <c r="M269" s="565"/>
      <c r="N269" s="565"/>
      <c r="O269" s="565"/>
    </row>
    <row r="270" spans="1:15" ht="6.75" customHeight="1">
      <c r="A270" s="158"/>
      <c r="B270" s="55"/>
      <c r="C270" s="55"/>
      <c r="D270" s="55"/>
      <c r="E270" s="55"/>
      <c r="F270" s="55"/>
      <c r="G270" s="565"/>
      <c r="H270" s="565"/>
      <c r="I270" s="565"/>
      <c r="J270" s="565"/>
      <c r="K270" s="565"/>
      <c r="L270" s="565"/>
      <c r="M270" s="565"/>
      <c r="N270" s="565"/>
      <c r="O270" s="565"/>
    </row>
    <row r="271" spans="1:15" ht="6.75" customHeight="1">
      <c r="A271" s="158"/>
      <c r="B271" s="55"/>
      <c r="C271" s="55"/>
      <c r="D271" s="55"/>
      <c r="E271" s="55"/>
      <c r="F271" s="55"/>
      <c r="G271" s="565"/>
      <c r="H271" s="565"/>
      <c r="I271" s="565"/>
      <c r="J271" s="565"/>
      <c r="K271" s="565"/>
      <c r="L271" s="565"/>
      <c r="M271" s="565"/>
      <c r="N271" s="565"/>
      <c r="O271" s="565"/>
    </row>
    <row r="272" spans="1:15" ht="6.75" customHeight="1">
      <c r="A272" s="158"/>
      <c r="B272" s="55"/>
      <c r="C272" s="55"/>
      <c r="D272" s="55"/>
      <c r="E272" s="55"/>
      <c r="F272" s="55"/>
      <c r="G272" s="565"/>
      <c r="H272" s="565"/>
      <c r="I272" s="565"/>
      <c r="J272" s="565"/>
      <c r="K272" s="565"/>
      <c r="L272" s="565"/>
      <c r="M272" s="565"/>
      <c r="N272" s="565"/>
      <c r="O272" s="565"/>
    </row>
    <row r="273" spans="1:15" ht="6.75" customHeight="1">
      <c r="A273" s="158"/>
      <c r="B273" s="55"/>
      <c r="C273" s="55"/>
      <c r="D273" s="55"/>
      <c r="E273" s="55"/>
      <c r="F273" s="55"/>
      <c r="G273" s="565"/>
      <c r="H273" s="565"/>
      <c r="I273" s="565"/>
      <c r="J273" s="565"/>
      <c r="K273" s="565"/>
      <c r="L273" s="565"/>
      <c r="M273" s="565"/>
      <c r="N273" s="565"/>
      <c r="O273" s="565"/>
    </row>
    <row r="274" spans="1:15" ht="6.75" customHeight="1">
      <c r="A274" s="158"/>
      <c r="B274" s="55"/>
      <c r="C274" s="55"/>
      <c r="D274" s="55"/>
      <c r="E274" s="55"/>
      <c r="F274" s="55"/>
      <c r="G274" s="565"/>
      <c r="H274" s="565"/>
      <c r="I274" s="565"/>
      <c r="J274" s="565"/>
      <c r="K274" s="565"/>
      <c r="L274" s="565"/>
      <c r="M274" s="565"/>
      <c r="N274" s="565"/>
      <c r="O274" s="565"/>
    </row>
    <row r="275" spans="1:15" ht="6.75" customHeight="1">
      <c r="A275" s="158"/>
      <c r="B275" s="55"/>
      <c r="C275" s="55"/>
      <c r="D275" s="55"/>
      <c r="E275" s="55"/>
      <c r="F275" s="55"/>
      <c r="G275" s="565"/>
      <c r="H275" s="565"/>
      <c r="I275" s="565"/>
      <c r="J275" s="565"/>
      <c r="K275" s="565"/>
      <c r="L275" s="565"/>
      <c r="M275" s="565"/>
      <c r="N275" s="565"/>
      <c r="O275" s="565"/>
    </row>
    <row r="276" spans="1:15" ht="6.75" customHeight="1">
      <c r="A276" s="158"/>
      <c r="B276" s="55"/>
      <c r="C276" s="55"/>
      <c r="D276" s="55"/>
      <c r="E276" s="55"/>
      <c r="F276" s="55"/>
      <c r="G276" s="565"/>
      <c r="H276" s="565"/>
      <c r="I276" s="565"/>
      <c r="J276" s="565"/>
      <c r="K276" s="565"/>
      <c r="L276" s="565"/>
      <c r="M276" s="565"/>
      <c r="N276" s="565"/>
      <c r="O276" s="565"/>
    </row>
    <row r="277" spans="1:15" ht="6.75" customHeight="1">
      <c r="A277" s="158"/>
      <c r="B277" s="55"/>
      <c r="C277" s="55"/>
      <c r="D277" s="55"/>
      <c r="E277" s="55"/>
      <c r="F277" s="55"/>
      <c r="G277" s="565"/>
      <c r="H277" s="565"/>
      <c r="I277" s="565"/>
      <c r="J277" s="565"/>
      <c r="K277" s="565"/>
      <c r="L277" s="565"/>
      <c r="M277" s="565"/>
      <c r="N277" s="565"/>
      <c r="O277" s="565"/>
    </row>
    <row r="278" spans="1:15" ht="6.75" customHeight="1">
      <c r="A278" s="158"/>
      <c r="B278" s="55"/>
      <c r="C278" s="55"/>
      <c r="D278" s="55"/>
      <c r="E278" s="55"/>
      <c r="F278" s="55"/>
      <c r="G278" s="565"/>
      <c r="H278" s="565"/>
      <c r="I278" s="565"/>
      <c r="J278" s="565"/>
      <c r="K278" s="565"/>
      <c r="L278" s="565"/>
      <c r="M278" s="565"/>
      <c r="N278" s="565"/>
      <c r="O278" s="565"/>
    </row>
    <row r="279" spans="1:15" ht="6.75" customHeight="1">
      <c r="A279" s="158"/>
      <c r="B279" s="55"/>
      <c r="C279" s="55"/>
      <c r="D279" s="55"/>
      <c r="E279" s="55"/>
      <c r="F279" s="55"/>
      <c r="G279" s="565"/>
      <c r="H279" s="565"/>
      <c r="I279" s="565"/>
      <c r="J279" s="565"/>
      <c r="K279" s="565"/>
      <c r="L279" s="565"/>
      <c r="M279" s="565"/>
      <c r="N279" s="565"/>
      <c r="O279" s="565"/>
    </row>
    <row r="280" spans="1:15" ht="6.75" customHeight="1">
      <c r="A280" s="158"/>
      <c r="B280" s="55"/>
      <c r="C280" s="55"/>
      <c r="D280" s="55"/>
      <c r="E280" s="55"/>
      <c r="F280" s="55"/>
      <c r="G280" s="565"/>
      <c r="H280" s="565"/>
      <c r="I280" s="565"/>
      <c r="J280" s="565"/>
      <c r="K280" s="565"/>
      <c r="L280" s="565"/>
      <c r="M280" s="565"/>
      <c r="N280" s="565"/>
      <c r="O280" s="565"/>
    </row>
    <row r="281" spans="1:15" ht="6.75" customHeight="1">
      <c r="A281" s="158"/>
      <c r="B281" s="55"/>
      <c r="C281" s="55"/>
      <c r="D281" s="55"/>
      <c r="E281" s="55"/>
      <c r="F281" s="55"/>
      <c r="G281" s="565"/>
      <c r="H281" s="565"/>
      <c r="I281" s="565"/>
      <c r="J281" s="565"/>
      <c r="K281" s="565"/>
      <c r="L281" s="565"/>
      <c r="M281" s="565"/>
      <c r="N281" s="565"/>
      <c r="O281" s="565"/>
    </row>
    <row r="282" spans="1:15" ht="6.75" customHeight="1">
      <c r="A282" s="158"/>
      <c r="B282" s="55"/>
      <c r="C282" s="55"/>
      <c r="D282" s="55"/>
      <c r="E282" s="55"/>
      <c r="F282" s="55"/>
      <c r="G282" s="565"/>
      <c r="H282" s="565"/>
      <c r="I282" s="565"/>
      <c r="J282" s="565"/>
      <c r="K282" s="565"/>
      <c r="L282" s="565"/>
      <c r="M282" s="565"/>
      <c r="N282" s="565"/>
      <c r="O282" s="565"/>
    </row>
    <row r="283" spans="1:15" ht="6.75" customHeight="1">
      <c r="A283" s="158"/>
      <c r="B283" s="55"/>
      <c r="C283" s="55"/>
      <c r="D283" s="55"/>
      <c r="E283" s="55"/>
      <c r="F283" s="55"/>
      <c r="G283" s="565"/>
      <c r="H283" s="565"/>
      <c r="I283" s="565"/>
      <c r="J283" s="565"/>
      <c r="K283" s="565"/>
      <c r="L283" s="565"/>
      <c r="M283" s="565"/>
      <c r="N283" s="565"/>
      <c r="O283" s="565"/>
    </row>
    <row r="284" spans="1:15" ht="6.75" customHeight="1">
      <c r="A284" s="158"/>
      <c r="B284" s="55"/>
      <c r="C284" s="55"/>
      <c r="D284" s="55"/>
      <c r="E284" s="55"/>
      <c r="F284" s="55"/>
      <c r="G284" s="565"/>
      <c r="H284" s="565"/>
      <c r="I284" s="565"/>
      <c r="J284" s="565"/>
      <c r="K284" s="565"/>
      <c r="L284" s="565"/>
      <c r="M284" s="565"/>
      <c r="N284" s="565"/>
      <c r="O284" s="565"/>
    </row>
    <row r="285" spans="1:15" ht="6.75" customHeight="1">
      <c r="A285" s="158"/>
      <c r="B285" s="55"/>
      <c r="C285" s="55"/>
      <c r="D285" s="55"/>
      <c r="E285" s="55"/>
      <c r="F285" s="55"/>
      <c r="G285" s="565"/>
      <c r="H285" s="565"/>
      <c r="I285" s="565"/>
      <c r="J285" s="565"/>
      <c r="K285" s="565"/>
      <c r="L285" s="565"/>
      <c r="M285" s="565"/>
      <c r="N285" s="565"/>
      <c r="O285" s="565"/>
    </row>
    <row r="286" spans="1:15" ht="6.75" customHeight="1">
      <c r="A286" s="158"/>
      <c r="B286" s="55"/>
      <c r="C286" s="55"/>
      <c r="D286" s="55"/>
      <c r="E286" s="55"/>
      <c r="F286" s="55"/>
      <c r="G286" s="565"/>
      <c r="H286" s="565"/>
      <c r="I286" s="565"/>
      <c r="J286" s="565"/>
      <c r="K286" s="565"/>
      <c r="L286" s="565"/>
      <c r="M286" s="565"/>
      <c r="N286" s="565"/>
      <c r="O286" s="565"/>
    </row>
    <row r="287" spans="1:15" ht="6.75" customHeight="1">
      <c r="A287" s="158"/>
      <c r="B287" s="55"/>
      <c r="C287" s="55"/>
      <c r="D287" s="55"/>
      <c r="E287" s="55"/>
      <c r="F287" s="55"/>
      <c r="G287" s="565"/>
      <c r="H287" s="565"/>
      <c r="I287" s="565"/>
      <c r="J287" s="565"/>
      <c r="K287" s="565"/>
      <c r="L287" s="565"/>
      <c r="M287" s="565"/>
      <c r="N287" s="565"/>
      <c r="O287" s="565"/>
    </row>
    <row r="288" spans="1:15" ht="6.75" customHeight="1">
      <c r="A288" s="158"/>
      <c r="B288" s="55"/>
      <c r="C288" s="55"/>
      <c r="D288" s="55"/>
      <c r="E288" s="55"/>
      <c r="F288" s="55"/>
      <c r="G288" s="565"/>
      <c r="H288" s="565"/>
      <c r="I288" s="565"/>
      <c r="J288" s="565"/>
      <c r="K288" s="565"/>
      <c r="L288" s="565"/>
      <c r="M288" s="565"/>
      <c r="N288" s="565"/>
      <c r="O288" s="565"/>
    </row>
    <row r="289" spans="1:15" ht="6.75" customHeight="1">
      <c r="A289" s="158"/>
      <c r="B289" s="55"/>
      <c r="C289" s="55"/>
      <c r="D289" s="55"/>
      <c r="E289" s="55"/>
      <c r="F289" s="55"/>
      <c r="G289" s="565"/>
      <c r="H289" s="565"/>
      <c r="I289" s="565"/>
      <c r="J289" s="565"/>
      <c r="K289" s="565"/>
      <c r="L289" s="565"/>
      <c r="M289" s="565"/>
      <c r="N289" s="565"/>
      <c r="O289" s="565"/>
    </row>
    <row r="290" spans="1:15" ht="6.75" customHeight="1">
      <c r="A290" s="158"/>
      <c r="B290" s="55"/>
      <c r="C290" s="55"/>
      <c r="D290" s="55"/>
      <c r="E290" s="55"/>
      <c r="F290" s="55"/>
      <c r="G290" s="565"/>
      <c r="H290" s="565"/>
      <c r="I290" s="565"/>
      <c r="J290" s="565"/>
      <c r="K290" s="565"/>
      <c r="L290" s="565"/>
      <c r="M290" s="565"/>
      <c r="N290" s="565"/>
      <c r="O290" s="565"/>
    </row>
    <row r="291" spans="1:15" ht="6.75" customHeight="1">
      <c r="A291" s="158"/>
      <c r="B291" s="55"/>
      <c r="C291" s="55"/>
      <c r="D291" s="55"/>
      <c r="E291" s="55"/>
      <c r="F291" s="55"/>
      <c r="G291" s="565"/>
      <c r="H291" s="565"/>
      <c r="I291" s="565"/>
      <c r="J291" s="565"/>
      <c r="K291" s="565"/>
      <c r="L291" s="565"/>
      <c r="M291" s="565"/>
      <c r="N291" s="565"/>
      <c r="O291" s="565"/>
    </row>
    <row r="292" spans="1:15" ht="6.75" customHeight="1">
      <c r="A292" s="158"/>
      <c r="B292" s="55"/>
      <c r="C292" s="55"/>
      <c r="D292" s="55"/>
      <c r="E292" s="55"/>
      <c r="F292" s="55"/>
      <c r="G292" s="565"/>
      <c r="H292" s="565"/>
      <c r="I292" s="565"/>
      <c r="J292" s="565"/>
      <c r="K292" s="565"/>
      <c r="L292" s="565"/>
      <c r="M292" s="565"/>
      <c r="N292" s="565"/>
      <c r="O292" s="565"/>
    </row>
    <row r="293" spans="1:15" ht="6.75" customHeight="1">
      <c r="A293" s="158"/>
      <c r="B293" s="55"/>
      <c r="C293" s="55"/>
      <c r="D293" s="55"/>
      <c r="E293" s="55"/>
      <c r="F293" s="55"/>
      <c r="G293" s="565"/>
      <c r="H293" s="565"/>
      <c r="I293" s="565"/>
      <c r="J293" s="565"/>
      <c r="K293" s="565"/>
      <c r="L293" s="565"/>
      <c r="M293" s="565"/>
      <c r="N293" s="565"/>
      <c r="O293" s="565"/>
    </row>
    <row r="294" spans="1:15" ht="6.75" customHeight="1">
      <c r="A294" s="158"/>
      <c r="B294" s="55"/>
      <c r="C294" s="55"/>
      <c r="D294" s="55"/>
      <c r="E294" s="55"/>
      <c r="F294" s="55"/>
      <c r="G294" s="565"/>
      <c r="H294" s="565"/>
      <c r="I294" s="565"/>
      <c r="J294" s="565"/>
      <c r="K294" s="565"/>
      <c r="L294" s="565"/>
      <c r="M294" s="565"/>
      <c r="N294" s="565"/>
      <c r="O294" s="565"/>
    </row>
    <row r="295" spans="1:15" ht="6.75" customHeight="1">
      <c r="A295" s="158"/>
      <c r="B295" s="55"/>
      <c r="C295" s="55"/>
      <c r="D295" s="55"/>
      <c r="E295" s="55"/>
      <c r="F295" s="55"/>
      <c r="G295" s="565"/>
      <c r="H295" s="565"/>
      <c r="I295" s="565"/>
      <c r="J295" s="565"/>
      <c r="K295" s="565"/>
      <c r="L295" s="565"/>
      <c r="M295" s="565"/>
      <c r="N295" s="565"/>
      <c r="O295" s="565"/>
    </row>
    <row r="296" spans="1:15" ht="6.75" customHeight="1">
      <c r="A296" s="158"/>
      <c r="B296" s="55"/>
      <c r="C296" s="55"/>
      <c r="D296" s="55"/>
      <c r="E296" s="55"/>
      <c r="F296" s="55"/>
      <c r="G296" s="565"/>
      <c r="H296" s="565"/>
      <c r="I296" s="565"/>
      <c r="J296" s="565"/>
      <c r="K296" s="565"/>
      <c r="L296" s="565"/>
      <c r="M296" s="565"/>
      <c r="N296" s="565"/>
      <c r="O296" s="565"/>
    </row>
    <row r="297" spans="1:15" ht="6.75" customHeight="1">
      <c r="A297" s="158"/>
      <c r="B297" s="55"/>
      <c r="C297" s="55"/>
      <c r="D297" s="55"/>
      <c r="E297" s="55"/>
      <c r="F297" s="55"/>
      <c r="G297" s="565"/>
      <c r="H297" s="565"/>
      <c r="I297" s="565"/>
      <c r="J297" s="565"/>
      <c r="K297" s="565"/>
      <c r="L297" s="565"/>
      <c r="M297" s="565"/>
      <c r="N297" s="565"/>
      <c r="O297" s="565"/>
    </row>
    <row r="298" spans="1:15" ht="6.75" customHeight="1">
      <c r="A298" s="158"/>
      <c r="B298" s="55"/>
      <c r="C298" s="55"/>
      <c r="D298" s="55"/>
      <c r="E298" s="55"/>
      <c r="F298" s="55"/>
      <c r="G298" s="565"/>
      <c r="H298" s="565"/>
      <c r="I298" s="565"/>
      <c r="J298" s="565"/>
      <c r="K298" s="565"/>
      <c r="L298" s="565"/>
      <c r="M298" s="565"/>
      <c r="N298" s="565"/>
      <c r="O298" s="565"/>
    </row>
    <row r="299" spans="1:15" ht="6.75" customHeight="1">
      <c r="A299" s="158"/>
      <c r="B299" s="55"/>
      <c r="C299" s="55"/>
      <c r="D299" s="55"/>
      <c r="E299" s="55"/>
      <c r="F299" s="55"/>
      <c r="G299" s="565"/>
      <c r="H299" s="565"/>
      <c r="I299" s="565"/>
      <c r="J299" s="565"/>
      <c r="K299" s="565"/>
      <c r="L299" s="565"/>
      <c r="M299" s="565"/>
      <c r="N299" s="565"/>
      <c r="O299" s="565"/>
    </row>
    <row r="300" spans="1:15" ht="6.75" customHeight="1">
      <c r="A300" s="158"/>
      <c r="B300" s="55"/>
      <c r="C300" s="55"/>
      <c r="D300" s="55"/>
      <c r="E300" s="55"/>
      <c r="F300" s="55"/>
      <c r="G300" s="565"/>
      <c r="H300" s="565"/>
      <c r="I300" s="565"/>
      <c r="J300" s="565"/>
      <c r="K300" s="565"/>
      <c r="L300" s="565"/>
      <c r="M300" s="565"/>
      <c r="N300" s="565"/>
      <c r="O300" s="565"/>
    </row>
    <row r="301" spans="1:15" ht="6.75" customHeight="1">
      <c r="A301" s="158"/>
      <c r="B301" s="55"/>
      <c r="C301" s="55"/>
      <c r="D301" s="55"/>
      <c r="E301" s="55"/>
      <c r="F301" s="55"/>
      <c r="G301" s="565"/>
      <c r="H301" s="565"/>
      <c r="I301" s="565"/>
      <c r="J301" s="565"/>
      <c r="K301" s="565"/>
      <c r="L301" s="565"/>
      <c r="M301" s="565"/>
      <c r="N301" s="565"/>
      <c r="O301" s="565"/>
    </row>
    <row r="302" spans="1:15" ht="6.75" customHeight="1">
      <c r="A302" s="158"/>
      <c r="B302" s="55"/>
      <c r="C302" s="55"/>
      <c r="D302" s="55"/>
      <c r="E302" s="55"/>
      <c r="F302" s="55"/>
      <c r="G302" s="565"/>
      <c r="H302" s="565"/>
      <c r="I302" s="565"/>
      <c r="J302" s="565"/>
      <c r="K302" s="565"/>
      <c r="L302" s="565"/>
      <c r="M302" s="565"/>
      <c r="N302" s="565"/>
      <c r="O302" s="565"/>
    </row>
    <row r="303" spans="1:15" ht="6.75" customHeight="1">
      <c r="A303" s="158"/>
      <c r="B303" s="55"/>
      <c r="C303" s="55"/>
      <c r="D303" s="55"/>
      <c r="E303" s="55"/>
      <c r="F303" s="55"/>
      <c r="G303" s="565"/>
      <c r="H303" s="565"/>
      <c r="I303" s="565"/>
      <c r="J303" s="565"/>
      <c r="K303" s="565"/>
      <c r="L303" s="565"/>
      <c r="M303" s="565"/>
      <c r="N303" s="565"/>
      <c r="O303" s="565"/>
    </row>
    <row r="304" spans="1:15" ht="6.75" customHeight="1">
      <c r="A304" s="158"/>
      <c r="B304" s="55"/>
      <c r="C304" s="55"/>
      <c r="D304" s="55"/>
      <c r="E304" s="55"/>
      <c r="F304" s="55"/>
      <c r="G304" s="565"/>
      <c r="H304" s="565"/>
      <c r="I304" s="565"/>
      <c r="J304" s="565"/>
      <c r="K304" s="565"/>
      <c r="L304" s="565"/>
      <c r="M304" s="565"/>
      <c r="N304" s="565"/>
      <c r="O304" s="565"/>
    </row>
    <row r="305" spans="1:15" ht="6.75" customHeight="1">
      <c r="A305" s="158"/>
      <c r="B305" s="55"/>
      <c r="C305" s="55"/>
      <c r="D305" s="55"/>
      <c r="E305" s="55"/>
      <c r="F305" s="55"/>
      <c r="G305" s="565"/>
      <c r="H305" s="565"/>
      <c r="I305" s="565"/>
      <c r="J305" s="565"/>
      <c r="K305" s="565"/>
      <c r="L305" s="565"/>
      <c r="M305" s="565"/>
      <c r="N305" s="565"/>
      <c r="O305" s="565"/>
    </row>
    <row r="306" spans="1:15" ht="6.75" customHeight="1">
      <c r="A306" s="158"/>
      <c r="B306" s="55"/>
      <c r="C306" s="55"/>
      <c r="D306" s="55"/>
      <c r="E306" s="55"/>
      <c r="F306" s="55"/>
      <c r="G306" s="565"/>
      <c r="H306" s="565"/>
      <c r="I306" s="565"/>
      <c r="J306" s="565"/>
      <c r="K306" s="565"/>
      <c r="L306" s="565"/>
      <c r="M306" s="565"/>
      <c r="N306" s="565"/>
      <c r="O306" s="565"/>
    </row>
    <row r="307" spans="1:15" ht="6.75" customHeight="1">
      <c r="A307" s="158"/>
      <c r="B307" s="55"/>
      <c r="C307" s="55"/>
      <c r="D307" s="55"/>
      <c r="E307" s="55"/>
      <c r="F307" s="55"/>
      <c r="G307" s="565"/>
      <c r="H307" s="565"/>
      <c r="I307" s="565"/>
      <c r="J307" s="565"/>
      <c r="K307" s="565"/>
      <c r="L307" s="565"/>
      <c r="M307" s="565"/>
      <c r="N307" s="565"/>
      <c r="O307" s="565"/>
    </row>
    <row r="308" spans="1:15" ht="6.75" customHeight="1">
      <c r="A308" s="158"/>
      <c r="B308" s="55"/>
      <c r="C308" s="55"/>
      <c r="D308" s="55"/>
      <c r="E308" s="55"/>
      <c r="F308" s="55"/>
      <c r="G308" s="565"/>
      <c r="H308" s="565"/>
      <c r="I308" s="565"/>
      <c r="J308" s="565"/>
      <c r="K308" s="565"/>
      <c r="L308" s="565"/>
      <c r="M308" s="565"/>
      <c r="N308" s="565"/>
      <c r="O308" s="565"/>
    </row>
    <row r="309" spans="1:15" ht="6.75" customHeight="1">
      <c r="A309" s="158"/>
      <c r="B309" s="55"/>
      <c r="C309" s="55"/>
      <c r="D309" s="55"/>
      <c r="E309" s="55"/>
      <c r="F309" s="55"/>
      <c r="G309" s="565"/>
      <c r="H309" s="565"/>
      <c r="I309" s="565"/>
      <c r="J309" s="565"/>
      <c r="K309" s="565"/>
      <c r="L309" s="565"/>
      <c r="M309" s="565"/>
      <c r="N309" s="565"/>
      <c r="O309" s="565"/>
    </row>
    <row r="310" spans="1:15" ht="6.75" customHeight="1">
      <c r="A310" s="158"/>
      <c r="B310" s="55"/>
      <c r="C310" s="55"/>
      <c r="D310" s="55"/>
      <c r="E310" s="55"/>
      <c r="F310" s="55"/>
      <c r="G310" s="565"/>
      <c r="H310" s="565"/>
      <c r="I310" s="565"/>
      <c r="J310" s="565"/>
      <c r="K310" s="565"/>
      <c r="L310" s="565"/>
      <c r="M310" s="565"/>
      <c r="N310" s="565"/>
      <c r="O310" s="565"/>
    </row>
    <row r="311" spans="1:15" ht="6.75" customHeight="1">
      <c r="A311" s="158"/>
      <c r="B311" s="55"/>
      <c r="C311" s="55"/>
      <c r="D311" s="55"/>
      <c r="E311" s="55"/>
      <c r="F311" s="55"/>
      <c r="G311" s="565"/>
      <c r="H311" s="565"/>
      <c r="I311" s="565"/>
      <c r="J311" s="565"/>
      <c r="K311" s="565"/>
      <c r="L311" s="565"/>
      <c r="M311" s="565"/>
      <c r="N311" s="565"/>
      <c r="O311" s="565"/>
    </row>
    <row r="312" spans="1:15" ht="6.75" customHeight="1">
      <c r="A312" s="158"/>
      <c r="B312" s="55"/>
      <c r="C312" s="55"/>
      <c r="D312" s="55"/>
      <c r="E312" s="55"/>
      <c r="F312" s="55"/>
      <c r="G312" s="565"/>
      <c r="H312" s="565"/>
      <c r="I312" s="565"/>
      <c r="J312" s="565"/>
      <c r="K312" s="565"/>
      <c r="L312" s="565"/>
      <c r="M312" s="565"/>
      <c r="N312" s="565"/>
      <c r="O312" s="565"/>
    </row>
    <row r="313" spans="1:15" ht="6.75" customHeight="1">
      <c r="A313" s="158"/>
      <c r="B313" s="55"/>
      <c r="C313" s="55"/>
      <c r="D313" s="55"/>
      <c r="E313" s="55"/>
      <c r="F313" s="55"/>
      <c r="G313" s="565"/>
      <c r="H313" s="565"/>
      <c r="I313" s="565"/>
      <c r="J313" s="565"/>
      <c r="K313" s="565"/>
      <c r="L313" s="565"/>
      <c r="M313" s="565"/>
      <c r="N313" s="565"/>
      <c r="O313" s="565"/>
    </row>
    <row r="314" spans="1:15" ht="6.75" customHeight="1">
      <c r="A314" s="158"/>
      <c r="B314" s="55"/>
      <c r="C314" s="55"/>
      <c r="D314" s="55"/>
      <c r="E314" s="55"/>
      <c r="F314" s="55"/>
      <c r="G314" s="565"/>
      <c r="H314" s="565"/>
      <c r="I314" s="565"/>
      <c r="J314" s="565"/>
      <c r="K314" s="565"/>
      <c r="L314" s="565"/>
      <c r="M314" s="565"/>
      <c r="N314" s="565"/>
      <c r="O314" s="565"/>
    </row>
    <row r="315" spans="1:15" ht="6.75" customHeight="1">
      <c r="A315" s="158"/>
      <c r="B315" s="55"/>
      <c r="C315" s="55"/>
      <c r="D315" s="55"/>
      <c r="E315" s="55"/>
      <c r="F315" s="55"/>
      <c r="G315" s="565"/>
      <c r="H315" s="565"/>
      <c r="I315" s="565"/>
      <c r="J315" s="565"/>
      <c r="K315" s="565"/>
      <c r="L315" s="565"/>
      <c r="M315" s="565"/>
      <c r="N315" s="565"/>
      <c r="O315" s="565"/>
    </row>
    <row r="316" spans="1:15" ht="6.75" customHeight="1">
      <c r="A316" s="158"/>
      <c r="B316" s="55"/>
      <c r="C316" s="55"/>
      <c r="D316" s="55"/>
      <c r="E316" s="55"/>
      <c r="F316" s="55"/>
      <c r="G316" s="565"/>
      <c r="H316" s="565"/>
      <c r="I316" s="565"/>
      <c r="J316" s="565"/>
      <c r="K316" s="565"/>
      <c r="L316" s="565"/>
      <c r="M316" s="565"/>
      <c r="N316" s="565"/>
      <c r="O316" s="565"/>
    </row>
    <row r="317" spans="1:15" ht="6.75" customHeight="1">
      <c r="A317" s="158"/>
      <c r="B317" s="55"/>
      <c r="C317" s="55"/>
      <c r="D317" s="55"/>
      <c r="E317" s="55"/>
      <c r="F317" s="55"/>
      <c r="G317" s="565"/>
      <c r="H317" s="565"/>
      <c r="I317" s="565"/>
      <c r="J317" s="565"/>
      <c r="K317" s="565"/>
      <c r="L317" s="565"/>
      <c r="M317" s="565"/>
      <c r="N317" s="565"/>
      <c r="O317" s="565"/>
    </row>
    <row r="318" spans="1:15" ht="6.75" customHeight="1">
      <c r="A318" s="158"/>
      <c r="B318" s="55"/>
      <c r="C318" s="55"/>
      <c r="D318" s="55"/>
      <c r="E318" s="55"/>
      <c r="F318" s="55"/>
      <c r="G318" s="565"/>
      <c r="H318" s="565"/>
      <c r="I318" s="565"/>
      <c r="J318" s="565"/>
      <c r="K318" s="565"/>
      <c r="L318" s="565"/>
      <c r="M318" s="565"/>
      <c r="N318" s="565"/>
      <c r="O318" s="565"/>
    </row>
    <row r="319" spans="1:15" ht="6.75" customHeight="1">
      <c r="A319" s="158"/>
      <c r="B319" s="55"/>
      <c r="C319" s="55"/>
      <c r="D319" s="55"/>
      <c r="E319" s="55"/>
      <c r="F319" s="55"/>
      <c r="G319" s="565"/>
      <c r="H319" s="565"/>
      <c r="I319" s="565"/>
      <c r="J319" s="565"/>
      <c r="K319" s="565"/>
      <c r="L319" s="565"/>
      <c r="M319" s="565"/>
      <c r="N319" s="565"/>
      <c r="O319" s="565"/>
    </row>
    <row r="320" spans="1:15" ht="6.75" customHeight="1">
      <c r="A320" s="158"/>
      <c r="B320" s="55"/>
      <c r="C320" s="55"/>
      <c r="D320" s="55"/>
      <c r="E320" s="55"/>
      <c r="F320" s="55"/>
      <c r="G320" s="565"/>
      <c r="H320" s="565"/>
      <c r="I320" s="565"/>
      <c r="J320" s="565"/>
      <c r="K320" s="565"/>
      <c r="L320" s="565"/>
      <c r="M320" s="565"/>
      <c r="N320" s="565"/>
      <c r="O320" s="565"/>
    </row>
    <row r="321" spans="1:15" ht="6.75" customHeight="1">
      <c r="A321" s="158"/>
      <c r="B321" s="55"/>
      <c r="C321" s="55"/>
      <c r="D321" s="55"/>
      <c r="E321" s="55"/>
      <c r="F321" s="55"/>
      <c r="G321" s="565"/>
      <c r="H321" s="565"/>
      <c r="I321" s="565"/>
      <c r="J321" s="565"/>
      <c r="K321" s="565"/>
      <c r="L321" s="565"/>
      <c r="M321" s="565"/>
      <c r="N321" s="565"/>
      <c r="O321" s="565"/>
    </row>
    <row r="322" spans="1:15" ht="6.75" customHeight="1">
      <c r="A322" s="158"/>
      <c r="B322" s="55"/>
      <c r="C322" s="55"/>
      <c r="D322" s="55"/>
      <c r="E322" s="55"/>
      <c r="F322" s="55"/>
      <c r="G322" s="565"/>
      <c r="H322" s="565"/>
      <c r="I322" s="565"/>
      <c r="J322" s="565"/>
      <c r="K322" s="565"/>
      <c r="L322" s="565"/>
      <c r="M322" s="565"/>
      <c r="N322" s="565"/>
      <c r="O322" s="565"/>
    </row>
    <row r="323" spans="1:15" ht="6.75" customHeight="1">
      <c r="A323" s="158"/>
      <c r="B323" s="55"/>
      <c r="C323" s="55"/>
      <c r="D323" s="55"/>
      <c r="E323" s="55"/>
      <c r="F323" s="55"/>
      <c r="G323" s="565"/>
      <c r="H323" s="565"/>
      <c r="I323" s="565"/>
      <c r="J323" s="565"/>
      <c r="K323" s="565"/>
      <c r="L323" s="565"/>
      <c r="M323" s="565"/>
      <c r="N323" s="565"/>
      <c r="O323" s="565"/>
    </row>
    <row r="324" spans="1:15" ht="6.75" customHeight="1">
      <c r="A324" s="158"/>
      <c r="B324" s="55"/>
      <c r="C324" s="55"/>
      <c r="D324" s="55"/>
      <c r="E324" s="55"/>
      <c r="F324" s="55"/>
      <c r="G324" s="565"/>
      <c r="H324" s="565"/>
      <c r="I324" s="565"/>
      <c r="J324" s="565"/>
      <c r="K324" s="565"/>
      <c r="L324" s="565"/>
      <c r="M324" s="565"/>
      <c r="N324" s="565"/>
      <c r="O324" s="565"/>
    </row>
    <row r="325" spans="1:15" ht="6.75" customHeight="1">
      <c r="A325" s="158"/>
      <c r="B325" s="55"/>
      <c r="C325" s="55"/>
      <c r="D325" s="55"/>
      <c r="E325" s="55"/>
      <c r="F325" s="55"/>
      <c r="G325" s="565"/>
      <c r="H325" s="565"/>
      <c r="I325" s="565"/>
      <c r="J325" s="565"/>
      <c r="K325" s="565"/>
      <c r="L325" s="565"/>
      <c r="M325" s="565"/>
      <c r="N325" s="565"/>
      <c r="O325" s="565"/>
    </row>
    <row r="326" spans="1:15" ht="6.75" customHeight="1">
      <c r="A326" s="158"/>
      <c r="B326" s="55"/>
      <c r="C326" s="55"/>
      <c r="D326" s="55"/>
      <c r="E326" s="55"/>
      <c r="F326" s="55"/>
      <c r="G326" s="565"/>
      <c r="H326" s="565"/>
      <c r="I326" s="565"/>
      <c r="J326" s="565"/>
      <c r="K326" s="565"/>
      <c r="L326" s="565"/>
      <c r="M326" s="565"/>
      <c r="N326" s="565"/>
      <c r="O326" s="565"/>
    </row>
    <row r="327" spans="1:15" ht="6.75" customHeight="1">
      <c r="A327" s="158"/>
      <c r="B327" s="55"/>
      <c r="C327" s="55"/>
      <c r="D327" s="55"/>
      <c r="E327" s="55"/>
      <c r="F327" s="55"/>
      <c r="G327" s="565"/>
      <c r="H327" s="565"/>
      <c r="I327" s="565"/>
      <c r="J327" s="565"/>
      <c r="K327" s="565"/>
      <c r="L327" s="565"/>
      <c r="M327" s="565"/>
      <c r="N327" s="565"/>
      <c r="O327" s="565"/>
    </row>
    <row r="328" spans="1:15" ht="6.75" customHeight="1">
      <c r="A328" s="158"/>
      <c r="B328" s="55"/>
      <c r="C328" s="55"/>
      <c r="D328" s="55"/>
      <c r="E328" s="55"/>
      <c r="F328" s="55"/>
      <c r="G328" s="565"/>
      <c r="H328" s="565"/>
      <c r="I328" s="565"/>
      <c r="J328" s="565"/>
      <c r="K328" s="565"/>
      <c r="L328" s="565"/>
      <c r="M328" s="565"/>
      <c r="N328" s="565"/>
      <c r="O328" s="565"/>
    </row>
    <row r="329" spans="1:15" ht="6.75" customHeight="1">
      <c r="A329" s="158"/>
      <c r="B329" s="55"/>
      <c r="C329" s="55"/>
      <c r="D329" s="55"/>
      <c r="E329" s="55"/>
      <c r="F329" s="55"/>
      <c r="G329" s="565"/>
      <c r="H329" s="565"/>
      <c r="I329" s="565"/>
      <c r="J329" s="565"/>
      <c r="K329" s="565"/>
      <c r="L329" s="565"/>
      <c r="M329" s="565"/>
      <c r="N329" s="565"/>
      <c r="O329" s="565"/>
    </row>
    <row r="330" spans="1:15" ht="6.75" customHeight="1">
      <c r="A330" s="158"/>
      <c r="B330" s="55"/>
      <c r="C330" s="55"/>
      <c r="D330" s="55"/>
      <c r="E330" s="55"/>
      <c r="F330" s="55"/>
      <c r="G330" s="565"/>
      <c r="H330" s="565"/>
      <c r="I330" s="565"/>
      <c r="J330" s="565"/>
      <c r="K330" s="565"/>
      <c r="L330" s="565"/>
      <c r="M330" s="565"/>
      <c r="N330" s="565"/>
      <c r="O330" s="565"/>
    </row>
    <row r="331" spans="1:15" ht="6.75" customHeight="1">
      <c r="A331" s="158"/>
      <c r="B331" s="55"/>
      <c r="C331" s="55"/>
      <c r="D331" s="55"/>
      <c r="E331" s="55"/>
      <c r="F331" s="55"/>
      <c r="G331" s="565"/>
      <c r="H331" s="565"/>
      <c r="I331" s="565"/>
      <c r="J331" s="565"/>
      <c r="K331" s="565"/>
      <c r="L331" s="565"/>
      <c r="M331" s="565"/>
      <c r="N331" s="565"/>
      <c r="O331" s="565"/>
    </row>
    <row r="332" spans="1:15" ht="6.75" customHeight="1">
      <c r="A332" s="158"/>
      <c r="B332" s="55"/>
      <c r="C332" s="55"/>
      <c r="D332" s="55"/>
      <c r="E332" s="55"/>
      <c r="F332" s="55"/>
      <c r="G332" s="565"/>
      <c r="H332" s="565"/>
      <c r="I332" s="565"/>
      <c r="J332" s="565"/>
      <c r="K332" s="565"/>
      <c r="L332" s="565"/>
      <c r="M332" s="565"/>
      <c r="N332" s="565"/>
      <c r="O332" s="565"/>
    </row>
    <row r="333" spans="1:15" ht="6.75" customHeight="1">
      <c r="A333" s="158"/>
      <c r="B333" s="55"/>
      <c r="C333" s="55"/>
      <c r="D333" s="55"/>
      <c r="E333" s="55"/>
      <c r="F333" s="55"/>
      <c r="G333" s="565"/>
      <c r="H333" s="565"/>
      <c r="I333" s="565"/>
      <c r="J333" s="565"/>
      <c r="K333" s="565"/>
      <c r="L333" s="565"/>
      <c r="M333" s="565"/>
      <c r="N333" s="565"/>
      <c r="O333" s="565"/>
    </row>
    <row r="334" spans="1:15" ht="6.75" customHeight="1">
      <c r="A334" s="158"/>
      <c r="B334" s="55"/>
      <c r="C334" s="55"/>
      <c r="D334" s="55"/>
      <c r="E334" s="55"/>
      <c r="F334" s="55"/>
      <c r="G334" s="565"/>
      <c r="H334" s="565"/>
      <c r="I334" s="565"/>
      <c r="J334" s="565"/>
      <c r="K334" s="565"/>
      <c r="L334" s="565"/>
      <c r="M334" s="565"/>
      <c r="N334" s="565"/>
      <c r="O334" s="565"/>
    </row>
    <row r="335" spans="1:15" ht="6.75" customHeight="1">
      <c r="A335" s="158"/>
      <c r="B335" s="55"/>
      <c r="C335" s="55"/>
      <c r="D335" s="55"/>
      <c r="E335" s="55"/>
      <c r="F335" s="55"/>
      <c r="G335" s="565"/>
      <c r="H335" s="565"/>
      <c r="I335" s="565"/>
      <c r="J335" s="565"/>
      <c r="K335" s="565"/>
      <c r="L335" s="565"/>
      <c r="M335" s="565"/>
      <c r="N335" s="565"/>
      <c r="O335" s="565"/>
    </row>
    <row r="336" spans="1:15" ht="6.75" customHeight="1">
      <c r="A336" s="158"/>
      <c r="B336" s="55"/>
      <c r="C336" s="55"/>
      <c r="D336" s="55"/>
      <c r="E336" s="55"/>
      <c r="F336" s="55"/>
      <c r="G336" s="565"/>
      <c r="H336" s="565"/>
      <c r="I336" s="565"/>
      <c r="J336" s="565"/>
      <c r="K336" s="565"/>
      <c r="L336" s="565"/>
      <c r="M336" s="565"/>
      <c r="N336" s="565"/>
      <c r="O336" s="565"/>
    </row>
    <row r="337" spans="1:15" ht="6.75" customHeight="1">
      <c r="A337" s="158"/>
      <c r="B337" s="55"/>
      <c r="C337" s="55"/>
      <c r="D337" s="55"/>
      <c r="E337" s="55"/>
      <c r="F337" s="55"/>
      <c r="G337" s="565"/>
      <c r="H337" s="565"/>
      <c r="I337" s="565"/>
      <c r="J337" s="565"/>
      <c r="K337" s="565"/>
      <c r="L337" s="565"/>
      <c r="M337" s="565"/>
      <c r="N337" s="565"/>
      <c r="O337" s="565"/>
    </row>
    <row r="338" spans="1:15" ht="6.75" customHeight="1">
      <c r="A338" s="158"/>
      <c r="B338" s="55"/>
      <c r="C338" s="55"/>
      <c r="D338" s="55"/>
      <c r="E338" s="55"/>
      <c r="F338" s="55"/>
      <c r="G338" s="565"/>
      <c r="H338" s="565"/>
      <c r="I338" s="565"/>
      <c r="J338" s="565"/>
      <c r="K338" s="565"/>
      <c r="L338" s="565"/>
      <c r="M338" s="565"/>
      <c r="N338" s="565"/>
      <c r="O338" s="565"/>
    </row>
    <row r="339" spans="1:15" ht="6.75" customHeight="1">
      <c r="A339" s="158"/>
      <c r="B339" s="55"/>
      <c r="C339" s="55"/>
      <c r="D339" s="55"/>
      <c r="E339" s="55"/>
      <c r="F339" s="55"/>
      <c r="G339" s="565"/>
      <c r="H339" s="565"/>
      <c r="I339" s="565"/>
      <c r="J339" s="565"/>
      <c r="K339" s="565"/>
      <c r="L339" s="565"/>
      <c r="M339" s="565"/>
      <c r="N339" s="565"/>
      <c r="O339" s="565"/>
    </row>
    <row r="340" spans="1:15" ht="6.75" customHeight="1">
      <c r="A340" s="158"/>
      <c r="B340" s="55"/>
      <c r="C340" s="55"/>
      <c r="D340" s="55"/>
      <c r="E340" s="55"/>
      <c r="F340" s="55"/>
      <c r="G340" s="565"/>
      <c r="H340" s="565"/>
      <c r="I340" s="565"/>
      <c r="J340" s="565"/>
      <c r="K340" s="565"/>
      <c r="L340" s="565"/>
      <c r="M340" s="565"/>
      <c r="N340" s="565"/>
      <c r="O340" s="565"/>
    </row>
    <row r="341" spans="1:15" ht="6.75" customHeight="1">
      <c r="A341" s="158"/>
      <c r="B341" s="55"/>
      <c r="C341" s="55"/>
      <c r="D341" s="55"/>
      <c r="E341" s="55"/>
      <c r="F341" s="55"/>
      <c r="G341" s="565"/>
      <c r="H341" s="565"/>
      <c r="I341" s="565"/>
      <c r="J341" s="565"/>
      <c r="K341" s="565"/>
      <c r="L341" s="565"/>
      <c r="M341" s="565"/>
      <c r="N341" s="565"/>
      <c r="O341" s="565"/>
    </row>
    <row r="342" spans="1:15" ht="6.75" customHeight="1">
      <c r="A342" s="158"/>
      <c r="B342" s="55"/>
      <c r="C342" s="55"/>
      <c r="D342" s="55"/>
      <c r="E342" s="55"/>
      <c r="F342" s="55"/>
      <c r="G342" s="565"/>
      <c r="H342" s="565"/>
      <c r="I342" s="565"/>
      <c r="J342" s="565"/>
      <c r="K342" s="565"/>
      <c r="L342" s="565"/>
      <c r="M342" s="565"/>
      <c r="N342" s="565"/>
      <c r="O342" s="565"/>
    </row>
    <row r="343" spans="1:15" ht="6.75" customHeight="1">
      <c r="A343" s="158"/>
      <c r="B343" s="55"/>
      <c r="C343" s="55"/>
      <c r="D343" s="55"/>
      <c r="E343" s="55"/>
      <c r="F343" s="55"/>
      <c r="G343" s="565"/>
      <c r="H343" s="565"/>
      <c r="I343" s="565"/>
      <c r="J343" s="565"/>
      <c r="K343" s="565"/>
      <c r="L343" s="565"/>
      <c r="M343" s="565"/>
      <c r="N343" s="565"/>
      <c r="O343" s="565"/>
    </row>
    <row r="344" spans="1:15" ht="6.75" customHeight="1">
      <c r="A344" s="158"/>
      <c r="B344" s="55"/>
      <c r="C344" s="55"/>
      <c r="D344" s="55"/>
      <c r="E344" s="55"/>
      <c r="F344" s="55"/>
      <c r="G344" s="565"/>
      <c r="H344" s="565"/>
      <c r="I344" s="565"/>
      <c r="J344" s="565"/>
      <c r="K344" s="565"/>
      <c r="L344" s="565"/>
      <c r="M344" s="565"/>
      <c r="N344" s="565"/>
      <c r="O344" s="565"/>
    </row>
    <row r="345" spans="1:15" ht="6.75" customHeight="1">
      <c r="A345" s="158"/>
      <c r="B345" s="55"/>
      <c r="C345" s="55"/>
      <c r="D345" s="55"/>
      <c r="E345" s="55"/>
      <c r="F345" s="55"/>
      <c r="G345" s="565"/>
      <c r="H345" s="565"/>
      <c r="I345" s="565"/>
      <c r="J345" s="565"/>
      <c r="K345" s="565"/>
      <c r="L345" s="565"/>
      <c r="M345" s="565"/>
      <c r="N345" s="565"/>
      <c r="O345" s="565"/>
    </row>
    <row r="346" spans="1:15" ht="6.75" customHeight="1">
      <c r="A346" s="158"/>
      <c r="B346" s="55"/>
      <c r="C346" s="55"/>
      <c r="D346" s="55"/>
      <c r="E346" s="55"/>
      <c r="F346" s="55"/>
      <c r="G346" s="565"/>
      <c r="H346" s="565"/>
      <c r="I346" s="565"/>
      <c r="J346" s="565"/>
      <c r="K346" s="565"/>
      <c r="L346" s="565"/>
      <c r="M346" s="565"/>
      <c r="N346" s="565"/>
      <c r="O346" s="565"/>
    </row>
    <row r="347" spans="1:15" ht="6.75" customHeight="1">
      <c r="A347" s="158"/>
      <c r="B347" s="55"/>
      <c r="C347" s="55"/>
      <c r="D347" s="55"/>
      <c r="E347" s="55"/>
      <c r="F347" s="55"/>
      <c r="G347" s="565"/>
      <c r="H347" s="565"/>
      <c r="I347" s="565"/>
      <c r="J347" s="565"/>
      <c r="K347" s="565"/>
      <c r="L347" s="565"/>
      <c r="M347" s="565"/>
      <c r="N347" s="565"/>
      <c r="O347" s="565"/>
    </row>
    <row r="348" spans="1:15" ht="6.75" customHeight="1">
      <c r="A348" s="158"/>
      <c r="B348" s="55"/>
      <c r="C348" s="55"/>
      <c r="D348" s="55"/>
      <c r="E348" s="55"/>
      <c r="F348" s="55"/>
      <c r="G348" s="565"/>
      <c r="H348" s="565"/>
      <c r="I348" s="565"/>
      <c r="J348" s="565"/>
      <c r="K348" s="565"/>
      <c r="L348" s="565"/>
      <c r="M348" s="565"/>
      <c r="N348" s="565"/>
      <c r="O348" s="565"/>
    </row>
    <row r="349" spans="1:15" ht="6.75" customHeight="1">
      <c r="A349" s="158"/>
      <c r="B349" s="55"/>
      <c r="C349" s="55"/>
      <c r="D349" s="55"/>
      <c r="E349" s="55"/>
      <c r="F349" s="55"/>
      <c r="G349" s="565"/>
      <c r="H349" s="565"/>
      <c r="I349" s="565"/>
      <c r="J349" s="565"/>
      <c r="K349" s="565"/>
      <c r="L349" s="565"/>
      <c r="M349" s="565"/>
      <c r="N349" s="565"/>
      <c r="O349" s="565"/>
    </row>
    <row r="350" spans="1:15" ht="6.75" customHeight="1">
      <c r="A350" s="158"/>
      <c r="B350" s="55"/>
      <c r="C350" s="55"/>
      <c r="D350" s="55"/>
      <c r="E350" s="55"/>
      <c r="F350" s="55"/>
      <c r="G350" s="565"/>
      <c r="H350" s="565"/>
      <c r="I350" s="565"/>
      <c r="J350" s="565"/>
      <c r="K350" s="565"/>
      <c r="L350" s="565"/>
      <c r="M350" s="565"/>
      <c r="N350" s="565"/>
      <c r="O350" s="565"/>
    </row>
    <row r="351" spans="1:15" ht="6.75" customHeight="1">
      <c r="A351" s="158"/>
      <c r="B351" s="55"/>
      <c r="C351" s="55"/>
      <c r="D351" s="55"/>
      <c r="E351" s="55"/>
      <c r="F351" s="55"/>
      <c r="G351" s="565"/>
      <c r="H351" s="565"/>
      <c r="I351" s="565"/>
      <c r="J351" s="565"/>
      <c r="K351" s="565"/>
      <c r="L351" s="565"/>
      <c r="M351" s="565"/>
      <c r="N351" s="565"/>
      <c r="O351" s="565"/>
    </row>
    <row r="352" spans="1:15" ht="6.75" customHeight="1">
      <c r="A352" s="158"/>
      <c r="B352" s="55"/>
      <c r="C352" s="55"/>
      <c r="D352" s="55"/>
      <c r="E352" s="55"/>
      <c r="F352" s="55"/>
      <c r="G352" s="565"/>
      <c r="H352" s="565"/>
      <c r="I352" s="565"/>
      <c r="J352" s="565"/>
      <c r="K352" s="565"/>
      <c r="L352" s="565"/>
      <c r="M352" s="565"/>
      <c r="N352" s="565"/>
      <c r="O352" s="565"/>
    </row>
    <row r="353" spans="1:15" ht="6.75" customHeight="1">
      <c r="A353" s="158"/>
      <c r="B353" s="55"/>
      <c r="C353" s="55"/>
      <c r="D353" s="55"/>
      <c r="E353" s="55"/>
      <c r="F353" s="55"/>
      <c r="G353" s="565"/>
      <c r="H353" s="565"/>
      <c r="I353" s="565"/>
      <c r="J353" s="565"/>
      <c r="K353" s="565"/>
      <c r="L353" s="565"/>
      <c r="M353" s="565"/>
      <c r="N353" s="565"/>
      <c r="O353" s="565"/>
    </row>
    <row r="354" spans="1:15" ht="6.75" customHeight="1">
      <c r="A354" s="158"/>
      <c r="B354" s="55"/>
      <c r="C354" s="55"/>
      <c r="D354" s="55"/>
      <c r="E354" s="55"/>
      <c r="F354" s="55"/>
      <c r="G354" s="565"/>
      <c r="H354" s="565"/>
      <c r="I354" s="565"/>
      <c r="J354" s="565"/>
      <c r="K354" s="565"/>
      <c r="L354" s="565"/>
      <c r="M354" s="565"/>
      <c r="N354" s="565"/>
      <c r="O354" s="565"/>
    </row>
    <row r="355" spans="1:15" ht="6.75" customHeight="1">
      <c r="A355" s="158"/>
      <c r="B355" s="55"/>
      <c r="C355" s="55"/>
      <c r="D355" s="55"/>
      <c r="E355" s="55"/>
      <c r="F355" s="55"/>
      <c r="G355" s="565"/>
      <c r="H355" s="565"/>
      <c r="I355" s="565"/>
      <c r="J355" s="565"/>
      <c r="K355" s="565"/>
      <c r="L355" s="565"/>
      <c r="M355" s="565"/>
      <c r="N355" s="565"/>
      <c r="O355" s="565"/>
    </row>
    <row r="356" spans="1:15" ht="6.75" customHeight="1">
      <c r="A356" s="158"/>
      <c r="B356" s="55"/>
      <c r="C356" s="55"/>
      <c r="D356" s="55"/>
      <c r="E356" s="55"/>
      <c r="F356" s="55"/>
      <c r="G356" s="565"/>
      <c r="H356" s="565"/>
      <c r="I356" s="565"/>
      <c r="J356" s="565"/>
      <c r="K356" s="565"/>
      <c r="L356" s="565"/>
      <c r="M356" s="565"/>
      <c r="N356" s="565"/>
      <c r="O356" s="565"/>
    </row>
    <row r="357" spans="1:15" ht="6.75" customHeight="1">
      <c r="A357" s="158"/>
      <c r="B357" s="55"/>
      <c r="C357" s="55"/>
      <c r="D357" s="55"/>
      <c r="E357" s="55"/>
      <c r="F357" s="55"/>
      <c r="G357" s="565"/>
      <c r="H357" s="565"/>
      <c r="I357" s="565"/>
      <c r="J357" s="565"/>
      <c r="K357" s="565"/>
      <c r="L357" s="565"/>
      <c r="M357" s="565"/>
      <c r="N357" s="565"/>
      <c r="O357" s="565"/>
    </row>
    <row r="358" spans="1:15" ht="6.75" customHeight="1">
      <c r="A358" s="158"/>
      <c r="B358" s="55"/>
      <c r="C358" s="55"/>
      <c r="D358" s="55"/>
      <c r="E358" s="55"/>
      <c r="F358" s="55"/>
      <c r="G358" s="565"/>
      <c r="H358" s="565"/>
      <c r="I358" s="565"/>
      <c r="J358" s="565"/>
      <c r="K358" s="565"/>
      <c r="L358" s="565"/>
      <c r="M358" s="565"/>
      <c r="N358" s="565"/>
      <c r="O358" s="565"/>
    </row>
    <row r="359" spans="1:15" ht="6.75" customHeight="1">
      <c r="A359" s="158"/>
      <c r="B359" s="55"/>
      <c r="C359" s="55"/>
      <c r="D359" s="55"/>
      <c r="E359" s="55"/>
      <c r="F359" s="55"/>
      <c r="G359" s="565"/>
      <c r="H359" s="565"/>
      <c r="I359" s="565"/>
      <c r="J359" s="565"/>
      <c r="K359" s="565"/>
      <c r="L359" s="565"/>
      <c r="M359" s="565"/>
      <c r="N359" s="565"/>
      <c r="O359" s="565"/>
    </row>
    <row r="360" spans="1:15" ht="6.75" customHeight="1">
      <c r="A360" s="158"/>
      <c r="B360" s="55"/>
      <c r="C360" s="55"/>
      <c r="D360" s="55"/>
      <c r="E360" s="55"/>
      <c r="F360" s="55"/>
      <c r="G360" s="565"/>
      <c r="H360" s="565"/>
      <c r="I360" s="565"/>
      <c r="J360" s="565"/>
      <c r="K360" s="565"/>
      <c r="L360" s="565"/>
      <c r="M360" s="565"/>
      <c r="N360" s="565"/>
      <c r="O360" s="565"/>
    </row>
    <row r="361" spans="1:15" ht="6.75" customHeight="1">
      <c r="A361" s="158"/>
      <c r="B361" s="55"/>
      <c r="C361" s="55"/>
      <c r="D361" s="55"/>
      <c r="E361" s="55"/>
      <c r="F361" s="55"/>
      <c r="G361" s="565"/>
      <c r="H361" s="565"/>
      <c r="I361" s="565"/>
      <c r="J361" s="565"/>
      <c r="K361" s="565"/>
      <c r="L361" s="565"/>
      <c r="M361" s="565"/>
      <c r="N361" s="565"/>
      <c r="O361" s="565"/>
    </row>
    <row r="362" spans="1:15" ht="6.75" customHeight="1">
      <c r="A362" s="158"/>
      <c r="B362" s="55"/>
      <c r="C362" s="55"/>
      <c r="D362" s="55"/>
      <c r="E362" s="55"/>
      <c r="F362" s="55"/>
      <c r="G362" s="565"/>
      <c r="H362" s="565"/>
      <c r="I362" s="565"/>
      <c r="J362" s="565"/>
      <c r="K362" s="565"/>
      <c r="L362" s="565"/>
      <c r="M362" s="565"/>
      <c r="N362" s="565"/>
      <c r="O362" s="565"/>
    </row>
    <row r="363" spans="1:15" ht="6.75" customHeight="1">
      <c r="A363" s="158"/>
      <c r="B363" s="55"/>
      <c r="C363" s="55"/>
      <c r="D363" s="55"/>
      <c r="E363" s="55"/>
      <c r="F363" s="55"/>
      <c r="G363" s="565"/>
      <c r="H363" s="565"/>
      <c r="I363" s="565"/>
      <c r="J363" s="565"/>
      <c r="K363" s="565"/>
      <c r="L363" s="565"/>
      <c r="M363" s="565"/>
      <c r="N363" s="565"/>
      <c r="O363" s="565"/>
    </row>
    <row r="364" spans="1:15" ht="6.75" customHeight="1">
      <c r="A364" s="158"/>
      <c r="B364" s="55"/>
      <c r="C364" s="55"/>
      <c r="D364" s="55"/>
      <c r="E364" s="55"/>
      <c r="F364" s="55"/>
      <c r="G364" s="565"/>
      <c r="H364" s="565"/>
      <c r="I364" s="565"/>
      <c r="J364" s="565"/>
      <c r="K364" s="565"/>
      <c r="L364" s="565"/>
      <c r="M364" s="565"/>
      <c r="N364" s="565"/>
      <c r="O364" s="565"/>
    </row>
    <row r="365" spans="1:15" ht="6.75" customHeight="1">
      <c r="A365" s="158"/>
      <c r="B365" s="55"/>
      <c r="C365" s="55"/>
      <c r="D365" s="55"/>
      <c r="E365" s="55"/>
      <c r="F365" s="55"/>
      <c r="G365" s="565"/>
      <c r="H365" s="565"/>
      <c r="I365" s="565"/>
      <c r="J365" s="565"/>
      <c r="K365" s="565"/>
      <c r="L365" s="565"/>
      <c r="M365" s="565"/>
      <c r="N365" s="565"/>
      <c r="O365" s="565"/>
    </row>
    <row r="366" spans="1:15" ht="6.75" customHeight="1">
      <c r="A366" s="158"/>
      <c r="B366" s="55"/>
      <c r="C366" s="55"/>
      <c r="D366" s="55"/>
      <c r="E366" s="55"/>
      <c r="F366" s="55"/>
      <c r="G366" s="565"/>
      <c r="H366" s="565"/>
      <c r="I366" s="565"/>
      <c r="J366" s="565"/>
      <c r="K366" s="565"/>
      <c r="L366" s="565"/>
      <c r="M366" s="565"/>
      <c r="N366" s="565"/>
      <c r="O366" s="565"/>
    </row>
    <row r="367" spans="1:15" ht="6.75" customHeight="1">
      <c r="A367" s="158"/>
      <c r="B367" s="55"/>
      <c r="C367" s="55"/>
      <c r="D367" s="55"/>
      <c r="E367" s="55"/>
      <c r="F367" s="55"/>
      <c r="G367" s="565"/>
      <c r="H367" s="565"/>
      <c r="I367" s="565"/>
      <c r="J367" s="565"/>
      <c r="K367" s="565"/>
      <c r="L367" s="565"/>
      <c r="M367" s="565"/>
      <c r="N367" s="565"/>
      <c r="O367" s="565"/>
    </row>
    <row r="368" spans="1:15" ht="6.75" customHeight="1">
      <c r="A368" s="158"/>
      <c r="B368" s="55"/>
      <c r="C368" s="55"/>
      <c r="D368" s="55"/>
      <c r="E368" s="55"/>
      <c r="F368" s="55"/>
      <c r="G368" s="565"/>
      <c r="H368" s="565"/>
      <c r="I368" s="565"/>
      <c r="J368" s="565"/>
      <c r="K368" s="565"/>
      <c r="L368" s="565"/>
      <c r="M368" s="565"/>
      <c r="N368" s="565"/>
      <c r="O368" s="565"/>
    </row>
    <row r="369" spans="1:15" ht="6.75" customHeight="1">
      <c r="A369" s="158"/>
      <c r="B369" s="55"/>
      <c r="C369" s="55"/>
      <c r="D369" s="55"/>
      <c r="E369" s="55"/>
      <c r="F369" s="55"/>
      <c r="G369" s="565"/>
      <c r="H369" s="565"/>
      <c r="I369" s="565"/>
      <c r="J369" s="565"/>
      <c r="K369" s="565"/>
      <c r="L369" s="565"/>
      <c r="M369" s="565"/>
      <c r="N369" s="565"/>
      <c r="O369" s="565"/>
    </row>
    <row r="370" spans="1:15" ht="6.75" customHeight="1">
      <c r="A370" s="158"/>
      <c r="B370" s="55"/>
      <c r="C370" s="55"/>
      <c r="D370" s="55"/>
      <c r="E370" s="55"/>
      <c r="F370" s="55"/>
      <c r="G370" s="565"/>
      <c r="H370" s="565"/>
      <c r="I370" s="565"/>
      <c r="J370" s="565"/>
      <c r="K370" s="565"/>
      <c r="L370" s="565"/>
      <c r="M370" s="565"/>
      <c r="N370" s="565"/>
      <c r="O370" s="565"/>
    </row>
    <row r="371" spans="1:15" ht="6.75" customHeight="1">
      <c r="A371" s="158"/>
      <c r="B371" s="55"/>
      <c r="C371" s="55"/>
      <c r="D371" s="55"/>
      <c r="E371" s="55"/>
      <c r="F371" s="55"/>
      <c r="G371" s="565"/>
      <c r="H371" s="565"/>
      <c r="I371" s="565"/>
      <c r="J371" s="565"/>
      <c r="K371" s="565"/>
      <c r="L371" s="565"/>
      <c r="M371" s="565"/>
      <c r="N371" s="565"/>
      <c r="O371" s="565"/>
    </row>
    <row r="372" spans="1:15" ht="6.75" customHeight="1">
      <c r="A372" s="158"/>
      <c r="B372" s="55"/>
      <c r="C372" s="55"/>
      <c r="D372" s="55"/>
      <c r="E372" s="55"/>
      <c r="F372" s="55"/>
      <c r="G372" s="565"/>
      <c r="H372" s="565"/>
      <c r="I372" s="565"/>
      <c r="J372" s="565"/>
      <c r="K372" s="565"/>
      <c r="L372" s="565"/>
      <c r="M372" s="565"/>
      <c r="N372" s="565"/>
      <c r="O372" s="565"/>
    </row>
    <row r="373" spans="1:15" ht="6.75" customHeight="1">
      <c r="A373" s="158"/>
      <c r="B373" s="55"/>
      <c r="C373" s="55"/>
      <c r="D373" s="55"/>
      <c r="E373" s="55"/>
      <c r="F373" s="55"/>
      <c r="G373" s="565"/>
      <c r="H373" s="565"/>
      <c r="I373" s="565"/>
      <c r="J373" s="565"/>
      <c r="K373" s="565"/>
      <c r="L373" s="565"/>
      <c r="M373" s="565"/>
      <c r="N373" s="565"/>
      <c r="O373" s="565"/>
    </row>
    <row r="374" spans="1:15" ht="6.75" customHeight="1">
      <c r="A374" s="158"/>
      <c r="B374" s="55"/>
      <c r="C374" s="55"/>
      <c r="D374" s="55"/>
      <c r="E374" s="55"/>
      <c r="F374" s="55"/>
      <c r="G374" s="565"/>
      <c r="H374" s="565"/>
      <c r="I374" s="565"/>
      <c r="J374" s="565"/>
      <c r="K374" s="565"/>
      <c r="L374" s="565"/>
      <c r="M374" s="565"/>
      <c r="N374" s="565"/>
      <c r="O374" s="565"/>
    </row>
    <row r="375" spans="1:15" ht="6.75" customHeight="1">
      <c r="A375" s="158"/>
      <c r="B375" s="55"/>
      <c r="C375" s="55"/>
      <c r="D375" s="55"/>
      <c r="E375" s="55"/>
      <c r="F375" s="55"/>
      <c r="G375" s="565"/>
      <c r="H375" s="565"/>
      <c r="I375" s="565"/>
      <c r="J375" s="565"/>
      <c r="K375" s="565"/>
      <c r="L375" s="565"/>
      <c r="M375" s="565"/>
      <c r="N375" s="565"/>
      <c r="O375" s="565"/>
    </row>
    <row r="376" spans="1:15" ht="6.75" customHeight="1">
      <c r="A376" s="158"/>
      <c r="B376" s="55"/>
      <c r="C376" s="55"/>
      <c r="D376" s="55"/>
      <c r="E376" s="55"/>
      <c r="F376" s="55"/>
      <c r="G376" s="565"/>
      <c r="H376" s="565"/>
      <c r="I376" s="565"/>
      <c r="J376" s="565"/>
      <c r="K376" s="565"/>
      <c r="L376" s="565"/>
      <c r="M376" s="565"/>
      <c r="N376" s="565"/>
      <c r="O376" s="565"/>
    </row>
    <row r="377" spans="1:15" ht="6.75" customHeight="1">
      <c r="A377" s="158"/>
      <c r="B377" s="55"/>
      <c r="C377" s="55"/>
      <c r="D377" s="55"/>
      <c r="E377" s="55"/>
      <c r="F377" s="55"/>
      <c r="G377" s="565"/>
      <c r="H377" s="565"/>
      <c r="I377" s="565"/>
      <c r="J377" s="565"/>
      <c r="K377" s="565"/>
      <c r="L377" s="565"/>
      <c r="M377" s="565"/>
      <c r="N377" s="565"/>
      <c r="O377" s="565"/>
    </row>
    <row r="378" spans="1:15" ht="6.75" customHeight="1">
      <c r="A378" s="158"/>
      <c r="B378" s="55"/>
      <c r="C378" s="55"/>
      <c r="D378" s="55"/>
      <c r="E378" s="55"/>
      <c r="F378" s="55"/>
      <c r="G378" s="565"/>
      <c r="H378" s="565"/>
      <c r="I378" s="565"/>
      <c r="J378" s="565"/>
      <c r="K378" s="565"/>
      <c r="L378" s="565"/>
      <c r="M378" s="565"/>
      <c r="N378" s="565"/>
      <c r="O378" s="565"/>
    </row>
    <row r="379" spans="1:15" ht="6.75" customHeight="1">
      <c r="A379" s="158"/>
      <c r="B379" s="55"/>
      <c r="C379" s="55"/>
      <c r="D379" s="55"/>
      <c r="E379" s="55"/>
      <c r="F379" s="55"/>
      <c r="G379" s="565"/>
      <c r="H379" s="565"/>
      <c r="I379" s="565"/>
      <c r="J379" s="565"/>
      <c r="K379" s="565"/>
      <c r="L379" s="565"/>
      <c r="M379" s="565"/>
      <c r="N379" s="565"/>
      <c r="O379" s="565"/>
    </row>
    <row r="380" spans="1:15" ht="6.75" customHeight="1">
      <c r="A380" s="158"/>
      <c r="B380" s="55"/>
      <c r="C380" s="55"/>
      <c r="D380" s="55"/>
      <c r="E380" s="55"/>
      <c r="F380" s="55"/>
      <c r="G380" s="565"/>
      <c r="H380" s="565"/>
      <c r="I380" s="565"/>
      <c r="J380" s="565"/>
      <c r="K380" s="565"/>
      <c r="L380" s="565"/>
      <c r="M380" s="565"/>
      <c r="N380" s="565"/>
      <c r="O380" s="565"/>
    </row>
    <row r="381" spans="1:15" ht="6.75" customHeight="1">
      <c r="A381" s="158"/>
      <c r="B381" s="55"/>
      <c r="C381" s="55"/>
      <c r="D381" s="55"/>
      <c r="E381" s="55"/>
      <c r="F381" s="55"/>
      <c r="G381" s="565"/>
      <c r="H381" s="565"/>
      <c r="I381" s="565"/>
      <c r="J381" s="565"/>
      <c r="K381" s="565"/>
      <c r="L381" s="565"/>
      <c r="M381" s="565"/>
      <c r="N381" s="565"/>
      <c r="O381" s="565"/>
    </row>
    <row r="382" spans="1:15" ht="6.75" customHeight="1">
      <c r="A382" s="158"/>
      <c r="B382" s="55"/>
      <c r="C382" s="55"/>
      <c r="D382" s="55"/>
      <c r="E382" s="55"/>
      <c r="F382" s="55"/>
      <c r="G382" s="565"/>
      <c r="H382" s="565"/>
      <c r="I382" s="565"/>
      <c r="J382" s="565"/>
      <c r="K382" s="565"/>
      <c r="L382" s="565"/>
      <c r="M382" s="565"/>
      <c r="N382" s="565"/>
      <c r="O382" s="565"/>
    </row>
    <row r="383" spans="1:15" ht="6.75" customHeight="1">
      <c r="A383" s="158"/>
      <c r="B383" s="55"/>
      <c r="C383" s="55"/>
      <c r="D383" s="55"/>
      <c r="E383" s="55"/>
      <c r="F383" s="55"/>
      <c r="G383" s="565"/>
      <c r="H383" s="565"/>
      <c r="I383" s="565"/>
      <c r="J383" s="565"/>
      <c r="K383" s="565"/>
      <c r="L383" s="565"/>
      <c r="M383" s="565"/>
      <c r="N383" s="565"/>
      <c r="O383" s="565"/>
    </row>
    <row r="384" spans="1:15" ht="6.75" customHeight="1">
      <c r="A384" s="158"/>
      <c r="B384" s="55"/>
      <c r="C384" s="55"/>
      <c r="D384" s="55"/>
      <c r="E384" s="55"/>
      <c r="F384" s="55"/>
      <c r="G384" s="565"/>
      <c r="H384" s="565"/>
      <c r="I384" s="565"/>
      <c r="J384" s="565"/>
      <c r="K384" s="565"/>
      <c r="L384" s="565"/>
      <c r="M384" s="565"/>
      <c r="N384" s="565"/>
      <c r="O384" s="565"/>
    </row>
    <row r="385" spans="1:15" ht="6.75" customHeight="1">
      <c r="A385" s="158"/>
      <c r="B385" s="55"/>
      <c r="C385" s="55"/>
      <c r="D385" s="55"/>
      <c r="E385" s="55"/>
      <c r="F385" s="55"/>
      <c r="G385" s="565"/>
      <c r="H385" s="565"/>
      <c r="I385" s="565"/>
      <c r="J385" s="565"/>
      <c r="K385" s="565"/>
      <c r="L385" s="565"/>
      <c r="M385" s="565"/>
      <c r="N385" s="565"/>
      <c r="O385" s="565"/>
    </row>
    <row r="386" spans="1:15" ht="6.75" customHeight="1">
      <c r="A386" s="158"/>
      <c r="B386" s="55"/>
      <c r="C386" s="55"/>
      <c r="D386" s="55"/>
      <c r="E386" s="55"/>
      <c r="F386" s="55"/>
      <c r="G386" s="565"/>
      <c r="H386" s="565"/>
      <c r="I386" s="565"/>
      <c r="J386" s="565"/>
      <c r="K386" s="565"/>
      <c r="L386" s="565"/>
      <c r="M386" s="565"/>
      <c r="N386" s="565"/>
      <c r="O386" s="565"/>
    </row>
    <row r="387" spans="1:15" ht="6.75" customHeight="1">
      <c r="A387" s="158"/>
      <c r="B387" s="55"/>
      <c r="C387" s="55"/>
      <c r="D387" s="55"/>
      <c r="E387" s="55"/>
      <c r="F387" s="55"/>
      <c r="G387" s="565"/>
      <c r="H387" s="565"/>
      <c r="I387" s="565"/>
      <c r="J387" s="565"/>
      <c r="K387" s="565"/>
      <c r="L387" s="565"/>
      <c r="M387" s="565"/>
      <c r="N387" s="565"/>
      <c r="O387" s="565"/>
    </row>
    <row r="388" spans="1:15" ht="6.75" customHeight="1">
      <c r="A388" s="158"/>
      <c r="B388" s="55"/>
      <c r="C388" s="55"/>
      <c r="D388" s="55"/>
      <c r="E388" s="55"/>
      <c r="F388" s="55"/>
      <c r="G388" s="565"/>
      <c r="H388" s="565"/>
      <c r="I388" s="565"/>
      <c r="J388" s="565"/>
      <c r="K388" s="565"/>
      <c r="L388" s="565"/>
      <c r="M388" s="565"/>
      <c r="N388" s="565"/>
      <c r="O388" s="565"/>
    </row>
    <row r="389" spans="1:15" ht="6.75" customHeight="1">
      <c r="A389" s="158"/>
      <c r="B389" s="55"/>
      <c r="C389" s="55"/>
      <c r="D389" s="55"/>
      <c r="E389" s="55"/>
      <c r="F389" s="55"/>
      <c r="G389" s="565"/>
      <c r="H389" s="565"/>
      <c r="I389" s="565"/>
      <c r="J389" s="565"/>
      <c r="K389" s="565"/>
      <c r="L389" s="565"/>
      <c r="M389" s="565"/>
      <c r="N389" s="565"/>
      <c r="O389" s="565"/>
    </row>
    <row r="390" spans="1:15" ht="6.75" customHeight="1">
      <c r="A390" s="158"/>
      <c r="B390" s="55"/>
      <c r="C390" s="55"/>
      <c r="D390" s="55"/>
      <c r="E390" s="55"/>
      <c r="F390" s="55"/>
      <c r="G390" s="565"/>
      <c r="H390" s="565"/>
      <c r="I390" s="565"/>
      <c r="J390" s="565"/>
      <c r="K390" s="565"/>
      <c r="L390" s="565"/>
      <c r="M390" s="565"/>
      <c r="N390" s="565"/>
      <c r="O390" s="565"/>
    </row>
    <row r="391" spans="1:15" ht="6.75" customHeight="1">
      <c r="A391" s="158"/>
      <c r="B391" s="55"/>
      <c r="C391" s="55"/>
      <c r="D391" s="55"/>
      <c r="E391" s="55"/>
      <c r="F391" s="55"/>
      <c r="G391" s="565"/>
      <c r="H391" s="565"/>
      <c r="I391" s="565"/>
      <c r="J391" s="565"/>
      <c r="K391" s="565"/>
      <c r="L391" s="565"/>
      <c r="M391" s="565"/>
      <c r="N391" s="565"/>
      <c r="O391" s="565"/>
    </row>
    <row r="392" spans="1:15" ht="6.75" customHeight="1">
      <c r="A392" s="158"/>
      <c r="B392" s="55"/>
      <c r="C392" s="55"/>
      <c r="D392" s="55"/>
      <c r="E392" s="55"/>
      <c r="F392" s="55"/>
      <c r="G392" s="565"/>
      <c r="H392" s="565"/>
      <c r="I392" s="565"/>
      <c r="J392" s="565"/>
      <c r="K392" s="565"/>
      <c r="L392" s="565"/>
      <c r="M392" s="565"/>
      <c r="N392" s="565"/>
      <c r="O392" s="565"/>
    </row>
    <row r="393" spans="1:15" ht="6.75" customHeight="1">
      <c r="A393" s="158"/>
      <c r="B393" s="55"/>
      <c r="C393" s="55"/>
      <c r="D393" s="55"/>
      <c r="E393" s="55"/>
      <c r="F393" s="55"/>
      <c r="G393" s="565"/>
      <c r="H393" s="565"/>
      <c r="I393" s="565"/>
      <c r="J393" s="565"/>
      <c r="K393" s="565"/>
      <c r="L393" s="565"/>
      <c r="M393" s="565"/>
      <c r="N393" s="565"/>
      <c r="O393" s="565"/>
    </row>
    <row r="394" spans="1:15" ht="6.75" customHeight="1">
      <c r="A394" s="158"/>
      <c r="B394" s="55"/>
      <c r="C394" s="55"/>
      <c r="D394" s="55"/>
      <c r="E394" s="55"/>
      <c r="F394" s="55"/>
      <c r="G394" s="565"/>
      <c r="H394" s="565"/>
      <c r="I394" s="565"/>
      <c r="J394" s="565"/>
      <c r="K394" s="565"/>
      <c r="L394" s="565"/>
      <c r="M394" s="565"/>
      <c r="N394" s="565"/>
      <c r="O394" s="565"/>
    </row>
    <row r="395" spans="1:15" ht="6.75" customHeight="1">
      <c r="A395" s="158"/>
      <c r="B395" s="55"/>
      <c r="C395" s="55"/>
      <c r="D395" s="55"/>
      <c r="E395" s="55"/>
      <c r="F395" s="55"/>
      <c r="G395" s="565"/>
      <c r="H395" s="565"/>
      <c r="I395" s="565"/>
      <c r="J395" s="565"/>
      <c r="K395" s="565"/>
      <c r="L395" s="565"/>
      <c r="M395" s="565"/>
      <c r="N395" s="565"/>
      <c r="O395" s="565"/>
    </row>
    <row r="396" spans="1:15" ht="6.75" customHeight="1">
      <c r="A396" s="158"/>
      <c r="B396" s="55"/>
      <c r="C396" s="55"/>
      <c r="D396" s="55"/>
      <c r="E396" s="55"/>
      <c r="F396" s="55"/>
      <c r="G396" s="565"/>
      <c r="H396" s="565"/>
      <c r="I396" s="565"/>
      <c r="J396" s="565"/>
      <c r="K396" s="565"/>
      <c r="L396" s="565"/>
      <c r="M396" s="565"/>
      <c r="N396" s="565"/>
      <c r="O396" s="565"/>
    </row>
    <row r="397" spans="1:15" ht="6.75" customHeight="1">
      <c r="A397" s="158"/>
      <c r="B397" s="55"/>
      <c r="C397" s="55"/>
      <c r="D397" s="55"/>
      <c r="E397" s="55"/>
      <c r="F397" s="55"/>
      <c r="G397" s="565"/>
      <c r="H397" s="565"/>
      <c r="I397" s="565"/>
      <c r="J397" s="565"/>
      <c r="K397" s="565"/>
      <c r="L397" s="565"/>
      <c r="M397" s="565"/>
      <c r="N397" s="565"/>
      <c r="O397" s="565"/>
    </row>
    <row r="398" spans="1:15" ht="6.75" customHeight="1">
      <c r="A398" s="158"/>
      <c r="B398" s="55"/>
      <c r="C398" s="55"/>
      <c r="D398" s="55"/>
      <c r="E398" s="55"/>
      <c r="F398" s="55"/>
      <c r="G398" s="565"/>
      <c r="H398" s="565"/>
      <c r="I398" s="565"/>
      <c r="J398" s="565"/>
      <c r="K398" s="565"/>
      <c r="L398" s="565"/>
      <c r="M398" s="565"/>
      <c r="N398" s="565"/>
      <c r="O398" s="565"/>
    </row>
    <row r="399" spans="1:15" ht="6.75" customHeight="1">
      <c r="A399" s="158"/>
      <c r="B399" s="55"/>
      <c r="C399" s="55"/>
      <c r="D399" s="55"/>
      <c r="E399" s="55"/>
      <c r="F399" s="55"/>
      <c r="G399" s="565"/>
      <c r="H399" s="565"/>
      <c r="I399" s="565"/>
      <c r="J399" s="565"/>
      <c r="K399" s="565"/>
      <c r="L399" s="565"/>
      <c r="M399" s="565"/>
      <c r="N399" s="565"/>
      <c r="O399" s="565"/>
    </row>
    <row r="400" spans="1:15" ht="6.75" customHeight="1">
      <c r="A400" s="158"/>
      <c r="B400" s="55"/>
      <c r="C400" s="55"/>
      <c r="D400" s="55"/>
      <c r="E400" s="55"/>
      <c r="F400" s="55"/>
      <c r="G400" s="565"/>
      <c r="H400" s="565"/>
      <c r="I400" s="565"/>
      <c r="J400" s="565"/>
      <c r="K400" s="565"/>
      <c r="L400" s="565"/>
      <c r="M400" s="565"/>
      <c r="N400" s="565"/>
      <c r="O400" s="565"/>
    </row>
    <row r="401" spans="1:15" ht="6.75" customHeight="1">
      <c r="A401" s="158"/>
      <c r="B401" s="55"/>
      <c r="C401" s="55"/>
      <c r="D401" s="55"/>
      <c r="E401" s="55"/>
      <c r="F401" s="55"/>
      <c r="G401" s="565"/>
      <c r="H401" s="565"/>
      <c r="I401" s="565"/>
      <c r="J401" s="565"/>
      <c r="K401" s="565"/>
      <c r="L401" s="565"/>
      <c r="M401" s="565"/>
      <c r="N401" s="565"/>
      <c r="O401" s="565"/>
    </row>
    <row r="402" spans="1:15" ht="6.75" customHeight="1">
      <c r="A402" s="158"/>
      <c r="B402" s="55"/>
      <c r="C402" s="55"/>
      <c r="D402" s="55"/>
      <c r="E402" s="55"/>
      <c r="F402" s="55"/>
      <c r="G402" s="565"/>
      <c r="H402" s="565"/>
      <c r="I402" s="565"/>
      <c r="J402" s="565"/>
      <c r="K402" s="565"/>
      <c r="L402" s="565"/>
      <c r="M402" s="565"/>
      <c r="N402" s="565"/>
      <c r="O402" s="565"/>
    </row>
    <row r="403" spans="1:15" ht="6.75" customHeight="1">
      <c r="A403" s="158"/>
      <c r="B403" s="55"/>
      <c r="C403" s="55"/>
      <c r="D403" s="55"/>
      <c r="E403" s="55"/>
      <c r="F403" s="55"/>
      <c r="G403" s="565"/>
      <c r="H403" s="565"/>
      <c r="I403" s="565"/>
      <c r="J403" s="565"/>
      <c r="K403" s="565"/>
      <c r="L403" s="565"/>
      <c r="M403" s="565"/>
      <c r="N403" s="565"/>
      <c r="O403" s="565"/>
    </row>
    <row r="404" spans="1:15" ht="6.75" customHeight="1">
      <c r="A404" s="158"/>
      <c r="B404" s="55"/>
      <c r="C404" s="55"/>
      <c r="D404" s="55"/>
      <c r="E404" s="55"/>
      <c r="F404" s="55"/>
      <c r="G404" s="565"/>
      <c r="H404" s="565"/>
      <c r="I404" s="565"/>
      <c r="J404" s="565"/>
      <c r="K404" s="565"/>
      <c r="L404" s="565"/>
      <c r="M404" s="565"/>
      <c r="N404" s="565"/>
      <c r="O404" s="565"/>
    </row>
    <row r="405" spans="1:15" ht="6.75" customHeight="1">
      <c r="A405" s="158"/>
      <c r="B405" s="55"/>
      <c r="C405" s="55"/>
      <c r="D405" s="55"/>
      <c r="E405" s="55"/>
      <c r="F405" s="55"/>
      <c r="G405" s="565"/>
      <c r="H405" s="565"/>
      <c r="I405" s="565"/>
      <c r="J405" s="565"/>
      <c r="K405" s="565"/>
      <c r="L405" s="565"/>
      <c r="M405" s="565"/>
      <c r="N405" s="565"/>
      <c r="O405" s="565"/>
    </row>
    <row r="406" spans="1:15" ht="6.75" customHeight="1">
      <c r="A406" s="158"/>
      <c r="B406" s="55"/>
      <c r="C406" s="55"/>
      <c r="D406" s="55"/>
      <c r="E406" s="55"/>
      <c r="F406" s="55"/>
      <c r="G406" s="565"/>
      <c r="H406" s="565"/>
      <c r="I406" s="565"/>
      <c r="J406" s="565"/>
      <c r="K406" s="565"/>
      <c r="L406" s="565"/>
      <c r="M406" s="565"/>
      <c r="N406" s="565"/>
      <c r="O406" s="565"/>
    </row>
    <row r="407" spans="1:15" ht="6.75" customHeight="1">
      <c r="A407" s="158"/>
      <c r="B407" s="55"/>
      <c r="C407" s="55"/>
      <c r="D407" s="55"/>
      <c r="E407" s="55"/>
      <c r="F407" s="55"/>
      <c r="G407" s="565"/>
      <c r="H407" s="565"/>
      <c r="I407" s="565"/>
      <c r="J407" s="565"/>
      <c r="K407" s="565"/>
      <c r="L407" s="565"/>
      <c r="M407" s="565"/>
      <c r="N407" s="565"/>
      <c r="O407" s="565"/>
    </row>
    <row r="408" spans="1:15" ht="6.75" customHeight="1">
      <c r="A408" s="158"/>
      <c r="B408" s="55"/>
      <c r="C408" s="55"/>
      <c r="D408" s="55"/>
      <c r="E408" s="55"/>
      <c r="F408" s="55"/>
      <c r="G408" s="565"/>
      <c r="H408" s="565"/>
      <c r="I408" s="565"/>
      <c r="J408" s="565"/>
      <c r="K408" s="565"/>
      <c r="L408" s="565"/>
      <c r="M408" s="565"/>
      <c r="N408" s="565"/>
      <c r="O408" s="565"/>
    </row>
    <row r="409" spans="1:15" ht="6.75" customHeight="1">
      <c r="A409" s="158"/>
      <c r="B409" s="55"/>
      <c r="C409" s="55"/>
      <c r="D409" s="55"/>
      <c r="E409" s="55"/>
      <c r="F409" s="55"/>
      <c r="G409" s="565"/>
      <c r="H409" s="565"/>
      <c r="I409" s="565"/>
      <c r="J409" s="565"/>
      <c r="K409" s="565"/>
      <c r="L409" s="565"/>
      <c r="M409" s="565"/>
      <c r="N409" s="565"/>
      <c r="O409" s="565"/>
    </row>
    <row r="410" spans="1:15" ht="6.75" customHeight="1">
      <c r="A410" s="158"/>
      <c r="B410" s="55"/>
      <c r="C410" s="55"/>
      <c r="D410" s="55"/>
      <c r="E410" s="55"/>
      <c r="F410" s="55"/>
      <c r="G410" s="565"/>
      <c r="H410" s="565"/>
      <c r="I410" s="565"/>
      <c r="J410" s="565"/>
      <c r="K410" s="565"/>
      <c r="L410" s="565"/>
      <c r="M410" s="565"/>
      <c r="N410" s="565"/>
      <c r="O410" s="565"/>
    </row>
    <row r="411" spans="1:15" ht="6.75" customHeight="1">
      <c r="A411" s="158"/>
      <c r="B411" s="55"/>
      <c r="C411" s="55"/>
      <c r="D411" s="55"/>
      <c r="E411" s="55"/>
      <c r="F411" s="55"/>
      <c r="G411" s="565"/>
      <c r="H411" s="565"/>
      <c r="I411" s="565"/>
      <c r="J411" s="565"/>
      <c r="K411" s="565"/>
      <c r="L411" s="565"/>
      <c r="M411" s="565"/>
      <c r="N411" s="565"/>
      <c r="O411" s="565"/>
    </row>
    <row r="412" spans="1:15" ht="6.75" customHeight="1">
      <c r="A412" s="158"/>
      <c r="B412" s="55"/>
      <c r="C412" s="55"/>
      <c r="D412" s="55"/>
      <c r="E412" s="55"/>
      <c r="F412" s="55"/>
      <c r="G412" s="565"/>
      <c r="H412" s="565"/>
      <c r="I412" s="565"/>
      <c r="J412" s="565"/>
      <c r="K412" s="565"/>
      <c r="L412" s="565"/>
      <c r="M412" s="565"/>
      <c r="N412" s="565"/>
      <c r="O412" s="565"/>
    </row>
    <row r="413" spans="1:15" ht="6.75" customHeight="1">
      <c r="A413" s="158"/>
      <c r="B413" s="55"/>
      <c r="C413" s="55"/>
      <c r="D413" s="55"/>
      <c r="E413" s="55"/>
      <c r="F413" s="55"/>
      <c r="G413" s="565"/>
      <c r="H413" s="565"/>
      <c r="I413" s="565"/>
      <c r="J413" s="565"/>
      <c r="K413" s="565"/>
      <c r="L413" s="565"/>
      <c r="M413" s="565"/>
      <c r="N413" s="565"/>
      <c r="O413" s="565"/>
    </row>
    <row r="414" spans="1:15" ht="6.75" customHeight="1">
      <c r="A414" s="158"/>
      <c r="B414" s="55"/>
      <c r="C414" s="55"/>
      <c r="D414" s="55"/>
      <c r="E414" s="55"/>
      <c r="F414" s="55"/>
      <c r="G414" s="565"/>
      <c r="H414" s="565"/>
      <c r="I414" s="565"/>
      <c r="J414" s="565"/>
      <c r="K414" s="565"/>
      <c r="L414" s="565"/>
      <c r="M414" s="565"/>
      <c r="N414" s="565"/>
      <c r="O414" s="565"/>
    </row>
    <row r="415" spans="1:15" ht="6.75" customHeight="1">
      <c r="A415" s="158"/>
      <c r="B415" s="55"/>
      <c r="C415" s="55"/>
      <c r="D415" s="55"/>
      <c r="E415" s="55"/>
      <c r="F415" s="55"/>
      <c r="G415" s="565"/>
      <c r="H415" s="565"/>
      <c r="I415" s="565"/>
      <c r="J415" s="565"/>
      <c r="K415" s="565"/>
      <c r="L415" s="565"/>
      <c r="M415" s="565"/>
      <c r="N415" s="565"/>
      <c r="O415" s="565"/>
    </row>
    <row r="416" spans="1:15" ht="6.75" customHeight="1">
      <c r="A416" s="158"/>
      <c r="B416" s="55"/>
      <c r="C416" s="55"/>
      <c r="D416" s="55"/>
      <c r="E416" s="55"/>
      <c r="F416" s="55"/>
      <c r="G416" s="565"/>
      <c r="H416" s="565"/>
      <c r="I416" s="565"/>
      <c r="J416" s="565"/>
      <c r="K416" s="565"/>
      <c r="L416" s="565"/>
      <c r="M416" s="565"/>
      <c r="N416" s="565"/>
      <c r="O416" s="565"/>
    </row>
    <row r="417" spans="1:15" ht="6.75" customHeight="1">
      <c r="A417" s="158"/>
      <c r="B417" s="55"/>
      <c r="C417" s="55"/>
      <c r="D417" s="55"/>
      <c r="E417" s="55"/>
      <c r="F417" s="55"/>
      <c r="G417" s="565"/>
      <c r="H417" s="565"/>
      <c r="I417" s="565"/>
      <c r="J417" s="565"/>
      <c r="K417" s="565"/>
      <c r="L417" s="565"/>
      <c r="M417" s="565"/>
      <c r="N417" s="565"/>
      <c r="O417" s="565"/>
    </row>
    <row r="418" spans="1:15" ht="6.75" customHeight="1">
      <c r="A418" s="158"/>
      <c r="B418" s="55"/>
      <c r="C418" s="55"/>
      <c r="D418" s="55"/>
      <c r="E418" s="55"/>
      <c r="F418" s="55"/>
      <c r="G418" s="565"/>
      <c r="H418" s="565"/>
      <c r="I418" s="565"/>
      <c r="J418" s="565"/>
      <c r="K418" s="565"/>
      <c r="L418" s="565"/>
      <c r="M418" s="565"/>
      <c r="N418" s="565"/>
      <c r="O418" s="565"/>
    </row>
    <row r="419" spans="1:15" ht="6.75" customHeight="1">
      <c r="A419" s="158"/>
      <c r="B419" s="55"/>
      <c r="C419" s="55"/>
      <c r="D419" s="55"/>
      <c r="E419" s="55"/>
      <c r="F419" s="55"/>
      <c r="G419" s="565"/>
      <c r="H419" s="565"/>
      <c r="I419" s="565"/>
      <c r="J419" s="565"/>
      <c r="K419" s="565"/>
      <c r="L419" s="565"/>
      <c r="M419" s="565"/>
      <c r="N419" s="565"/>
      <c r="O419" s="565"/>
    </row>
    <row r="420" spans="1:15" ht="6.75" customHeight="1">
      <c r="A420" s="158"/>
      <c r="B420" s="55"/>
      <c r="C420" s="55"/>
      <c r="D420" s="55"/>
      <c r="E420" s="55"/>
      <c r="F420" s="55"/>
      <c r="G420" s="565"/>
      <c r="H420" s="565"/>
      <c r="I420" s="565"/>
      <c r="J420" s="565"/>
      <c r="K420" s="565"/>
      <c r="L420" s="565"/>
      <c r="M420" s="565"/>
      <c r="N420" s="565"/>
      <c r="O420" s="565"/>
    </row>
    <row r="421" spans="1:15" ht="6.75" customHeight="1">
      <c r="A421" s="158"/>
      <c r="B421" s="55"/>
      <c r="C421" s="55"/>
      <c r="D421" s="55"/>
      <c r="E421" s="55"/>
      <c r="F421" s="55"/>
      <c r="G421" s="565"/>
      <c r="H421" s="565"/>
      <c r="I421" s="565"/>
      <c r="J421" s="565"/>
      <c r="K421" s="565"/>
      <c r="L421" s="565"/>
      <c r="M421" s="565"/>
      <c r="N421" s="565"/>
      <c r="O421" s="565"/>
    </row>
    <row r="422" spans="1:15" ht="6.75" customHeight="1">
      <c r="A422" s="158"/>
      <c r="B422" s="55"/>
      <c r="C422" s="55"/>
      <c r="D422" s="55"/>
      <c r="E422" s="55"/>
      <c r="F422" s="55"/>
      <c r="G422" s="565"/>
      <c r="H422" s="565"/>
      <c r="I422" s="565"/>
      <c r="J422" s="565"/>
      <c r="K422" s="565"/>
      <c r="L422" s="565"/>
      <c r="M422" s="565"/>
      <c r="N422" s="565"/>
      <c r="O422" s="565"/>
    </row>
    <row r="423" spans="1:15" ht="6.75" customHeight="1">
      <c r="A423" s="158"/>
      <c r="B423" s="55"/>
      <c r="C423" s="55"/>
      <c r="D423" s="55"/>
      <c r="E423" s="55"/>
      <c r="F423" s="55"/>
      <c r="G423" s="565"/>
      <c r="H423" s="565"/>
      <c r="I423" s="565"/>
      <c r="J423" s="565"/>
      <c r="K423" s="565"/>
      <c r="L423" s="565"/>
      <c r="M423" s="565"/>
      <c r="N423" s="565"/>
      <c r="O423" s="565"/>
    </row>
    <row r="424" spans="1:15" ht="6.75" customHeight="1">
      <c r="A424" s="158"/>
      <c r="B424" s="55"/>
      <c r="C424" s="55"/>
      <c r="D424" s="55"/>
      <c r="E424" s="55"/>
      <c r="F424" s="55"/>
      <c r="G424" s="565"/>
      <c r="H424" s="565"/>
      <c r="I424" s="565"/>
      <c r="J424" s="565"/>
      <c r="K424" s="565"/>
      <c r="L424" s="565"/>
      <c r="M424" s="565"/>
      <c r="N424" s="565"/>
      <c r="O424" s="565"/>
    </row>
    <row r="425" spans="1:15" ht="6.75" customHeight="1">
      <c r="A425" s="158"/>
      <c r="B425" s="55"/>
      <c r="C425" s="55"/>
      <c r="D425" s="55"/>
      <c r="E425" s="55"/>
      <c r="F425" s="55"/>
      <c r="G425" s="565"/>
      <c r="H425" s="565"/>
      <c r="I425" s="565"/>
      <c r="J425" s="565"/>
      <c r="K425" s="565"/>
      <c r="L425" s="565"/>
      <c r="M425" s="565"/>
      <c r="N425" s="565"/>
      <c r="O425" s="565"/>
    </row>
    <row r="426" spans="1:15" ht="6.75" customHeight="1">
      <c r="A426" s="158"/>
      <c r="B426" s="55"/>
      <c r="C426" s="55"/>
      <c r="D426" s="55"/>
      <c r="E426" s="55"/>
      <c r="F426" s="55"/>
      <c r="G426" s="565"/>
      <c r="H426" s="565"/>
      <c r="I426" s="565"/>
      <c r="J426" s="565"/>
      <c r="K426" s="565"/>
      <c r="L426" s="565"/>
      <c r="M426" s="565"/>
      <c r="N426" s="565"/>
      <c r="O426" s="565"/>
    </row>
    <row r="427" spans="1:15" ht="6.75" customHeight="1">
      <c r="A427" s="158"/>
      <c r="B427" s="55"/>
      <c r="C427" s="55"/>
      <c r="D427" s="55"/>
      <c r="E427" s="55"/>
      <c r="F427" s="55"/>
      <c r="G427" s="565"/>
      <c r="H427" s="565"/>
      <c r="I427" s="565"/>
      <c r="J427" s="565"/>
      <c r="K427" s="565"/>
      <c r="L427" s="565"/>
      <c r="M427" s="565"/>
      <c r="N427" s="565"/>
      <c r="O427" s="565"/>
    </row>
    <row r="428" spans="1:15" ht="6.75" customHeight="1">
      <c r="A428" s="158"/>
      <c r="B428" s="55"/>
      <c r="C428" s="55"/>
      <c r="D428" s="55"/>
      <c r="E428" s="55"/>
      <c r="F428" s="55"/>
      <c r="G428" s="565"/>
      <c r="H428" s="565"/>
      <c r="I428" s="565"/>
      <c r="J428" s="565"/>
      <c r="K428" s="565"/>
      <c r="L428" s="565"/>
      <c r="M428" s="565"/>
      <c r="N428" s="565"/>
      <c r="O428" s="565"/>
    </row>
    <row r="429" spans="1:15" ht="6.75" customHeight="1">
      <c r="A429" s="158"/>
      <c r="B429" s="55"/>
      <c r="C429" s="55"/>
      <c r="D429" s="55"/>
      <c r="E429" s="55"/>
      <c r="F429" s="55"/>
      <c r="G429" s="565"/>
      <c r="H429" s="565"/>
      <c r="I429" s="565"/>
      <c r="J429" s="565"/>
      <c r="K429" s="565"/>
      <c r="L429" s="565"/>
      <c r="M429" s="565"/>
      <c r="N429" s="565"/>
      <c r="O429" s="565"/>
    </row>
    <row r="430" spans="1:15" ht="6.75" customHeight="1">
      <c r="A430" s="158"/>
      <c r="B430" s="55"/>
      <c r="C430" s="55"/>
      <c r="D430" s="55"/>
      <c r="E430" s="55"/>
      <c r="F430" s="55"/>
      <c r="G430" s="565"/>
      <c r="H430" s="565"/>
      <c r="I430" s="565"/>
      <c r="J430" s="565"/>
      <c r="K430" s="565"/>
      <c r="L430" s="565"/>
      <c r="M430" s="565"/>
      <c r="N430" s="565"/>
      <c r="O430" s="565"/>
    </row>
    <row r="431" spans="1:15" ht="6.75" customHeight="1">
      <c r="A431" s="158"/>
      <c r="B431" s="55"/>
      <c r="C431" s="55"/>
      <c r="D431" s="55"/>
      <c r="E431" s="55"/>
      <c r="F431" s="55"/>
      <c r="G431" s="565"/>
      <c r="H431" s="565"/>
      <c r="I431" s="565"/>
      <c r="J431" s="565"/>
      <c r="K431" s="565"/>
      <c r="L431" s="565"/>
      <c r="M431" s="565"/>
      <c r="N431" s="565"/>
      <c r="O431" s="565"/>
    </row>
    <row r="432" spans="1:15" ht="6.75" customHeight="1">
      <c r="A432" s="158"/>
      <c r="B432" s="55"/>
      <c r="C432" s="55"/>
      <c r="D432" s="55"/>
      <c r="E432" s="55"/>
      <c r="F432" s="55"/>
      <c r="G432" s="565"/>
      <c r="H432" s="565"/>
      <c r="I432" s="565"/>
      <c r="J432" s="565"/>
      <c r="K432" s="565"/>
      <c r="L432" s="565"/>
      <c r="M432" s="565"/>
      <c r="N432" s="565"/>
      <c r="O432" s="565"/>
    </row>
    <row r="433" spans="1:15" ht="6.75" customHeight="1">
      <c r="A433" s="158"/>
      <c r="B433" s="55"/>
      <c r="C433" s="55"/>
      <c r="D433" s="55"/>
      <c r="E433" s="55"/>
      <c r="F433" s="55"/>
      <c r="G433" s="565"/>
      <c r="H433" s="565"/>
      <c r="I433" s="565"/>
      <c r="J433" s="565"/>
      <c r="K433" s="565"/>
      <c r="L433" s="565"/>
      <c r="M433" s="565"/>
      <c r="N433" s="565"/>
      <c r="O433" s="565"/>
    </row>
    <row r="434" spans="1:15" ht="6.75" customHeight="1">
      <c r="A434" s="158"/>
      <c r="B434" s="55"/>
      <c r="C434" s="55"/>
      <c r="D434" s="55"/>
      <c r="E434" s="55"/>
      <c r="F434" s="55"/>
      <c r="G434" s="565"/>
      <c r="H434" s="565"/>
      <c r="I434" s="565"/>
      <c r="J434" s="565"/>
      <c r="K434" s="565"/>
      <c r="L434" s="565"/>
      <c r="M434" s="565"/>
      <c r="N434" s="565"/>
      <c r="O434" s="565"/>
    </row>
    <row r="435" spans="1:15" ht="6.75" customHeight="1">
      <c r="A435" s="158"/>
      <c r="B435" s="55"/>
      <c r="C435" s="55"/>
      <c r="D435" s="55"/>
      <c r="E435" s="55"/>
      <c r="F435" s="55"/>
      <c r="G435" s="565"/>
      <c r="H435" s="565"/>
      <c r="I435" s="565"/>
      <c r="J435" s="565"/>
      <c r="K435" s="565"/>
      <c r="L435" s="565"/>
      <c r="M435" s="565"/>
      <c r="N435" s="565"/>
      <c r="O435" s="565"/>
    </row>
    <row r="436" spans="1:15" ht="6.75" customHeight="1">
      <c r="A436" s="158"/>
      <c r="B436" s="55"/>
      <c r="C436" s="55"/>
      <c r="D436" s="55"/>
      <c r="E436" s="55"/>
      <c r="F436" s="55"/>
      <c r="G436" s="565"/>
      <c r="H436" s="565"/>
      <c r="I436" s="565"/>
      <c r="J436" s="565"/>
      <c r="K436" s="565"/>
      <c r="L436" s="565"/>
      <c r="M436" s="565"/>
      <c r="N436" s="565"/>
      <c r="O436" s="565"/>
    </row>
    <row r="437" spans="1:15" ht="6.75" customHeight="1">
      <c r="A437" s="158"/>
      <c r="B437" s="55"/>
      <c r="C437" s="55"/>
      <c r="D437" s="55"/>
      <c r="E437" s="55"/>
      <c r="F437" s="55"/>
      <c r="G437" s="565"/>
      <c r="H437" s="565"/>
      <c r="I437" s="565"/>
      <c r="J437" s="565"/>
      <c r="K437" s="565"/>
      <c r="L437" s="565"/>
      <c r="M437" s="565"/>
      <c r="N437" s="565"/>
      <c r="O437" s="565"/>
    </row>
    <row r="438" spans="1:15" ht="6.75" customHeight="1">
      <c r="A438" s="158"/>
      <c r="B438" s="55"/>
      <c r="C438" s="55"/>
      <c r="D438" s="55"/>
      <c r="E438" s="55"/>
      <c r="F438" s="55"/>
      <c r="G438" s="565"/>
      <c r="H438" s="565"/>
      <c r="I438" s="565"/>
      <c r="J438" s="565"/>
      <c r="K438" s="565"/>
      <c r="L438" s="565"/>
      <c r="M438" s="565"/>
      <c r="N438" s="565"/>
      <c r="O438" s="565"/>
    </row>
    <row r="439" spans="1:15" ht="6.75" customHeight="1">
      <c r="A439" s="158"/>
      <c r="B439" s="55"/>
      <c r="C439" s="55"/>
      <c r="D439" s="55"/>
      <c r="E439" s="55"/>
      <c r="F439" s="55"/>
      <c r="G439" s="565"/>
      <c r="H439" s="565"/>
      <c r="I439" s="565"/>
      <c r="J439" s="565"/>
      <c r="K439" s="565"/>
      <c r="L439" s="565"/>
      <c r="M439" s="565"/>
      <c r="N439" s="565"/>
      <c r="O439" s="565"/>
    </row>
    <row r="440" spans="1:15" ht="6.75" customHeight="1">
      <c r="A440" s="158"/>
      <c r="B440" s="55"/>
      <c r="C440" s="55"/>
      <c r="D440" s="55"/>
      <c r="E440" s="55"/>
      <c r="F440" s="55"/>
      <c r="G440" s="565"/>
      <c r="H440" s="565"/>
      <c r="I440" s="565"/>
      <c r="J440" s="565"/>
      <c r="K440" s="565"/>
      <c r="L440" s="565"/>
      <c r="M440" s="565"/>
      <c r="N440" s="565"/>
      <c r="O440" s="565"/>
    </row>
    <row r="441" spans="1:15" ht="6.75" customHeight="1">
      <c r="A441" s="158"/>
      <c r="B441" s="55"/>
      <c r="C441" s="55"/>
      <c r="D441" s="55"/>
      <c r="E441" s="55"/>
      <c r="F441" s="55"/>
      <c r="G441" s="565"/>
      <c r="H441" s="565"/>
      <c r="I441" s="565"/>
      <c r="J441" s="565"/>
      <c r="K441" s="565"/>
      <c r="L441" s="565"/>
      <c r="M441" s="565"/>
      <c r="N441" s="565"/>
      <c r="O441" s="565"/>
    </row>
    <row r="442" spans="1:15" ht="6.75" customHeight="1">
      <c r="A442" s="158"/>
      <c r="B442" s="55"/>
      <c r="C442" s="55"/>
      <c r="D442" s="55"/>
      <c r="E442" s="55"/>
      <c r="F442" s="55"/>
      <c r="G442" s="565"/>
      <c r="H442" s="565"/>
      <c r="I442" s="565"/>
      <c r="J442" s="565"/>
      <c r="K442" s="565"/>
      <c r="L442" s="565"/>
      <c r="M442" s="565"/>
      <c r="N442" s="565"/>
      <c r="O442" s="565"/>
    </row>
    <row r="443" spans="1:15" ht="6.75" customHeight="1">
      <c r="A443" s="158"/>
      <c r="B443" s="55"/>
      <c r="C443" s="55"/>
      <c r="D443" s="55"/>
      <c r="E443" s="55"/>
      <c r="F443" s="55"/>
      <c r="G443" s="565"/>
      <c r="H443" s="565"/>
      <c r="I443" s="565"/>
      <c r="J443" s="565"/>
      <c r="K443" s="565"/>
      <c r="L443" s="565"/>
      <c r="M443" s="565"/>
      <c r="N443" s="565"/>
      <c r="O443" s="565"/>
    </row>
    <row r="444" spans="1:15" ht="6.75" customHeight="1">
      <c r="A444" s="158"/>
      <c r="B444" s="55"/>
      <c r="C444" s="55"/>
      <c r="D444" s="55"/>
      <c r="E444" s="55"/>
      <c r="F444" s="55"/>
      <c r="G444" s="565"/>
      <c r="H444" s="565"/>
      <c r="I444" s="565"/>
      <c r="J444" s="565"/>
      <c r="K444" s="565"/>
      <c r="L444" s="565"/>
      <c r="M444" s="565"/>
      <c r="N444" s="565"/>
      <c r="O444" s="565"/>
    </row>
    <row r="445" spans="1:15" ht="6.75" customHeight="1">
      <c r="A445" s="158"/>
      <c r="B445" s="55"/>
      <c r="C445" s="55"/>
      <c r="D445" s="55"/>
      <c r="E445" s="55"/>
      <c r="F445" s="55"/>
      <c r="G445" s="565"/>
      <c r="H445" s="565"/>
      <c r="I445" s="565"/>
      <c r="J445" s="565"/>
      <c r="K445" s="565"/>
      <c r="L445" s="565"/>
      <c r="M445" s="565"/>
      <c r="N445" s="565"/>
      <c r="O445" s="565"/>
    </row>
    <row r="446" spans="1:15" ht="6.75" customHeight="1">
      <c r="A446" s="158"/>
      <c r="B446" s="55"/>
      <c r="C446" s="55"/>
      <c r="D446" s="55"/>
      <c r="E446" s="55"/>
      <c r="F446" s="55"/>
      <c r="G446" s="565"/>
      <c r="H446" s="565"/>
      <c r="I446" s="565"/>
      <c r="J446" s="565"/>
      <c r="K446" s="565"/>
      <c r="L446" s="565"/>
      <c r="M446" s="565"/>
      <c r="N446" s="565"/>
      <c r="O446" s="565"/>
    </row>
    <row r="447" spans="1:15" ht="6.75" customHeight="1">
      <c r="A447" s="158"/>
      <c r="B447" s="55"/>
      <c r="C447" s="55"/>
      <c r="D447" s="55"/>
      <c r="E447" s="55"/>
      <c r="F447" s="55"/>
      <c r="G447" s="565"/>
      <c r="H447" s="565"/>
      <c r="I447" s="565"/>
      <c r="J447" s="565"/>
      <c r="K447" s="565"/>
      <c r="L447" s="565"/>
      <c r="M447" s="565"/>
      <c r="N447" s="565"/>
      <c r="O447" s="565"/>
    </row>
    <row r="448" spans="1:15" ht="6.75" customHeight="1">
      <c r="A448" s="158"/>
      <c r="B448" s="55"/>
      <c r="C448" s="55"/>
      <c r="D448" s="55"/>
      <c r="E448" s="55"/>
      <c r="F448" s="55"/>
      <c r="G448" s="565"/>
      <c r="H448" s="565"/>
      <c r="I448" s="565"/>
      <c r="J448" s="565"/>
      <c r="K448" s="565"/>
      <c r="L448" s="565"/>
      <c r="M448" s="565"/>
      <c r="N448" s="565"/>
      <c r="O448" s="565"/>
    </row>
    <row r="449" spans="1:15" ht="6.75" customHeight="1">
      <c r="A449" s="158"/>
      <c r="B449" s="55"/>
      <c r="C449" s="55"/>
      <c r="D449" s="55"/>
      <c r="E449" s="55"/>
      <c r="F449" s="55"/>
      <c r="G449" s="565"/>
      <c r="H449" s="565"/>
      <c r="I449" s="565"/>
      <c r="J449" s="565"/>
      <c r="K449" s="565"/>
      <c r="L449" s="565"/>
      <c r="M449" s="565"/>
      <c r="N449" s="565"/>
      <c r="O449" s="565"/>
    </row>
    <row r="450" spans="1:15" ht="6.75" customHeight="1">
      <c r="A450" s="158"/>
      <c r="B450" s="55"/>
      <c r="C450" s="55"/>
      <c r="D450" s="55"/>
      <c r="E450" s="55"/>
      <c r="F450" s="55"/>
      <c r="G450" s="565"/>
      <c r="H450" s="565"/>
      <c r="I450" s="565"/>
      <c r="J450" s="565"/>
      <c r="K450" s="565"/>
      <c r="L450" s="565"/>
      <c r="M450" s="565"/>
      <c r="N450" s="565"/>
      <c r="O450" s="565"/>
    </row>
    <row r="451" spans="1:15" ht="6.75" customHeight="1">
      <c r="A451" s="158"/>
      <c r="B451" s="55"/>
      <c r="C451" s="55"/>
      <c r="D451" s="55"/>
      <c r="E451" s="55"/>
      <c r="F451" s="55"/>
      <c r="G451" s="565"/>
      <c r="H451" s="565"/>
      <c r="I451" s="565"/>
      <c r="J451" s="565"/>
      <c r="K451" s="565"/>
      <c r="L451" s="565"/>
      <c r="M451" s="565"/>
      <c r="N451" s="565"/>
      <c r="O451" s="565"/>
    </row>
    <row r="452" spans="1:15" ht="6.75" customHeight="1">
      <c r="A452" s="158"/>
      <c r="B452" s="55"/>
      <c r="C452" s="55"/>
      <c r="D452" s="55"/>
      <c r="E452" s="55"/>
      <c r="F452" s="55"/>
      <c r="G452" s="565"/>
      <c r="H452" s="565"/>
      <c r="I452" s="565"/>
      <c r="J452" s="565"/>
      <c r="K452" s="565"/>
      <c r="L452" s="565"/>
      <c r="M452" s="565"/>
      <c r="N452" s="565"/>
      <c r="O452" s="565"/>
    </row>
    <row r="453" spans="1:15" ht="6.75" customHeight="1">
      <c r="A453" s="158"/>
      <c r="B453" s="55"/>
      <c r="C453" s="55"/>
      <c r="D453" s="55"/>
      <c r="E453" s="55"/>
      <c r="F453" s="55"/>
      <c r="G453" s="565"/>
      <c r="H453" s="565"/>
      <c r="I453" s="565"/>
      <c r="J453" s="565"/>
      <c r="K453" s="565"/>
      <c r="L453" s="565"/>
      <c r="M453" s="565"/>
      <c r="N453" s="565"/>
      <c r="O453" s="565"/>
    </row>
    <row r="454" spans="1:15" ht="6.75" customHeight="1">
      <c r="A454" s="158"/>
      <c r="B454" s="55"/>
      <c r="C454" s="55"/>
      <c r="D454" s="55"/>
      <c r="E454" s="55"/>
      <c r="F454" s="55"/>
      <c r="G454" s="565"/>
      <c r="H454" s="565"/>
      <c r="I454" s="565"/>
      <c r="J454" s="565"/>
      <c r="K454" s="565"/>
      <c r="L454" s="565"/>
      <c r="M454" s="565"/>
      <c r="N454" s="565"/>
      <c r="O454" s="565"/>
    </row>
    <row r="455" spans="1:15" ht="6.75" customHeight="1">
      <c r="A455" s="158"/>
      <c r="B455" s="55"/>
      <c r="C455" s="55"/>
      <c r="D455" s="55"/>
      <c r="E455" s="55"/>
      <c r="F455" s="55"/>
      <c r="G455" s="565"/>
      <c r="H455" s="565"/>
      <c r="I455" s="565"/>
      <c r="J455" s="565"/>
      <c r="K455" s="565"/>
      <c r="L455" s="565"/>
      <c r="M455" s="565"/>
      <c r="N455" s="565"/>
      <c r="O455" s="565"/>
    </row>
    <row r="456" spans="1:15" ht="6.75" customHeight="1">
      <c r="A456" s="158"/>
      <c r="B456" s="55"/>
      <c r="C456" s="55"/>
      <c r="D456" s="55"/>
      <c r="E456" s="55"/>
      <c r="F456" s="55"/>
      <c r="G456" s="565"/>
      <c r="H456" s="565"/>
      <c r="I456" s="565"/>
      <c r="J456" s="565"/>
      <c r="K456" s="565"/>
      <c r="L456" s="565"/>
      <c r="M456" s="565"/>
      <c r="N456" s="565"/>
      <c r="O456" s="565"/>
    </row>
    <row r="457" spans="1:15" ht="6.75" customHeight="1">
      <c r="A457" s="158"/>
      <c r="B457" s="55"/>
      <c r="C457" s="55"/>
      <c r="D457" s="55"/>
      <c r="E457" s="55"/>
      <c r="F457" s="55"/>
      <c r="G457" s="565"/>
      <c r="H457" s="565"/>
      <c r="I457" s="565"/>
      <c r="J457" s="565"/>
      <c r="K457" s="565"/>
      <c r="L457" s="565"/>
      <c r="M457" s="565"/>
      <c r="N457" s="565"/>
      <c r="O457" s="565"/>
    </row>
    <row r="458" spans="1:15" ht="6.75" customHeight="1">
      <c r="A458" s="158"/>
      <c r="B458" s="55"/>
      <c r="C458" s="55"/>
      <c r="D458" s="55"/>
      <c r="E458" s="55"/>
      <c r="F458" s="55"/>
      <c r="G458" s="565"/>
      <c r="H458" s="565"/>
      <c r="I458" s="565"/>
      <c r="J458" s="565"/>
      <c r="K458" s="565"/>
      <c r="L458" s="565"/>
      <c r="M458" s="565"/>
      <c r="N458" s="565"/>
      <c r="O458" s="565"/>
    </row>
    <row r="459" spans="1:15" ht="6.75" customHeight="1">
      <c r="A459" s="158"/>
      <c r="B459" s="55"/>
      <c r="C459" s="55"/>
      <c r="D459" s="55"/>
      <c r="E459" s="55"/>
      <c r="F459" s="55"/>
      <c r="G459" s="565"/>
      <c r="H459" s="565"/>
      <c r="I459" s="565"/>
      <c r="J459" s="565"/>
      <c r="K459" s="565"/>
      <c r="L459" s="565"/>
      <c r="M459" s="565"/>
      <c r="N459" s="565"/>
      <c r="O459" s="565"/>
    </row>
    <row r="460" spans="1:15" ht="6.75" customHeight="1">
      <c r="A460" s="158"/>
      <c r="B460" s="55"/>
      <c r="C460" s="55"/>
      <c r="D460" s="55"/>
      <c r="E460" s="55"/>
      <c r="F460" s="55"/>
      <c r="G460" s="565"/>
      <c r="H460" s="565"/>
      <c r="I460" s="565"/>
      <c r="J460" s="565"/>
      <c r="K460" s="565"/>
      <c r="L460" s="565"/>
      <c r="M460" s="565"/>
      <c r="N460" s="565"/>
      <c r="O460" s="565"/>
    </row>
    <row r="461" spans="1:15" ht="6.75" customHeight="1">
      <c r="A461" s="158"/>
      <c r="B461" s="55"/>
      <c r="C461" s="55"/>
      <c r="D461" s="55"/>
      <c r="E461" s="55"/>
      <c r="F461" s="55"/>
      <c r="G461" s="565"/>
      <c r="H461" s="565"/>
      <c r="I461" s="565"/>
      <c r="J461" s="565"/>
      <c r="K461" s="565"/>
      <c r="L461" s="565"/>
      <c r="M461" s="565"/>
      <c r="N461" s="565"/>
      <c r="O461" s="565"/>
    </row>
    <row r="462" spans="1:15" ht="6.75" customHeight="1">
      <c r="A462" s="158"/>
      <c r="B462" s="55"/>
      <c r="C462" s="55"/>
      <c r="D462" s="55"/>
      <c r="E462" s="55"/>
      <c r="F462" s="55"/>
      <c r="G462" s="565"/>
      <c r="H462" s="565"/>
      <c r="I462" s="565"/>
      <c r="J462" s="565"/>
      <c r="K462" s="565"/>
      <c r="L462" s="565"/>
      <c r="M462" s="565"/>
      <c r="N462" s="565"/>
      <c r="O462" s="565"/>
    </row>
    <row r="463" spans="1:15" ht="6.75" customHeight="1">
      <c r="A463" s="158"/>
      <c r="B463" s="55"/>
      <c r="C463" s="55"/>
      <c r="D463" s="55"/>
      <c r="E463" s="55"/>
      <c r="F463" s="55"/>
      <c r="G463" s="565"/>
      <c r="H463" s="565"/>
      <c r="I463" s="565"/>
      <c r="J463" s="565"/>
      <c r="K463" s="565"/>
      <c r="L463" s="565"/>
      <c r="M463" s="565"/>
      <c r="N463" s="565"/>
      <c r="O463" s="565"/>
    </row>
    <row r="464" spans="1:15" ht="6.75" customHeight="1">
      <c r="A464" s="158"/>
      <c r="B464" s="55"/>
      <c r="C464" s="55"/>
      <c r="D464" s="55"/>
      <c r="E464" s="55"/>
      <c r="F464" s="55"/>
      <c r="G464" s="565"/>
      <c r="H464" s="565"/>
      <c r="I464" s="565"/>
      <c r="J464" s="565"/>
      <c r="K464" s="565"/>
      <c r="L464" s="565"/>
      <c r="M464" s="565"/>
      <c r="N464" s="565"/>
      <c r="O464" s="565"/>
    </row>
    <row r="465" spans="1:15" ht="6.75" customHeight="1">
      <c r="A465" s="158"/>
      <c r="B465" s="55"/>
      <c r="C465" s="55"/>
      <c r="D465" s="55"/>
      <c r="E465" s="55"/>
      <c r="F465" s="55"/>
      <c r="G465" s="565"/>
      <c r="H465" s="565"/>
      <c r="I465" s="565"/>
      <c r="J465" s="565"/>
      <c r="K465" s="565"/>
      <c r="L465" s="565"/>
      <c r="M465" s="565"/>
      <c r="N465" s="565"/>
      <c r="O465" s="565"/>
    </row>
    <row r="466" spans="1:15" ht="6.75" customHeight="1">
      <c r="A466" s="158"/>
      <c r="B466" s="55"/>
      <c r="C466" s="55"/>
      <c r="D466" s="55"/>
      <c r="E466" s="55"/>
      <c r="F466" s="55"/>
      <c r="G466" s="565"/>
      <c r="H466" s="565"/>
      <c r="I466" s="565"/>
      <c r="J466" s="565"/>
      <c r="K466" s="565"/>
      <c r="L466" s="565"/>
      <c r="M466" s="565"/>
      <c r="N466" s="565"/>
      <c r="O466" s="565"/>
    </row>
    <row r="467" spans="1:15" ht="6.75" customHeight="1">
      <c r="A467" s="158"/>
      <c r="B467" s="55"/>
      <c r="C467" s="55"/>
      <c r="D467" s="55"/>
      <c r="E467" s="55"/>
      <c r="F467" s="55"/>
      <c r="G467" s="565"/>
      <c r="H467" s="565"/>
      <c r="I467" s="565"/>
      <c r="J467" s="565"/>
      <c r="K467" s="565"/>
      <c r="L467" s="565"/>
      <c r="M467" s="565"/>
      <c r="N467" s="565"/>
      <c r="O467" s="565"/>
    </row>
    <row r="468" spans="1:15" ht="6.75" customHeight="1">
      <c r="A468" s="158"/>
      <c r="B468" s="55"/>
      <c r="C468" s="55"/>
      <c r="D468" s="55"/>
      <c r="E468" s="55"/>
      <c r="F468" s="55"/>
      <c r="G468" s="565"/>
      <c r="H468" s="565"/>
      <c r="I468" s="565"/>
      <c r="J468" s="565"/>
      <c r="K468" s="565"/>
      <c r="L468" s="565"/>
      <c r="M468" s="565"/>
      <c r="N468" s="565"/>
      <c r="O468" s="565"/>
    </row>
    <row r="469" spans="1:15" ht="6.75" customHeight="1">
      <c r="A469" s="158"/>
      <c r="B469" s="55"/>
      <c r="C469" s="55"/>
      <c r="D469" s="55"/>
      <c r="E469" s="55"/>
      <c r="F469" s="55"/>
      <c r="G469" s="565"/>
      <c r="H469" s="565"/>
      <c r="I469" s="565"/>
      <c r="J469" s="565"/>
      <c r="K469" s="565"/>
      <c r="L469" s="565"/>
      <c r="M469" s="565"/>
      <c r="N469" s="565"/>
      <c r="O469" s="565"/>
    </row>
    <row r="470" spans="1:15" ht="6.75" customHeight="1">
      <c r="A470" s="158"/>
      <c r="B470" s="55"/>
      <c r="C470" s="55"/>
      <c r="D470" s="55"/>
      <c r="E470" s="55"/>
      <c r="F470" s="55"/>
      <c r="G470" s="565"/>
      <c r="H470" s="565"/>
      <c r="I470" s="565"/>
      <c r="J470" s="565"/>
      <c r="K470" s="565"/>
      <c r="L470" s="565"/>
      <c r="M470" s="565"/>
      <c r="N470" s="565"/>
      <c r="O470" s="565"/>
    </row>
    <row r="471" spans="1:15" ht="6.75" customHeight="1">
      <c r="A471" s="158"/>
      <c r="B471" s="55"/>
      <c r="C471" s="55"/>
      <c r="D471" s="55"/>
      <c r="E471" s="55"/>
      <c r="F471" s="55"/>
      <c r="G471" s="565"/>
      <c r="H471" s="565"/>
      <c r="I471" s="565"/>
      <c r="J471" s="565"/>
      <c r="K471" s="565"/>
      <c r="L471" s="565"/>
      <c r="M471" s="565"/>
      <c r="N471" s="565"/>
      <c r="O471" s="565"/>
    </row>
    <row r="472" spans="1:15" ht="6.75" customHeight="1">
      <c r="A472" s="158"/>
      <c r="B472" s="55"/>
      <c r="C472" s="55"/>
      <c r="D472" s="55"/>
      <c r="E472" s="55"/>
      <c r="F472" s="55"/>
      <c r="G472" s="565"/>
      <c r="H472" s="565"/>
      <c r="I472" s="565"/>
      <c r="J472" s="565"/>
      <c r="K472" s="565"/>
      <c r="L472" s="565"/>
      <c r="M472" s="565"/>
      <c r="N472" s="565"/>
      <c r="O472" s="565"/>
    </row>
    <row r="473" spans="1:15" ht="6.75" customHeight="1">
      <c r="A473" s="158"/>
      <c r="B473" s="55"/>
      <c r="C473" s="55"/>
      <c r="D473" s="55"/>
      <c r="E473" s="55"/>
      <c r="F473" s="55"/>
      <c r="G473" s="565"/>
      <c r="H473" s="565"/>
      <c r="I473" s="565"/>
      <c r="J473" s="565"/>
      <c r="K473" s="565"/>
      <c r="L473" s="565"/>
      <c r="M473" s="565"/>
      <c r="N473" s="565"/>
      <c r="O473" s="565"/>
    </row>
    <row r="474" spans="1:15" ht="6.75" customHeight="1">
      <c r="A474" s="158"/>
      <c r="B474" s="55"/>
      <c r="C474" s="55"/>
      <c r="D474" s="55"/>
      <c r="E474" s="55"/>
      <c r="F474" s="55"/>
      <c r="G474" s="565"/>
      <c r="H474" s="565"/>
      <c r="I474" s="565"/>
      <c r="J474" s="565"/>
      <c r="K474" s="565"/>
      <c r="L474" s="565"/>
      <c r="M474" s="565"/>
      <c r="N474" s="565"/>
      <c r="O474" s="565"/>
    </row>
    <row r="475" spans="1:15" ht="6.75" customHeight="1">
      <c r="A475" s="158"/>
      <c r="B475" s="55"/>
      <c r="C475" s="55"/>
      <c r="D475" s="55"/>
      <c r="E475" s="55"/>
      <c r="F475" s="55"/>
      <c r="G475" s="565"/>
      <c r="H475" s="565"/>
      <c r="I475" s="565"/>
      <c r="J475" s="565"/>
      <c r="K475" s="565"/>
      <c r="L475" s="565"/>
      <c r="M475" s="565"/>
      <c r="N475" s="565"/>
      <c r="O475" s="565"/>
    </row>
    <row r="476" spans="1:15" ht="6.75" customHeight="1">
      <c r="A476" s="158"/>
      <c r="B476" s="55"/>
      <c r="C476" s="55"/>
      <c r="D476" s="55"/>
      <c r="E476" s="55"/>
      <c r="F476" s="55"/>
      <c r="G476" s="565"/>
      <c r="H476" s="565"/>
      <c r="I476" s="565"/>
      <c r="J476" s="565"/>
      <c r="K476" s="565"/>
      <c r="L476" s="565"/>
      <c r="M476" s="565"/>
      <c r="N476" s="565"/>
      <c r="O476" s="565"/>
    </row>
    <row r="477" spans="1:15" ht="6.75" customHeight="1">
      <c r="A477" s="158"/>
      <c r="B477" s="55"/>
      <c r="C477" s="55"/>
      <c r="D477" s="55"/>
      <c r="E477" s="55"/>
      <c r="F477" s="55"/>
      <c r="G477" s="565"/>
      <c r="H477" s="565"/>
      <c r="I477" s="565"/>
      <c r="J477" s="565"/>
      <c r="K477" s="565"/>
      <c r="L477" s="565"/>
      <c r="M477" s="565"/>
      <c r="N477" s="565"/>
      <c r="O477" s="565"/>
    </row>
    <row r="478" spans="1:15" ht="6.75" customHeight="1">
      <c r="A478" s="158"/>
      <c r="B478" s="55"/>
      <c r="C478" s="55"/>
      <c r="D478" s="55"/>
      <c r="E478" s="55"/>
      <c r="F478" s="55"/>
      <c r="G478" s="565"/>
      <c r="H478" s="565"/>
      <c r="I478" s="565"/>
      <c r="J478" s="565"/>
      <c r="K478" s="565"/>
      <c r="L478" s="565"/>
      <c r="M478" s="565"/>
      <c r="N478" s="565"/>
      <c r="O478" s="565"/>
    </row>
    <row r="479" spans="1:15" ht="6.75" customHeight="1">
      <c r="A479" s="158"/>
      <c r="B479" s="55"/>
      <c r="C479" s="55"/>
      <c r="D479" s="55"/>
      <c r="E479" s="55"/>
      <c r="F479" s="55"/>
      <c r="G479" s="565"/>
      <c r="H479" s="565"/>
      <c r="I479" s="565"/>
      <c r="J479" s="565"/>
      <c r="K479" s="565"/>
      <c r="L479" s="565"/>
      <c r="M479" s="565"/>
      <c r="N479" s="565"/>
      <c r="O479" s="565"/>
    </row>
    <row r="480" spans="1:15" ht="6.75" customHeight="1">
      <c r="A480" s="158"/>
      <c r="B480" s="55"/>
      <c r="C480" s="55"/>
      <c r="D480" s="55"/>
      <c r="E480" s="55"/>
      <c r="F480" s="55"/>
      <c r="G480" s="565"/>
      <c r="H480" s="565"/>
      <c r="I480" s="565"/>
      <c r="J480" s="565"/>
      <c r="K480" s="565"/>
      <c r="L480" s="565"/>
      <c r="M480" s="565"/>
      <c r="N480" s="565"/>
      <c r="O480" s="565"/>
    </row>
    <row r="481" spans="1:15" ht="6.75" customHeight="1">
      <c r="A481" s="158"/>
      <c r="B481" s="55"/>
      <c r="C481" s="55"/>
      <c r="D481" s="55"/>
      <c r="E481" s="55"/>
      <c r="F481" s="55"/>
      <c r="G481" s="565"/>
      <c r="H481" s="565"/>
      <c r="I481" s="565"/>
      <c r="J481" s="565"/>
      <c r="K481" s="565"/>
      <c r="L481" s="565"/>
      <c r="M481" s="565"/>
      <c r="N481" s="565"/>
      <c r="O481" s="565"/>
    </row>
    <row r="482" spans="1:15" ht="6.75" customHeight="1">
      <c r="A482" s="158"/>
      <c r="B482" s="55"/>
      <c r="C482" s="55"/>
      <c r="D482" s="55"/>
      <c r="E482" s="55"/>
      <c r="F482" s="55"/>
      <c r="G482" s="565"/>
      <c r="H482" s="565"/>
      <c r="I482" s="565"/>
      <c r="J482" s="565"/>
      <c r="K482" s="565"/>
      <c r="L482" s="565"/>
      <c r="M482" s="565"/>
      <c r="N482" s="565"/>
      <c r="O482" s="565"/>
    </row>
    <row r="483" spans="1:15" ht="6.75" customHeight="1">
      <c r="A483" s="158"/>
      <c r="B483" s="55"/>
      <c r="C483" s="55"/>
      <c r="D483" s="55"/>
      <c r="E483" s="55"/>
      <c r="F483" s="55"/>
      <c r="G483" s="565"/>
      <c r="H483" s="565"/>
      <c r="I483" s="565"/>
      <c r="J483" s="565"/>
      <c r="K483" s="565"/>
      <c r="L483" s="565"/>
      <c r="M483" s="565"/>
      <c r="N483" s="565"/>
      <c r="O483" s="565"/>
    </row>
    <row r="484" spans="1:15" ht="6.75" customHeight="1">
      <c r="A484" s="158"/>
      <c r="B484" s="55"/>
      <c r="C484" s="55"/>
      <c r="D484" s="55"/>
      <c r="E484" s="55"/>
      <c r="F484" s="55"/>
      <c r="G484" s="565"/>
      <c r="H484" s="565"/>
      <c r="I484" s="565"/>
      <c r="J484" s="565"/>
      <c r="K484" s="565"/>
      <c r="L484" s="565"/>
      <c r="M484" s="565"/>
      <c r="N484" s="565"/>
      <c r="O484" s="565"/>
    </row>
    <row r="485" spans="1:15" ht="6.75" customHeight="1">
      <c r="A485" s="158"/>
      <c r="B485" s="55"/>
      <c r="C485" s="55"/>
      <c r="D485" s="55"/>
      <c r="E485" s="55"/>
      <c r="F485" s="55"/>
      <c r="G485" s="565"/>
      <c r="H485" s="565"/>
      <c r="I485" s="565"/>
      <c r="J485" s="565"/>
      <c r="K485" s="565"/>
      <c r="L485" s="565"/>
      <c r="M485" s="565"/>
      <c r="N485" s="565"/>
      <c r="O485" s="565"/>
    </row>
    <row r="486" spans="1:15" ht="6.75" customHeight="1">
      <c r="A486" s="158"/>
      <c r="B486" s="55"/>
      <c r="C486" s="55"/>
      <c r="D486" s="55"/>
      <c r="E486" s="55"/>
      <c r="F486" s="55"/>
      <c r="G486" s="565"/>
      <c r="H486" s="565"/>
      <c r="I486" s="565"/>
      <c r="J486" s="565"/>
      <c r="K486" s="565"/>
      <c r="L486" s="565"/>
      <c r="M486" s="565"/>
      <c r="N486" s="565"/>
      <c r="O486" s="565"/>
    </row>
    <row r="487" spans="1:15" ht="6.75" customHeight="1">
      <c r="A487" s="158"/>
      <c r="B487" s="55"/>
      <c r="C487" s="55"/>
      <c r="D487" s="55"/>
      <c r="E487" s="55"/>
      <c r="F487" s="55"/>
      <c r="G487" s="565"/>
      <c r="H487" s="565"/>
      <c r="I487" s="565"/>
      <c r="J487" s="565"/>
      <c r="K487" s="565"/>
      <c r="L487" s="565"/>
      <c r="M487" s="565"/>
      <c r="N487" s="565"/>
      <c r="O487" s="565"/>
    </row>
    <row r="488" spans="1:15" ht="6.75" customHeight="1">
      <c r="A488" s="158"/>
      <c r="B488" s="55"/>
      <c r="C488" s="55"/>
      <c r="D488" s="55"/>
      <c r="E488" s="55"/>
      <c r="F488" s="55"/>
      <c r="G488" s="565"/>
      <c r="H488" s="565"/>
      <c r="I488" s="565"/>
      <c r="J488" s="565"/>
      <c r="K488" s="565"/>
      <c r="L488" s="565"/>
      <c r="M488" s="565"/>
      <c r="N488" s="565"/>
      <c r="O488" s="565"/>
    </row>
    <row r="489" spans="1:15" ht="6.75" customHeight="1">
      <c r="A489" s="158"/>
      <c r="B489" s="55"/>
      <c r="C489" s="55"/>
      <c r="D489" s="55"/>
      <c r="E489" s="55"/>
      <c r="F489" s="55"/>
      <c r="G489" s="565"/>
      <c r="H489" s="565"/>
      <c r="I489" s="565"/>
      <c r="J489" s="565"/>
      <c r="K489" s="565"/>
      <c r="L489" s="565"/>
      <c r="M489" s="565"/>
      <c r="N489" s="565"/>
      <c r="O489" s="565"/>
    </row>
    <row r="490" spans="1:15" ht="6.75" customHeight="1">
      <c r="A490" s="158"/>
      <c r="B490" s="55"/>
      <c r="C490" s="55"/>
      <c r="D490" s="55"/>
      <c r="E490" s="55"/>
      <c r="F490" s="55"/>
      <c r="G490" s="565"/>
      <c r="H490" s="565"/>
      <c r="I490" s="565"/>
      <c r="J490" s="565"/>
      <c r="K490" s="565"/>
      <c r="L490" s="565"/>
      <c r="M490" s="565"/>
      <c r="N490" s="565"/>
      <c r="O490" s="565"/>
    </row>
    <row r="491" spans="1:15" ht="6.75" customHeight="1">
      <c r="A491" s="158"/>
      <c r="B491" s="55"/>
      <c r="C491" s="55"/>
      <c r="D491" s="55"/>
      <c r="E491" s="55"/>
      <c r="F491" s="55"/>
      <c r="G491" s="565"/>
      <c r="H491" s="565"/>
      <c r="I491" s="565"/>
      <c r="J491" s="565"/>
      <c r="K491" s="565"/>
      <c r="L491" s="565"/>
      <c r="M491" s="565"/>
      <c r="N491" s="565"/>
      <c r="O491" s="565"/>
    </row>
    <row r="492" spans="1:15" ht="6.75" customHeight="1">
      <c r="A492" s="158"/>
      <c r="B492" s="55"/>
      <c r="C492" s="55"/>
      <c r="D492" s="55"/>
      <c r="E492" s="55"/>
      <c r="F492" s="55"/>
      <c r="G492" s="565"/>
      <c r="H492" s="565"/>
      <c r="I492" s="565"/>
      <c r="J492" s="565"/>
      <c r="K492" s="565"/>
      <c r="L492" s="565"/>
      <c r="M492" s="565"/>
      <c r="N492" s="565"/>
      <c r="O492" s="565"/>
    </row>
    <row r="493" spans="1:15" ht="6.75" customHeight="1">
      <c r="A493" s="158"/>
      <c r="B493" s="55"/>
      <c r="C493" s="55"/>
      <c r="D493" s="55"/>
      <c r="E493" s="55"/>
      <c r="F493" s="55"/>
      <c r="G493" s="565"/>
      <c r="H493" s="565"/>
      <c r="I493" s="565"/>
      <c r="J493" s="565"/>
      <c r="K493" s="565"/>
      <c r="L493" s="565"/>
      <c r="M493" s="565"/>
      <c r="N493" s="565"/>
      <c r="O493" s="565"/>
    </row>
    <row r="494" spans="1:15" ht="6.75" customHeight="1">
      <c r="A494" s="158"/>
      <c r="B494" s="55"/>
      <c r="C494" s="55"/>
      <c r="D494" s="55"/>
      <c r="E494" s="55"/>
      <c r="F494" s="55"/>
      <c r="G494" s="565"/>
      <c r="H494" s="565"/>
      <c r="I494" s="565"/>
      <c r="J494" s="565"/>
      <c r="K494" s="565"/>
      <c r="L494" s="565"/>
      <c r="M494" s="565"/>
      <c r="N494" s="565"/>
      <c r="O494" s="565"/>
    </row>
    <row r="495" spans="1:15" ht="6.75" customHeight="1">
      <c r="A495" s="158"/>
      <c r="B495" s="55"/>
      <c r="C495" s="55"/>
      <c r="D495" s="55"/>
      <c r="E495" s="55"/>
      <c r="F495" s="55"/>
      <c r="G495" s="565"/>
      <c r="H495" s="565"/>
      <c r="I495" s="565"/>
      <c r="J495" s="565"/>
      <c r="K495" s="565"/>
      <c r="L495" s="565"/>
      <c r="M495" s="565"/>
      <c r="N495" s="565"/>
      <c r="O495" s="565"/>
    </row>
    <row r="496" spans="1:15" ht="6.75" customHeight="1">
      <c r="A496" s="158"/>
      <c r="B496" s="55"/>
      <c r="C496" s="55"/>
      <c r="D496" s="55"/>
      <c r="E496" s="55"/>
      <c r="F496" s="55"/>
      <c r="G496" s="565"/>
      <c r="H496" s="565"/>
      <c r="I496" s="565"/>
      <c r="J496" s="565"/>
      <c r="K496" s="565"/>
      <c r="L496" s="565"/>
      <c r="M496" s="565"/>
      <c r="N496" s="565"/>
      <c r="O496" s="565"/>
    </row>
    <row r="497" spans="1:15" ht="6.75" customHeight="1">
      <c r="A497" s="158"/>
      <c r="B497" s="55"/>
      <c r="C497" s="55"/>
      <c r="D497" s="55"/>
      <c r="E497" s="55"/>
      <c r="F497" s="55"/>
      <c r="G497" s="565"/>
      <c r="H497" s="565"/>
      <c r="I497" s="565"/>
      <c r="J497" s="565"/>
      <c r="K497" s="565"/>
      <c r="L497" s="565"/>
      <c r="M497" s="565"/>
      <c r="N497" s="565"/>
      <c r="O497" s="565"/>
    </row>
    <row r="498" spans="1:15" ht="6.75" customHeight="1">
      <c r="A498" s="158"/>
      <c r="B498" s="55"/>
      <c r="C498" s="55"/>
      <c r="D498" s="55"/>
      <c r="E498" s="55"/>
      <c r="F498" s="55"/>
      <c r="G498" s="565"/>
      <c r="H498" s="565"/>
      <c r="I498" s="565"/>
      <c r="J498" s="565"/>
      <c r="K498" s="565"/>
      <c r="L498" s="565"/>
      <c r="M498" s="565"/>
      <c r="N498" s="565"/>
      <c r="O498" s="565"/>
    </row>
    <row r="499" spans="1:15" ht="6.75" customHeight="1">
      <c r="A499" s="158"/>
      <c r="B499" s="55"/>
      <c r="C499" s="55"/>
      <c r="D499" s="55"/>
      <c r="E499" s="55"/>
      <c r="F499" s="55"/>
      <c r="G499" s="565"/>
      <c r="H499" s="565"/>
      <c r="I499" s="565"/>
      <c r="J499" s="565"/>
      <c r="K499" s="565"/>
      <c r="L499" s="565"/>
      <c r="M499" s="565"/>
      <c r="N499" s="565"/>
      <c r="O499" s="565"/>
    </row>
    <row r="500" spans="1:15" ht="6.75" customHeight="1">
      <c r="A500" s="158"/>
      <c r="B500" s="55"/>
      <c r="C500" s="55"/>
      <c r="D500" s="55"/>
      <c r="E500" s="55"/>
      <c r="F500" s="55"/>
      <c r="G500" s="565"/>
      <c r="H500" s="565"/>
      <c r="I500" s="565"/>
      <c r="J500" s="565"/>
      <c r="K500" s="565"/>
      <c r="L500" s="565"/>
      <c r="M500" s="565"/>
      <c r="N500" s="565"/>
      <c r="O500" s="565"/>
    </row>
    <row r="501" spans="1:15" ht="6.75" customHeight="1">
      <c r="A501" s="158"/>
      <c r="B501" s="55"/>
      <c r="C501" s="55"/>
      <c r="D501" s="55"/>
      <c r="E501" s="55"/>
      <c r="F501" s="55"/>
      <c r="G501" s="565"/>
      <c r="H501" s="565"/>
      <c r="I501" s="565"/>
      <c r="J501" s="565"/>
      <c r="K501" s="565"/>
      <c r="L501" s="565"/>
      <c r="M501" s="565"/>
      <c r="N501" s="565"/>
      <c r="O501" s="565"/>
    </row>
    <row r="502" spans="1:15" ht="6.75" customHeight="1">
      <c r="A502" s="158"/>
      <c r="B502" s="55"/>
      <c r="C502" s="55"/>
      <c r="D502" s="55"/>
      <c r="E502" s="55"/>
      <c r="F502" s="55"/>
      <c r="G502" s="565"/>
      <c r="H502" s="565"/>
      <c r="I502" s="565"/>
      <c r="J502" s="565"/>
      <c r="K502" s="565"/>
      <c r="L502" s="565"/>
      <c r="M502" s="565"/>
      <c r="N502" s="565"/>
      <c r="O502" s="565"/>
    </row>
    <row r="503" spans="1:15" ht="6.75" customHeight="1">
      <c r="A503" s="158"/>
      <c r="B503" s="55"/>
      <c r="C503" s="55"/>
      <c r="D503" s="55"/>
      <c r="E503" s="55"/>
      <c r="F503" s="55"/>
      <c r="G503" s="565"/>
      <c r="H503" s="565"/>
      <c r="I503" s="565"/>
      <c r="J503" s="565"/>
      <c r="K503" s="565"/>
      <c r="L503" s="565"/>
      <c r="M503" s="565"/>
      <c r="N503" s="565"/>
      <c r="O503" s="565"/>
    </row>
    <row r="504" spans="1:15" ht="6.75" customHeight="1">
      <c r="A504" s="158"/>
      <c r="B504" s="55"/>
      <c r="C504" s="55"/>
      <c r="D504" s="55"/>
      <c r="E504" s="55"/>
      <c r="F504" s="55"/>
      <c r="G504" s="565"/>
      <c r="H504" s="565"/>
      <c r="I504" s="565"/>
      <c r="J504" s="565"/>
      <c r="K504" s="565"/>
      <c r="L504" s="565"/>
      <c r="M504" s="565"/>
      <c r="N504" s="565"/>
      <c r="O504" s="565"/>
    </row>
    <row r="505" spans="1:15" ht="6.75" customHeight="1">
      <c r="A505" s="158"/>
      <c r="B505" s="55"/>
      <c r="C505" s="55"/>
      <c r="D505" s="55"/>
      <c r="E505" s="55"/>
      <c r="F505" s="55"/>
      <c r="G505" s="565"/>
      <c r="H505" s="565"/>
      <c r="I505" s="565"/>
      <c r="J505" s="565"/>
      <c r="K505" s="565"/>
      <c r="L505" s="565"/>
      <c r="M505" s="565"/>
      <c r="N505" s="565"/>
      <c r="O505" s="565"/>
    </row>
    <row r="506" spans="1:15" ht="6.75" customHeight="1">
      <c r="A506" s="158"/>
      <c r="B506" s="55"/>
      <c r="C506" s="55"/>
      <c r="D506" s="55"/>
      <c r="E506" s="55"/>
      <c r="F506" s="55"/>
      <c r="G506" s="565"/>
      <c r="H506" s="565"/>
      <c r="I506" s="565"/>
      <c r="J506" s="565"/>
      <c r="K506" s="565"/>
      <c r="L506" s="565"/>
      <c r="M506" s="565"/>
      <c r="N506" s="565"/>
      <c r="O506" s="565"/>
    </row>
    <row r="507" spans="1:15" ht="6.75" customHeight="1">
      <c r="A507" s="158"/>
      <c r="B507" s="55"/>
      <c r="C507" s="55"/>
      <c r="D507" s="55"/>
      <c r="E507" s="55"/>
      <c r="F507" s="55"/>
      <c r="G507" s="565"/>
      <c r="H507" s="565"/>
      <c r="I507" s="565"/>
      <c r="J507" s="565"/>
      <c r="K507" s="565"/>
      <c r="L507" s="565"/>
      <c r="M507" s="565"/>
      <c r="N507" s="565"/>
      <c r="O507" s="565"/>
    </row>
    <row r="508" spans="1:15" ht="6.75" customHeight="1">
      <c r="A508" s="158"/>
      <c r="B508" s="55"/>
      <c r="C508" s="55"/>
      <c r="D508" s="55"/>
      <c r="E508" s="55"/>
      <c r="F508" s="55"/>
      <c r="G508" s="565"/>
      <c r="H508" s="565"/>
      <c r="I508" s="565"/>
      <c r="J508" s="565"/>
      <c r="K508" s="565"/>
      <c r="L508" s="565"/>
      <c r="M508" s="565"/>
      <c r="N508" s="565"/>
      <c r="O508" s="565"/>
    </row>
    <row r="509" spans="1:15" ht="6.75" customHeight="1">
      <c r="A509" s="158"/>
      <c r="B509" s="55"/>
      <c r="C509" s="55"/>
      <c r="D509" s="55"/>
      <c r="E509" s="55"/>
      <c r="F509" s="55"/>
      <c r="G509" s="565"/>
      <c r="H509" s="565"/>
      <c r="I509" s="565"/>
      <c r="J509" s="565"/>
      <c r="K509" s="565"/>
      <c r="L509" s="565"/>
      <c r="M509" s="565"/>
      <c r="N509" s="565"/>
      <c r="O509" s="565"/>
    </row>
    <row r="510" spans="1:15" ht="6.75" customHeight="1">
      <c r="A510" s="158"/>
      <c r="B510" s="55"/>
      <c r="C510" s="55"/>
      <c r="D510" s="55"/>
      <c r="E510" s="55"/>
      <c r="F510" s="55"/>
      <c r="G510" s="565"/>
      <c r="H510" s="565"/>
      <c r="I510" s="565"/>
      <c r="J510" s="565"/>
      <c r="K510" s="565"/>
      <c r="L510" s="565"/>
      <c r="M510" s="565"/>
      <c r="N510" s="565"/>
      <c r="O510" s="565"/>
    </row>
    <row r="511" spans="1:15" ht="6.75" customHeight="1">
      <c r="A511" s="158"/>
      <c r="B511" s="55"/>
      <c r="C511" s="55"/>
      <c r="D511" s="55"/>
      <c r="E511" s="55"/>
      <c r="F511" s="55"/>
      <c r="G511" s="565"/>
      <c r="H511" s="565"/>
      <c r="I511" s="565"/>
      <c r="J511" s="565"/>
      <c r="K511" s="565"/>
      <c r="L511" s="565"/>
      <c r="M511" s="565"/>
      <c r="N511" s="565"/>
      <c r="O511" s="565"/>
    </row>
    <row r="512" spans="1:15" ht="6.75" customHeight="1">
      <c r="A512" s="158"/>
      <c r="B512" s="55"/>
      <c r="C512" s="55"/>
      <c r="D512" s="55"/>
      <c r="E512" s="55"/>
      <c r="F512" s="55"/>
      <c r="G512" s="565"/>
      <c r="H512" s="565"/>
      <c r="I512" s="565"/>
      <c r="J512" s="565"/>
      <c r="K512" s="565"/>
      <c r="L512" s="565"/>
      <c r="M512" s="565"/>
      <c r="N512" s="565"/>
      <c r="O512" s="565"/>
    </row>
    <row r="513" spans="1:15" ht="6.75" customHeight="1">
      <c r="A513" s="158"/>
      <c r="B513" s="55"/>
      <c r="C513" s="55"/>
      <c r="D513" s="55"/>
      <c r="E513" s="55"/>
      <c r="F513" s="55"/>
      <c r="G513" s="565"/>
      <c r="H513" s="565"/>
      <c r="I513" s="565"/>
      <c r="J513" s="565"/>
      <c r="K513" s="565"/>
      <c r="L513" s="565"/>
      <c r="M513" s="565"/>
      <c r="N513" s="565"/>
      <c r="O513" s="565"/>
    </row>
    <row r="514" spans="1:15" ht="6.75" customHeight="1">
      <c r="A514" s="158"/>
      <c r="B514" s="55"/>
      <c r="C514" s="55"/>
      <c r="D514" s="55"/>
      <c r="E514" s="55"/>
      <c r="F514" s="55"/>
      <c r="G514" s="565"/>
      <c r="H514" s="565"/>
      <c r="I514" s="565"/>
      <c r="J514" s="565"/>
      <c r="K514" s="565"/>
      <c r="L514" s="565"/>
      <c r="M514" s="565"/>
      <c r="N514" s="565"/>
      <c r="O514" s="565"/>
    </row>
    <row r="515" spans="1:15" ht="6.75" customHeight="1">
      <c r="A515" s="158"/>
      <c r="B515" s="55"/>
      <c r="C515" s="55"/>
      <c r="D515" s="55"/>
      <c r="E515" s="55"/>
      <c r="F515" s="55"/>
      <c r="G515" s="565"/>
      <c r="H515" s="565"/>
      <c r="I515" s="565"/>
      <c r="J515" s="565"/>
      <c r="K515" s="565"/>
      <c r="L515" s="565"/>
      <c r="M515" s="565"/>
      <c r="N515" s="565"/>
      <c r="O515" s="565"/>
    </row>
    <row r="516" spans="1:15" ht="6.75" customHeight="1">
      <c r="A516" s="158"/>
      <c r="B516" s="55"/>
      <c r="C516" s="55"/>
      <c r="D516" s="55"/>
      <c r="E516" s="55"/>
      <c r="F516" s="55"/>
      <c r="G516" s="565"/>
      <c r="H516" s="565"/>
      <c r="I516" s="565"/>
      <c r="J516" s="565"/>
      <c r="K516" s="565"/>
      <c r="L516" s="565"/>
      <c r="M516" s="565"/>
      <c r="N516" s="565"/>
      <c r="O516" s="565"/>
    </row>
    <row r="517" spans="1:15" ht="6.75" customHeight="1">
      <c r="A517" s="158"/>
      <c r="B517" s="55"/>
      <c r="C517" s="55"/>
      <c r="D517" s="55"/>
      <c r="E517" s="55"/>
      <c r="F517" s="55"/>
      <c r="G517" s="565"/>
      <c r="H517" s="565"/>
      <c r="I517" s="565"/>
      <c r="J517" s="565"/>
      <c r="K517" s="565"/>
      <c r="L517" s="565"/>
      <c r="M517" s="565"/>
      <c r="N517" s="565"/>
      <c r="O517" s="565"/>
    </row>
    <row r="518" spans="1:15" ht="6.75" customHeight="1">
      <c r="A518" s="158"/>
      <c r="B518" s="55"/>
      <c r="C518" s="55"/>
      <c r="D518" s="55"/>
      <c r="E518" s="55"/>
      <c r="F518" s="55"/>
      <c r="G518" s="565"/>
      <c r="H518" s="565"/>
      <c r="I518" s="565"/>
      <c r="J518" s="565"/>
      <c r="K518" s="565"/>
      <c r="L518" s="565"/>
      <c r="M518" s="565"/>
      <c r="N518" s="565"/>
      <c r="O518" s="565"/>
    </row>
    <row r="519" spans="1:15" ht="6.75" customHeight="1">
      <c r="A519" s="158"/>
      <c r="B519" s="55"/>
      <c r="C519" s="55"/>
      <c r="D519" s="55"/>
      <c r="E519" s="55"/>
      <c r="F519" s="55"/>
      <c r="G519" s="565"/>
      <c r="H519" s="565"/>
      <c r="I519" s="565"/>
      <c r="J519" s="565"/>
      <c r="K519" s="565"/>
      <c r="L519" s="565"/>
      <c r="M519" s="565"/>
      <c r="N519" s="565"/>
      <c r="O519" s="565"/>
    </row>
    <row r="520" spans="1:15" ht="6.75" customHeight="1">
      <c r="A520" s="158"/>
      <c r="B520" s="55"/>
      <c r="C520" s="55"/>
      <c r="D520" s="55"/>
      <c r="E520" s="55"/>
      <c r="F520" s="55"/>
      <c r="G520" s="565"/>
      <c r="H520" s="565"/>
      <c r="I520" s="565"/>
      <c r="J520" s="565"/>
      <c r="K520" s="565"/>
      <c r="L520" s="565"/>
      <c r="M520" s="565"/>
      <c r="N520" s="565"/>
      <c r="O520" s="565"/>
    </row>
    <row r="521" spans="1:15" ht="6.75" customHeight="1">
      <c r="A521" s="158"/>
      <c r="B521" s="55"/>
      <c r="C521" s="55"/>
      <c r="D521" s="55"/>
      <c r="E521" s="55"/>
      <c r="F521" s="55"/>
      <c r="G521" s="565"/>
      <c r="H521" s="565"/>
      <c r="I521" s="565"/>
      <c r="J521" s="565"/>
      <c r="K521" s="565"/>
      <c r="L521" s="565"/>
      <c r="M521" s="565"/>
      <c r="N521" s="565"/>
      <c r="O521" s="565"/>
    </row>
    <row r="522" spans="1:15" ht="6.75" customHeight="1">
      <c r="A522" s="158"/>
      <c r="B522" s="55"/>
      <c r="C522" s="55"/>
      <c r="D522" s="55"/>
      <c r="E522" s="55"/>
      <c r="F522" s="55"/>
      <c r="G522" s="565"/>
      <c r="H522" s="565"/>
      <c r="I522" s="565"/>
      <c r="J522" s="565"/>
      <c r="K522" s="565"/>
      <c r="L522" s="565"/>
      <c r="M522" s="565"/>
      <c r="N522" s="565"/>
      <c r="O522" s="565"/>
    </row>
    <row r="523" spans="1:15" ht="6.75" customHeight="1">
      <c r="A523" s="158"/>
      <c r="B523" s="55"/>
      <c r="C523" s="55"/>
      <c r="D523" s="55"/>
      <c r="E523" s="55"/>
      <c r="F523" s="55"/>
      <c r="G523" s="565"/>
      <c r="H523" s="565"/>
      <c r="I523" s="565"/>
      <c r="J523" s="565"/>
      <c r="K523" s="565"/>
      <c r="L523" s="565"/>
      <c r="M523" s="565"/>
      <c r="N523" s="565"/>
      <c r="O523" s="565"/>
    </row>
    <row r="524" spans="1:15" ht="6.75" customHeight="1">
      <c r="A524" s="158"/>
      <c r="B524" s="55"/>
      <c r="C524" s="55"/>
      <c r="D524" s="55"/>
      <c r="E524" s="55"/>
      <c r="F524" s="55"/>
      <c r="G524" s="565"/>
      <c r="H524" s="565"/>
      <c r="I524" s="565"/>
      <c r="J524" s="565"/>
      <c r="K524" s="565"/>
      <c r="L524" s="565"/>
      <c r="M524" s="565"/>
      <c r="N524" s="565"/>
      <c r="O524" s="565"/>
    </row>
    <row r="525" spans="1:15" ht="6.75" customHeight="1">
      <c r="A525" s="158"/>
      <c r="B525" s="55"/>
      <c r="C525" s="55"/>
      <c r="D525" s="55"/>
      <c r="E525" s="55"/>
      <c r="F525" s="55"/>
      <c r="G525" s="565"/>
      <c r="H525" s="565"/>
      <c r="I525" s="565"/>
      <c r="J525" s="565"/>
      <c r="K525" s="565"/>
      <c r="L525" s="565"/>
      <c r="M525" s="565"/>
      <c r="N525" s="565"/>
      <c r="O525" s="565"/>
    </row>
    <row r="526" spans="1:15" ht="6.75" customHeight="1">
      <c r="A526" s="158"/>
      <c r="B526" s="55"/>
      <c r="C526" s="55"/>
      <c r="D526" s="55"/>
      <c r="E526" s="55"/>
      <c r="F526" s="55"/>
      <c r="G526" s="565"/>
      <c r="H526" s="565"/>
      <c r="I526" s="565"/>
      <c r="J526" s="565"/>
      <c r="K526" s="565"/>
      <c r="L526" s="565"/>
      <c r="M526" s="565"/>
      <c r="N526" s="565"/>
      <c r="O526" s="565"/>
    </row>
    <row r="527" spans="1:15" ht="6.75" customHeight="1">
      <c r="A527" s="158"/>
      <c r="B527" s="55"/>
      <c r="C527" s="55"/>
      <c r="D527" s="55"/>
      <c r="E527" s="55"/>
      <c r="F527" s="55"/>
      <c r="G527" s="565"/>
      <c r="H527" s="565"/>
      <c r="I527" s="565"/>
      <c r="J527" s="565"/>
      <c r="K527" s="565"/>
      <c r="L527" s="565"/>
      <c r="M527" s="565"/>
      <c r="N527" s="565"/>
      <c r="O527" s="565"/>
    </row>
    <row r="528" spans="1:15" ht="6.75" customHeight="1">
      <c r="A528" s="158"/>
      <c r="B528" s="55"/>
      <c r="C528" s="55"/>
      <c r="D528" s="55"/>
      <c r="E528" s="55"/>
      <c r="F528" s="55"/>
      <c r="G528" s="565"/>
      <c r="H528" s="565"/>
      <c r="I528" s="565"/>
      <c r="J528" s="565"/>
      <c r="K528" s="565"/>
      <c r="L528" s="565"/>
      <c r="M528" s="565"/>
      <c r="N528" s="565"/>
      <c r="O528" s="565"/>
    </row>
    <row r="529" spans="1:15" ht="6.75" customHeight="1">
      <c r="A529" s="158"/>
      <c r="B529" s="55"/>
      <c r="C529" s="55"/>
      <c r="D529" s="55"/>
      <c r="E529" s="55"/>
      <c r="F529" s="55"/>
      <c r="G529" s="565"/>
      <c r="H529" s="565"/>
      <c r="I529" s="565"/>
      <c r="J529" s="565"/>
      <c r="K529" s="565"/>
      <c r="L529" s="565"/>
      <c r="M529" s="565"/>
      <c r="N529" s="565"/>
      <c r="O529" s="565"/>
    </row>
    <row r="530" spans="1:15" ht="6.75" customHeight="1">
      <c r="A530" s="158"/>
      <c r="B530" s="55"/>
      <c r="C530" s="55"/>
      <c r="D530" s="55"/>
      <c r="E530" s="55"/>
      <c r="F530" s="55"/>
      <c r="G530" s="565"/>
      <c r="H530" s="565"/>
      <c r="I530" s="565"/>
      <c r="J530" s="565"/>
      <c r="K530" s="565"/>
      <c r="L530" s="565"/>
      <c r="M530" s="565"/>
      <c r="N530" s="565"/>
      <c r="O530" s="565"/>
    </row>
    <row r="531" spans="1:15" ht="6.75" customHeight="1">
      <c r="A531" s="158"/>
      <c r="B531" s="55"/>
      <c r="C531" s="55"/>
      <c r="D531" s="55"/>
      <c r="E531" s="55"/>
      <c r="F531" s="55"/>
      <c r="G531" s="565"/>
      <c r="H531" s="565"/>
      <c r="I531" s="565"/>
      <c r="J531" s="565"/>
      <c r="K531" s="565"/>
      <c r="L531" s="565"/>
      <c r="M531" s="565"/>
      <c r="N531" s="565"/>
      <c r="O531" s="565"/>
    </row>
    <row r="532" spans="1:15" ht="6.75" customHeight="1">
      <c r="A532" s="158"/>
      <c r="B532" s="55"/>
      <c r="C532" s="55"/>
      <c r="D532" s="55"/>
      <c r="E532" s="55"/>
      <c r="F532" s="55"/>
      <c r="G532" s="565"/>
      <c r="H532" s="565"/>
      <c r="I532" s="565"/>
      <c r="J532" s="565"/>
      <c r="K532" s="565"/>
      <c r="L532" s="565"/>
      <c r="M532" s="565"/>
      <c r="N532" s="565"/>
      <c r="O532" s="565"/>
    </row>
    <row r="533" spans="1:15" ht="6.75" customHeight="1">
      <c r="A533" s="158"/>
      <c r="B533" s="55"/>
      <c r="C533" s="55"/>
      <c r="D533" s="55"/>
      <c r="E533" s="55"/>
      <c r="F533" s="55"/>
      <c r="G533" s="565"/>
      <c r="H533" s="565"/>
      <c r="I533" s="565"/>
      <c r="J533" s="565"/>
      <c r="K533" s="565"/>
      <c r="L533" s="565"/>
      <c r="M533" s="565"/>
      <c r="N533" s="565"/>
      <c r="O533" s="565"/>
    </row>
    <row r="534" spans="1:15" ht="6.75" customHeight="1">
      <c r="A534" s="158"/>
      <c r="B534" s="55"/>
      <c r="C534" s="55"/>
      <c r="D534" s="55"/>
      <c r="E534" s="55"/>
      <c r="F534" s="55"/>
      <c r="G534" s="565"/>
      <c r="H534" s="565"/>
      <c r="I534" s="565"/>
      <c r="J534" s="565"/>
      <c r="K534" s="565"/>
      <c r="L534" s="565"/>
      <c r="M534" s="565"/>
      <c r="N534" s="565"/>
      <c r="O534" s="565"/>
    </row>
    <row r="535" spans="1:15" ht="6.75" customHeight="1">
      <c r="A535" s="158"/>
      <c r="B535" s="55"/>
      <c r="C535" s="55"/>
      <c r="D535" s="55"/>
      <c r="E535" s="55"/>
      <c r="F535" s="55"/>
      <c r="G535" s="565"/>
      <c r="H535" s="565"/>
      <c r="I535" s="565"/>
      <c r="J535" s="565"/>
      <c r="K535" s="565"/>
      <c r="L535" s="565"/>
      <c r="M535" s="565"/>
      <c r="N535" s="565"/>
      <c r="O535" s="565"/>
    </row>
    <row r="536" spans="1:15" ht="6.75" customHeight="1">
      <c r="A536" s="158"/>
      <c r="B536" s="55"/>
      <c r="C536" s="55"/>
      <c r="D536" s="55"/>
      <c r="E536" s="55"/>
      <c r="F536" s="55"/>
      <c r="G536" s="565"/>
      <c r="H536" s="565"/>
      <c r="I536" s="565"/>
      <c r="J536" s="565"/>
      <c r="K536" s="565"/>
      <c r="L536" s="565"/>
      <c r="M536" s="565"/>
      <c r="N536" s="565"/>
      <c r="O536" s="565"/>
    </row>
    <row r="537" spans="1:15" ht="6.75" customHeight="1">
      <c r="A537" s="158"/>
      <c r="B537" s="55"/>
      <c r="C537" s="55"/>
      <c r="D537" s="55"/>
      <c r="E537" s="55"/>
      <c r="F537" s="55"/>
      <c r="G537" s="565"/>
      <c r="H537" s="565"/>
      <c r="I537" s="565"/>
      <c r="J537" s="565"/>
      <c r="K537" s="565"/>
      <c r="L537" s="565"/>
      <c r="M537" s="565"/>
      <c r="N537" s="565"/>
      <c r="O537" s="565"/>
    </row>
    <row r="538" spans="1:15" ht="6.75" customHeight="1">
      <c r="A538" s="158"/>
      <c r="B538" s="55"/>
      <c r="C538" s="55"/>
      <c r="D538" s="55"/>
      <c r="E538" s="55"/>
      <c r="F538" s="55"/>
      <c r="G538" s="565"/>
      <c r="H538" s="565"/>
      <c r="I538" s="565"/>
      <c r="J538" s="565"/>
      <c r="K538" s="565"/>
      <c r="L538" s="565"/>
      <c r="M538" s="565"/>
      <c r="N538" s="565"/>
      <c r="O538" s="565"/>
    </row>
    <row r="539" spans="1:15" ht="6.75" customHeight="1">
      <c r="A539" s="158"/>
      <c r="B539" s="55"/>
      <c r="C539" s="55"/>
      <c r="D539" s="55"/>
      <c r="E539" s="55"/>
      <c r="F539" s="55"/>
      <c r="G539" s="565"/>
      <c r="H539" s="565"/>
      <c r="I539" s="565"/>
      <c r="J539" s="565"/>
      <c r="K539" s="565"/>
      <c r="L539" s="565"/>
      <c r="M539" s="565"/>
      <c r="N539" s="565"/>
      <c r="O539" s="565"/>
    </row>
    <row r="540" spans="1:15" ht="6.75" customHeight="1">
      <c r="A540" s="158"/>
      <c r="B540" s="55"/>
      <c r="C540" s="55"/>
      <c r="D540" s="55"/>
      <c r="E540" s="55"/>
      <c r="F540" s="55"/>
      <c r="G540" s="565"/>
      <c r="H540" s="565"/>
      <c r="I540" s="565"/>
      <c r="J540" s="565"/>
      <c r="K540" s="565"/>
      <c r="L540" s="565"/>
      <c r="M540" s="565"/>
      <c r="N540" s="565"/>
      <c r="O540" s="565"/>
    </row>
    <row r="541" spans="1:15" ht="6.75" customHeight="1">
      <c r="A541" s="158"/>
      <c r="B541" s="55"/>
      <c r="C541" s="55"/>
      <c r="D541" s="55"/>
      <c r="E541" s="55"/>
      <c r="F541" s="55"/>
      <c r="G541" s="565"/>
      <c r="H541" s="565"/>
      <c r="I541" s="565"/>
      <c r="J541" s="565"/>
      <c r="K541" s="565"/>
      <c r="L541" s="565"/>
      <c r="M541" s="565"/>
      <c r="N541" s="565"/>
      <c r="O541" s="565"/>
    </row>
    <row r="542" spans="1:15" ht="6.75" customHeight="1">
      <c r="A542" s="158"/>
      <c r="B542" s="55"/>
      <c r="C542" s="55"/>
      <c r="D542" s="55"/>
      <c r="E542" s="55"/>
      <c r="F542" s="55"/>
      <c r="G542" s="565"/>
      <c r="H542" s="565"/>
      <c r="I542" s="565"/>
      <c r="J542" s="565"/>
      <c r="K542" s="565"/>
      <c r="L542" s="565"/>
      <c r="M542" s="565"/>
      <c r="N542" s="565"/>
      <c r="O542" s="565"/>
    </row>
    <row r="543" spans="1:15" ht="6.75" customHeight="1">
      <c r="A543" s="158"/>
      <c r="B543" s="55"/>
      <c r="C543" s="55"/>
      <c r="D543" s="55"/>
      <c r="E543" s="55"/>
      <c r="F543" s="55"/>
      <c r="G543" s="565"/>
      <c r="H543" s="565"/>
      <c r="I543" s="565"/>
      <c r="J543" s="565"/>
      <c r="K543" s="565"/>
      <c r="L543" s="565"/>
      <c r="M543" s="565"/>
      <c r="N543" s="565"/>
      <c r="O543" s="565"/>
    </row>
    <row r="544" spans="1:15" ht="6.75" customHeight="1">
      <c r="A544" s="158"/>
      <c r="B544" s="55"/>
      <c r="C544" s="55"/>
      <c r="D544" s="55"/>
      <c r="E544" s="55"/>
      <c r="F544" s="55"/>
      <c r="G544" s="565"/>
      <c r="H544" s="565"/>
      <c r="I544" s="565"/>
      <c r="J544" s="565"/>
      <c r="K544" s="565"/>
      <c r="L544" s="565"/>
      <c r="M544" s="565"/>
      <c r="N544" s="565"/>
      <c r="O544" s="565"/>
    </row>
    <row r="545" spans="1:15" ht="6.75" customHeight="1">
      <c r="A545" s="158"/>
      <c r="B545" s="55"/>
      <c r="C545" s="55"/>
      <c r="D545" s="55"/>
      <c r="E545" s="55"/>
      <c r="F545" s="55"/>
      <c r="G545" s="565"/>
      <c r="H545" s="565"/>
      <c r="I545" s="565"/>
      <c r="J545" s="565"/>
      <c r="K545" s="565"/>
      <c r="L545" s="565"/>
      <c r="M545" s="565"/>
      <c r="N545" s="565"/>
      <c r="O545" s="565"/>
    </row>
    <row r="546" spans="1:15" ht="6.75" customHeight="1">
      <c r="A546" s="158"/>
      <c r="B546" s="55"/>
      <c r="C546" s="55"/>
      <c r="D546" s="55"/>
      <c r="E546" s="55"/>
      <c r="F546" s="55"/>
      <c r="G546" s="565"/>
      <c r="H546" s="565"/>
      <c r="I546" s="565"/>
      <c r="J546" s="565"/>
      <c r="K546" s="565"/>
      <c r="L546" s="565"/>
      <c r="M546" s="565"/>
      <c r="N546" s="565"/>
      <c r="O546" s="565"/>
    </row>
    <row r="547" spans="1:15" ht="6.75" customHeight="1">
      <c r="A547" s="158"/>
      <c r="B547" s="55"/>
      <c r="C547" s="55"/>
      <c r="D547" s="55"/>
      <c r="E547" s="55"/>
      <c r="F547" s="55"/>
      <c r="G547" s="565"/>
      <c r="H547" s="565"/>
      <c r="I547" s="565"/>
      <c r="J547" s="565"/>
      <c r="K547" s="565"/>
      <c r="L547" s="565"/>
      <c r="M547" s="565"/>
      <c r="N547" s="565"/>
      <c r="O547" s="565"/>
    </row>
    <row r="548" spans="1:15" ht="6.75" customHeight="1">
      <c r="A548" s="158"/>
      <c r="B548" s="55"/>
      <c r="C548" s="55"/>
      <c r="D548" s="55"/>
      <c r="E548" s="55"/>
      <c r="F548" s="55"/>
      <c r="G548" s="565"/>
      <c r="H548" s="565"/>
      <c r="I548" s="565"/>
      <c r="J548" s="565"/>
      <c r="K548" s="565"/>
      <c r="L548" s="565"/>
      <c r="M548" s="565"/>
      <c r="N548" s="565"/>
      <c r="O548" s="565"/>
    </row>
    <row r="549" spans="1:15" ht="6.75" customHeight="1">
      <c r="A549" s="158"/>
      <c r="B549" s="55"/>
      <c r="C549" s="55"/>
      <c r="D549" s="55"/>
      <c r="E549" s="55"/>
      <c r="F549" s="55"/>
      <c r="G549" s="565"/>
      <c r="H549" s="565"/>
      <c r="I549" s="565"/>
      <c r="J549" s="565"/>
      <c r="K549" s="565"/>
      <c r="L549" s="565"/>
      <c r="M549" s="565"/>
      <c r="N549" s="565"/>
      <c r="O549" s="565"/>
    </row>
    <row r="550" spans="1:15" ht="6.75" customHeight="1">
      <c r="A550" s="158"/>
      <c r="B550" s="55"/>
      <c r="C550" s="55"/>
      <c r="D550" s="55"/>
      <c r="E550" s="55"/>
      <c r="F550" s="55"/>
      <c r="G550" s="565"/>
      <c r="H550" s="565"/>
      <c r="I550" s="565"/>
      <c r="J550" s="565"/>
      <c r="K550" s="565"/>
      <c r="L550" s="565"/>
      <c r="M550" s="565"/>
      <c r="N550" s="565"/>
      <c r="O550" s="565"/>
    </row>
    <row r="551" spans="1:15" ht="6.75" customHeight="1">
      <c r="A551" s="158"/>
      <c r="B551" s="55"/>
      <c r="C551" s="55"/>
      <c r="D551" s="55"/>
      <c r="E551" s="55"/>
      <c r="F551" s="55"/>
      <c r="G551" s="565"/>
      <c r="H551" s="565"/>
      <c r="I551" s="565"/>
      <c r="J551" s="565"/>
      <c r="K551" s="565"/>
      <c r="L551" s="565"/>
      <c r="M551" s="565"/>
      <c r="N551" s="565"/>
      <c r="O551" s="565"/>
    </row>
    <row r="552" spans="1:15" ht="6.75" customHeight="1">
      <c r="A552" s="158"/>
      <c r="B552" s="55"/>
      <c r="C552" s="55"/>
      <c r="D552" s="55"/>
      <c r="E552" s="55"/>
      <c r="F552" s="55"/>
      <c r="G552" s="565"/>
      <c r="H552" s="565"/>
      <c r="I552" s="565"/>
      <c r="J552" s="565"/>
      <c r="K552" s="565"/>
      <c r="L552" s="565"/>
      <c r="M552" s="565"/>
      <c r="N552" s="565"/>
      <c r="O552" s="565"/>
    </row>
    <row r="553" spans="1:15" ht="6.75" customHeight="1">
      <c r="A553" s="158"/>
      <c r="B553" s="55"/>
      <c r="C553" s="55"/>
      <c r="D553" s="55"/>
      <c r="E553" s="55"/>
      <c r="F553" s="55"/>
      <c r="G553" s="565"/>
      <c r="H553" s="565"/>
      <c r="I553" s="565"/>
      <c r="J553" s="565"/>
      <c r="K553" s="565"/>
      <c r="L553" s="565"/>
      <c r="M553" s="565"/>
      <c r="N553" s="565"/>
      <c r="O553" s="565"/>
    </row>
    <row r="554" spans="1:15" ht="6.75" customHeight="1">
      <c r="A554" s="158"/>
      <c r="B554" s="55"/>
      <c r="C554" s="55"/>
      <c r="D554" s="55"/>
      <c r="E554" s="55"/>
      <c r="F554" s="55"/>
      <c r="G554" s="565"/>
      <c r="H554" s="565"/>
      <c r="I554" s="565"/>
      <c r="J554" s="565"/>
      <c r="K554" s="565"/>
      <c r="L554" s="565"/>
      <c r="M554" s="565"/>
      <c r="N554" s="565"/>
      <c r="O554" s="565"/>
    </row>
    <row r="555" spans="1:15" ht="6.75" customHeight="1">
      <c r="A555" s="158"/>
      <c r="B555" s="55"/>
      <c r="C555" s="55"/>
      <c r="D555" s="55"/>
      <c r="E555" s="55"/>
      <c r="F555" s="55"/>
      <c r="G555" s="565"/>
      <c r="H555" s="565"/>
      <c r="I555" s="565"/>
      <c r="J555" s="565"/>
      <c r="K555" s="565"/>
      <c r="L555" s="565"/>
      <c r="M555" s="565"/>
      <c r="N555" s="565"/>
      <c r="O555" s="565"/>
    </row>
    <row r="556" spans="1:15" ht="6.75" customHeight="1">
      <c r="A556" s="158"/>
      <c r="B556" s="55"/>
      <c r="C556" s="55"/>
      <c r="D556" s="55"/>
      <c r="E556" s="55"/>
      <c r="F556" s="55"/>
      <c r="G556" s="565"/>
      <c r="H556" s="565"/>
      <c r="I556" s="565"/>
      <c r="J556" s="565"/>
      <c r="K556" s="565"/>
      <c r="L556" s="565"/>
      <c r="M556" s="565"/>
      <c r="N556" s="565"/>
      <c r="O556" s="565"/>
    </row>
    <row r="557" spans="1:15" ht="6.75" customHeight="1">
      <c r="A557" s="158"/>
      <c r="B557" s="55"/>
      <c r="C557" s="55"/>
      <c r="D557" s="55"/>
      <c r="E557" s="55"/>
      <c r="F557" s="55"/>
      <c r="G557" s="565"/>
      <c r="H557" s="565"/>
      <c r="I557" s="565"/>
      <c r="J557" s="565"/>
      <c r="K557" s="565"/>
      <c r="L557" s="565"/>
      <c r="M557" s="565"/>
      <c r="N557" s="565"/>
      <c r="O557" s="565"/>
    </row>
    <row r="558" spans="1:15" ht="6.75" customHeight="1">
      <c r="A558" s="158"/>
      <c r="B558" s="55"/>
      <c r="C558" s="55"/>
      <c r="D558" s="55"/>
      <c r="E558" s="55"/>
      <c r="F558" s="55"/>
      <c r="G558" s="565"/>
      <c r="H558" s="565"/>
      <c r="I558" s="565"/>
      <c r="J558" s="565"/>
      <c r="K558" s="565"/>
      <c r="L558" s="565"/>
      <c r="M558" s="565"/>
      <c r="N558" s="565"/>
      <c r="O558" s="565"/>
    </row>
    <row r="559" spans="1:15" ht="6.75" customHeight="1">
      <c r="A559" s="158"/>
      <c r="B559" s="55"/>
      <c r="C559" s="55"/>
      <c r="D559" s="55"/>
      <c r="E559" s="55"/>
      <c r="F559" s="55"/>
      <c r="G559" s="565"/>
      <c r="H559" s="565"/>
      <c r="I559" s="565"/>
      <c r="J559" s="565"/>
      <c r="K559" s="565"/>
      <c r="L559" s="565"/>
      <c r="M559" s="565"/>
      <c r="N559" s="565"/>
      <c r="O559" s="565"/>
    </row>
    <row r="560" spans="1:15" ht="6.75" customHeight="1">
      <c r="A560" s="158"/>
      <c r="B560" s="55"/>
      <c r="C560" s="55"/>
      <c r="D560" s="55"/>
      <c r="E560" s="55"/>
      <c r="F560" s="55"/>
      <c r="G560" s="565"/>
      <c r="H560" s="565"/>
      <c r="I560" s="565"/>
      <c r="J560" s="565"/>
      <c r="K560" s="565"/>
      <c r="L560" s="565"/>
      <c r="M560" s="565"/>
      <c r="N560" s="565"/>
      <c r="O560" s="565"/>
    </row>
    <row r="561" spans="1:15" ht="6.75" customHeight="1">
      <c r="A561" s="158"/>
      <c r="B561" s="55"/>
      <c r="C561" s="55"/>
      <c r="D561" s="55"/>
      <c r="E561" s="55"/>
      <c r="F561" s="55"/>
      <c r="G561" s="565"/>
      <c r="H561" s="565"/>
      <c r="I561" s="565"/>
      <c r="J561" s="565"/>
      <c r="K561" s="565"/>
      <c r="L561" s="565"/>
      <c r="M561" s="565"/>
      <c r="N561" s="565"/>
      <c r="O561" s="565"/>
    </row>
    <row r="562" spans="1:15" ht="6.75" customHeight="1">
      <c r="A562" s="158"/>
      <c r="B562" s="55"/>
      <c r="C562" s="55"/>
      <c r="D562" s="55"/>
      <c r="E562" s="55"/>
      <c r="F562" s="55"/>
      <c r="G562" s="565"/>
      <c r="H562" s="565"/>
      <c r="I562" s="565"/>
      <c r="J562" s="565"/>
      <c r="K562" s="565"/>
      <c r="L562" s="565"/>
      <c r="M562" s="565"/>
      <c r="N562" s="565"/>
      <c r="O562" s="565"/>
    </row>
    <row r="563" spans="1:15" ht="6.75" customHeight="1">
      <c r="A563" s="158"/>
      <c r="B563" s="55"/>
      <c r="C563" s="55"/>
      <c r="D563" s="55"/>
      <c r="E563" s="55"/>
      <c r="F563" s="55"/>
      <c r="G563" s="565"/>
      <c r="H563" s="565"/>
      <c r="I563" s="565"/>
      <c r="J563" s="565"/>
      <c r="K563" s="565"/>
      <c r="L563" s="565"/>
      <c r="M563" s="565"/>
      <c r="N563" s="565"/>
      <c r="O563" s="565"/>
    </row>
    <row r="564" spans="1:15" ht="6.75" customHeight="1">
      <c r="A564" s="158"/>
      <c r="B564" s="55"/>
      <c r="C564" s="55"/>
      <c r="D564" s="55"/>
      <c r="E564" s="55"/>
      <c r="F564" s="55"/>
      <c r="G564" s="565"/>
      <c r="H564" s="565"/>
      <c r="I564" s="565"/>
      <c r="J564" s="565"/>
      <c r="K564" s="565"/>
      <c r="L564" s="565"/>
      <c r="M564" s="565"/>
      <c r="N564" s="565"/>
      <c r="O564" s="565"/>
    </row>
    <row r="565" spans="1:15" ht="6.75" customHeight="1">
      <c r="A565" s="158"/>
      <c r="B565" s="55"/>
      <c r="C565" s="55"/>
      <c r="D565" s="55"/>
      <c r="E565" s="55"/>
      <c r="F565" s="55"/>
      <c r="G565" s="565"/>
      <c r="H565" s="565"/>
      <c r="I565" s="565"/>
      <c r="J565" s="565"/>
      <c r="K565" s="565"/>
      <c r="L565" s="565"/>
      <c r="M565" s="565"/>
      <c r="N565" s="565"/>
      <c r="O565" s="565"/>
    </row>
    <row r="566" spans="1:15" ht="6.75" customHeight="1">
      <c r="A566" s="158"/>
      <c r="B566" s="55"/>
      <c r="C566" s="55"/>
      <c r="D566" s="55"/>
      <c r="E566" s="55"/>
      <c r="F566" s="55"/>
      <c r="G566" s="565"/>
      <c r="H566" s="565"/>
      <c r="I566" s="565"/>
      <c r="J566" s="565"/>
      <c r="K566" s="565"/>
      <c r="L566" s="565"/>
      <c r="M566" s="565"/>
      <c r="N566" s="565"/>
      <c r="O566" s="565"/>
    </row>
    <row r="567" spans="1:15" ht="6.75" customHeight="1">
      <c r="A567" s="158"/>
      <c r="B567" s="55"/>
      <c r="C567" s="55"/>
      <c r="D567" s="55"/>
      <c r="E567" s="55"/>
      <c r="F567" s="55"/>
      <c r="G567" s="565"/>
      <c r="H567" s="565"/>
      <c r="I567" s="565"/>
      <c r="J567" s="565"/>
      <c r="K567" s="565"/>
      <c r="L567" s="565"/>
      <c r="M567" s="565"/>
      <c r="N567" s="565"/>
      <c r="O567" s="565"/>
    </row>
    <row r="568" spans="1:15" ht="6.75" customHeight="1">
      <c r="A568" s="158"/>
      <c r="B568" s="55"/>
      <c r="C568" s="55"/>
      <c r="D568" s="55"/>
      <c r="E568" s="55"/>
      <c r="F568" s="55"/>
      <c r="G568" s="565"/>
      <c r="H568" s="565"/>
      <c r="I568" s="565"/>
      <c r="J568" s="565"/>
      <c r="K568" s="565"/>
      <c r="L568" s="565"/>
      <c r="M568" s="565"/>
      <c r="N568" s="565"/>
      <c r="O568" s="565"/>
    </row>
    <row r="569" spans="1:15" ht="6.75" customHeight="1">
      <c r="A569" s="158"/>
      <c r="B569" s="55"/>
      <c r="C569" s="55"/>
      <c r="D569" s="55"/>
      <c r="E569" s="55"/>
      <c r="F569" s="55"/>
      <c r="G569" s="565"/>
      <c r="H569" s="565"/>
      <c r="I569" s="565"/>
      <c r="J569" s="565"/>
      <c r="K569" s="565"/>
      <c r="L569" s="565"/>
      <c r="M569" s="565"/>
      <c r="N569" s="565"/>
      <c r="O569" s="565"/>
    </row>
    <row r="570" spans="1:15" ht="6.75" customHeight="1">
      <c r="A570" s="158"/>
      <c r="B570" s="55"/>
      <c r="C570" s="55"/>
      <c r="D570" s="55"/>
      <c r="E570" s="55"/>
      <c r="F570" s="55"/>
      <c r="G570" s="565"/>
      <c r="H570" s="565"/>
      <c r="I570" s="565"/>
      <c r="J570" s="565"/>
      <c r="K570" s="565"/>
      <c r="L570" s="565"/>
      <c r="M570" s="565"/>
      <c r="N570" s="565"/>
      <c r="O570" s="565"/>
    </row>
    <row r="571" spans="1:15" ht="6.75" customHeight="1">
      <c r="A571" s="158"/>
      <c r="B571" s="55"/>
      <c r="C571" s="55"/>
      <c r="D571" s="55"/>
      <c r="E571" s="55"/>
      <c r="F571" s="55"/>
      <c r="G571" s="565"/>
      <c r="H571" s="565"/>
      <c r="I571" s="565"/>
      <c r="J571" s="565"/>
      <c r="K571" s="565"/>
      <c r="L571" s="565"/>
      <c r="M571" s="565"/>
      <c r="N571" s="565"/>
      <c r="O571" s="565"/>
    </row>
    <row r="572" spans="1:15" ht="6.75" customHeight="1">
      <c r="A572" s="158"/>
      <c r="B572" s="55"/>
      <c r="C572" s="55"/>
      <c r="D572" s="55"/>
      <c r="E572" s="55"/>
      <c r="F572" s="55"/>
      <c r="G572" s="565"/>
      <c r="H572" s="565"/>
      <c r="I572" s="565"/>
      <c r="J572" s="565"/>
      <c r="K572" s="565"/>
      <c r="L572" s="565"/>
      <c r="M572" s="565"/>
      <c r="N572" s="565"/>
      <c r="O572" s="565"/>
    </row>
    <row r="573" spans="1:15" ht="6.75" customHeight="1">
      <c r="A573" s="158"/>
      <c r="B573" s="55"/>
      <c r="C573" s="55"/>
      <c r="D573" s="55"/>
      <c r="E573" s="55"/>
      <c r="F573" s="55"/>
      <c r="G573" s="565"/>
      <c r="H573" s="565"/>
      <c r="I573" s="565"/>
      <c r="J573" s="565"/>
      <c r="K573" s="565"/>
      <c r="L573" s="565"/>
      <c r="M573" s="565"/>
      <c r="N573" s="565"/>
      <c r="O573" s="565"/>
    </row>
    <row r="574" spans="1:15" ht="6.75" customHeight="1">
      <c r="A574" s="158"/>
      <c r="B574" s="55"/>
      <c r="C574" s="55"/>
      <c r="D574" s="55"/>
      <c r="E574" s="55"/>
      <c r="F574" s="55"/>
      <c r="G574" s="565"/>
      <c r="H574" s="565"/>
      <c r="I574" s="565"/>
      <c r="J574" s="565"/>
      <c r="K574" s="565"/>
      <c r="L574" s="565"/>
      <c r="M574" s="565"/>
      <c r="N574" s="565"/>
      <c r="O574" s="565"/>
    </row>
    <row r="575" spans="1:15" ht="6.75" customHeight="1">
      <c r="A575" s="158"/>
      <c r="B575" s="55"/>
      <c r="C575" s="55"/>
      <c r="D575" s="55"/>
      <c r="E575" s="55"/>
      <c r="F575" s="55"/>
      <c r="G575" s="565"/>
      <c r="H575" s="565"/>
      <c r="I575" s="565"/>
      <c r="J575" s="565"/>
      <c r="K575" s="565"/>
      <c r="L575" s="565"/>
      <c r="M575" s="565"/>
      <c r="N575" s="565"/>
      <c r="O575" s="565"/>
    </row>
    <row r="576" spans="1:15" ht="6.75" customHeight="1">
      <c r="A576" s="158"/>
      <c r="B576" s="55"/>
      <c r="C576" s="55"/>
      <c r="D576" s="55"/>
      <c r="E576" s="55"/>
      <c r="F576" s="55"/>
      <c r="G576" s="565"/>
      <c r="H576" s="565"/>
      <c r="I576" s="565"/>
      <c r="J576" s="565"/>
      <c r="K576" s="565"/>
      <c r="L576" s="565"/>
      <c r="M576" s="565"/>
      <c r="N576" s="565"/>
      <c r="O576" s="565"/>
    </row>
    <row r="577" spans="1:15" ht="6.75" customHeight="1">
      <c r="A577" s="158"/>
      <c r="B577" s="55"/>
      <c r="C577" s="55"/>
      <c r="D577" s="55"/>
      <c r="E577" s="55"/>
      <c r="F577" s="55"/>
      <c r="G577" s="565"/>
      <c r="H577" s="565"/>
      <c r="I577" s="565"/>
      <c r="J577" s="565"/>
      <c r="K577" s="565"/>
      <c r="L577" s="565"/>
      <c r="M577" s="565"/>
      <c r="N577" s="565"/>
      <c r="O577" s="565"/>
    </row>
    <row r="578" spans="1:15" ht="6.75" customHeight="1">
      <c r="A578" s="158"/>
      <c r="B578" s="55"/>
      <c r="C578" s="55"/>
      <c r="D578" s="55"/>
      <c r="E578" s="55"/>
      <c r="F578" s="55"/>
      <c r="G578" s="565"/>
      <c r="H578" s="565"/>
      <c r="I578" s="565"/>
      <c r="J578" s="565"/>
      <c r="K578" s="565"/>
      <c r="L578" s="565"/>
      <c r="M578" s="565"/>
      <c r="N578" s="565"/>
      <c r="O578" s="565"/>
    </row>
    <row r="579" spans="1:15" ht="6.75" customHeight="1">
      <c r="A579" s="158"/>
      <c r="B579" s="55"/>
      <c r="C579" s="55"/>
      <c r="D579" s="55"/>
      <c r="E579" s="55"/>
      <c r="F579" s="55"/>
      <c r="G579" s="565"/>
      <c r="H579" s="565"/>
      <c r="I579" s="565"/>
      <c r="J579" s="565"/>
      <c r="K579" s="565"/>
      <c r="L579" s="565"/>
      <c r="M579" s="565"/>
      <c r="N579" s="565"/>
      <c r="O579" s="565"/>
    </row>
    <row r="580" spans="1:15" ht="6.75" customHeight="1">
      <c r="A580" s="158"/>
      <c r="B580" s="55"/>
      <c r="C580" s="55"/>
      <c r="D580" s="55"/>
      <c r="E580" s="55"/>
      <c r="F580" s="55"/>
      <c r="G580" s="565"/>
      <c r="H580" s="565"/>
      <c r="I580" s="565"/>
      <c r="J580" s="565"/>
      <c r="K580" s="565"/>
      <c r="L580" s="565"/>
      <c r="M580" s="565"/>
      <c r="N580" s="565"/>
      <c r="O580" s="565"/>
    </row>
    <row r="581" spans="1:15" ht="6.75" customHeight="1">
      <c r="A581" s="158"/>
      <c r="B581" s="55"/>
      <c r="C581" s="55"/>
      <c r="D581" s="55"/>
      <c r="E581" s="55"/>
      <c r="F581" s="55"/>
      <c r="G581" s="565"/>
      <c r="H581" s="565"/>
      <c r="I581" s="565"/>
      <c r="J581" s="565"/>
      <c r="K581" s="565"/>
      <c r="L581" s="565"/>
      <c r="M581" s="565"/>
      <c r="N581" s="565"/>
      <c r="O581" s="565"/>
    </row>
    <row r="582" spans="1:15" ht="6.75" customHeight="1">
      <c r="A582" s="158"/>
      <c r="B582" s="55"/>
      <c r="C582" s="55"/>
      <c r="D582" s="55"/>
      <c r="E582" s="55"/>
      <c r="F582" s="55"/>
      <c r="G582" s="565"/>
      <c r="H582" s="565"/>
      <c r="I582" s="565"/>
      <c r="J582" s="565"/>
      <c r="K582" s="565"/>
      <c r="L582" s="565"/>
      <c r="M582" s="565"/>
      <c r="N582" s="565"/>
      <c r="O582" s="565"/>
    </row>
    <row r="583" spans="1:15" ht="6.75" customHeight="1">
      <c r="A583" s="158"/>
      <c r="B583" s="55"/>
      <c r="C583" s="55"/>
      <c r="D583" s="55"/>
      <c r="E583" s="55"/>
      <c r="F583" s="55"/>
      <c r="G583" s="565"/>
      <c r="H583" s="565"/>
      <c r="I583" s="565"/>
      <c r="J583" s="565"/>
      <c r="K583" s="565"/>
      <c r="L583" s="565"/>
      <c r="M583" s="565"/>
      <c r="N583" s="565"/>
      <c r="O583" s="565"/>
    </row>
    <row r="584" spans="1:15" ht="6.75" customHeight="1">
      <c r="A584" s="158"/>
      <c r="B584" s="55"/>
      <c r="C584" s="55"/>
      <c r="D584" s="55"/>
      <c r="E584" s="55"/>
      <c r="F584" s="55"/>
      <c r="G584" s="565"/>
      <c r="H584" s="565"/>
      <c r="I584" s="565"/>
      <c r="J584" s="565"/>
      <c r="K584" s="565"/>
      <c r="L584" s="565"/>
      <c r="M584" s="565"/>
      <c r="N584" s="565"/>
      <c r="O584" s="565"/>
    </row>
    <row r="585" spans="1:15" ht="6.75" customHeight="1">
      <c r="A585" s="158"/>
      <c r="B585" s="55"/>
      <c r="C585" s="55"/>
      <c r="D585" s="55"/>
      <c r="E585" s="55"/>
      <c r="F585" s="55"/>
      <c r="G585" s="565"/>
      <c r="H585" s="565"/>
      <c r="I585" s="565"/>
      <c r="J585" s="565"/>
      <c r="K585" s="565"/>
      <c r="L585" s="565"/>
      <c r="M585" s="565"/>
      <c r="N585" s="565"/>
      <c r="O585" s="565"/>
    </row>
    <row r="586" spans="1:15" ht="6.75" customHeight="1">
      <c r="A586" s="158"/>
      <c r="B586" s="55"/>
      <c r="C586" s="55"/>
      <c r="D586" s="55"/>
      <c r="E586" s="55"/>
      <c r="F586" s="55"/>
      <c r="G586" s="565"/>
      <c r="H586" s="565"/>
      <c r="I586" s="565"/>
      <c r="J586" s="565"/>
      <c r="K586" s="565"/>
      <c r="L586" s="565"/>
      <c r="M586" s="565"/>
      <c r="N586" s="565"/>
      <c r="O586" s="565"/>
    </row>
    <row r="587" spans="1:15" ht="6.75" customHeight="1">
      <c r="A587" s="158"/>
      <c r="B587" s="55"/>
      <c r="C587" s="55"/>
      <c r="D587" s="55"/>
      <c r="E587" s="55"/>
      <c r="F587" s="55"/>
      <c r="G587" s="565"/>
      <c r="H587" s="565"/>
      <c r="I587" s="565"/>
      <c r="J587" s="565"/>
      <c r="K587" s="565"/>
      <c r="L587" s="565"/>
      <c r="M587" s="565"/>
      <c r="N587" s="565"/>
      <c r="O587" s="565"/>
    </row>
    <row r="588" spans="1:15" ht="6.75" customHeight="1">
      <c r="A588" s="158"/>
      <c r="B588" s="55"/>
      <c r="C588" s="55"/>
      <c r="D588" s="55"/>
      <c r="E588" s="55"/>
      <c r="F588" s="55"/>
      <c r="G588" s="565"/>
      <c r="H588" s="565"/>
      <c r="I588" s="565"/>
      <c r="J588" s="565"/>
      <c r="K588" s="565"/>
      <c r="L588" s="565"/>
      <c r="M588" s="565"/>
      <c r="N588" s="565"/>
      <c r="O588" s="565"/>
    </row>
    <row r="589" spans="1:15" ht="6.75" customHeight="1">
      <c r="A589" s="158"/>
      <c r="B589" s="55"/>
      <c r="C589" s="55"/>
      <c r="D589" s="55"/>
      <c r="E589" s="55"/>
      <c r="F589" s="55"/>
      <c r="G589" s="565"/>
      <c r="H589" s="565"/>
      <c r="I589" s="565"/>
      <c r="J589" s="565"/>
      <c r="K589" s="565"/>
      <c r="L589" s="565"/>
      <c r="M589" s="565"/>
      <c r="N589" s="565"/>
      <c r="O589" s="565"/>
    </row>
    <row r="590" spans="1:15" ht="6.75" customHeight="1">
      <c r="A590" s="158"/>
      <c r="B590" s="55"/>
      <c r="C590" s="55"/>
      <c r="D590" s="55"/>
      <c r="E590" s="55"/>
      <c r="F590" s="55"/>
      <c r="G590" s="565"/>
      <c r="H590" s="565"/>
      <c r="I590" s="565"/>
      <c r="J590" s="565"/>
      <c r="K590" s="565"/>
      <c r="L590" s="565"/>
      <c r="M590" s="565"/>
      <c r="N590" s="565"/>
      <c r="O590" s="565"/>
    </row>
    <row r="591" spans="1:15" ht="6.75" customHeight="1">
      <c r="A591" s="158"/>
      <c r="B591" s="55"/>
      <c r="C591" s="55"/>
      <c r="D591" s="55"/>
      <c r="E591" s="55"/>
      <c r="F591" s="55"/>
      <c r="G591" s="565"/>
      <c r="H591" s="565"/>
      <c r="I591" s="565"/>
      <c r="J591" s="565"/>
      <c r="K591" s="565"/>
      <c r="L591" s="565"/>
      <c r="M591" s="565"/>
      <c r="N591" s="565"/>
      <c r="O591" s="565"/>
    </row>
    <row r="592" spans="1:15" ht="6.75" customHeight="1">
      <c r="A592" s="158"/>
      <c r="B592" s="55"/>
      <c r="C592" s="55"/>
      <c r="D592" s="55"/>
      <c r="E592" s="55"/>
      <c r="F592" s="55"/>
      <c r="G592" s="565"/>
      <c r="H592" s="565"/>
      <c r="I592" s="565"/>
      <c r="J592" s="565"/>
      <c r="K592" s="565"/>
      <c r="L592" s="565"/>
      <c r="M592" s="565"/>
      <c r="N592" s="565"/>
      <c r="O592" s="565"/>
    </row>
    <row r="593" spans="1:15" ht="6.75" customHeight="1">
      <c r="A593" s="158"/>
      <c r="B593" s="55"/>
      <c r="C593" s="55"/>
      <c r="D593" s="55"/>
      <c r="E593" s="55"/>
      <c r="F593" s="55"/>
      <c r="G593" s="565"/>
      <c r="H593" s="565"/>
      <c r="I593" s="565"/>
      <c r="J593" s="565"/>
      <c r="K593" s="565"/>
      <c r="L593" s="565"/>
      <c r="M593" s="565"/>
      <c r="N593" s="565"/>
      <c r="O593" s="565"/>
    </row>
    <row r="594" spans="1:15" ht="6.75" customHeight="1">
      <c r="A594" s="158"/>
      <c r="B594" s="55"/>
      <c r="C594" s="55"/>
      <c r="D594" s="55"/>
      <c r="E594" s="55"/>
      <c r="F594" s="55"/>
      <c r="G594" s="565"/>
      <c r="H594" s="565"/>
      <c r="I594" s="565"/>
      <c r="J594" s="565"/>
      <c r="K594" s="565"/>
      <c r="L594" s="565"/>
      <c r="M594" s="565"/>
      <c r="N594" s="565"/>
      <c r="O594" s="565"/>
    </row>
    <row r="595" spans="1:15" ht="6.75" customHeight="1">
      <c r="A595" s="158"/>
      <c r="B595" s="55"/>
      <c r="C595" s="55"/>
      <c r="D595" s="55"/>
      <c r="E595" s="55"/>
      <c r="F595" s="55"/>
      <c r="G595" s="565"/>
      <c r="H595" s="565"/>
      <c r="I595" s="565"/>
      <c r="J595" s="565"/>
      <c r="K595" s="565"/>
      <c r="L595" s="565"/>
      <c r="M595" s="565"/>
      <c r="N595" s="565"/>
      <c r="O595" s="565"/>
    </row>
    <row r="596" spans="1:15" ht="6.75" customHeight="1">
      <c r="A596" s="158"/>
      <c r="B596" s="55"/>
      <c r="C596" s="55"/>
      <c r="D596" s="55"/>
      <c r="E596" s="55"/>
      <c r="F596" s="55"/>
      <c r="G596" s="565"/>
      <c r="H596" s="565"/>
      <c r="I596" s="565"/>
      <c r="J596" s="565"/>
      <c r="K596" s="565"/>
      <c r="L596" s="565"/>
      <c r="M596" s="565"/>
      <c r="N596" s="565"/>
      <c r="O596" s="565"/>
    </row>
    <row r="597" spans="1:15" ht="6.75" customHeight="1">
      <c r="A597" s="158"/>
      <c r="B597" s="55"/>
      <c r="C597" s="55"/>
      <c r="D597" s="55"/>
      <c r="E597" s="55"/>
      <c r="F597" s="55"/>
      <c r="G597" s="565"/>
      <c r="H597" s="565"/>
      <c r="I597" s="565"/>
      <c r="J597" s="565"/>
      <c r="K597" s="565"/>
      <c r="L597" s="565"/>
      <c r="M597" s="565"/>
      <c r="N597" s="565"/>
      <c r="O597" s="565"/>
    </row>
    <row r="598" spans="1:15" ht="6.75" customHeight="1">
      <c r="A598" s="158"/>
      <c r="B598" s="55"/>
      <c r="C598" s="55"/>
      <c r="D598" s="55"/>
      <c r="E598" s="55"/>
      <c r="F598" s="55"/>
      <c r="G598" s="565"/>
      <c r="H598" s="565"/>
      <c r="I598" s="565"/>
      <c r="J598" s="565"/>
      <c r="K598" s="565"/>
      <c r="L598" s="565"/>
      <c r="M598" s="565"/>
      <c r="N598" s="565"/>
      <c r="O598" s="565"/>
    </row>
    <row r="599" spans="1:15" ht="6.75" customHeight="1">
      <c r="A599" s="158"/>
      <c r="B599" s="55"/>
      <c r="C599" s="55"/>
      <c r="D599" s="55"/>
      <c r="E599" s="55"/>
      <c r="F599" s="55"/>
      <c r="G599" s="565"/>
      <c r="H599" s="565"/>
      <c r="I599" s="565"/>
      <c r="J599" s="565"/>
      <c r="K599" s="565"/>
      <c r="L599" s="565"/>
      <c r="M599" s="565"/>
      <c r="N599" s="565"/>
      <c r="O599" s="565"/>
    </row>
    <row r="600" spans="1:15" ht="6.75" customHeight="1">
      <c r="A600" s="158"/>
      <c r="B600" s="55"/>
      <c r="C600" s="55"/>
      <c r="D600" s="55"/>
      <c r="E600" s="55"/>
      <c r="F600" s="55"/>
      <c r="G600" s="565"/>
      <c r="H600" s="565"/>
      <c r="I600" s="565"/>
      <c r="J600" s="565"/>
      <c r="K600" s="565"/>
      <c r="L600" s="565"/>
      <c r="M600" s="565"/>
      <c r="N600" s="565"/>
      <c r="O600" s="565"/>
    </row>
    <row r="601" spans="1:15" ht="6.75" customHeight="1">
      <c r="A601" s="158"/>
      <c r="B601" s="55"/>
      <c r="C601" s="55"/>
      <c r="D601" s="55"/>
      <c r="E601" s="55"/>
      <c r="F601" s="55"/>
      <c r="G601" s="565"/>
      <c r="H601" s="565"/>
      <c r="I601" s="565"/>
      <c r="J601" s="565"/>
      <c r="K601" s="565"/>
      <c r="L601" s="565"/>
      <c r="M601" s="565"/>
      <c r="N601" s="565"/>
      <c r="O601" s="565"/>
    </row>
    <row r="602" spans="1:15" ht="6.75" customHeight="1">
      <c r="A602" s="158"/>
      <c r="B602" s="55"/>
      <c r="C602" s="55"/>
      <c r="D602" s="55"/>
      <c r="E602" s="55"/>
      <c r="F602" s="55"/>
      <c r="G602" s="565"/>
      <c r="H602" s="565"/>
      <c r="I602" s="565"/>
      <c r="J602" s="565"/>
      <c r="K602" s="565"/>
      <c r="L602" s="565"/>
      <c r="M602" s="565"/>
      <c r="N602" s="565"/>
      <c r="O602" s="565"/>
    </row>
    <row r="603" spans="1:15" ht="6.75" customHeight="1">
      <c r="A603" s="158"/>
      <c r="B603" s="55"/>
      <c r="C603" s="55"/>
      <c r="D603" s="55"/>
      <c r="E603" s="55"/>
      <c r="F603" s="55"/>
      <c r="G603" s="565"/>
      <c r="H603" s="565"/>
      <c r="I603" s="565"/>
      <c r="J603" s="565"/>
      <c r="K603" s="565"/>
      <c r="L603" s="565"/>
      <c r="M603" s="565"/>
      <c r="N603" s="565"/>
      <c r="O603" s="565"/>
    </row>
    <row r="604" spans="1:15" ht="6.75" customHeight="1">
      <c r="A604" s="158"/>
      <c r="B604" s="55"/>
      <c r="C604" s="55"/>
      <c r="D604" s="55"/>
      <c r="E604" s="55"/>
      <c r="F604" s="55"/>
      <c r="G604" s="565"/>
      <c r="H604" s="565"/>
      <c r="I604" s="565"/>
      <c r="J604" s="565"/>
      <c r="K604" s="565"/>
      <c r="L604" s="565"/>
      <c r="M604" s="565"/>
      <c r="N604" s="565"/>
      <c r="O604" s="565"/>
    </row>
    <row r="605" spans="1:15" ht="6.75" customHeight="1">
      <c r="A605" s="158"/>
      <c r="B605" s="55"/>
      <c r="C605" s="55"/>
      <c r="D605" s="55"/>
      <c r="E605" s="55"/>
      <c r="F605" s="55"/>
      <c r="G605" s="565"/>
      <c r="H605" s="565"/>
      <c r="I605" s="565"/>
      <c r="J605" s="565"/>
      <c r="K605" s="565"/>
      <c r="L605" s="565"/>
      <c r="M605" s="565"/>
      <c r="N605" s="565"/>
      <c r="O605" s="565"/>
    </row>
    <row r="606" spans="1:15" ht="6.75" customHeight="1">
      <c r="A606" s="158"/>
      <c r="B606" s="55"/>
      <c r="C606" s="55"/>
      <c r="D606" s="55"/>
      <c r="E606" s="55"/>
      <c r="F606" s="55"/>
      <c r="G606" s="565"/>
      <c r="H606" s="565"/>
      <c r="I606" s="565"/>
      <c r="J606" s="565"/>
      <c r="K606" s="565"/>
      <c r="L606" s="565"/>
      <c r="M606" s="565"/>
      <c r="N606" s="565"/>
      <c r="O606" s="565"/>
    </row>
    <row r="607" spans="1:15" ht="6.75" customHeight="1">
      <c r="A607" s="158"/>
      <c r="B607" s="55"/>
      <c r="C607" s="55"/>
      <c r="D607" s="55"/>
      <c r="E607" s="55"/>
      <c r="F607" s="55"/>
      <c r="G607" s="565"/>
      <c r="H607" s="565"/>
      <c r="I607" s="565"/>
      <c r="J607" s="565"/>
      <c r="K607" s="565"/>
      <c r="L607" s="565"/>
      <c r="M607" s="565"/>
      <c r="N607" s="565"/>
      <c r="O607" s="565"/>
    </row>
    <row r="608" spans="1:15" ht="6.75" customHeight="1">
      <c r="A608" s="158"/>
      <c r="B608" s="55"/>
      <c r="C608" s="55"/>
      <c r="D608" s="55"/>
      <c r="E608" s="55"/>
      <c r="F608" s="55"/>
      <c r="G608" s="565"/>
      <c r="H608" s="565"/>
      <c r="I608" s="565"/>
      <c r="J608" s="565"/>
      <c r="K608" s="565"/>
      <c r="L608" s="565"/>
      <c r="M608" s="565"/>
      <c r="N608" s="565"/>
      <c r="O608" s="565"/>
    </row>
    <row r="609" spans="1:15" ht="6.75" customHeight="1">
      <c r="A609" s="158"/>
      <c r="B609" s="55"/>
      <c r="C609" s="55"/>
      <c r="D609" s="55"/>
      <c r="E609" s="55"/>
      <c r="F609" s="55"/>
      <c r="G609" s="565"/>
      <c r="H609" s="565"/>
      <c r="I609" s="565"/>
      <c r="J609" s="565"/>
      <c r="K609" s="565"/>
      <c r="L609" s="565"/>
      <c r="M609" s="565"/>
      <c r="N609" s="565"/>
      <c r="O609" s="565"/>
    </row>
    <row r="610" spans="1:15" ht="6.75" customHeight="1">
      <c r="A610" s="158"/>
      <c r="B610" s="55"/>
      <c r="C610" s="55"/>
      <c r="D610" s="55"/>
      <c r="E610" s="55"/>
      <c r="F610" s="55"/>
      <c r="G610" s="565"/>
      <c r="H610" s="565"/>
      <c r="I610" s="565"/>
      <c r="J610" s="565"/>
      <c r="K610" s="565"/>
      <c r="L610" s="565"/>
      <c r="M610" s="565"/>
      <c r="N610" s="565"/>
      <c r="O610" s="565"/>
    </row>
    <row r="611" spans="1:15" ht="6.75" customHeight="1">
      <c r="A611" s="158"/>
      <c r="B611" s="55"/>
      <c r="C611" s="55"/>
      <c r="D611" s="55"/>
      <c r="E611" s="55"/>
      <c r="F611" s="55"/>
      <c r="G611" s="565"/>
      <c r="H611" s="565"/>
      <c r="I611" s="565"/>
      <c r="J611" s="565"/>
      <c r="K611" s="565"/>
      <c r="L611" s="565"/>
      <c r="M611" s="565"/>
      <c r="N611" s="565"/>
      <c r="O611" s="565"/>
    </row>
    <row r="612" spans="1:15" ht="6.75" customHeight="1">
      <c r="A612" s="158"/>
      <c r="B612" s="55"/>
      <c r="C612" s="55"/>
      <c r="D612" s="55"/>
      <c r="E612" s="55"/>
      <c r="F612" s="55"/>
      <c r="G612" s="565"/>
      <c r="H612" s="565"/>
      <c r="I612" s="565"/>
      <c r="J612" s="565"/>
      <c r="K612" s="565"/>
      <c r="L612" s="565"/>
      <c r="M612" s="565"/>
      <c r="N612" s="565"/>
      <c r="O612" s="565"/>
    </row>
    <row r="613" spans="1:15" ht="6.75" customHeight="1">
      <c r="A613" s="158"/>
      <c r="B613" s="55"/>
      <c r="C613" s="55"/>
      <c r="D613" s="55"/>
      <c r="E613" s="55"/>
      <c r="F613" s="55"/>
      <c r="G613" s="565"/>
      <c r="H613" s="565"/>
      <c r="I613" s="565"/>
      <c r="J613" s="565"/>
      <c r="K613" s="565"/>
      <c r="L613" s="565"/>
      <c r="M613" s="565"/>
      <c r="N613" s="565"/>
      <c r="O613" s="565"/>
    </row>
    <row r="614" spans="1:15" ht="6.75" customHeight="1">
      <c r="A614" s="158"/>
      <c r="B614" s="55"/>
      <c r="C614" s="55"/>
      <c r="D614" s="55"/>
      <c r="E614" s="55"/>
      <c r="F614" s="55"/>
      <c r="G614" s="565"/>
      <c r="H614" s="565"/>
      <c r="J614" s="565"/>
      <c r="K614" s="565"/>
      <c r="L614" s="565"/>
      <c r="M614" s="565"/>
      <c r="N614" s="565"/>
      <c r="O614" s="565"/>
    </row>
    <row r="615" spans="1:15" ht="6.75" customHeight="1">
      <c r="A615" s="158"/>
      <c r="B615" s="55"/>
      <c r="C615" s="55"/>
      <c r="D615" s="55"/>
      <c r="E615" s="55"/>
      <c r="F615" s="55"/>
      <c r="G615" s="565"/>
      <c r="H615" s="565"/>
      <c r="J615" s="565"/>
      <c r="K615" s="565"/>
      <c r="L615" s="565"/>
      <c r="M615" s="565"/>
      <c r="N615" s="565"/>
      <c r="O615" s="565"/>
    </row>
    <row r="616" spans="1:15" ht="6.75" customHeight="1">
      <c r="A616" s="158"/>
      <c r="B616" s="55"/>
      <c r="C616" s="55"/>
      <c r="D616" s="55"/>
      <c r="E616" s="55"/>
      <c r="F616" s="55"/>
      <c r="G616" s="565"/>
      <c r="H616" s="565"/>
      <c r="J616" s="565"/>
      <c r="K616" s="565"/>
      <c r="L616" s="565"/>
      <c r="M616" s="565"/>
      <c r="N616" s="565"/>
      <c r="O616" s="565"/>
    </row>
    <row r="617" spans="1:15" ht="6.75" customHeight="1">
      <c r="A617" s="158"/>
      <c r="B617" s="55"/>
      <c r="C617" s="55"/>
      <c r="D617" s="55"/>
      <c r="E617" s="55"/>
      <c r="F617" s="55"/>
      <c r="G617" s="565"/>
      <c r="H617" s="565"/>
      <c r="J617" s="565"/>
      <c r="K617" s="565"/>
      <c r="L617" s="565"/>
      <c r="M617" s="565"/>
      <c r="N617" s="565"/>
      <c r="O617" s="565"/>
    </row>
    <row r="618" spans="1:15" ht="6.75" customHeight="1">
      <c r="A618" s="158"/>
      <c r="B618" s="55"/>
      <c r="C618" s="55"/>
      <c r="D618" s="55"/>
      <c r="E618" s="55"/>
      <c r="F618" s="55"/>
      <c r="G618" s="565"/>
      <c r="H618" s="565"/>
      <c r="J618" s="565"/>
      <c r="K618" s="565"/>
      <c r="L618" s="565"/>
      <c r="M618" s="565"/>
      <c r="N618" s="565"/>
      <c r="O618" s="565"/>
    </row>
    <row r="619" spans="1:15" ht="6.75" customHeight="1">
      <c r="A619" s="158"/>
      <c r="B619" s="55"/>
      <c r="C619" s="55"/>
      <c r="D619" s="55"/>
      <c r="E619" s="55"/>
      <c r="F619" s="55"/>
      <c r="G619" s="565"/>
      <c r="H619" s="565"/>
      <c r="J619" s="565"/>
      <c r="K619" s="565"/>
      <c r="L619" s="565"/>
      <c r="M619" s="565"/>
      <c r="N619" s="565"/>
      <c r="O619" s="565"/>
    </row>
    <row r="620" spans="1:15" ht="6.75" customHeight="1">
      <c r="A620" s="158"/>
      <c r="B620" s="55"/>
      <c r="C620" s="55"/>
      <c r="D620" s="55"/>
      <c r="E620" s="55"/>
      <c r="F620" s="55"/>
      <c r="G620" s="565"/>
      <c r="H620" s="565"/>
      <c r="J620" s="565"/>
      <c r="K620" s="565"/>
      <c r="L620" s="565"/>
      <c r="M620" s="565"/>
      <c r="N620" s="565"/>
      <c r="O620" s="565"/>
    </row>
    <row r="621" spans="1:15" ht="6.75" customHeight="1">
      <c r="A621" s="158"/>
      <c r="B621" s="55"/>
      <c r="C621" s="55"/>
      <c r="D621" s="55"/>
      <c r="E621" s="55"/>
      <c r="F621" s="55"/>
      <c r="G621" s="565"/>
      <c r="H621" s="565"/>
      <c r="J621" s="565"/>
      <c r="K621" s="565"/>
      <c r="L621" s="565"/>
      <c r="M621" s="565"/>
      <c r="N621" s="565"/>
      <c r="O621" s="565"/>
    </row>
    <row r="622" spans="1:15" ht="6.75" customHeight="1">
      <c r="A622" s="158"/>
      <c r="B622" s="55"/>
      <c r="C622" s="55"/>
      <c r="D622" s="55"/>
      <c r="E622" s="55"/>
      <c r="F622" s="55"/>
      <c r="G622" s="565"/>
      <c r="H622" s="565"/>
      <c r="J622" s="565"/>
      <c r="K622" s="565"/>
      <c r="L622" s="565"/>
      <c r="M622" s="565"/>
      <c r="N622" s="565"/>
      <c r="O622" s="565"/>
    </row>
    <row r="623" spans="1:15" ht="6.75" customHeight="1">
      <c r="A623" s="158"/>
      <c r="B623" s="55"/>
      <c r="C623" s="55"/>
      <c r="D623" s="55"/>
      <c r="F623" s="55"/>
      <c r="G623" s="565"/>
      <c r="H623" s="565"/>
      <c r="J623" s="565"/>
      <c r="K623" s="565"/>
      <c r="L623" s="565"/>
      <c r="M623" s="565"/>
      <c r="N623" s="565"/>
      <c r="O623" s="565"/>
    </row>
    <row r="624" spans="1:15" ht="6.75" customHeight="1">
      <c r="A624" s="158"/>
      <c r="B624" s="55"/>
      <c r="C624" s="55"/>
      <c r="D624" s="55"/>
      <c r="F624" s="55"/>
      <c r="G624" s="565"/>
      <c r="H624" s="565"/>
      <c r="J624" s="565"/>
      <c r="K624" s="565"/>
      <c r="L624" s="565"/>
      <c r="M624" s="565"/>
      <c r="N624" s="565"/>
      <c r="O624" s="565"/>
    </row>
    <row r="625" spans="1:15" ht="6.75" customHeight="1">
      <c r="A625" s="158"/>
      <c r="B625" s="55"/>
      <c r="C625" s="55"/>
      <c r="D625" s="55"/>
      <c r="F625" s="55"/>
      <c r="G625" s="565"/>
      <c r="H625" s="565"/>
      <c r="J625" s="565"/>
      <c r="K625" s="565"/>
      <c r="L625" s="565"/>
      <c r="M625" s="565"/>
      <c r="N625" s="565"/>
      <c r="O625" s="565"/>
    </row>
    <row r="626" spans="1:15" ht="6.75" customHeight="1">
      <c r="A626" s="158"/>
      <c r="B626" s="55"/>
      <c r="C626" s="55"/>
      <c r="D626" s="55"/>
      <c r="F626" s="55"/>
      <c r="G626" s="565"/>
      <c r="H626" s="565"/>
      <c r="J626" s="565"/>
      <c r="K626" s="565"/>
      <c r="L626" s="565"/>
      <c r="M626" s="565"/>
      <c r="N626" s="565"/>
      <c r="O626" s="565"/>
    </row>
    <row r="627" spans="1:15" ht="6.75" customHeight="1">
      <c r="A627" s="158"/>
      <c r="B627" s="55"/>
      <c r="C627" s="55"/>
      <c r="D627" s="55"/>
      <c r="F627" s="55"/>
      <c r="G627" s="565"/>
      <c r="H627" s="565"/>
      <c r="J627" s="565"/>
      <c r="K627" s="565"/>
      <c r="L627" s="565"/>
      <c r="M627" s="565"/>
      <c r="N627" s="565"/>
      <c r="O627" s="565"/>
    </row>
    <row r="628" spans="1:15" ht="6.75" customHeight="1">
      <c r="A628" s="158"/>
      <c r="B628" s="55"/>
      <c r="C628" s="55"/>
      <c r="D628" s="55"/>
      <c r="F628" s="55"/>
      <c r="G628" s="565"/>
      <c r="H628" s="565"/>
      <c r="J628" s="565"/>
      <c r="K628" s="565"/>
      <c r="L628" s="565"/>
      <c r="M628" s="565"/>
      <c r="N628" s="565"/>
      <c r="O628" s="565"/>
    </row>
    <row r="629" spans="1:15" ht="6.75" customHeight="1">
      <c r="A629" s="158"/>
      <c r="B629" s="55"/>
      <c r="C629" s="55"/>
      <c r="D629" s="55"/>
      <c r="F629" s="55"/>
      <c r="G629" s="565"/>
      <c r="H629" s="565"/>
      <c r="J629" s="565"/>
      <c r="K629" s="565"/>
      <c r="L629" s="565"/>
      <c r="M629" s="565"/>
      <c r="N629" s="565"/>
      <c r="O629" s="565"/>
    </row>
    <row r="630" spans="1:15" ht="6.75" customHeight="1">
      <c r="A630" s="158"/>
      <c r="B630" s="55"/>
      <c r="C630" s="55"/>
      <c r="D630" s="55"/>
      <c r="F630" s="55"/>
      <c r="G630" s="565"/>
      <c r="H630" s="565"/>
      <c r="J630" s="565"/>
      <c r="K630" s="565"/>
      <c r="L630" s="565"/>
      <c r="M630" s="565"/>
      <c r="N630" s="565"/>
      <c r="O630" s="565"/>
    </row>
    <row r="631" spans="1:15" ht="6.75" customHeight="1">
      <c r="A631" s="158"/>
      <c r="B631" s="55"/>
      <c r="C631" s="55"/>
      <c r="D631" s="55"/>
      <c r="F631" s="55"/>
      <c r="G631" s="565"/>
      <c r="H631" s="565"/>
      <c r="J631" s="565"/>
      <c r="K631" s="565"/>
      <c r="L631" s="565"/>
      <c r="M631" s="565"/>
      <c r="N631" s="565"/>
      <c r="O631" s="565"/>
    </row>
    <row r="632" spans="1:15" ht="6.75" customHeight="1">
      <c r="A632" s="158"/>
      <c r="B632" s="55"/>
      <c r="C632" s="55"/>
      <c r="D632" s="55"/>
      <c r="F632" s="55"/>
      <c r="G632" s="565"/>
      <c r="H632" s="565"/>
      <c r="J632" s="565"/>
      <c r="K632" s="565"/>
      <c r="L632" s="565"/>
      <c r="M632" s="565"/>
      <c r="N632" s="565"/>
      <c r="O632" s="565"/>
    </row>
    <row r="633" spans="1:15" ht="6.75" customHeight="1">
      <c r="A633" s="158"/>
      <c r="B633" s="55"/>
      <c r="C633" s="55"/>
      <c r="D633" s="55"/>
      <c r="F633" s="55"/>
      <c r="G633" s="565"/>
      <c r="H633" s="565"/>
      <c r="J633" s="565"/>
      <c r="K633" s="565"/>
      <c r="L633" s="565"/>
      <c r="M633" s="565"/>
      <c r="N633" s="565"/>
      <c r="O633" s="565"/>
    </row>
    <row r="634" spans="1:15" ht="6.75" customHeight="1">
      <c r="A634" s="158"/>
      <c r="B634" s="55"/>
      <c r="C634" s="55"/>
      <c r="D634" s="55"/>
      <c r="G634" s="565"/>
      <c r="H634" s="565"/>
      <c r="J634" s="565"/>
      <c r="K634" s="565"/>
      <c r="L634" s="565"/>
      <c r="M634" s="565"/>
      <c r="N634" s="565"/>
      <c r="O634" s="565"/>
    </row>
    <row r="635" spans="1:15" ht="6.75" customHeight="1">
      <c r="A635" s="158"/>
      <c r="B635" s="55"/>
      <c r="C635" s="55"/>
      <c r="D635" s="55"/>
      <c r="J635" s="565"/>
      <c r="K635" s="565"/>
      <c r="L635" s="565"/>
      <c r="M635" s="565"/>
      <c r="N635" s="565"/>
      <c r="O635" s="565"/>
    </row>
    <row r="636" spans="1:15" ht="6.75" customHeight="1">
      <c r="A636" s="158"/>
      <c r="B636" s="55"/>
      <c r="C636" s="55"/>
      <c r="D636" s="55"/>
      <c r="J636" s="565"/>
      <c r="K636" s="565"/>
      <c r="L636" s="565"/>
      <c r="M636" s="565"/>
      <c r="N636" s="565"/>
      <c r="O636" s="565"/>
    </row>
    <row r="637" spans="1:15" ht="6.75" customHeight="1">
      <c r="A637" s="158"/>
      <c r="B637" s="55"/>
      <c r="C637" s="55"/>
      <c r="D637" s="55"/>
      <c r="J637" s="565"/>
      <c r="K637" s="565"/>
      <c r="L637" s="565"/>
      <c r="M637" s="565"/>
      <c r="N637" s="565"/>
      <c r="O637" s="565"/>
    </row>
    <row r="638" spans="1:15" ht="6.75" customHeight="1">
      <c r="A638" s="158"/>
      <c r="B638" s="55"/>
      <c r="C638" s="55"/>
      <c r="D638" s="55"/>
      <c r="J638" s="565"/>
      <c r="K638" s="565"/>
      <c r="L638" s="565"/>
      <c r="M638" s="565"/>
      <c r="N638" s="565"/>
      <c r="O638" s="565"/>
    </row>
    <row r="639" spans="1:15" ht="6.75" customHeight="1">
      <c r="A639" s="158"/>
      <c r="B639" s="55"/>
      <c r="C639" s="55"/>
      <c r="D639" s="55"/>
      <c r="J639" s="565"/>
      <c r="K639" s="565"/>
      <c r="L639" s="565"/>
      <c r="M639" s="565"/>
      <c r="N639" s="565"/>
      <c r="O639" s="565"/>
    </row>
    <row r="640" spans="1:15" ht="6.75" customHeight="1">
      <c r="A640" s="158"/>
      <c r="B640" s="55"/>
      <c r="C640" s="55"/>
      <c r="D640" s="55"/>
      <c r="J640" s="565"/>
      <c r="K640" s="565"/>
      <c r="L640" s="565"/>
      <c r="M640" s="565"/>
      <c r="N640" s="565"/>
      <c r="O640" s="565"/>
    </row>
    <row r="641" spans="1:15" ht="6.75" customHeight="1">
      <c r="A641" s="158"/>
      <c r="B641" s="55"/>
      <c r="C641" s="55"/>
      <c r="D641" s="55"/>
      <c r="J641" s="565"/>
      <c r="K641" s="565"/>
      <c r="L641" s="565"/>
      <c r="M641" s="565"/>
      <c r="N641" s="565"/>
      <c r="O641" s="565"/>
    </row>
    <row r="642" spans="1:15" ht="6.75" customHeight="1">
      <c r="A642" s="158"/>
      <c r="B642" s="55"/>
      <c r="C642" s="55"/>
      <c r="D642" s="55"/>
      <c r="J642" s="565"/>
      <c r="K642" s="565"/>
      <c r="L642" s="565"/>
      <c r="M642" s="565"/>
      <c r="N642" s="565"/>
      <c r="O642" s="565"/>
    </row>
    <row r="643" spans="1:15" ht="6.75" customHeight="1">
      <c r="A643" s="158"/>
      <c r="B643" s="55"/>
      <c r="C643" s="55"/>
      <c r="D643" s="55"/>
      <c r="J643" s="565"/>
      <c r="K643" s="565"/>
      <c r="L643" s="565"/>
      <c r="M643" s="565"/>
      <c r="N643" s="565"/>
      <c r="O643" s="565"/>
    </row>
    <row r="644" spans="1:15" ht="6.75" customHeight="1">
      <c r="A644" s="158"/>
      <c r="B644" s="55"/>
      <c r="C644" s="55"/>
      <c r="D644" s="55"/>
      <c r="J644" s="565"/>
      <c r="K644" s="565"/>
      <c r="L644" s="565"/>
      <c r="M644" s="565"/>
      <c r="N644" s="565"/>
      <c r="O644" s="565"/>
    </row>
    <row r="645" spans="1:15" ht="6.75" customHeight="1">
      <c r="A645" s="158"/>
      <c r="B645" s="55"/>
      <c r="C645" s="55"/>
      <c r="D645" s="55"/>
      <c r="J645" s="565"/>
      <c r="K645" s="565"/>
      <c r="L645" s="565"/>
      <c r="M645" s="565"/>
      <c r="N645" s="565"/>
      <c r="O645" s="565"/>
    </row>
    <row r="646" spans="1:15" ht="6.75" customHeight="1">
      <c r="A646" s="158"/>
      <c r="B646" s="55"/>
      <c r="C646" s="55"/>
      <c r="D646" s="55"/>
      <c r="J646" s="565"/>
      <c r="K646" s="565"/>
      <c r="L646" s="565"/>
      <c r="M646" s="565"/>
      <c r="N646" s="565"/>
      <c r="O646" s="565"/>
    </row>
    <row r="647" spans="1:15" ht="6.75" customHeight="1">
      <c r="A647" s="158"/>
      <c r="B647" s="55"/>
      <c r="C647" s="55"/>
      <c r="D647" s="55"/>
      <c r="J647" s="565"/>
      <c r="K647" s="565"/>
      <c r="L647" s="565"/>
      <c r="M647" s="565"/>
      <c r="N647" s="565"/>
      <c r="O647" s="565"/>
    </row>
    <row r="648" spans="1:15" ht="6.75" customHeight="1">
      <c r="A648" s="158"/>
      <c r="B648" s="55"/>
      <c r="C648" s="55"/>
      <c r="D648" s="55"/>
      <c r="J648" s="565"/>
      <c r="K648" s="565"/>
      <c r="L648" s="565"/>
      <c r="M648" s="565"/>
      <c r="N648" s="565"/>
      <c r="O648" s="565"/>
    </row>
    <row r="649" spans="1:15" ht="6.75" customHeight="1">
      <c r="A649" s="158"/>
      <c r="B649" s="55"/>
      <c r="C649" s="55"/>
      <c r="D649" s="55"/>
      <c r="L649" s="565"/>
      <c r="M649" s="565"/>
      <c r="N649" s="565"/>
      <c r="O649" s="565"/>
    </row>
    <row r="650" spans="1:15" ht="6.75" customHeight="1">
      <c r="A650" s="158"/>
      <c r="B650" s="55"/>
      <c r="C650" s="55"/>
      <c r="D650" s="55"/>
      <c r="L650" s="565"/>
      <c r="M650" s="565"/>
      <c r="N650" s="565"/>
      <c r="O650" s="565"/>
    </row>
    <row r="651" spans="1:15" ht="6.75" customHeight="1">
      <c r="A651" s="158"/>
      <c r="B651" s="55"/>
      <c r="C651" s="55"/>
      <c r="D651" s="55"/>
      <c r="L651" s="565"/>
      <c r="M651" s="565"/>
      <c r="N651" s="565"/>
      <c r="O651" s="565"/>
    </row>
    <row r="652" spans="1:15" ht="6.75" customHeight="1">
      <c r="A652" s="158"/>
      <c r="B652" s="55"/>
      <c r="C652" s="55"/>
      <c r="D652" s="55"/>
      <c r="L652" s="565"/>
      <c r="M652" s="565"/>
      <c r="N652" s="565"/>
      <c r="O652" s="565"/>
    </row>
    <row r="653" spans="1:15" ht="6.75" customHeight="1">
      <c r="A653" s="158"/>
      <c r="B653" s="55"/>
      <c r="C653" s="55"/>
      <c r="D653" s="55"/>
      <c r="L653" s="565"/>
      <c r="M653" s="565"/>
      <c r="N653" s="565"/>
      <c r="O653" s="565"/>
    </row>
    <row r="654" spans="1:15" ht="6.75" customHeight="1">
      <c r="A654" s="158"/>
      <c r="B654" s="55"/>
      <c r="C654" s="55"/>
      <c r="D654" s="55"/>
      <c r="L654" s="565"/>
      <c r="M654" s="565"/>
      <c r="N654" s="565"/>
      <c r="O654" s="565"/>
    </row>
    <row r="655" spans="1:15" ht="6.75" customHeight="1">
      <c r="A655" s="158"/>
      <c r="B655" s="55"/>
      <c r="C655" s="55"/>
      <c r="D655" s="55"/>
      <c r="L655" s="565"/>
      <c r="M655" s="565"/>
      <c r="N655" s="565"/>
      <c r="O655" s="565"/>
    </row>
    <row r="656" spans="1:15" ht="6.75" customHeight="1">
      <c r="A656" s="158"/>
      <c r="B656" s="55"/>
      <c r="C656" s="55"/>
      <c r="D656" s="55"/>
      <c r="L656" s="565"/>
      <c r="M656" s="565"/>
      <c r="N656" s="565"/>
      <c r="O656" s="565"/>
    </row>
    <row r="657" spans="1:15" ht="6.75" customHeight="1">
      <c r="A657" s="158"/>
      <c r="B657" s="55"/>
      <c r="C657" s="55"/>
      <c r="D657" s="55"/>
      <c r="L657" s="565"/>
      <c r="M657" s="565"/>
      <c r="N657" s="565"/>
      <c r="O657" s="565"/>
    </row>
    <row r="658" spans="1:15" ht="6.75" customHeight="1">
      <c r="A658" s="158"/>
      <c r="L658" s="565"/>
      <c r="M658" s="565"/>
      <c r="N658" s="565"/>
      <c r="O658" s="565"/>
    </row>
    <row r="659" spans="1:15" ht="6.75" customHeight="1">
      <c r="A659" s="158"/>
      <c r="L659" s="565"/>
      <c r="M659" s="565"/>
      <c r="N659" s="565"/>
      <c r="O659" s="565"/>
    </row>
    <row r="660" spans="1:15" ht="6.75" customHeight="1">
      <c r="A660" s="158"/>
      <c r="L660" s="565"/>
      <c r="M660" s="565"/>
      <c r="N660" s="565"/>
      <c r="O660" s="565"/>
    </row>
    <row r="661" spans="1:15" ht="6.75" customHeight="1">
      <c r="A661" s="158"/>
      <c r="L661" s="565"/>
      <c r="M661" s="565"/>
      <c r="N661" s="565"/>
      <c r="O661" s="565"/>
    </row>
    <row r="662" spans="1:15" ht="6.75" customHeight="1">
      <c r="A662" s="158"/>
      <c r="L662" s="565"/>
      <c r="M662" s="565"/>
      <c r="N662" s="565"/>
      <c r="O662" s="565"/>
    </row>
    <row r="663" spans="1:15" ht="6.75" customHeight="1">
      <c r="A663" s="158"/>
      <c r="L663" s="565"/>
      <c r="M663" s="565"/>
      <c r="N663" s="565"/>
      <c r="O663" s="565"/>
    </row>
    <row r="664" spans="1:15" ht="6.75" customHeight="1">
      <c r="A664" s="158"/>
      <c r="L664" s="565"/>
      <c r="M664" s="565"/>
      <c r="N664" s="565"/>
      <c r="O664" s="565"/>
    </row>
    <row r="665" spans="1:15" ht="6.75" customHeight="1">
      <c r="A665" s="158"/>
      <c r="L665" s="565"/>
      <c r="M665" s="565"/>
      <c r="N665" s="565"/>
      <c r="O665" s="565"/>
    </row>
    <row r="666" spans="1:15" ht="6.75" customHeight="1">
      <c r="A666" s="158"/>
      <c r="L666" s="565"/>
      <c r="M666" s="565"/>
      <c r="N666" s="565"/>
      <c r="O666" s="565"/>
    </row>
    <row r="667" spans="1:15" ht="6.75" customHeight="1">
      <c r="A667" s="158"/>
      <c r="L667" s="565"/>
      <c r="M667" s="565"/>
      <c r="N667" s="565"/>
      <c r="O667" s="565"/>
    </row>
    <row r="668" spans="1:15" ht="6.75" customHeight="1">
      <c r="A668" s="158"/>
      <c r="M668" s="565"/>
      <c r="N668" s="565"/>
      <c r="O668" s="565"/>
    </row>
    <row r="669" spans="13:15" ht="6.75" customHeight="1">
      <c r="M669" s="565"/>
      <c r="N669" s="565"/>
      <c r="O669" s="565"/>
    </row>
  </sheetData>
  <sheetProtection/>
  <mergeCells count="1">
    <mergeCell ref="W204:AF20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375" style="0" customWidth="1"/>
    <col min="2" max="2" width="19.625" style="0" customWidth="1"/>
    <col min="3" max="3" width="9.375" style="0" customWidth="1"/>
    <col min="4" max="4" width="10.125" style="0" customWidth="1"/>
    <col min="5" max="6" width="11.25390625" style="0" customWidth="1"/>
    <col min="7" max="10" width="11.375" style="0" customWidth="1"/>
  </cols>
  <sheetData>
    <row r="1" spans="1:10" ht="14.25">
      <c r="A1" s="116"/>
      <c r="B1" s="125"/>
      <c r="C1" s="631" t="s">
        <v>1139</v>
      </c>
      <c r="D1" s="631"/>
      <c r="E1" s="632"/>
      <c r="F1" s="632"/>
      <c r="G1" s="632"/>
      <c r="H1" s="632"/>
      <c r="I1" s="632"/>
      <c r="J1" s="632"/>
    </row>
    <row r="2" spans="1:10" ht="14.25">
      <c r="A2" s="116"/>
      <c r="B2" s="125"/>
      <c r="C2" s="631" t="s">
        <v>1140</v>
      </c>
      <c r="D2" s="631"/>
      <c r="E2" s="632"/>
      <c r="F2" s="632"/>
      <c r="G2" s="632"/>
      <c r="H2" s="632"/>
      <c r="I2" s="632"/>
      <c r="J2" s="632"/>
    </row>
    <row r="3" spans="1:10" ht="12.75" customHeight="1">
      <c r="A3" s="633"/>
      <c r="B3" s="125"/>
      <c r="C3" s="633"/>
      <c r="D3" s="633"/>
      <c r="E3" s="633"/>
      <c r="F3" s="633"/>
      <c r="G3" s="633"/>
      <c r="H3" s="633"/>
      <c r="I3" s="633"/>
      <c r="J3" s="633"/>
    </row>
    <row r="4" spans="1:10" ht="32.25" customHeight="1">
      <c r="A4" s="634" t="s">
        <v>1141</v>
      </c>
      <c r="B4" s="635" t="s">
        <v>1142</v>
      </c>
      <c r="C4" s="636" t="s">
        <v>911</v>
      </c>
      <c r="D4" s="636">
        <v>2005.12</v>
      </c>
      <c r="E4" s="637">
        <v>2010.05</v>
      </c>
      <c r="F4" s="637">
        <v>2011.05</v>
      </c>
      <c r="G4" s="637">
        <v>2012.05</v>
      </c>
      <c r="H4" s="638"/>
      <c r="I4" s="551"/>
      <c r="J4" s="551"/>
    </row>
    <row r="5" spans="1:10" ht="9.75" customHeight="1">
      <c r="A5" s="52" t="s">
        <v>1143</v>
      </c>
      <c r="B5" s="639"/>
      <c r="C5" s="52"/>
      <c r="D5" s="52"/>
      <c r="E5" s="329"/>
      <c r="F5" s="329"/>
      <c r="G5" s="329"/>
      <c r="H5" s="329"/>
      <c r="I5" s="329"/>
      <c r="J5" s="329"/>
    </row>
    <row r="6" spans="1:10" ht="9.75" customHeight="1">
      <c r="A6" s="52" t="s">
        <v>1144</v>
      </c>
      <c r="B6" s="52" t="s">
        <v>1145</v>
      </c>
      <c r="C6" s="329" t="s">
        <v>1146</v>
      </c>
      <c r="D6" s="329">
        <v>420</v>
      </c>
      <c r="E6" s="329">
        <v>500</v>
      </c>
      <c r="F6" s="329">
        <v>690</v>
      </c>
      <c r="G6" s="329">
        <v>690</v>
      </c>
      <c r="H6" s="640">
        <f>G6/D6*100</f>
        <v>164.28571428571428</v>
      </c>
      <c r="I6" s="640">
        <f>G6/E6*100</f>
        <v>138</v>
      </c>
      <c r="J6" s="640">
        <f>G6/F6*100</f>
        <v>100</v>
      </c>
    </row>
    <row r="7" spans="1:10" ht="9.75" customHeight="1">
      <c r="A7" s="52" t="s">
        <v>1147</v>
      </c>
      <c r="B7" s="52" t="s">
        <v>1148</v>
      </c>
      <c r="C7" s="329" t="s">
        <v>1146</v>
      </c>
      <c r="D7" s="329">
        <v>330</v>
      </c>
      <c r="E7" s="329">
        <v>460</v>
      </c>
      <c r="F7" s="329">
        <v>490</v>
      </c>
      <c r="G7" s="329">
        <v>520</v>
      </c>
      <c r="H7" s="640">
        <f>G7/D7*100</f>
        <v>157.57575757575756</v>
      </c>
      <c r="I7" s="640">
        <f>G7/E7*100</f>
        <v>113.04347826086956</v>
      </c>
      <c r="J7" s="640">
        <f aca="true" t="shared" si="0" ref="J7:J49">G7/F7*100</f>
        <v>106.12244897959184</v>
      </c>
    </row>
    <row r="8" spans="1:10" ht="9.75" customHeight="1">
      <c r="A8" s="52" t="s">
        <v>1149</v>
      </c>
      <c r="B8" s="52" t="s">
        <v>1150</v>
      </c>
      <c r="C8" s="329" t="s">
        <v>1146</v>
      </c>
      <c r="D8" s="329">
        <v>1400</v>
      </c>
      <c r="E8" s="329">
        <v>1500</v>
      </c>
      <c r="F8" s="329">
        <v>1500</v>
      </c>
      <c r="G8" s="329">
        <v>1500</v>
      </c>
      <c r="H8" s="640">
        <f aca="true" t="shared" si="1" ref="H8:H49">G8/D8*100</f>
        <v>107.14285714285714</v>
      </c>
      <c r="I8" s="640">
        <f aca="true" t="shared" si="2" ref="I8:I49">G8/E8*100</f>
        <v>100</v>
      </c>
      <c r="J8" s="640">
        <f t="shared" si="0"/>
        <v>100</v>
      </c>
    </row>
    <row r="9" spans="1:10" ht="9.75" customHeight="1">
      <c r="A9" s="52" t="s">
        <v>1151</v>
      </c>
      <c r="B9" s="52" t="s">
        <v>665</v>
      </c>
      <c r="C9" s="329" t="s">
        <v>225</v>
      </c>
      <c r="D9" s="329">
        <v>290</v>
      </c>
      <c r="E9" s="329">
        <v>550</v>
      </c>
      <c r="F9" s="329">
        <v>650</v>
      </c>
      <c r="G9" s="329">
        <v>600</v>
      </c>
      <c r="H9" s="640">
        <f t="shared" si="1"/>
        <v>206.89655172413794</v>
      </c>
      <c r="I9" s="640">
        <f t="shared" si="2"/>
        <v>109.09090909090908</v>
      </c>
      <c r="J9" s="640">
        <f t="shared" si="0"/>
        <v>92.3076923076923</v>
      </c>
    </row>
    <row r="10" spans="1:10" ht="9.75" customHeight="1">
      <c r="A10" s="52" t="s">
        <v>1152</v>
      </c>
      <c r="B10" s="52" t="s">
        <v>665</v>
      </c>
      <c r="C10" s="329" t="s">
        <v>225</v>
      </c>
      <c r="D10" s="329">
        <v>250</v>
      </c>
      <c r="E10" s="329">
        <v>500</v>
      </c>
      <c r="F10" s="329">
        <v>650</v>
      </c>
      <c r="G10" s="329">
        <v>550</v>
      </c>
      <c r="H10" s="640">
        <f t="shared" si="1"/>
        <v>220.00000000000003</v>
      </c>
      <c r="I10" s="640">
        <f t="shared" si="2"/>
        <v>110.00000000000001</v>
      </c>
      <c r="J10" s="640">
        <f t="shared" si="0"/>
        <v>84.61538461538461</v>
      </c>
    </row>
    <row r="11" spans="1:10" ht="9.75" customHeight="1">
      <c r="A11" s="52" t="s">
        <v>1153</v>
      </c>
      <c r="B11" s="52" t="s">
        <v>1154</v>
      </c>
      <c r="C11" s="329" t="s">
        <v>1155</v>
      </c>
      <c r="D11" s="329">
        <v>150</v>
      </c>
      <c r="E11" s="329">
        <v>320</v>
      </c>
      <c r="F11" s="329">
        <v>320</v>
      </c>
      <c r="G11" s="329">
        <v>320</v>
      </c>
      <c r="H11" s="640">
        <f t="shared" si="1"/>
        <v>213.33333333333334</v>
      </c>
      <c r="I11" s="640">
        <f t="shared" si="2"/>
        <v>100</v>
      </c>
      <c r="J11" s="640">
        <f t="shared" si="0"/>
        <v>100</v>
      </c>
    </row>
    <row r="12" spans="1:10" ht="9.75" customHeight="1">
      <c r="A12" s="52" t="s">
        <v>1156</v>
      </c>
      <c r="B12" s="52" t="s">
        <v>1157</v>
      </c>
      <c r="C12" s="329" t="s">
        <v>225</v>
      </c>
      <c r="D12" s="329">
        <v>110</v>
      </c>
      <c r="E12" s="329">
        <v>200</v>
      </c>
      <c r="F12" s="329">
        <v>2580</v>
      </c>
      <c r="G12" s="329">
        <v>300</v>
      </c>
      <c r="H12" s="640">
        <f t="shared" si="1"/>
        <v>272.7272727272727</v>
      </c>
      <c r="I12" s="640">
        <f t="shared" si="2"/>
        <v>150</v>
      </c>
      <c r="J12" s="640">
        <f t="shared" si="0"/>
        <v>11.627906976744185</v>
      </c>
    </row>
    <row r="13" spans="1:10" ht="9.75" customHeight="1">
      <c r="A13" s="52" t="s">
        <v>1158</v>
      </c>
      <c r="B13" s="52" t="s">
        <v>1159</v>
      </c>
      <c r="C13" s="329" t="s">
        <v>1146</v>
      </c>
      <c r="D13" s="329">
        <v>600</v>
      </c>
      <c r="E13" s="329">
        <v>1700</v>
      </c>
      <c r="F13" s="329">
        <v>1700</v>
      </c>
      <c r="G13" s="329">
        <v>1800</v>
      </c>
      <c r="H13" s="640">
        <f t="shared" si="1"/>
        <v>300</v>
      </c>
      <c r="I13" s="640">
        <f t="shared" si="2"/>
        <v>105.88235294117648</v>
      </c>
      <c r="J13" s="640">
        <f t="shared" si="0"/>
        <v>105.88235294117648</v>
      </c>
    </row>
    <row r="14" spans="1:10" ht="9.75" customHeight="1">
      <c r="A14" s="52" t="s">
        <v>1160</v>
      </c>
      <c r="B14" s="52" t="s">
        <v>1161</v>
      </c>
      <c r="C14" s="329" t="s">
        <v>1146</v>
      </c>
      <c r="D14" s="329">
        <v>600</v>
      </c>
      <c r="E14" s="329">
        <v>1100</v>
      </c>
      <c r="F14" s="329">
        <v>1700</v>
      </c>
      <c r="G14" s="329">
        <v>1700</v>
      </c>
      <c r="H14" s="640">
        <f t="shared" si="1"/>
        <v>283.33333333333337</v>
      </c>
      <c r="I14" s="640">
        <f t="shared" si="2"/>
        <v>154.54545454545453</v>
      </c>
      <c r="J14" s="640">
        <f t="shared" si="0"/>
        <v>100</v>
      </c>
    </row>
    <row r="15" spans="1:10" ht="9.75" customHeight="1">
      <c r="A15" s="52" t="s">
        <v>1162</v>
      </c>
      <c r="B15" s="52" t="s">
        <v>1163</v>
      </c>
      <c r="C15" s="329" t="s">
        <v>1146</v>
      </c>
      <c r="D15" s="329">
        <v>2600</v>
      </c>
      <c r="E15" s="329">
        <v>4800</v>
      </c>
      <c r="F15" s="329">
        <v>4200</v>
      </c>
      <c r="G15" s="329">
        <v>7500</v>
      </c>
      <c r="H15" s="640">
        <f t="shared" si="1"/>
        <v>288.46153846153845</v>
      </c>
      <c r="I15" s="640">
        <f t="shared" si="2"/>
        <v>156.25</v>
      </c>
      <c r="J15" s="640">
        <f t="shared" si="0"/>
        <v>178.57142857142858</v>
      </c>
    </row>
    <row r="16" spans="1:10" ht="9.75" customHeight="1">
      <c r="A16" s="52" t="s">
        <v>1164</v>
      </c>
      <c r="B16" s="52" t="s">
        <v>1165</v>
      </c>
      <c r="C16" s="329" t="s">
        <v>1146</v>
      </c>
      <c r="D16" s="329">
        <v>2500</v>
      </c>
      <c r="E16" s="329">
        <v>4800</v>
      </c>
      <c r="F16" s="329">
        <v>3800</v>
      </c>
      <c r="G16" s="329">
        <v>7300</v>
      </c>
      <c r="H16" s="640">
        <f t="shared" si="1"/>
        <v>292</v>
      </c>
      <c r="I16" s="640">
        <f t="shared" si="2"/>
        <v>152.08333333333331</v>
      </c>
      <c r="J16" s="640">
        <f t="shared" si="0"/>
        <v>192.10526315789474</v>
      </c>
    </row>
    <row r="17" spans="1:10" ht="9.75" customHeight="1">
      <c r="A17" s="52" t="s">
        <v>1166</v>
      </c>
      <c r="B17" s="52" t="s">
        <v>1167</v>
      </c>
      <c r="C17" s="329" t="s">
        <v>1146</v>
      </c>
      <c r="D17" s="329">
        <v>1800</v>
      </c>
      <c r="E17" s="329">
        <v>4000</v>
      </c>
      <c r="F17" s="329">
        <v>3300</v>
      </c>
      <c r="G17" s="329">
        <v>6800</v>
      </c>
      <c r="H17" s="640">
        <f t="shared" si="1"/>
        <v>377.77777777777777</v>
      </c>
      <c r="I17" s="640">
        <f t="shared" si="2"/>
        <v>170</v>
      </c>
      <c r="J17" s="640">
        <f t="shared" si="0"/>
        <v>206.06060606060606</v>
      </c>
    </row>
    <row r="18" spans="1:10" ht="9.75" customHeight="1">
      <c r="A18" s="52" t="s">
        <v>1168</v>
      </c>
      <c r="B18" s="52" t="s">
        <v>1169</v>
      </c>
      <c r="C18" s="329" t="s">
        <v>1146</v>
      </c>
      <c r="D18" s="329">
        <v>2200</v>
      </c>
      <c r="E18" s="329">
        <v>4500</v>
      </c>
      <c r="F18" s="329">
        <v>3000</v>
      </c>
      <c r="G18" s="329">
        <v>6800</v>
      </c>
      <c r="H18" s="640">
        <f t="shared" si="1"/>
        <v>309.09090909090907</v>
      </c>
      <c r="I18" s="640">
        <f t="shared" si="2"/>
        <v>151.11111111111111</v>
      </c>
      <c r="J18" s="640">
        <f t="shared" si="0"/>
        <v>226.66666666666666</v>
      </c>
    </row>
    <row r="19" spans="1:10" ht="9.75" customHeight="1">
      <c r="A19" s="52" t="s">
        <v>1170</v>
      </c>
      <c r="B19" s="52" t="s">
        <v>1171</v>
      </c>
      <c r="C19" s="329" t="s">
        <v>1146</v>
      </c>
      <c r="D19" s="329">
        <v>2800</v>
      </c>
      <c r="E19" s="329">
        <v>4800</v>
      </c>
      <c r="F19" s="329">
        <v>5000</v>
      </c>
      <c r="G19" s="329">
        <v>5800</v>
      </c>
      <c r="H19" s="640">
        <f t="shared" si="1"/>
        <v>207.14285714285717</v>
      </c>
      <c r="I19" s="640">
        <f t="shared" si="2"/>
        <v>120.83333333333333</v>
      </c>
      <c r="J19" s="640">
        <f t="shared" si="0"/>
        <v>115.99999999999999</v>
      </c>
    </row>
    <row r="20" spans="1:10" ht="9.75" customHeight="1">
      <c r="A20" s="52" t="s">
        <v>1172</v>
      </c>
      <c r="B20" s="52" t="s">
        <v>1173</v>
      </c>
      <c r="C20" s="329" t="s">
        <v>1146</v>
      </c>
      <c r="D20" s="329">
        <v>1000</v>
      </c>
      <c r="E20" s="329">
        <v>1200</v>
      </c>
      <c r="F20" s="329">
        <v>1300</v>
      </c>
      <c r="G20" s="329">
        <v>1000</v>
      </c>
      <c r="H20" s="640">
        <f t="shared" si="1"/>
        <v>100</v>
      </c>
      <c r="I20" s="640">
        <f t="shared" si="2"/>
        <v>83.33333333333334</v>
      </c>
      <c r="J20" s="640">
        <f t="shared" si="0"/>
        <v>76.92307692307693</v>
      </c>
    </row>
    <row r="21" spans="1:10" ht="9.75" customHeight="1">
      <c r="A21" s="52" t="s">
        <v>1174</v>
      </c>
      <c r="B21" s="52" t="s">
        <v>1175</v>
      </c>
      <c r="C21" s="329" t="s">
        <v>1146</v>
      </c>
      <c r="D21" s="329">
        <v>3000</v>
      </c>
      <c r="E21" s="329">
        <v>5500</v>
      </c>
      <c r="F21" s="329">
        <v>8500</v>
      </c>
      <c r="G21" s="329">
        <v>8000</v>
      </c>
      <c r="H21" s="640">
        <f t="shared" si="1"/>
        <v>266.66666666666663</v>
      </c>
      <c r="I21" s="640">
        <f t="shared" si="2"/>
        <v>145.45454545454547</v>
      </c>
      <c r="J21" s="640">
        <f t="shared" si="0"/>
        <v>94.11764705882352</v>
      </c>
    </row>
    <row r="22" spans="1:10" ht="9.75" customHeight="1">
      <c r="A22" s="52" t="s">
        <v>1176</v>
      </c>
      <c r="B22" s="52" t="s">
        <v>1177</v>
      </c>
      <c r="C22" s="329" t="s">
        <v>1178</v>
      </c>
      <c r="D22" s="329">
        <v>900</v>
      </c>
      <c r="E22" s="329">
        <v>2000</v>
      </c>
      <c r="F22" s="329">
        <v>1500</v>
      </c>
      <c r="G22" s="329">
        <v>1500</v>
      </c>
      <c r="H22" s="640">
        <f t="shared" si="1"/>
        <v>166.66666666666669</v>
      </c>
      <c r="I22" s="640">
        <f t="shared" si="2"/>
        <v>75</v>
      </c>
      <c r="J22" s="640">
        <f t="shared" si="0"/>
        <v>100</v>
      </c>
    </row>
    <row r="23" spans="1:10" ht="9.75" customHeight="1">
      <c r="A23" s="52" t="s">
        <v>1179</v>
      </c>
      <c r="B23" s="52" t="s">
        <v>1180</v>
      </c>
      <c r="C23" s="329" t="s">
        <v>1146</v>
      </c>
      <c r="D23" s="329">
        <v>1600</v>
      </c>
      <c r="E23" s="329">
        <v>3000</v>
      </c>
      <c r="F23" s="329">
        <v>3800</v>
      </c>
      <c r="G23" s="329">
        <v>4000</v>
      </c>
      <c r="H23" s="640">
        <f t="shared" si="1"/>
        <v>250</v>
      </c>
      <c r="I23" s="640">
        <f t="shared" si="2"/>
        <v>133.33333333333331</v>
      </c>
      <c r="J23" s="640">
        <f t="shared" si="0"/>
        <v>105.26315789473684</v>
      </c>
    </row>
    <row r="24" spans="1:10" ht="9.75" customHeight="1">
      <c r="A24" s="52" t="s">
        <v>1181</v>
      </c>
      <c r="B24" s="52" t="s">
        <v>1182</v>
      </c>
      <c r="C24" s="329" t="s">
        <v>1146</v>
      </c>
      <c r="D24" s="329">
        <v>950</v>
      </c>
      <c r="E24" s="329">
        <v>1500</v>
      </c>
      <c r="F24" s="329">
        <v>1700</v>
      </c>
      <c r="G24" s="329">
        <v>1800</v>
      </c>
      <c r="H24" s="640">
        <f t="shared" si="1"/>
        <v>189.4736842105263</v>
      </c>
      <c r="I24" s="640">
        <f t="shared" si="2"/>
        <v>120</v>
      </c>
      <c r="J24" s="640">
        <f t="shared" si="0"/>
        <v>105.88235294117648</v>
      </c>
    </row>
    <row r="25" spans="1:10" ht="9.75" customHeight="1">
      <c r="A25" s="52" t="s">
        <v>1183</v>
      </c>
      <c r="B25" s="52" t="s">
        <v>1184</v>
      </c>
      <c r="C25" s="329" t="s">
        <v>1185</v>
      </c>
      <c r="D25" s="329">
        <v>2800</v>
      </c>
      <c r="E25" s="329">
        <v>3500</v>
      </c>
      <c r="F25" s="329">
        <v>3500</v>
      </c>
      <c r="G25" s="329">
        <v>3500</v>
      </c>
      <c r="H25" s="640">
        <f t="shared" si="1"/>
        <v>125</v>
      </c>
      <c r="I25" s="640">
        <f t="shared" si="2"/>
        <v>100</v>
      </c>
      <c r="J25" s="640">
        <f t="shared" si="0"/>
        <v>100</v>
      </c>
    </row>
    <row r="26" spans="1:10" ht="9.75" customHeight="1">
      <c r="A26" s="52" t="s">
        <v>1186</v>
      </c>
      <c r="B26" s="52" t="s">
        <v>1187</v>
      </c>
      <c r="C26" s="329" t="s">
        <v>1146</v>
      </c>
      <c r="D26" s="329">
        <v>500</v>
      </c>
      <c r="E26" s="329">
        <v>1000</v>
      </c>
      <c r="F26" s="329">
        <v>900</v>
      </c>
      <c r="G26" s="329">
        <v>800</v>
      </c>
      <c r="H26" s="640">
        <f t="shared" si="1"/>
        <v>160</v>
      </c>
      <c r="I26" s="640">
        <f t="shared" si="2"/>
        <v>80</v>
      </c>
      <c r="J26" s="640">
        <f t="shared" si="0"/>
        <v>88.88888888888889</v>
      </c>
    </row>
    <row r="27" spans="1:10" ht="9.75" customHeight="1">
      <c r="A27" s="52" t="s">
        <v>1188</v>
      </c>
      <c r="B27" s="52" t="s">
        <v>1189</v>
      </c>
      <c r="C27" s="329" t="s">
        <v>1146</v>
      </c>
      <c r="D27" s="329">
        <v>450</v>
      </c>
      <c r="E27" s="329">
        <v>800</v>
      </c>
      <c r="F27" s="329">
        <v>800</v>
      </c>
      <c r="G27" s="329">
        <v>600</v>
      </c>
      <c r="H27" s="640">
        <f t="shared" si="1"/>
        <v>133.33333333333331</v>
      </c>
      <c r="I27" s="640">
        <f t="shared" si="2"/>
        <v>75</v>
      </c>
      <c r="J27" s="640">
        <f t="shared" si="0"/>
        <v>75</v>
      </c>
    </row>
    <row r="28" spans="1:10" ht="9.75" customHeight="1">
      <c r="A28" s="52" t="s">
        <v>1084</v>
      </c>
      <c r="B28" s="52" t="s">
        <v>1190</v>
      </c>
      <c r="C28" s="329" t="s">
        <v>1146</v>
      </c>
      <c r="D28" s="329">
        <v>600</v>
      </c>
      <c r="E28" s="329">
        <v>1200</v>
      </c>
      <c r="F28" s="329">
        <v>1000</v>
      </c>
      <c r="G28" s="329">
        <v>1000</v>
      </c>
      <c r="H28" s="640">
        <f t="shared" si="1"/>
        <v>166.66666666666669</v>
      </c>
      <c r="I28" s="640">
        <f>G28/E28*100</f>
        <v>83.33333333333334</v>
      </c>
      <c r="J28" s="640">
        <f t="shared" si="0"/>
        <v>100</v>
      </c>
    </row>
    <row r="29" spans="1:10" ht="9.75" customHeight="1">
      <c r="A29" s="364" t="s">
        <v>1191</v>
      </c>
      <c r="B29" s="52" t="s">
        <v>1192</v>
      </c>
      <c r="C29" s="370" t="s">
        <v>1146</v>
      </c>
      <c r="D29" s="370">
        <v>600</v>
      </c>
      <c r="E29" s="329">
        <v>900</v>
      </c>
      <c r="F29" s="329">
        <v>1000</v>
      </c>
      <c r="G29" s="329">
        <v>1000</v>
      </c>
      <c r="H29" s="640">
        <f t="shared" si="1"/>
        <v>166.66666666666669</v>
      </c>
      <c r="I29" s="640">
        <f t="shared" si="2"/>
        <v>111.11111111111111</v>
      </c>
      <c r="J29" s="640">
        <f t="shared" si="0"/>
        <v>100</v>
      </c>
    </row>
    <row r="30" spans="1:10" ht="9.75" customHeight="1">
      <c r="A30" s="52" t="s">
        <v>1193</v>
      </c>
      <c r="B30" s="52" t="s">
        <v>1194</v>
      </c>
      <c r="C30" s="329" t="s">
        <v>1146</v>
      </c>
      <c r="D30" s="329">
        <v>600</v>
      </c>
      <c r="E30" s="329">
        <v>900</v>
      </c>
      <c r="F30" s="329">
        <v>1000</v>
      </c>
      <c r="G30" s="329">
        <v>1000</v>
      </c>
      <c r="H30" s="640">
        <f t="shared" si="1"/>
        <v>166.66666666666669</v>
      </c>
      <c r="I30" s="640">
        <f t="shared" si="2"/>
        <v>111.11111111111111</v>
      </c>
      <c r="J30" s="640">
        <f t="shared" si="0"/>
        <v>100</v>
      </c>
    </row>
    <row r="31" spans="1:10" ht="9.75" customHeight="1">
      <c r="A31" s="52" t="s">
        <v>1195</v>
      </c>
      <c r="B31" s="52" t="s">
        <v>1196</v>
      </c>
      <c r="C31" s="329" t="s">
        <v>1146</v>
      </c>
      <c r="D31" s="329">
        <v>700</v>
      </c>
      <c r="E31" s="329">
        <v>1200</v>
      </c>
      <c r="F31" s="329">
        <v>1300</v>
      </c>
      <c r="G31" s="329">
        <v>1000</v>
      </c>
      <c r="H31" s="640">
        <f t="shared" si="1"/>
        <v>142.85714285714286</v>
      </c>
      <c r="I31" s="640">
        <f t="shared" si="2"/>
        <v>83.33333333333334</v>
      </c>
      <c r="J31" s="640">
        <f t="shared" si="0"/>
        <v>76.92307692307693</v>
      </c>
    </row>
    <row r="32" spans="1:10" ht="9.75" customHeight="1">
      <c r="A32" s="52" t="s">
        <v>1197</v>
      </c>
      <c r="B32" s="52" t="s">
        <v>1198</v>
      </c>
      <c r="C32" s="329" t="s">
        <v>1146</v>
      </c>
      <c r="D32" s="329">
        <v>250</v>
      </c>
      <c r="E32" s="329">
        <v>500</v>
      </c>
      <c r="F32" s="329">
        <v>500</v>
      </c>
      <c r="G32" s="329">
        <v>400</v>
      </c>
      <c r="H32" s="640">
        <f t="shared" si="1"/>
        <v>160</v>
      </c>
      <c r="I32" s="640">
        <f t="shared" si="2"/>
        <v>80</v>
      </c>
      <c r="J32" s="640">
        <f t="shared" si="0"/>
        <v>80</v>
      </c>
    </row>
    <row r="33" spans="1:10" ht="9.75" customHeight="1">
      <c r="A33" s="52" t="s">
        <v>1199</v>
      </c>
      <c r="B33" s="52" t="s">
        <v>1200</v>
      </c>
      <c r="C33" s="329" t="s">
        <v>1146</v>
      </c>
      <c r="D33" s="329">
        <v>150</v>
      </c>
      <c r="E33" s="329">
        <v>500</v>
      </c>
      <c r="F33" s="329">
        <v>500</v>
      </c>
      <c r="G33" s="329">
        <v>450</v>
      </c>
      <c r="H33" s="640">
        <f t="shared" si="1"/>
        <v>300</v>
      </c>
      <c r="I33" s="640">
        <f t="shared" si="2"/>
        <v>90</v>
      </c>
      <c r="J33" s="640">
        <f t="shared" si="0"/>
        <v>90</v>
      </c>
    </row>
    <row r="34" spans="1:10" ht="9.75" customHeight="1">
      <c r="A34" s="52" t="s">
        <v>1201</v>
      </c>
      <c r="B34" s="52" t="s">
        <v>1202</v>
      </c>
      <c r="C34" s="329" t="s">
        <v>1146</v>
      </c>
      <c r="D34" s="329">
        <v>1500</v>
      </c>
      <c r="E34" s="329">
        <v>3500</v>
      </c>
      <c r="F34" s="329">
        <v>3500</v>
      </c>
      <c r="G34" s="329">
        <v>3500</v>
      </c>
      <c r="H34" s="640">
        <f t="shared" si="1"/>
        <v>233.33333333333334</v>
      </c>
      <c r="I34" s="640">
        <f t="shared" si="2"/>
        <v>100</v>
      </c>
      <c r="J34" s="640">
        <f t="shared" si="0"/>
        <v>100</v>
      </c>
    </row>
    <row r="35" spans="1:10" ht="9.75" customHeight="1">
      <c r="A35" s="52" t="s">
        <v>1203</v>
      </c>
      <c r="B35" s="52" t="s">
        <v>1204</v>
      </c>
      <c r="C35" s="329" t="s">
        <v>225</v>
      </c>
      <c r="D35" s="329">
        <v>1500</v>
      </c>
      <c r="E35" s="329">
        <v>2400</v>
      </c>
      <c r="F35" s="329">
        <v>2850</v>
      </c>
      <c r="G35" s="329">
        <v>3150</v>
      </c>
      <c r="H35" s="640">
        <f t="shared" si="1"/>
        <v>210</v>
      </c>
      <c r="I35" s="640">
        <f t="shared" si="2"/>
        <v>131.25</v>
      </c>
      <c r="J35" s="640">
        <f t="shared" si="0"/>
        <v>110.5263157894737</v>
      </c>
    </row>
    <row r="36" spans="1:10" ht="9.75" customHeight="1">
      <c r="A36" s="52" t="s">
        <v>1205</v>
      </c>
      <c r="B36" s="52" t="s">
        <v>1206</v>
      </c>
      <c r="C36" s="329" t="s">
        <v>225</v>
      </c>
      <c r="D36" s="329">
        <v>170</v>
      </c>
      <c r="E36" s="329">
        <v>250</v>
      </c>
      <c r="F36" s="329">
        <v>260</v>
      </c>
      <c r="G36" s="329">
        <v>300</v>
      </c>
      <c r="H36" s="640">
        <f t="shared" si="1"/>
        <v>176.47058823529412</v>
      </c>
      <c r="I36" s="640">
        <f t="shared" si="2"/>
        <v>120</v>
      </c>
      <c r="J36" s="640">
        <f t="shared" si="0"/>
        <v>115.38461538461537</v>
      </c>
    </row>
    <row r="37" spans="1:10" ht="9.75" customHeight="1">
      <c r="A37" s="52" t="s">
        <v>1207</v>
      </c>
      <c r="B37" s="52"/>
      <c r="C37" s="329"/>
      <c r="D37" s="329"/>
      <c r="E37" s="329"/>
      <c r="F37" s="329"/>
      <c r="G37" s="329"/>
      <c r="H37" s="329"/>
      <c r="I37" s="640"/>
      <c r="J37" s="640"/>
    </row>
    <row r="38" spans="1:10" ht="9.75" customHeight="1">
      <c r="A38" s="52" t="s">
        <v>1208</v>
      </c>
      <c r="B38" s="52" t="s">
        <v>1209</v>
      </c>
      <c r="C38" s="329" t="s">
        <v>225</v>
      </c>
      <c r="D38" s="329">
        <v>200</v>
      </c>
      <c r="E38" s="329">
        <v>400</v>
      </c>
      <c r="F38" s="329">
        <v>410</v>
      </c>
      <c r="G38" s="329">
        <v>480</v>
      </c>
      <c r="H38" s="640">
        <f t="shared" si="1"/>
        <v>240</v>
      </c>
      <c r="I38" s="640">
        <f t="shared" si="2"/>
        <v>120</v>
      </c>
      <c r="J38" s="640">
        <f t="shared" si="0"/>
        <v>117.07317073170731</v>
      </c>
    </row>
    <row r="39" spans="1:10" ht="9.75" customHeight="1">
      <c r="A39" s="52" t="s">
        <v>1210</v>
      </c>
      <c r="B39" s="52" t="s">
        <v>1211</v>
      </c>
      <c r="C39" s="329" t="s">
        <v>225</v>
      </c>
      <c r="D39" s="329">
        <v>200</v>
      </c>
      <c r="E39" s="329">
        <v>350</v>
      </c>
      <c r="F39" s="329">
        <v>350</v>
      </c>
      <c r="G39" s="329">
        <v>350</v>
      </c>
      <c r="H39" s="640">
        <f t="shared" si="1"/>
        <v>175</v>
      </c>
      <c r="I39" s="640">
        <f t="shared" si="2"/>
        <v>100</v>
      </c>
      <c r="J39" s="640">
        <f t="shared" si="0"/>
        <v>100</v>
      </c>
    </row>
    <row r="40" spans="1:10" ht="9.75" customHeight="1">
      <c r="A40" s="52" t="s">
        <v>1212</v>
      </c>
      <c r="B40" s="52" t="s">
        <v>1213</v>
      </c>
      <c r="C40" s="329" t="s">
        <v>1214</v>
      </c>
      <c r="D40" s="329">
        <v>350</v>
      </c>
      <c r="E40" s="329">
        <v>500</v>
      </c>
      <c r="F40" s="329">
        <v>500</v>
      </c>
      <c r="G40" s="329">
        <v>500</v>
      </c>
      <c r="H40" s="640">
        <f t="shared" si="1"/>
        <v>142.85714285714286</v>
      </c>
      <c r="I40" s="640">
        <f t="shared" si="2"/>
        <v>100</v>
      </c>
      <c r="J40" s="640">
        <f t="shared" si="0"/>
        <v>100</v>
      </c>
    </row>
    <row r="41" spans="1:10" ht="9.75" customHeight="1">
      <c r="A41" s="52" t="s">
        <v>1215</v>
      </c>
      <c r="B41" s="52" t="s">
        <v>1216</v>
      </c>
      <c r="C41" s="329" t="s">
        <v>225</v>
      </c>
      <c r="D41" s="329">
        <v>20</v>
      </c>
      <c r="E41" s="329">
        <v>40</v>
      </c>
      <c r="F41" s="329">
        <v>40</v>
      </c>
      <c r="G41" s="329">
        <v>40</v>
      </c>
      <c r="H41" s="640">
        <f t="shared" si="1"/>
        <v>200</v>
      </c>
      <c r="I41" s="640">
        <f t="shared" si="2"/>
        <v>100</v>
      </c>
      <c r="J41" s="640">
        <f t="shared" si="0"/>
        <v>100</v>
      </c>
    </row>
    <row r="42" spans="1:10" ht="9.75" customHeight="1">
      <c r="A42" s="52" t="s">
        <v>1217</v>
      </c>
      <c r="B42" s="52" t="s">
        <v>1218</v>
      </c>
      <c r="C42" s="329" t="s">
        <v>225</v>
      </c>
      <c r="D42" s="329">
        <v>350</v>
      </c>
      <c r="E42" s="329">
        <v>500</v>
      </c>
      <c r="F42" s="329">
        <v>500</v>
      </c>
      <c r="G42" s="329">
        <v>500</v>
      </c>
      <c r="H42" s="640">
        <f t="shared" si="1"/>
        <v>142.85714285714286</v>
      </c>
      <c r="I42" s="640">
        <f t="shared" si="2"/>
        <v>100</v>
      </c>
      <c r="J42" s="640">
        <f t="shared" si="0"/>
        <v>100</v>
      </c>
    </row>
    <row r="43" spans="1:10" ht="9.75" customHeight="1">
      <c r="A43" s="52" t="s">
        <v>1219</v>
      </c>
      <c r="B43" s="52" t="s">
        <v>1220</v>
      </c>
      <c r="C43" s="329" t="s">
        <v>225</v>
      </c>
      <c r="D43" s="329">
        <v>70</v>
      </c>
      <c r="E43" s="329">
        <v>70</v>
      </c>
      <c r="F43" s="329">
        <v>200</v>
      </c>
      <c r="G43" s="329">
        <v>200</v>
      </c>
      <c r="H43" s="640">
        <f t="shared" si="1"/>
        <v>285.7142857142857</v>
      </c>
      <c r="I43" s="640">
        <f t="shared" si="2"/>
        <v>285.7142857142857</v>
      </c>
      <c r="J43" s="640">
        <f t="shared" si="0"/>
        <v>100</v>
      </c>
    </row>
    <row r="44" spans="1:10" ht="9.75" customHeight="1">
      <c r="A44" s="52" t="s">
        <v>1221</v>
      </c>
      <c r="B44" s="52" t="s">
        <v>1222</v>
      </c>
      <c r="C44" s="329" t="s">
        <v>948</v>
      </c>
      <c r="D44" s="329">
        <v>5000</v>
      </c>
      <c r="E44" s="329">
        <v>7000</v>
      </c>
      <c r="F44" s="329">
        <v>7500</v>
      </c>
      <c r="G44" s="329">
        <v>6500</v>
      </c>
      <c r="H44" s="640">
        <f t="shared" si="1"/>
        <v>130</v>
      </c>
      <c r="I44" s="640">
        <f t="shared" si="2"/>
        <v>92.85714285714286</v>
      </c>
      <c r="J44" s="640">
        <f t="shared" si="0"/>
        <v>86.66666666666667</v>
      </c>
    </row>
    <row r="45" spans="1:10" ht="9.75" customHeight="1">
      <c r="A45" s="52" t="s">
        <v>1223</v>
      </c>
      <c r="B45" s="52" t="s">
        <v>1224</v>
      </c>
      <c r="C45" s="329" t="s">
        <v>948</v>
      </c>
      <c r="D45" s="329">
        <v>4400</v>
      </c>
      <c r="E45" s="329">
        <v>6000</v>
      </c>
      <c r="F45" s="329">
        <v>6000</v>
      </c>
      <c r="G45" s="329">
        <v>6000</v>
      </c>
      <c r="H45" s="640">
        <f t="shared" si="1"/>
        <v>136.36363636363635</v>
      </c>
      <c r="I45" s="640">
        <f t="shared" si="2"/>
        <v>100</v>
      </c>
      <c r="J45" s="640">
        <f>G45/F45*100</f>
        <v>100</v>
      </c>
    </row>
    <row r="46" spans="1:10" ht="9.75" customHeight="1">
      <c r="A46" s="52" t="s">
        <v>1225</v>
      </c>
      <c r="B46" s="52" t="s">
        <v>1226</v>
      </c>
      <c r="C46" s="329" t="s">
        <v>1146</v>
      </c>
      <c r="D46" s="329">
        <v>1200</v>
      </c>
      <c r="E46" s="329">
        <v>2200</v>
      </c>
      <c r="F46" s="329">
        <v>2200</v>
      </c>
      <c r="G46" s="329">
        <v>2400</v>
      </c>
      <c r="H46" s="640">
        <f t="shared" si="1"/>
        <v>200</v>
      </c>
      <c r="I46" s="640">
        <f t="shared" si="2"/>
        <v>109.09090909090908</v>
      </c>
      <c r="J46" s="640">
        <f t="shared" si="0"/>
        <v>109.09090909090908</v>
      </c>
    </row>
    <row r="47" spans="1:10" ht="9.75" customHeight="1">
      <c r="A47" s="52" t="s">
        <v>1227</v>
      </c>
      <c r="B47" s="52" t="s">
        <v>1228</v>
      </c>
      <c r="C47" s="329" t="s">
        <v>1146</v>
      </c>
      <c r="D47" s="329">
        <v>1800</v>
      </c>
      <c r="E47" s="329">
        <v>3000</v>
      </c>
      <c r="F47" s="329">
        <v>3000</v>
      </c>
      <c r="G47" s="329">
        <v>3000</v>
      </c>
      <c r="H47" s="640">
        <f t="shared" si="1"/>
        <v>166.66666666666669</v>
      </c>
      <c r="I47" s="640">
        <f t="shared" si="2"/>
        <v>100</v>
      </c>
      <c r="J47" s="640">
        <f t="shared" si="0"/>
        <v>100</v>
      </c>
    </row>
    <row r="48" spans="1:10" ht="9.75" customHeight="1">
      <c r="A48" s="52" t="s">
        <v>1229</v>
      </c>
      <c r="B48" s="52" t="s">
        <v>1230</v>
      </c>
      <c r="C48" s="329" t="s">
        <v>225</v>
      </c>
      <c r="D48" s="329">
        <v>3500</v>
      </c>
      <c r="E48" s="329">
        <v>6500</v>
      </c>
      <c r="F48" s="329">
        <v>6500</v>
      </c>
      <c r="G48" s="329">
        <v>6500</v>
      </c>
      <c r="H48" s="640">
        <f t="shared" si="1"/>
        <v>185.71428571428572</v>
      </c>
      <c r="I48" s="640">
        <f t="shared" si="2"/>
        <v>100</v>
      </c>
      <c r="J48" s="640">
        <f t="shared" si="0"/>
        <v>100</v>
      </c>
    </row>
    <row r="49" spans="1:10" ht="9.75" customHeight="1">
      <c r="A49" s="50" t="s">
        <v>1231</v>
      </c>
      <c r="B49" s="50" t="s">
        <v>1232</v>
      </c>
      <c r="C49" s="328" t="s">
        <v>1146</v>
      </c>
      <c r="D49" s="328">
        <v>120</v>
      </c>
      <c r="E49" s="328">
        <v>180</v>
      </c>
      <c r="F49" s="328">
        <v>180</v>
      </c>
      <c r="G49" s="328">
        <v>180</v>
      </c>
      <c r="H49" s="418">
        <f t="shared" si="1"/>
        <v>150</v>
      </c>
      <c r="I49" s="418">
        <f t="shared" si="2"/>
        <v>100</v>
      </c>
      <c r="J49" s="418">
        <f t="shared" si="0"/>
        <v>100</v>
      </c>
    </row>
    <row r="50" ht="12.75">
      <c r="F50" s="370"/>
    </row>
  </sheetData>
  <sheetProtection/>
  <printOptions/>
  <pageMargins left="0.7" right="0.7" top="0.75" bottom="0.75" header="0.3" footer="0.3"/>
  <pageSetup orientation="portrait" paperSize="9"/>
  <legacyDrawing r:id="rId4"/>
  <oleObjects>
    <oleObject progId="Equation.3" shapeId="1508257" r:id="rId1"/>
    <oleObject progId="Equation.3" shapeId="1508258" r:id="rId2"/>
    <oleObject progId="Equation.3" shapeId="150825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J34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265" customWidth="1"/>
  </cols>
  <sheetData>
    <row r="1" spans="1:9" ht="12" customHeight="1">
      <c r="A1" s="68" t="s">
        <v>515</v>
      </c>
      <c r="B1" s="68"/>
      <c r="C1" s="49"/>
      <c r="D1" s="49"/>
      <c r="E1" s="222" t="s">
        <v>408</v>
      </c>
      <c r="F1" s="222" t="s">
        <v>408</v>
      </c>
      <c r="G1" s="259"/>
      <c r="H1" s="49"/>
      <c r="I1" s="68"/>
    </row>
    <row r="2" spans="1:9" ht="12" customHeight="1">
      <c r="A2" s="68"/>
      <c r="B2" s="68"/>
      <c r="C2" s="49"/>
      <c r="D2" s="49"/>
      <c r="E2" s="420" t="s">
        <v>587</v>
      </c>
      <c r="F2" s="420" t="s">
        <v>587</v>
      </c>
      <c r="G2" s="421"/>
      <c r="H2" s="49"/>
      <c r="I2" s="68"/>
    </row>
    <row r="3" spans="1:10" ht="12" customHeight="1">
      <c r="A3" s="68"/>
      <c r="B3" s="68"/>
      <c r="C3" s="806"/>
      <c r="D3" s="806"/>
      <c r="E3" s="808">
        <v>2011</v>
      </c>
      <c r="F3" s="809"/>
      <c r="G3" s="810"/>
      <c r="H3" s="809">
        <v>2012</v>
      </c>
      <c r="I3" s="809"/>
      <c r="J3" s="809"/>
    </row>
    <row r="4" spans="1:10" ht="36.75" customHeight="1">
      <c r="A4" s="68"/>
      <c r="B4" s="76"/>
      <c r="C4" s="807"/>
      <c r="D4" s="807"/>
      <c r="E4" s="423" t="s">
        <v>872</v>
      </c>
      <c r="F4" s="423" t="s">
        <v>873</v>
      </c>
      <c r="G4" s="424" t="s">
        <v>874</v>
      </c>
      <c r="H4" s="423" t="s">
        <v>872</v>
      </c>
      <c r="I4" s="423" t="s">
        <v>873</v>
      </c>
      <c r="J4" s="424" t="s">
        <v>874</v>
      </c>
    </row>
    <row r="5" spans="1:10" ht="12.75" customHeight="1">
      <c r="A5" s="68"/>
      <c r="B5" s="68"/>
      <c r="C5" s="425"/>
      <c r="D5" s="259"/>
      <c r="E5" s="259"/>
      <c r="F5" s="259" t="s">
        <v>901</v>
      </c>
      <c r="G5" s="259"/>
      <c r="H5" s="259"/>
      <c r="I5" s="259"/>
      <c r="J5" s="259"/>
    </row>
    <row r="6" spans="1:10" ht="12.75" customHeight="1">
      <c r="A6" s="68"/>
      <c r="B6" s="68"/>
      <c r="C6" s="351" t="s">
        <v>590</v>
      </c>
      <c r="D6" s="351" t="s">
        <v>591</v>
      </c>
      <c r="E6" s="426">
        <f>SUM(E8:E31)</f>
        <v>851</v>
      </c>
      <c r="F6" s="426">
        <f>SUM(F8:F32)</f>
        <v>215</v>
      </c>
      <c r="G6" s="426">
        <f>E6-F6</f>
        <v>636</v>
      </c>
      <c r="H6" s="426">
        <f>SUM(H8:H31)</f>
        <v>825</v>
      </c>
      <c r="I6" s="426">
        <f>SUM(I8:I32)</f>
        <v>216</v>
      </c>
      <c r="J6" s="426">
        <f>H6-I6</f>
        <v>609</v>
      </c>
    </row>
    <row r="7" spans="1:10" ht="10.5" customHeight="1">
      <c r="A7" s="68"/>
      <c r="B7" s="68"/>
      <c r="C7" s="116"/>
      <c r="D7" s="116"/>
      <c r="E7" s="116"/>
      <c r="F7" s="116" t="s">
        <v>515</v>
      </c>
      <c r="G7" s="426"/>
      <c r="H7" s="116"/>
      <c r="I7" s="116" t="s">
        <v>515</v>
      </c>
      <c r="J7" s="426"/>
    </row>
    <row r="8" spans="1:13" ht="15.75" customHeight="1">
      <c r="A8" s="68"/>
      <c r="B8" s="68"/>
      <c r="C8" s="116" t="s">
        <v>145</v>
      </c>
      <c r="D8" s="354" t="s">
        <v>260</v>
      </c>
      <c r="E8" s="427">
        <v>12</v>
      </c>
      <c r="F8" s="428">
        <v>11</v>
      </c>
      <c r="G8" s="427">
        <f>E8-F8</f>
        <v>1</v>
      </c>
      <c r="H8" s="427">
        <v>7</v>
      </c>
      <c r="I8" s="428">
        <v>9</v>
      </c>
      <c r="J8" s="427">
        <f>H8-I8</f>
        <v>-2</v>
      </c>
      <c r="K8" s="58"/>
      <c r="L8" s="58"/>
      <c r="M8" s="123">
        <v>5232</v>
      </c>
    </row>
    <row r="9" spans="1:13" ht="15.75" customHeight="1">
      <c r="A9" s="68"/>
      <c r="B9" s="68"/>
      <c r="C9" s="116" t="s">
        <v>42</v>
      </c>
      <c r="D9" s="354" t="s">
        <v>261</v>
      </c>
      <c r="E9" s="427">
        <v>20</v>
      </c>
      <c r="F9" s="428">
        <v>11</v>
      </c>
      <c r="G9" s="427">
        <f>E9-F9</f>
        <v>9</v>
      </c>
      <c r="H9" s="427">
        <v>6</v>
      </c>
      <c r="I9" s="428">
        <v>10</v>
      </c>
      <c r="J9" s="427">
        <f>H9-I9</f>
        <v>-4</v>
      </c>
      <c r="K9" s="58"/>
      <c r="L9" s="58"/>
      <c r="M9" s="123">
        <v>3781</v>
      </c>
    </row>
    <row r="10" spans="1:13" ht="15.75" customHeight="1">
      <c r="A10" s="68"/>
      <c r="B10" s="68"/>
      <c r="C10" s="116" t="s">
        <v>548</v>
      </c>
      <c r="D10" s="354" t="s">
        <v>262</v>
      </c>
      <c r="E10" s="427">
        <v>21</v>
      </c>
      <c r="F10" s="428">
        <v>5</v>
      </c>
      <c r="G10" s="427">
        <f>E10-F10</f>
        <v>16</v>
      </c>
      <c r="H10" s="427">
        <v>8</v>
      </c>
      <c r="I10" s="428">
        <v>8</v>
      </c>
      <c r="J10" s="427">
        <f>H10-I10</f>
        <v>0</v>
      </c>
      <c r="K10" s="58"/>
      <c r="L10" s="58"/>
      <c r="M10" s="123">
        <v>3167</v>
      </c>
    </row>
    <row r="11" spans="1:13" ht="15.75" customHeight="1">
      <c r="A11" s="68"/>
      <c r="B11" s="68"/>
      <c r="C11" s="116"/>
      <c r="D11" s="354"/>
      <c r="E11" s="429"/>
      <c r="F11" s="430"/>
      <c r="G11" s="427"/>
      <c r="H11" s="429"/>
      <c r="I11" s="430"/>
      <c r="J11" s="427"/>
      <c r="K11" s="58"/>
      <c r="L11" s="58"/>
      <c r="M11" s="123"/>
    </row>
    <row r="12" spans="1:13" ht="15.75" customHeight="1">
      <c r="A12" s="68"/>
      <c r="B12" s="68"/>
      <c r="C12" s="116" t="s">
        <v>43</v>
      </c>
      <c r="D12" s="354" t="s">
        <v>263</v>
      </c>
      <c r="E12" s="427">
        <v>25</v>
      </c>
      <c r="F12" s="428">
        <v>16</v>
      </c>
      <c r="G12" s="427">
        <f>E12-F12</f>
        <v>9</v>
      </c>
      <c r="H12" s="427">
        <v>25</v>
      </c>
      <c r="I12" s="428">
        <v>18</v>
      </c>
      <c r="J12" s="427">
        <f>H12-I12</f>
        <v>7</v>
      </c>
      <c r="K12" s="58"/>
      <c r="L12" s="58"/>
      <c r="M12" s="123">
        <v>5018</v>
      </c>
    </row>
    <row r="13" spans="1:13" ht="15.75" customHeight="1">
      <c r="A13" s="68"/>
      <c r="B13" s="68"/>
      <c r="C13" s="116" t="s">
        <v>495</v>
      </c>
      <c r="D13" s="354" t="s">
        <v>146</v>
      </c>
      <c r="E13" s="427">
        <v>18</v>
      </c>
      <c r="F13" s="428">
        <v>10</v>
      </c>
      <c r="G13" s="427">
        <f>E13-F13</f>
        <v>8</v>
      </c>
      <c r="H13" s="427">
        <v>18</v>
      </c>
      <c r="I13" s="428">
        <v>10</v>
      </c>
      <c r="J13" s="427">
        <f>H13-I13</f>
        <v>8</v>
      </c>
      <c r="K13" s="58"/>
      <c r="L13" s="58"/>
      <c r="M13" s="123">
        <v>5737</v>
      </c>
    </row>
    <row r="14" spans="1:13" ht="15.75" customHeight="1">
      <c r="A14" s="68"/>
      <c r="B14" s="68"/>
      <c r="C14" s="116" t="s">
        <v>650</v>
      </c>
      <c r="D14" s="354" t="s">
        <v>264</v>
      </c>
      <c r="E14" s="427">
        <v>10</v>
      </c>
      <c r="F14" s="428">
        <v>15</v>
      </c>
      <c r="G14" s="427">
        <f>E14-F14</f>
        <v>-5</v>
      </c>
      <c r="H14" s="427">
        <v>6</v>
      </c>
      <c r="I14" s="428">
        <v>15</v>
      </c>
      <c r="J14" s="427">
        <f>H14-I14</f>
        <v>-9</v>
      </c>
      <c r="K14" s="58"/>
      <c r="L14" s="58"/>
      <c r="M14" s="123">
        <v>5654</v>
      </c>
    </row>
    <row r="15" spans="1:13" ht="15.75" customHeight="1">
      <c r="A15" s="68"/>
      <c r="B15" s="68"/>
      <c r="C15" s="116"/>
      <c r="D15" s="354"/>
      <c r="E15" s="429"/>
      <c r="F15" s="430"/>
      <c r="G15" s="427"/>
      <c r="H15" s="429"/>
      <c r="I15" s="430"/>
      <c r="J15" s="427"/>
      <c r="K15" s="58"/>
      <c r="L15" s="58"/>
      <c r="M15" s="123"/>
    </row>
    <row r="16" spans="1:13" ht="15.75" customHeight="1">
      <c r="A16" s="68"/>
      <c r="B16" s="68"/>
      <c r="C16" s="116" t="s">
        <v>493</v>
      </c>
      <c r="D16" s="354" t="s">
        <v>657</v>
      </c>
      <c r="E16" s="427">
        <v>33</v>
      </c>
      <c r="F16" s="428">
        <v>12</v>
      </c>
      <c r="G16" s="427">
        <f>E16-F16</f>
        <v>21</v>
      </c>
      <c r="H16" s="427">
        <v>24</v>
      </c>
      <c r="I16" s="428">
        <v>15</v>
      </c>
      <c r="J16" s="427">
        <f>H16-I16</f>
        <v>9</v>
      </c>
      <c r="K16" s="58"/>
      <c r="L16" s="58"/>
      <c r="M16" s="123">
        <v>4132</v>
      </c>
    </row>
    <row r="17" spans="1:13" ht="15.75" customHeight="1">
      <c r="A17" s="68"/>
      <c r="B17" s="68"/>
      <c r="C17" s="116" t="s">
        <v>18</v>
      </c>
      <c r="D17" s="354" t="s">
        <v>527</v>
      </c>
      <c r="E17" s="427">
        <v>17</v>
      </c>
      <c r="F17" s="428">
        <v>14</v>
      </c>
      <c r="G17" s="427">
        <f>E17-F17</f>
        <v>3</v>
      </c>
      <c r="H17" s="427">
        <v>11</v>
      </c>
      <c r="I17" s="428">
        <v>12</v>
      </c>
      <c r="J17" s="427">
        <f>H17-I17</f>
        <v>-1</v>
      </c>
      <c r="K17" s="58"/>
      <c r="L17" s="58"/>
      <c r="M17" s="123">
        <v>3884</v>
      </c>
    </row>
    <row r="18" spans="1:13" ht="15.75" customHeight="1">
      <c r="A18" s="68"/>
      <c r="B18" s="68"/>
      <c r="C18" s="116" t="s">
        <v>19</v>
      </c>
      <c r="D18" s="354" t="s">
        <v>192</v>
      </c>
      <c r="E18" s="427">
        <v>15</v>
      </c>
      <c r="F18" s="428">
        <v>9</v>
      </c>
      <c r="G18" s="427">
        <f>E18-F18</f>
        <v>6</v>
      </c>
      <c r="H18" s="427">
        <v>14</v>
      </c>
      <c r="I18" s="428">
        <v>11</v>
      </c>
      <c r="J18" s="427">
        <f>H18-I18</f>
        <v>3</v>
      </c>
      <c r="K18" s="58"/>
      <c r="L18" s="58"/>
      <c r="M18" s="123">
        <v>3730</v>
      </c>
    </row>
    <row r="19" spans="1:13" ht="15.75" customHeight="1">
      <c r="A19" s="68"/>
      <c r="B19" s="68"/>
      <c r="C19" s="116"/>
      <c r="D19" s="354"/>
      <c r="E19" s="429"/>
      <c r="F19" s="430"/>
      <c r="G19" s="427"/>
      <c r="H19" s="429"/>
      <c r="I19" s="430"/>
      <c r="J19" s="427"/>
      <c r="K19" s="58"/>
      <c r="L19" s="58"/>
      <c r="M19" s="123"/>
    </row>
    <row r="20" spans="1:13" ht="15.75" customHeight="1">
      <c r="A20" s="68"/>
      <c r="B20" s="68"/>
      <c r="C20" s="116" t="s">
        <v>20</v>
      </c>
      <c r="D20" s="354" t="s">
        <v>193</v>
      </c>
      <c r="E20" s="427">
        <v>18</v>
      </c>
      <c r="F20" s="428">
        <v>6</v>
      </c>
      <c r="G20" s="427">
        <f>E20-F20</f>
        <v>12</v>
      </c>
      <c r="H20" s="427">
        <v>22</v>
      </c>
      <c r="I20" s="428">
        <v>13</v>
      </c>
      <c r="J20" s="427">
        <f>H20-I20</f>
        <v>9</v>
      </c>
      <c r="K20" s="58"/>
      <c r="L20" s="58"/>
      <c r="M20" s="123">
        <v>3730</v>
      </c>
    </row>
    <row r="21" spans="1:13" ht="15.75" customHeight="1">
      <c r="A21" s="68"/>
      <c r="B21" s="68"/>
      <c r="C21" s="116" t="s">
        <v>465</v>
      </c>
      <c r="D21" s="354" t="s">
        <v>27</v>
      </c>
      <c r="E21" s="427">
        <v>7</v>
      </c>
      <c r="F21" s="428">
        <v>12</v>
      </c>
      <c r="G21" s="427">
        <f>E21-F21</f>
        <v>-5</v>
      </c>
      <c r="H21" s="427">
        <v>3</v>
      </c>
      <c r="I21" s="428">
        <v>5</v>
      </c>
      <c r="J21" s="427">
        <f>H21-I21</f>
        <v>-2</v>
      </c>
      <c r="K21" s="58"/>
      <c r="L21" s="58"/>
      <c r="M21" s="123">
        <v>3060</v>
      </c>
    </row>
    <row r="22" spans="1:13" ht="15.75" customHeight="1">
      <c r="A22" s="68"/>
      <c r="B22" s="68"/>
      <c r="C22" s="116" t="s">
        <v>21</v>
      </c>
      <c r="D22" s="354" t="s">
        <v>194</v>
      </c>
      <c r="E22" s="427">
        <v>15</v>
      </c>
      <c r="F22" s="428">
        <v>7</v>
      </c>
      <c r="G22" s="427">
        <f>E22-F22</f>
        <v>8</v>
      </c>
      <c r="H22" s="427">
        <v>12</v>
      </c>
      <c r="I22" s="428">
        <v>4</v>
      </c>
      <c r="J22" s="427">
        <f>H22-I22</f>
        <v>8</v>
      </c>
      <c r="K22" s="58"/>
      <c r="L22" s="58"/>
      <c r="M22" s="123">
        <v>3015</v>
      </c>
    </row>
    <row r="23" spans="1:13" ht="15.75" customHeight="1">
      <c r="A23" s="68"/>
      <c r="B23" s="68"/>
      <c r="C23" s="116"/>
      <c r="D23" s="354"/>
      <c r="E23" s="429"/>
      <c r="F23" s="430"/>
      <c r="G23" s="427"/>
      <c r="H23" s="429"/>
      <c r="I23" s="430"/>
      <c r="J23" s="427"/>
      <c r="K23" s="58"/>
      <c r="L23" s="58"/>
      <c r="M23" s="123"/>
    </row>
    <row r="24" spans="1:13" ht="15.75" customHeight="1">
      <c r="A24" s="68"/>
      <c r="B24" s="68"/>
      <c r="C24" s="116" t="s">
        <v>22</v>
      </c>
      <c r="D24" s="354" t="s">
        <v>195</v>
      </c>
      <c r="E24" s="427">
        <v>7</v>
      </c>
      <c r="F24" s="428">
        <v>4</v>
      </c>
      <c r="G24" s="427">
        <f>E24-F24</f>
        <v>3</v>
      </c>
      <c r="H24" s="427">
        <v>5</v>
      </c>
      <c r="I24" s="428">
        <v>7</v>
      </c>
      <c r="J24" s="427">
        <f>H24-I24</f>
        <v>-2</v>
      </c>
      <c r="K24" s="58"/>
      <c r="L24" s="58"/>
      <c r="M24" s="123">
        <v>3304</v>
      </c>
    </row>
    <row r="25" spans="1:13" ht="15.75" customHeight="1">
      <c r="A25" s="68"/>
      <c r="B25" s="68"/>
      <c r="C25" s="116" t="s">
        <v>38</v>
      </c>
      <c r="D25" s="354" t="s">
        <v>196</v>
      </c>
      <c r="E25" s="427">
        <v>18</v>
      </c>
      <c r="F25" s="428">
        <v>9</v>
      </c>
      <c r="G25" s="427">
        <f>E25-F25</f>
        <v>9</v>
      </c>
      <c r="H25" s="427">
        <v>18</v>
      </c>
      <c r="I25" s="428">
        <v>10</v>
      </c>
      <c r="J25" s="427">
        <f>H25-I25</f>
        <v>8</v>
      </c>
      <c r="K25" s="58"/>
      <c r="L25" s="58"/>
      <c r="M25" s="123">
        <v>4559</v>
      </c>
    </row>
    <row r="26" spans="1:13" ht="15.75" customHeight="1">
      <c r="A26" s="68"/>
      <c r="B26" s="68"/>
      <c r="C26" s="116" t="s">
        <v>494</v>
      </c>
      <c r="D26" s="354" t="s">
        <v>197</v>
      </c>
      <c r="E26" s="427">
        <v>18</v>
      </c>
      <c r="F26" s="428">
        <v>10</v>
      </c>
      <c r="G26" s="427">
        <f>E26-F26</f>
        <v>8</v>
      </c>
      <c r="H26" s="427">
        <v>11</v>
      </c>
      <c r="I26" s="428">
        <v>10</v>
      </c>
      <c r="J26" s="427">
        <f>H26-I26</f>
        <v>1</v>
      </c>
      <c r="K26" s="58"/>
      <c r="L26" s="58"/>
      <c r="M26" s="123">
        <v>5415</v>
      </c>
    </row>
    <row r="27" spans="1:13" ht="15.75" customHeight="1">
      <c r="A27" s="68"/>
      <c r="B27" s="68"/>
      <c r="C27" s="116"/>
      <c r="D27" s="354"/>
      <c r="E27" s="429"/>
      <c r="F27" s="430"/>
      <c r="G27" s="427"/>
      <c r="H27" s="429"/>
      <c r="I27" s="430"/>
      <c r="J27" s="427"/>
      <c r="K27" s="58"/>
      <c r="L27" s="58"/>
      <c r="M27" s="123"/>
    </row>
    <row r="28" spans="1:13" ht="15.75" customHeight="1">
      <c r="A28" s="68"/>
      <c r="B28" s="68"/>
      <c r="C28" s="116" t="s">
        <v>39</v>
      </c>
      <c r="D28" s="354" t="s">
        <v>198</v>
      </c>
      <c r="E28" s="427">
        <v>13</v>
      </c>
      <c r="F28" s="428">
        <v>11</v>
      </c>
      <c r="G28" s="427">
        <f>E28-F28</f>
        <v>2</v>
      </c>
      <c r="H28" s="427">
        <v>15</v>
      </c>
      <c r="I28" s="428">
        <v>10</v>
      </c>
      <c r="J28" s="427">
        <f>H28-I28</f>
        <v>5</v>
      </c>
      <c r="K28" s="58"/>
      <c r="L28" s="58"/>
      <c r="M28" s="123">
        <v>3072</v>
      </c>
    </row>
    <row r="29" spans="1:13" ht="15.75" customHeight="1">
      <c r="A29" s="68"/>
      <c r="B29" s="68"/>
      <c r="C29" s="116" t="s">
        <v>23</v>
      </c>
      <c r="D29" s="354" t="s">
        <v>199</v>
      </c>
      <c r="E29" s="427">
        <v>6</v>
      </c>
      <c r="F29" s="428">
        <v>7</v>
      </c>
      <c r="G29" s="427">
        <f>E29-F29</f>
        <v>-1</v>
      </c>
      <c r="H29" s="427">
        <v>10</v>
      </c>
      <c r="I29" s="428">
        <v>5</v>
      </c>
      <c r="J29" s="427">
        <f>H29-I29</f>
        <v>5</v>
      </c>
      <c r="K29" s="58"/>
      <c r="L29" s="58"/>
      <c r="M29" s="123">
        <v>2375</v>
      </c>
    </row>
    <row r="30" spans="1:13" ht="15.75" customHeight="1">
      <c r="A30" s="68"/>
      <c r="B30" s="68"/>
      <c r="C30" s="116" t="s">
        <v>40</v>
      </c>
      <c r="D30" s="354" t="s">
        <v>200</v>
      </c>
      <c r="E30" s="427">
        <v>561</v>
      </c>
      <c r="F30" s="428">
        <v>45</v>
      </c>
      <c r="G30" s="427">
        <f>E30-F30</f>
        <v>516</v>
      </c>
      <c r="H30" s="427">
        <v>597</v>
      </c>
      <c r="I30" s="428">
        <v>38</v>
      </c>
      <c r="J30" s="427">
        <f>H30-I30</f>
        <v>559</v>
      </c>
      <c r="K30" s="58"/>
      <c r="L30" s="58"/>
      <c r="M30" s="123">
        <v>20338</v>
      </c>
    </row>
    <row r="31" spans="1:13" ht="15.75" customHeight="1">
      <c r="A31" s="68"/>
      <c r="B31" s="68"/>
      <c r="C31" s="210" t="s">
        <v>24</v>
      </c>
      <c r="D31" s="431" t="s">
        <v>201</v>
      </c>
      <c r="E31" s="432">
        <v>17</v>
      </c>
      <c r="F31" s="422">
        <v>1</v>
      </c>
      <c r="G31" s="432">
        <f>E31-F31</f>
        <v>16</v>
      </c>
      <c r="H31" s="432">
        <v>13</v>
      </c>
      <c r="I31" s="422">
        <v>6</v>
      </c>
      <c r="J31" s="432">
        <f>H31-I31</f>
        <v>7</v>
      </c>
      <c r="K31" s="58"/>
      <c r="L31" s="58"/>
      <c r="M31" s="125">
        <v>2266</v>
      </c>
    </row>
    <row r="32" spans="1:13" ht="10.5" customHeight="1">
      <c r="A32" s="68"/>
      <c r="B32" s="68"/>
      <c r="C32" s="90"/>
      <c r="D32" s="90"/>
      <c r="E32" s="90"/>
      <c r="F32" s="263"/>
      <c r="G32" s="110"/>
      <c r="H32" s="90"/>
      <c r="I32" s="68"/>
      <c r="J32" s="93"/>
      <c r="K32" s="58"/>
      <c r="L32" s="58"/>
      <c r="M32" s="93">
        <f>SUM(M8:M31)</f>
        <v>91469</v>
      </c>
    </row>
    <row r="33" spans="1:13" ht="10.5" customHeight="1">
      <c r="A33" s="68"/>
      <c r="B33" s="68"/>
      <c r="C33" s="90"/>
      <c r="D33" s="90"/>
      <c r="E33" s="111" t="s">
        <v>875</v>
      </c>
      <c r="F33" s="111"/>
      <c r="G33" s="111"/>
      <c r="H33" s="111"/>
      <c r="I33" s="68"/>
      <c r="J33" s="68"/>
      <c r="K33" s="58"/>
      <c r="L33" s="58"/>
      <c r="M33" s="58"/>
    </row>
    <row r="34" spans="1:13" ht="10.5" customHeight="1">
      <c r="A34" s="68"/>
      <c r="B34" s="68"/>
      <c r="C34" s="90"/>
      <c r="D34" s="90"/>
      <c r="E34" s="264" t="s">
        <v>876</v>
      </c>
      <c r="F34" s="111"/>
      <c r="G34" s="111"/>
      <c r="H34" s="111"/>
      <c r="I34" s="68"/>
      <c r="J34" s="68"/>
      <c r="K34" s="58"/>
      <c r="L34" s="58"/>
      <c r="M34" s="58"/>
    </row>
    <row r="35" spans="1:13" ht="10.5" customHeight="1">
      <c r="A35" s="68"/>
      <c r="B35" s="68"/>
      <c r="C35" s="90"/>
      <c r="D35" s="90"/>
      <c r="E35" s="264"/>
      <c r="F35" s="264"/>
      <c r="G35" s="264"/>
      <c r="H35" s="264"/>
      <c r="I35" s="68"/>
      <c r="J35" s="68"/>
      <c r="K35" s="58"/>
      <c r="L35" s="58"/>
      <c r="M35" s="58"/>
    </row>
    <row r="36" spans="1:13" ht="10.5" customHeight="1">
      <c r="A36" s="68"/>
      <c r="B36" s="68"/>
      <c r="C36" s="90"/>
      <c r="D36" s="90"/>
      <c r="E36" s="264"/>
      <c r="F36" s="264"/>
      <c r="G36" s="264"/>
      <c r="H36" s="264"/>
      <c r="I36" s="68"/>
      <c r="J36" s="68"/>
      <c r="K36" s="58"/>
      <c r="L36" s="58"/>
      <c r="M36" s="58"/>
    </row>
    <row r="37" spans="1:13" ht="10.5" customHeight="1">
      <c r="A37" s="58"/>
      <c r="B37" s="58"/>
      <c r="C37" s="49"/>
      <c r="D37" s="49"/>
      <c r="E37" s="49"/>
      <c r="F37" s="49"/>
      <c r="G37" s="49"/>
      <c r="H37" s="49"/>
      <c r="I37" s="58"/>
      <c r="J37" s="68"/>
      <c r="K37" s="58"/>
      <c r="L37" s="58"/>
      <c r="M37" s="58"/>
    </row>
    <row r="38" spans="1:13" ht="12.75">
      <c r="A38" s="57"/>
      <c r="B38" s="57"/>
      <c r="C38" s="57"/>
      <c r="D38" s="57"/>
      <c r="E38" s="57"/>
      <c r="F38" s="57"/>
      <c r="G38" s="57"/>
      <c r="H38" s="57"/>
      <c r="I38" s="57"/>
      <c r="J38" s="80"/>
      <c r="K38" s="58"/>
      <c r="L38" s="58"/>
      <c r="M38" s="58"/>
    </row>
    <row r="39" spans="1:13" ht="12.75">
      <c r="A39" s="58"/>
      <c r="B39" s="58"/>
      <c r="C39" s="58"/>
      <c r="D39" s="58"/>
      <c r="E39" s="58"/>
      <c r="F39" s="58"/>
      <c r="G39" s="58"/>
      <c r="H39" s="58"/>
      <c r="I39" s="58"/>
      <c r="J39" s="68"/>
      <c r="K39" s="57"/>
      <c r="L39" s="57"/>
      <c r="M39" s="58"/>
    </row>
    <row r="40" spans="1:11" ht="12.75">
      <c r="A40" s="57"/>
      <c r="B40" s="57"/>
      <c r="C40" s="57"/>
      <c r="D40" s="57"/>
      <c r="E40" s="57"/>
      <c r="F40" s="57"/>
      <c r="G40" s="57"/>
      <c r="H40" s="57"/>
      <c r="I40" s="57"/>
      <c r="J40" s="80"/>
      <c r="K40" s="57"/>
    </row>
    <row r="44" spans="1:11" ht="12.75">
      <c r="A44" s="57"/>
      <c r="B44" s="57"/>
      <c r="C44" s="57"/>
      <c r="D44" s="57"/>
      <c r="E44" s="57"/>
      <c r="F44" s="57"/>
      <c r="G44" s="57"/>
      <c r="H44" s="57"/>
      <c r="I44" s="57"/>
      <c r="J44" s="80"/>
      <c r="K44" s="58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C1">
      <selection activeCell="E6" sqref="E6:E11"/>
    </sheetView>
  </sheetViews>
  <sheetFormatPr defaultColWidth="9.25390625" defaultRowHeight="12.75"/>
  <cols>
    <col min="1" max="1" width="1.37890625" style="68" hidden="1" customWidth="1"/>
    <col min="2" max="2" width="0.12890625" style="68" hidden="1" customWidth="1"/>
    <col min="3" max="3" width="1.12109375" style="68" customWidth="1"/>
    <col min="4" max="4" width="10.375" style="68" customWidth="1"/>
    <col min="5" max="5" width="13.125" style="68" customWidth="1"/>
    <col min="6" max="6" width="15.375" style="68" customWidth="1"/>
    <col min="7" max="7" width="9.25390625" style="68" customWidth="1"/>
    <col min="8" max="8" width="10.00390625" style="68" customWidth="1"/>
    <col min="9" max="9" width="8.00390625" style="68" customWidth="1"/>
    <col min="10" max="10" width="9.125" style="68" customWidth="1"/>
    <col min="11" max="11" width="8.75390625" style="68" customWidth="1"/>
    <col min="12" max="12" width="8.125" style="68" customWidth="1"/>
    <col min="13" max="13" width="12.25390625" style="68" customWidth="1"/>
    <col min="14" max="14" width="12.125" style="68" customWidth="1"/>
    <col min="15" max="15" width="8.375" style="68" customWidth="1"/>
    <col min="16" max="16" width="12.375" style="68" customWidth="1"/>
    <col min="17" max="17" width="10.375" style="68" customWidth="1"/>
    <col min="18" max="18" width="11.125" style="68" customWidth="1"/>
    <col min="19" max="19" width="10.375" style="68" customWidth="1"/>
    <col min="20" max="20" width="11.00390625" style="68" customWidth="1"/>
    <col min="21" max="16384" width="9.25390625" style="68" customWidth="1"/>
  </cols>
  <sheetData>
    <row r="1" spans="1:33" ht="15" customHeight="1">
      <c r="A1" s="116"/>
      <c r="B1" s="90"/>
      <c r="C1" s="90"/>
      <c r="D1" s="90"/>
      <c r="E1" s="90"/>
      <c r="F1" s="926" t="s">
        <v>1233</v>
      </c>
      <c r="G1" s="926"/>
      <c r="H1" s="926"/>
      <c r="I1" s="926"/>
      <c r="J1" s="926"/>
      <c r="K1" s="926"/>
      <c r="L1" s="926"/>
      <c r="M1" s="926"/>
      <c r="N1" s="926"/>
      <c r="O1" s="111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116"/>
      <c r="B2" s="90"/>
      <c r="C2" s="90"/>
      <c r="D2" s="90"/>
      <c r="E2" s="927" t="s">
        <v>1234</v>
      </c>
      <c r="F2" s="927"/>
      <c r="G2" s="927"/>
      <c r="H2" s="927"/>
      <c r="I2" s="927"/>
      <c r="J2" s="927"/>
      <c r="K2" s="927"/>
      <c r="L2" s="927"/>
      <c r="M2" s="927"/>
      <c r="N2" s="927"/>
      <c r="O2" s="111"/>
      <c r="P2" s="11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9" customHeight="1">
      <c r="A3" s="116"/>
      <c r="B3" s="90"/>
      <c r="C3" s="90"/>
      <c r="D3" s="9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116"/>
      <c r="B4" s="90"/>
      <c r="C4" s="90"/>
      <c r="D4" s="641"/>
      <c r="E4" s="828" t="s">
        <v>1235</v>
      </c>
      <c r="F4" s="829"/>
      <c r="G4" s="829"/>
      <c r="H4" s="928"/>
      <c r="I4" s="642" t="s">
        <v>1236</v>
      </c>
      <c r="J4" s="643"/>
      <c r="K4" s="345" t="s">
        <v>1237</v>
      </c>
      <c r="L4" s="345" t="s">
        <v>1238</v>
      </c>
      <c r="M4" s="345" t="s">
        <v>1239</v>
      </c>
      <c r="N4" s="345" t="s">
        <v>1239</v>
      </c>
      <c r="O4" s="345" t="s">
        <v>1240</v>
      </c>
      <c r="P4" s="345" t="s">
        <v>1241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116"/>
      <c r="B5" s="93"/>
      <c r="C5" s="93"/>
      <c r="D5" s="644"/>
      <c r="E5" s="830" t="s">
        <v>1242</v>
      </c>
      <c r="F5" s="831"/>
      <c r="G5" s="831"/>
      <c r="H5" s="832"/>
      <c r="I5" s="645" t="s">
        <v>1243</v>
      </c>
      <c r="J5" s="646"/>
      <c r="K5" s="343" t="s">
        <v>1244</v>
      </c>
      <c r="L5" s="343" t="s">
        <v>1245</v>
      </c>
      <c r="M5" s="343" t="s">
        <v>1246</v>
      </c>
      <c r="N5" s="343" t="s">
        <v>1247</v>
      </c>
      <c r="O5" s="343" t="s">
        <v>1248</v>
      </c>
      <c r="P5" s="343" t="s">
        <v>1249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116"/>
      <c r="B6" s="90"/>
      <c r="C6" s="90"/>
      <c r="D6" s="327"/>
      <c r="E6" s="929" t="s">
        <v>93</v>
      </c>
      <c r="F6" s="54" t="s">
        <v>1250</v>
      </c>
      <c r="G6" s="929" t="s">
        <v>357</v>
      </c>
      <c r="H6" s="929" t="s">
        <v>1251</v>
      </c>
      <c r="I6" s="54" t="s">
        <v>1252</v>
      </c>
      <c r="J6" s="365" t="s">
        <v>1253</v>
      </c>
      <c r="K6" s="359" t="s">
        <v>1254</v>
      </c>
      <c r="L6" s="359" t="s">
        <v>1255</v>
      </c>
      <c r="M6" s="343" t="s">
        <v>1256</v>
      </c>
      <c r="N6" s="343" t="s">
        <v>1257</v>
      </c>
      <c r="O6" s="343" t="s">
        <v>1258</v>
      </c>
      <c r="P6" s="343" t="s">
        <v>1259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116"/>
      <c r="B7" s="90"/>
      <c r="C7" s="90"/>
      <c r="D7" s="52" t="s">
        <v>468</v>
      </c>
      <c r="E7" s="930"/>
      <c r="F7" s="54" t="s">
        <v>1260</v>
      </c>
      <c r="G7" s="930"/>
      <c r="H7" s="930"/>
      <c r="I7" s="54" t="s">
        <v>1261</v>
      </c>
      <c r="J7" s="54" t="s">
        <v>1262</v>
      </c>
      <c r="K7" s="359" t="s">
        <v>1263</v>
      </c>
      <c r="L7" s="359" t="s">
        <v>1264</v>
      </c>
      <c r="M7" s="359" t="s">
        <v>1265</v>
      </c>
      <c r="N7" s="359" t="s">
        <v>1266</v>
      </c>
      <c r="O7" s="359" t="s">
        <v>1267</v>
      </c>
      <c r="P7" s="343" t="s">
        <v>1268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116"/>
      <c r="B8" s="90"/>
      <c r="C8" s="90"/>
      <c r="D8" s="303" t="s">
        <v>207</v>
      </c>
      <c r="E8" s="930"/>
      <c r="F8" s="54" t="s">
        <v>1269</v>
      </c>
      <c r="G8" s="930"/>
      <c r="H8" s="930"/>
      <c r="I8" s="54" t="s">
        <v>1270</v>
      </c>
      <c r="J8" s="239" t="s">
        <v>1271</v>
      </c>
      <c r="K8" s="359" t="s">
        <v>1264</v>
      </c>
      <c r="L8" s="343"/>
      <c r="M8" s="359" t="s">
        <v>1272</v>
      </c>
      <c r="N8" s="359" t="s">
        <v>1272</v>
      </c>
      <c r="O8" s="359" t="s">
        <v>1273</v>
      </c>
      <c r="P8" s="359" t="s">
        <v>1274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116"/>
      <c r="B9" s="90"/>
      <c r="C9" s="90"/>
      <c r="D9" s="327"/>
      <c r="E9" s="930"/>
      <c r="F9" s="239" t="s">
        <v>1275</v>
      </c>
      <c r="G9" s="930"/>
      <c r="H9" s="930"/>
      <c r="I9" s="54" t="s">
        <v>1264</v>
      </c>
      <c r="J9" s="239" t="s">
        <v>1264</v>
      </c>
      <c r="K9" s="54"/>
      <c r="L9" s="54"/>
      <c r="M9" s="359" t="s">
        <v>1276</v>
      </c>
      <c r="N9" s="359" t="s">
        <v>1276</v>
      </c>
      <c r="O9" s="359" t="s">
        <v>1277</v>
      </c>
      <c r="P9" s="359" t="s">
        <v>1278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116"/>
      <c r="B10" s="90"/>
      <c r="C10" s="93"/>
      <c r="D10" s="327"/>
      <c r="E10" s="930"/>
      <c r="F10" s="239" t="s">
        <v>1279</v>
      </c>
      <c r="G10" s="930"/>
      <c r="H10" s="930"/>
      <c r="I10" s="54"/>
      <c r="J10" s="54"/>
      <c r="K10" s="54"/>
      <c r="L10" s="54"/>
      <c r="M10" s="343"/>
      <c r="N10" s="343"/>
      <c r="O10" s="359" t="s">
        <v>1280</v>
      </c>
      <c r="P10" s="359" t="s">
        <v>1281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0.5" customHeight="1">
      <c r="A11" s="116"/>
      <c r="B11" s="90"/>
      <c r="C11" s="93"/>
      <c r="D11" s="324"/>
      <c r="E11" s="931"/>
      <c r="F11" s="181" t="s">
        <v>1282</v>
      </c>
      <c r="G11" s="931"/>
      <c r="H11" s="931"/>
      <c r="I11" s="133"/>
      <c r="J11" s="133"/>
      <c r="K11" s="133"/>
      <c r="L11" s="133"/>
      <c r="M11" s="133"/>
      <c r="N11" s="133"/>
      <c r="O11" s="133"/>
      <c r="P11" s="34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customHeight="1">
      <c r="A12" s="125"/>
      <c r="B12" s="90"/>
      <c r="C12" s="90"/>
      <c r="D12" s="52" t="s">
        <v>739</v>
      </c>
      <c r="E12" s="52">
        <v>416</v>
      </c>
      <c r="F12" s="52"/>
      <c r="G12" s="52">
        <v>19</v>
      </c>
      <c r="H12" s="52">
        <v>41</v>
      </c>
      <c r="I12" s="52">
        <v>74</v>
      </c>
      <c r="J12" s="52">
        <v>94</v>
      </c>
      <c r="K12" s="52">
        <v>1290</v>
      </c>
      <c r="L12" s="52">
        <v>117</v>
      </c>
      <c r="M12" s="52">
        <v>138</v>
      </c>
      <c r="N12" s="52">
        <v>36</v>
      </c>
      <c r="O12" s="52">
        <v>276.2</v>
      </c>
      <c r="P12" s="52">
        <v>150</v>
      </c>
      <c r="AC12"/>
      <c r="AD12"/>
      <c r="AE12"/>
      <c r="AF12"/>
      <c r="AG12"/>
    </row>
    <row r="13" spans="1:33" ht="15" customHeight="1">
      <c r="A13" s="125"/>
      <c r="B13" s="90"/>
      <c r="C13" s="90"/>
      <c r="D13" s="52" t="s">
        <v>688</v>
      </c>
      <c r="E13" s="52">
        <v>399</v>
      </c>
      <c r="F13" s="52"/>
      <c r="G13" s="52">
        <v>19</v>
      </c>
      <c r="H13" s="52">
        <v>33</v>
      </c>
      <c r="I13" s="52">
        <v>61</v>
      </c>
      <c r="J13" s="52">
        <v>89</v>
      </c>
      <c r="K13" s="52">
        <v>1412</v>
      </c>
      <c r="L13" s="52">
        <v>95</v>
      </c>
      <c r="M13" s="52">
        <v>148</v>
      </c>
      <c r="N13" s="52">
        <v>31</v>
      </c>
      <c r="O13" s="52">
        <v>122.4</v>
      </c>
      <c r="P13" s="52">
        <v>162</v>
      </c>
      <c r="AC13"/>
      <c r="AD13"/>
      <c r="AE13"/>
      <c r="AF13"/>
      <c r="AG13"/>
    </row>
    <row r="14" spans="1:33" ht="15" customHeight="1">
      <c r="A14" s="125"/>
      <c r="B14" s="90"/>
      <c r="C14" s="90"/>
      <c r="D14" s="52" t="s">
        <v>501</v>
      </c>
      <c r="E14" s="52">
        <v>447</v>
      </c>
      <c r="F14" s="52">
        <v>2</v>
      </c>
      <c r="G14" s="52">
        <v>13</v>
      </c>
      <c r="H14" s="52">
        <v>47</v>
      </c>
      <c r="I14" s="52">
        <v>86</v>
      </c>
      <c r="J14" s="52">
        <v>83</v>
      </c>
      <c r="K14" s="52">
        <v>1493</v>
      </c>
      <c r="L14" s="52">
        <v>185</v>
      </c>
      <c r="M14" s="52">
        <v>139</v>
      </c>
      <c r="N14" s="52">
        <v>29</v>
      </c>
      <c r="O14" s="52">
        <v>190.4</v>
      </c>
      <c r="P14" s="52">
        <v>118</v>
      </c>
      <c r="AC14"/>
      <c r="AD14"/>
      <c r="AE14"/>
      <c r="AF14"/>
      <c r="AG14"/>
    </row>
    <row r="15" spans="1:33" ht="15" customHeight="1">
      <c r="A15" s="125"/>
      <c r="B15" s="90"/>
      <c r="C15" s="90"/>
      <c r="D15" s="52" t="s">
        <v>732</v>
      </c>
      <c r="E15" s="52">
        <v>464</v>
      </c>
      <c r="F15" s="52"/>
      <c r="G15" s="52">
        <v>17</v>
      </c>
      <c r="H15" s="52">
        <v>33</v>
      </c>
      <c r="I15" s="52">
        <v>92</v>
      </c>
      <c r="J15" s="52">
        <v>57</v>
      </c>
      <c r="K15" s="52">
        <v>1405</v>
      </c>
      <c r="L15" s="52">
        <v>155</v>
      </c>
      <c r="M15" s="52">
        <v>107</v>
      </c>
      <c r="N15" s="52">
        <v>17</v>
      </c>
      <c r="O15" s="52">
        <v>326.3</v>
      </c>
      <c r="P15" s="52">
        <v>107</v>
      </c>
      <c r="AC15"/>
      <c r="AD15"/>
      <c r="AE15"/>
      <c r="AF15"/>
      <c r="AG15"/>
    </row>
    <row r="16" spans="1:33" ht="15" customHeight="1">
      <c r="A16" s="125"/>
      <c r="B16" s="90"/>
      <c r="C16" s="90"/>
      <c r="D16" s="52" t="s">
        <v>142</v>
      </c>
      <c r="E16" s="52">
        <v>444</v>
      </c>
      <c r="F16" s="52"/>
      <c r="G16" s="52">
        <v>13</v>
      </c>
      <c r="H16" s="52">
        <v>50</v>
      </c>
      <c r="I16" s="52">
        <v>74</v>
      </c>
      <c r="J16" s="52">
        <v>98</v>
      </c>
      <c r="K16" s="52">
        <v>1478</v>
      </c>
      <c r="L16" s="52">
        <v>208</v>
      </c>
      <c r="M16" s="52">
        <v>145</v>
      </c>
      <c r="N16" s="52">
        <v>45</v>
      </c>
      <c r="O16" s="52">
        <v>422.5</v>
      </c>
      <c r="P16" s="52">
        <v>101</v>
      </c>
      <c r="Q16" s="76"/>
      <c r="AC16"/>
      <c r="AD16"/>
      <c r="AE16"/>
      <c r="AF16"/>
      <c r="AG16"/>
    </row>
    <row r="17" spans="1:33" ht="15" customHeight="1">
      <c r="A17" s="125"/>
      <c r="B17" s="90"/>
      <c r="C17" s="90"/>
      <c r="D17" s="52" t="s">
        <v>273</v>
      </c>
      <c r="E17" s="52">
        <v>517</v>
      </c>
      <c r="F17" s="52"/>
      <c r="G17" s="52">
        <v>30</v>
      </c>
      <c r="H17" s="52">
        <v>50</v>
      </c>
      <c r="I17" s="52">
        <v>74</v>
      </c>
      <c r="J17" s="52">
        <v>164</v>
      </c>
      <c r="K17" s="52">
        <v>1488</v>
      </c>
      <c r="L17" s="52">
        <v>236</v>
      </c>
      <c r="M17" s="52">
        <v>166</v>
      </c>
      <c r="N17" s="52">
        <v>60</v>
      </c>
      <c r="O17" s="129">
        <v>329</v>
      </c>
      <c r="P17" s="52">
        <v>98</v>
      </c>
      <c r="AC17"/>
      <c r="AD17"/>
      <c r="AE17"/>
      <c r="AF17"/>
      <c r="AG17"/>
    </row>
    <row r="18" spans="1:33" ht="15" customHeight="1">
      <c r="A18" s="125"/>
      <c r="B18" s="90"/>
      <c r="C18" s="90"/>
      <c r="D18" s="52" t="s">
        <v>285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AC18"/>
      <c r="AD18"/>
      <c r="AE18"/>
      <c r="AF18"/>
      <c r="AG18"/>
    </row>
    <row r="19" spans="1:33" ht="15" customHeight="1">
      <c r="A19" s="125"/>
      <c r="B19" s="90"/>
      <c r="C19" s="90"/>
      <c r="D19" s="52" t="s">
        <v>792</v>
      </c>
      <c r="E19" s="52">
        <v>467</v>
      </c>
      <c r="F19" s="52"/>
      <c r="G19" s="52">
        <v>26</v>
      </c>
      <c r="H19" s="52">
        <v>20</v>
      </c>
      <c r="I19" s="52">
        <v>91</v>
      </c>
      <c r="J19" s="52">
        <v>125</v>
      </c>
      <c r="K19" s="52">
        <v>1337</v>
      </c>
      <c r="L19" s="52">
        <v>223</v>
      </c>
      <c r="M19" s="52">
        <v>159</v>
      </c>
      <c r="N19" s="52">
        <v>29</v>
      </c>
      <c r="O19" s="52">
        <v>896.4</v>
      </c>
      <c r="P19" s="52">
        <v>37</v>
      </c>
      <c r="AC19"/>
      <c r="AD19"/>
      <c r="AE19"/>
      <c r="AF19"/>
      <c r="AG19"/>
    </row>
    <row r="20" spans="1:33" ht="15" customHeight="1">
      <c r="A20" s="125"/>
      <c r="B20" s="90"/>
      <c r="C20" s="90"/>
      <c r="D20" s="52" t="s">
        <v>839</v>
      </c>
      <c r="E20" s="52">
        <v>486</v>
      </c>
      <c r="F20" s="52"/>
      <c r="G20" s="52">
        <v>34</v>
      </c>
      <c r="H20" s="52">
        <v>32</v>
      </c>
      <c r="I20" s="52">
        <v>79</v>
      </c>
      <c r="J20" s="52">
        <v>131</v>
      </c>
      <c r="K20" s="52">
        <v>1149</v>
      </c>
      <c r="L20" s="52">
        <v>202</v>
      </c>
      <c r="M20" s="52">
        <v>185</v>
      </c>
      <c r="N20" s="52">
        <v>42</v>
      </c>
      <c r="O20" s="52">
        <v>528.8</v>
      </c>
      <c r="P20" s="52">
        <v>23</v>
      </c>
      <c r="AC20"/>
      <c r="AD20"/>
      <c r="AE20"/>
      <c r="AF20"/>
      <c r="AG20"/>
    </row>
    <row r="21" spans="1:19" ht="15" customHeight="1">
      <c r="A21" s="116"/>
      <c r="B21" s="90"/>
      <c r="C21" s="90"/>
      <c r="D21" s="52" t="s">
        <v>854</v>
      </c>
      <c r="E21" s="52">
        <v>400</v>
      </c>
      <c r="F21" s="52"/>
      <c r="G21" s="52">
        <v>28</v>
      </c>
      <c r="H21" s="52">
        <v>17</v>
      </c>
      <c r="I21" s="52">
        <v>50</v>
      </c>
      <c r="J21" s="52">
        <v>109</v>
      </c>
      <c r="K21" s="52">
        <v>1212</v>
      </c>
      <c r="L21" s="52">
        <v>385</v>
      </c>
      <c r="M21" s="52">
        <v>154</v>
      </c>
      <c r="N21" s="52">
        <v>31</v>
      </c>
      <c r="O21" s="52">
        <v>572.4</v>
      </c>
      <c r="P21" s="52">
        <v>4</v>
      </c>
      <c r="Q21" s="76"/>
      <c r="R21" s="76"/>
      <c r="S21" s="647"/>
    </row>
    <row r="22" spans="1:33" ht="15" customHeight="1">
      <c r="A22" s="90"/>
      <c r="B22" s="90"/>
      <c r="C22" s="103"/>
      <c r="D22" s="53" t="s">
        <v>828</v>
      </c>
      <c r="E22" s="53">
        <v>32</v>
      </c>
      <c r="F22" s="53"/>
      <c r="G22" s="53">
        <v>3</v>
      </c>
      <c r="H22" s="53">
        <v>3</v>
      </c>
      <c r="I22" s="53">
        <v>4</v>
      </c>
      <c r="J22" s="53">
        <v>11</v>
      </c>
      <c r="K22" s="53">
        <v>140</v>
      </c>
      <c r="L22" s="53">
        <v>37</v>
      </c>
      <c r="M22" s="53">
        <v>12</v>
      </c>
      <c r="N22" s="53">
        <v>5</v>
      </c>
      <c r="O22" s="53">
        <v>102.3</v>
      </c>
      <c r="P22" s="53">
        <v>2</v>
      </c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4.25" customHeight="1">
      <c r="A23" s="90"/>
      <c r="B23" s="90"/>
      <c r="C23" s="103"/>
      <c r="D23" s="52" t="s">
        <v>859</v>
      </c>
      <c r="E23" s="52">
        <v>82</v>
      </c>
      <c r="F23" s="52"/>
      <c r="G23" s="52">
        <v>4</v>
      </c>
      <c r="H23" s="52">
        <v>4</v>
      </c>
      <c r="I23" s="52">
        <v>9</v>
      </c>
      <c r="J23" s="52">
        <v>25</v>
      </c>
      <c r="K23" s="52">
        <v>295</v>
      </c>
      <c r="L23" s="52">
        <v>71</v>
      </c>
      <c r="M23" s="52">
        <v>30</v>
      </c>
      <c r="N23" s="52">
        <v>9</v>
      </c>
      <c r="O23" s="52">
        <v>102.3</v>
      </c>
      <c r="P23" s="52">
        <v>4</v>
      </c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4:17" ht="13.5" customHeight="1">
      <c r="D24" s="52" t="s">
        <v>866</v>
      </c>
      <c r="E24" s="52">
        <v>129</v>
      </c>
      <c r="F24" s="52"/>
      <c r="G24" s="52">
        <v>4</v>
      </c>
      <c r="H24" s="52">
        <v>5</v>
      </c>
      <c r="I24" s="52">
        <v>13</v>
      </c>
      <c r="J24" s="52">
        <v>35</v>
      </c>
      <c r="K24" s="52">
        <v>382</v>
      </c>
      <c r="L24" s="52">
        <v>107</v>
      </c>
      <c r="M24" s="52">
        <v>44</v>
      </c>
      <c r="N24" s="52">
        <v>14</v>
      </c>
      <c r="O24" s="52">
        <v>137.8</v>
      </c>
      <c r="P24" s="52">
        <v>4</v>
      </c>
      <c r="Q24" s="49"/>
    </row>
    <row r="25" spans="4:17" ht="13.5" customHeight="1">
      <c r="D25" s="52" t="s">
        <v>1283</v>
      </c>
      <c r="E25" s="52">
        <v>154</v>
      </c>
      <c r="F25" s="52"/>
      <c r="G25" s="52">
        <v>6</v>
      </c>
      <c r="H25" s="52">
        <v>5</v>
      </c>
      <c r="I25" s="52">
        <v>14</v>
      </c>
      <c r="J25" s="52">
        <v>44</v>
      </c>
      <c r="K25" s="52">
        <v>512</v>
      </c>
      <c r="L25" s="52">
        <v>159</v>
      </c>
      <c r="M25" s="52">
        <v>54</v>
      </c>
      <c r="N25" s="52">
        <v>14</v>
      </c>
      <c r="O25" s="52">
        <v>170.2</v>
      </c>
      <c r="P25" s="52">
        <v>4</v>
      </c>
      <c r="Q25" s="49"/>
    </row>
    <row r="26" spans="4:17" ht="12.75" customHeight="1">
      <c r="D26" s="50" t="s">
        <v>1093</v>
      </c>
      <c r="E26" s="50">
        <v>187</v>
      </c>
      <c r="F26" s="50"/>
      <c r="G26" s="50">
        <v>7</v>
      </c>
      <c r="H26" s="50">
        <v>7</v>
      </c>
      <c r="I26" s="50">
        <v>24</v>
      </c>
      <c r="J26" s="50">
        <v>51</v>
      </c>
      <c r="K26" s="50">
        <v>658</v>
      </c>
      <c r="L26" s="50">
        <v>205</v>
      </c>
      <c r="M26" s="50">
        <v>68</v>
      </c>
      <c r="N26" s="50">
        <v>15</v>
      </c>
      <c r="O26" s="330">
        <v>228</v>
      </c>
      <c r="P26" s="50">
        <v>4</v>
      </c>
      <c r="Q26" s="49"/>
    </row>
    <row r="27" spans="4:17" ht="12.75" customHeight="1">
      <c r="D27" s="52" t="s">
        <v>841</v>
      </c>
      <c r="E27" s="52">
        <v>49</v>
      </c>
      <c r="F27" s="52"/>
      <c r="G27" s="52">
        <v>2</v>
      </c>
      <c r="H27" s="52">
        <v>9</v>
      </c>
      <c r="I27" s="52">
        <v>16</v>
      </c>
      <c r="J27" s="52">
        <v>12</v>
      </c>
      <c r="K27" s="52">
        <v>87</v>
      </c>
      <c r="L27" s="52">
        <v>18</v>
      </c>
      <c r="M27" s="52">
        <v>12</v>
      </c>
      <c r="N27" s="52">
        <v>7</v>
      </c>
      <c r="O27" s="52">
        <v>58.4</v>
      </c>
      <c r="P27" s="52">
        <v>3</v>
      </c>
      <c r="Q27" s="49"/>
    </row>
    <row r="28" spans="4:17" ht="15" customHeight="1">
      <c r="D28" s="52" t="s">
        <v>860</v>
      </c>
      <c r="E28" s="52">
        <v>57</v>
      </c>
      <c r="F28" s="52"/>
      <c r="G28" s="52">
        <v>3</v>
      </c>
      <c r="H28" s="52">
        <v>9</v>
      </c>
      <c r="I28" s="52">
        <v>20</v>
      </c>
      <c r="J28" s="52">
        <v>20</v>
      </c>
      <c r="K28" s="52">
        <v>148</v>
      </c>
      <c r="L28" s="52">
        <v>40</v>
      </c>
      <c r="M28" s="52">
        <v>21</v>
      </c>
      <c r="N28" s="52">
        <v>12</v>
      </c>
      <c r="O28" s="52">
        <v>114.5</v>
      </c>
      <c r="P28" s="52">
        <v>5</v>
      </c>
      <c r="Q28" s="49"/>
    </row>
    <row r="29" spans="4:17" ht="15" customHeight="1">
      <c r="D29" s="52" t="s">
        <v>1284</v>
      </c>
      <c r="E29" s="52">
        <v>103</v>
      </c>
      <c r="F29" s="52"/>
      <c r="G29" s="52">
        <v>4</v>
      </c>
      <c r="H29" s="52">
        <v>11</v>
      </c>
      <c r="I29" s="52">
        <v>29</v>
      </c>
      <c r="J29" s="52">
        <v>24</v>
      </c>
      <c r="K29" s="52">
        <v>211</v>
      </c>
      <c r="L29" s="52">
        <v>94</v>
      </c>
      <c r="M29" s="52">
        <v>29</v>
      </c>
      <c r="N29" s="52">
        <v>12</v>
      </c>
      <c r="O29" s="52">
        <v>171.7</v>
      </c>
      <c r="P29" s="52">
        <v>6</v>
      </c>
      <c r="Q29" s="49"/>
    </row>
    <row r="30" spans="4:16" ht="13.5" customHeight="1">
      <c r="D30" s="52" t="s">
        <v>1285</v>
      </c>
      <c r="E30" s="52">
        <v>129</v>
      </c>
      <c r="F30" s="52"/>
      <c r="G30" s="52">
        <v>7</v>
      </c>
      <c r="H30" s="52">
        <v>16</v>
      </c>
      <c r="I30" s="52">
        <v>37</v>
      </c>
      <c r="J30" s="52">
        <v>34</v>
      </c>
      <c r="K30" s="52">
        <v>313</v>
      </c>
      <c r="L30" s="52">
        <v>149</v>
      </c>
      <c r="M30" s="52">
        <v>41</v>
      </c>
      <c r="N30" s="52">
        <v>12</v>
      </c>
      <c r="O30" s="52">
        <v>199.5</v>
      </c>
      <c r="P30" s="52">
        <v>6</v>
      </c>
    </row>
    <row r="31" spans="4:16" ht="12.75" customHeight="1">
      <c r="D31" s="50" t="s">
        <v>1094</v>
      </c>
      <c r="E31" s="50">
        <v>179</v>
      </c>
      <c r="F31" s="50"/>
      <c r="G31" s="50">
        <v>10</v>
      </c>
      <c r="H31" s="50">
        <v>18</v>
      </c>
      <c r="I31" s="50">
        <v>48</v>
      </c>
      <c r="J31" s="50">
        <v>48</v>
      </c>
      <c r="K31" s="50">
        <v>416</v>
      </c>
      <c r="L31" s="50">
        <v>218</v>
      </c>
      <c r="M31" s="50">
        <v>62</v>
      </c>
      <c r="N31" s="50">
        <v>14</v>
      </c>
      <c r="O31" s="50">
        <v>230.4</v>
      </c>
      <c r="P31" s="50">
        <v>6</v>
      </c>
    </row>
    <row r="32" spans="8:12" ht="10.5">
      <c r="H32" s="49"/>
      <c r="I32" s="49"/>
      <c r="J32" s="88" t="s">
        <v>1286</v>
      </c>
      <c r="K32" s="88"/>
      <c r="L32" s="49"/>
    </row>
    <row r="33" spans="8:12" ht="10.5">
      <c r="H33" s="52"/>
      <c r="I33" s="226" t="s">
        <v>1287</v>
      </c>
      <c r="J33" s="49"/>
      <c r="K33" s="52"/>
      <c r="L33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G45" sqref="G45"/>
    </sheetView>
  </sheetViews>
  <sheetFormatPr defaultColWidth="9.25390625" defaultRowHeight="12.75"/>
  <cols>
    <col min="1" max="1" width="4.25390625" style="125" customWidth="1"/>
    <col min="2" max="2" width="35.25390625" style="125" customWidth="1"/>
    <col min="3" max="3" width="27.75390625" style="163" customWidth="1"/>
    <col min="4" max="10" width="6.875" style="116" customWidth="1"/>
    <col min="11" max="11" width="13.375" style="116" customWidth="1"/>
    <col min="12" max="12" width="14.75390625" style="116" customWidth="1"/>
    <col min="13" max="16384" width="9.25390625" style="116" customWidth="1"/>
  </cols>
  <sheetData>
    <row r="2" spans="3:12" ht="12.75">
      <c r="C2" s="90"/>
      <c r="D2" s="111"/>
      <c r="E2" s="236" t="s">
        <v>1288</v>
      </c>
      <c r="G2" s="111"/>
      <c r="H2" s="111"/>
      <c r="I2" s="111"/>
      <c r="J2" s="111"/>
      <c r="K2" s="90" t="s">
        <v>515</v>
      </c>
      <c r="L2" s="90"/>
    </row>
    <row r="3" spans="3:12" ht="12.75">
      <c r="C3" s="90"/>
      <c r="D3" s="90"/>
      <c r="E3" s="172" t="s">
        <v>1289</v>
      </c>
      <c r="G3" s="90"/>
      <c r="H3" s="90"/>
      <c r="I3" s="90"/>
      <c r="J3" s="90"/>
      <c r="K3" s="90"/>
      <c r="L3" s="90"/>
    </row>
    <row r="4" spans="3:12" ht="12.75">
      <c r="C4" s="933" t="s">
        <v>1290</v>
      </c>
      <c r="D4" s="933"/>
      <c r="E4" s="933"/>
      <c r="F4" s="933"/>
      <c r="G4" s="933"/>
      <c r="H4" s="933"/>
      <c r="I4" s="933"/>
      <c r="J4" s="933"/>
      <c r="K4" s="933"/>
      <c r="L4" s="933"/>
    </row>
    <row r="5" spans="3:12" ht="12.75">
      <c r="C5" s="934" t="s">
        <v>1291</v>
      </c>
      <c r="D5" s="934"/>
      <c r="E5" s="934"/>
      <c r="F5" s="934"/>
      <c r="G5" s="934"/>
      <c r="H5" s="934"/>
      <c r="I5" s="934"/>
      <c r="J5" s="934"/>
      <c r="K5" s="934"/>
      <c r="L5" s="934"/>
    </row>
    <row r="7" spans="1:13" ht="12.75">
      <c r="A7" s="935" t="s">
        <v>1292</v>
      </c>
      <c r="B7" s="935"/>
      <c r="C7" s="935" t="s">
        <v>1293</v>
      </c>
      <c r="D7" s="815" t="s">
        <v>1294</v>
      </c>
      <c r="E7" s="816"/>
      <c r="F7" s="816"/>
      <c r="G7" s="938"/>
      <c r="H7" s="828" t="s">
        <v>1295</v>
      </c>
      <c r="I7" s="829"/>
      <c r="J7" s="928"/>
      <c r="K7" s="98" t="s">
        <v>1296</v>
      </c>
      <c r="L7" s="98" t="s">
        <v>1297</v>
      </c>
      <c r="M7" s="211"/>
    </row>
    <row r="8" spans="1:13" ht="12.75">
      <c r="A8" s="936"/>
      <c r="B8" s="936"/>
      <c r="C8" s="936"/>
      <c r="D8" s="343">
        <v>2007</v>
      </c>
      <c r="E8" s="343">
        <v>2008</v>
      </c>
      <c r="F8" s="343">
        <v>2009</v>
      </c>
      <c r="G8" s="648">
        <v>2010</v>
      </c>
      <c r="H8" s="831" t="s">
        <v>1298</v>
      </c>
      <c r="I8" s="831"/>
      <c r="J8" s="832"/>
      <c r="K8" s="99" t="s">
        <v>1299</v>
      </c>
      <c r="L8" s="99" t="s">
        <v>1299</v>
      </c>
      <c r="M8" s="211"/>
    </row>
    <row r="9" spans="1:13" ht="12.75">
      <c r="A9" s="937"/>
      <c r="B9" s="937"/>
      <c r="C9" s="937"/>
      <c r="D9" s="346" t="s">
        <v>436</v>
      </c>
      <c r="E9" s="346" t="s">
        <v>436</v>
      </c>
      <c r="F9" s="346" t="s">
        <v>436</v>
      </c>
      <c r="G9" s="402" t="s">
        <v>436</v>
      </c>
      <c r="H9" s="649">
        <v>2010</v>
      </c>
      <c r="I9" s="650">
        <v>2011</v>
      </c>
      <c r="J9" s="650">
        <v>2012</v>
      </c>
      <c r="K9" s="219" t="s">
        <v>1300</v>
      </c>
      <c r="L9" s="219" t="s">
        <v>1300</v>
      </c>
      <c r="M9" s="93"/>
    </row>
    <row r="10" spans="1:13" ht="10.5" customHeight="1">
      <c r="A10" s="167" t="s">
        <v>1301</v>
      </c>
      <c r="B10" s="167"/>
      <c r="C10" s="651" t="s">
        <v>1302</v>
      </c>
      <c r="D10" s="49">
        <f>SUM(D11+D17+D19+D21+D23+D30+D31+D32+D33+D34+D35+D37+D38+D39+D40+D41)</f>
        <v>526</v>
      </c>
      <c r="E10" s="49">
        <f>SUM(E11+E17+E19+E21+E23+E30+E31+E32+E33+E34+E35+E37+E38+E39+E40+E41)</f>
        <v>431</v>
      </c>
      <c r="F10" s="49">
        <f>SUM(F11+F17+F19+F21+F23+F30+F31+F32+F33+F34+F35+F37+F38+F39+F40+F41)</f>
        <v>458</v>
      </c>
      <c r="G10" s="49">
        <f>SUM(G11+G17+G19+G21+G23+G30+G31+G32+G33+G34+G35+G37+G38+G39+G40+G41)</f>
        <v>385</v>
      </c>
      <c r="H10" s="49">
        <v>183</v>
      </c>
      <c r="I10" s="49">
        <v>188</v>
      </c>
      <c r="J10" s="49">
        <f>J11+J23+J32+J34+J35+J37+J19+J33</f>
        <v>174</v>
      </c>
      <c r="K10" s="640">
        <f>J10/H10*100</f>
        <v>95.08196721311475</v>
      </c>
      <c r="L10" s="640">
        <f>J10/I10*100</f>
        <v>92.5531914893617</v>
      </c>
      <c r="M10" s="90"/>
    </row>
    <row r="11" spans="1:13" ht="20.25" customHeight="1">
      <c r="A11" s="652" t="s">
        <v>1303</v>
      </c>
      <c r="B11" s="652"/>
      <c r="C11" s="653" t="s">
        <v>1304</v>
      </c>
      <c r="D11" s="654">
        <v>202</v>
      </c>
      <c r="E11" s="654">
        <v>132</v>
      </c>
      <c r="F11" s="654">
        <v>162</v>
      </c>
      <c r="G11" s="654">
        <v>116</v>
      </c>
      <c r="H11" s="654">
        <v>67</v>
      </c>
      <c r="I11" s="654">
        <v>54</v>
      </c>
      <c r="J11" s="654">
        <v>53</v>
      </c>
      <c r="K11" s="640">
        <f>J11/H11*100</f>
        <v>79.1044776119403</v>
      </c>
      <c r="L11" s="640">
        <f>J11/I11*100</f>
        <v>98.14814814814815</v>
      </c>
      <c r="M11" s="90"/>
    </row>
    <row r="12" spans="1:12" ht="11.25" customHeight="1">
      <c r="A12" s="125" t="s">
        <v>1305</v>
      </c>
      <c r="C12" s="163" t="s">
        <v>1306</v>
      </c>
      <c r="D12" s="655"/>
      <c r="E12" s="655"/>
      <c r="F12" s="655"/>
      <c r="G12" s="655"/>
      <c r="H12" s="655"/>
      <c r="I12" s="655"/>
      <c r="J12" s="655"/>
      <c r="K12" s="640"/>
      <c r="L12" s="640"/>
    </row>
    <row r="13" spans="2:12" ht="10.5" customHeight="1">
      <c r="B13" s="125" t="s">
        <v>1307</v>
      </c>
      <c r="C13" s="656" t="s">
        <v>1308</v>
      </c>
      <c r="D13" s="49">
        <v>3</v>
      </c>
      <c r="E13" s="49">
        <v>8</v>
      </c>
      <c r="F13" s="49">
        <v>4</v>
      </c>
      <c r="G13" s="49">
        <v>11</v>
      </c>
      <c r="H13" s="49">
        <v>3</v>
      </c>
      <c r="I13" s="49">
        <v>3</v>
      </c>
      <c r="J13" s="49">
        <v>2</v>
      </c>
      <c r="K13" s="640"/>
      <c r="L13" s="640">
        <f>J13/I13*100</f>
        <v>66.66666666666666</v>
      </c>
    </row>
    <row r="14" spans="2:12" ht="10.5" customHeight="1">
      <c r="B14" s="125" t="s">
        <v>1309</v>
      </c>
      <c r="C14" s="656" t="s">
        <v>1310</v>
      </c>
      <c r="D14" s="49">
        <v>2</v>
      </c>
      <c r="E14" s="49">
        <v>1</v>
      </c>
      <c r="F14" s="49">
        <v>1</v>
      </c>
      <c r="G14" s="49">
        <v>1</v>
      </c>
      <c r="H14" s="49">
        <v>1</v>
      </c>
      <c r="I14" s="49">
        <v>1</v>
      </c>
      <c r="J14" s="49"/>
      <c r="K14" s="640"/>
      <c r="L14" s="640"/>
    </row>
    <row r="15" spans="2:12" ht="16.5" customHeight="1">
      <c r="B15" s="387" t="s">
        <v>1311</v>
      </c>
      <c r="C15" s="657" t="s">
        <v>1312</v>
      </c>
      <c r="D15" s="49">
        <v>145</v>
      </c>
      <c r="E15" s="49">
        <v>117</v>
      </c>
      <c r="F15" s="49">
        <v>126</v>
      </c>
      <c r="G15" s="49">
        <v>99</v>
      </c>
      <c r="H15" s="49">
        <v>53</v>
      </c>
      <c r="I15" s="49">
        <v>41</v>
      </c>
      <c r="J15" s="49">
        <v>45</v>
      </c>
      <c r="K15" s="640">
        <f>J15/H15*100</f>
        <v>84.90566037735849</v>
      </c>
      <c r="L15" s="640">
        <f>J15/I15*100</f>
        <v>109.75609756097562</v>
      </c>
    </row>
    <row r="16" spans="2:12" ht="10.5" customHeight="1">
      <c r="B16" s="125" t="s">
        <v>1313</v>
      </c>
      <c r="C16" s="656" t="s">
        <v>1314</v>
      </c>
      <c r="D16" s="49">
        <v>52</v>
      </c>
      <c r="E16" s="49">
        <v>6</v>
      </c>
      <c r="F16" s="49">
        <v>30</v>
      </c>
      <c r="G16" s="49">
        <v>5</v>
      </c>
      <c r="H16" s="49">
        <v>10</v>
      </c>
      <c r="I16" s="49">
        <v>9</v>
      </c>
      <c r="J16" s="49">
        <v>6</v>
      </c>
      <c r="K16" s="640">
        <f>J16/H16*100</f>
        <v>60</v>
      </c>
      <c r="L16" s="640">
        <f>J16/I16*100</f>
        <v>66.66666666666666</v>
      </c>
    </row>
    <row r="17" spans="1:12" ht="10.5" customHeight="1">
      <c r="A17" s="125" t="s">
        <v>1315</v>
      </c>
      <c r="C17" s="163" t="s">
        <v>1316</v>
      </c>
      <c r="D17" s="49">
        <v>1</v>
      </c>
      <c r="E17" s="49">
        <v>1</v>
      </c>
      <c r="F17" s="49">
        <v>3</v>
      </c>
      <c r="G17" s="49">
        <v>2</v>
      </c>
      <c r="H17" s="49">
        <v>3</v>
      </c>
      <c r="I17" s="49">
        <v>2</v>
      </c>
      <c r="J17" s="49"/>
      <c r="K17" s="640"/>
      <c r="L17" s="640"/>
    </row>
    <row r="18" spans="1:12" ht="10.5" customHeight="1">
      <c r="A18" s="125" t="s">
        <v>1317</v>
      </c>
      <c r="C18" s="163" t="s">
        <v>1318</v>
      </c>
      <c r="D18" s="49"/>
      <c r="E18" s="49"/>
      <c r="F18" s="49"/>
      <c r="G18" s="49"/>
      <c r="H18" s="49"/>
      <c r="I18" s="49"/>
      <c r="J18" s="49"/>
      <c r="K18" s="640"/>
      <c r="L18" s="640"/>
    </row>
    <row r="19" spans="1:12" ht="10.5" customHeight="1">
      <c r="A19" s="125" t="s">
        <v>1319</v>
      </c>
      <c r="C19" s="163" t="s">
        <v>1320</v>
      </c>
      <c r="D19" s="49">
        <v>11</v>
      </c>
      <c r="E19" s="49">
        <v>2</v>
      </c>
      <c r="F19" s="49">
        <v>3</v>
      </c>
      <c r="G19" s="49">
        <v>11</v>
      </c>
      <c r="H19" s="49">
        <v>2</v>
      </c>
      <c r="I19" s="49">
        <v>7</v>
      </c>
      <c r="J19" s="49">
        <v>1</v>
      </c>
      <c r="K19" s="640"/>
      <c r="L19" s="640"/>
    </row>
    <row r="20" spans="1:12" ht="10.5" customHeight="1">
      <c r="A20" s="125" t="s">
        <v>1321</v>
      </c>
      <c r="C20" s="163" t="s">
        <v>1322</v>
      </c>
      <c r="D20" s="49"/>
      <c r="E20" s="49"/>
      <c r="F20" s="49"/>
      <c r="G20" s="49"/>
      <c r="H20" s="49"/>
      <c r="I20" s="49"/>
      <c r="J20" s="49"/>
      <c r="K20" s="640"/>
      <c r="L20" s="640"/>
    </row>
    <row r="21" spans="1:12" ht="10.5" customHeight="1">
      <c r="A21" s="125" t="s">
        <v>1323</v>
      </c>
      <c r="C21" s="163" t="s">
        <v>1324</v>
      </c>
      <c r="D21" s="49">
        <v>1</v>
      </c>
      <c r="E21" s="49"/>
      <c r="F21" s="49"/>
      <c r="G21" s="49"/>
      <c r="H21" s="49"/>
      <c r="I21" s="49"/>
      <c r="J21" s="49"/>
      <c r="K21" s="640"/>
      <c r="L21" s="640"/>
    </row>
    <row r="22" spans="1:12" ht="10.5" customHeight="1">
      <c r="A22" s="125" t="s">
        <v>1325</v>
      </c>
      <c r="C22" s="163" t="s">
        <v>1326</v>
      </c>
      <c r="D22" s="49"/>
      <c r="E22" s="49"/>
      <c r="F22" s="49"/>
      <c r="G22" s="49"/>
      <c r="H22" s="49"/>
      <c r="I22" s="49"/>
      <c r="J22" s="49"/>
      <c r="K22" s="640"/>
      <c r="L22" s="640"/>
    </row>
    <row r="23" spans="1:12" ht="10.5" customHeight="1">
      <c r="A23" s="125" t="s">
        <v>1327</v>
      </c>
      <c r="C23" s="163" t="s">
        <v>1328</v>
      </c>
      <c r="D23" s="49">
        <f>SUM(D24:D29)</f>
        <v>232</v>
      </c>
      <c r="E23" s="49">
        <v>217</v>
      </c>
      <c r="F23" s="49">
        <v>211</v>
      </c>
      <c r="G23" s="49">
        <f>SUM(G24:G29)</f>
        <v>179</v>
      </c>
      <c r="H23" s="49">
        <v>87</v>
      </c>
      <c r="I23" s="49">
        <v>90</v>
      </c>
      <c r="J23" s="49">
        <v>92</v>
      </c>
      <c r="K23" s="640">
        <f>J23/H23*100</f>
        <v>105.74712643678161</v>
      </c>
      <c r="L23" s="640">
        <f>J23/I23*100</f>
        <v>102.22222222222221</v>
      </c>
    </row>
    <row r="24" spans="1:12" ht="10.5" customHeight="1">
      <c r="A24" s="125" t="s">
        <v>1305</v>
      </c>
      <c r="C24" s="163" t="s">
        <v>1306</v>
      </c>
      <c r="D24" s="49"/>
      <c r="E24" s="49"/>
      <c r="F24" s="49"/>
      <c r="G24" s="49"/>
      <c r="H24" s="49"/>
      <c r="I24" s="49"/>
      <c r="J24" s="49"/>
      <c r="K24" s="640"/>
      <c r="L24" s="640"/>
    </row>
    <row r="25" spans="2:12" ht="10.5" customHeight="1">
      <c r="B25" s="125" t="s">
        <v>1329</v>
      </c>
      <c r="C25" s="656" t="s">
        <v>1330</v>
      </c>
      <c r="D25" s="49">
        <v>209</v>
      </c>
      <c r="E25" s="49">
        <v>191</v>
      </c>
      <c r="F25" s="49">
        <v>189</v>
      </c>
      <c r="G25" s="49">
        <v>167</v>
      </c>
      <c r="H25" s="49">
        <v>74</v>
      </c>
      <c r="I25" s="49">
        <v>83</v>
      </c>
      <c r="J25" s="49">
        <v>86</v>
      </c>
      <c r="K25" s="640">
        <f>J25/H25*100</f>
        <v>116.21621621621621</v>
      </c>
      <c r="L25" s="640">
        <f>J25/I25*100</f>
        <v>103.6144578313253</v>
      </c>
    </row>
    <row r="26" spans="2:13" ht="10.5" customHeight="1">
      <c r="B26" s="125" t="s">
        <v>1331</v>
      </c>
      <c r="C26" s="656" t="s">
        <v>1332</v>
      </c>
      <c r="D26" s="49"/>
      <c r="E26" s="49">
        <v>2</v>
      </c>
      <c r="F26" s="49">
        <v>1</v>
      </c>
      <c r="G26" s="49">
        <v>2</v>
      </c>
      <c r="H26" s="49"/>
      <c r="I26" s="49"/>
      <c r="J26" s="49"/>
      <c r="L26" s="640"/>
      <c r="M26" s="640"/>
    </row>
    <row r="27" spans="2:12" ht="10.5" customHeight="1">
      <c r="B27" s="125" t="s">
        <v>1333</v>
      </c>
      <c r="C27" s="656" t="s">
        <v>1334</v>
      </c>
      <c r="D27" s="49">
        <v>7</v>
      </c>
      <c r="E27" s="49">
        <v>3</v>
      </c>
      <c r="F27" s="49">
        <v>4</v>
      </c>
      <c r="G27" s="49">
        <v>2</v>
      </c>
      <c r="H27" s="49">
        <v>4</v>
      </c>
      <c r="I27" s="49">
        <v>1</v>
      </c>
      <c r="J27" s="49">
        <v>1</v>
      </c>
      <c r="K27" s="640"/>
      <c r="L27" s="640"/>
    </row>
    <row r="28" spans="2:12" ht="10.5" customHeight="1">
      <c r="B28" s="125" t="s">
        <v>1335</v>
      </c>
      <c r="C28" s="656" t="s">
        <v>1336</v>
      </c>
      <c r="D28" s="49">
        <v>2</v>
      </c>
      <c r="E28" s="49">
        <v>3</v>
      </c>
      <c r="F28" s="49">
        <v>11</v>
      </c>
      <c r="G28" s="49">
        <v>2</v>
      </c>
      <c r="H28" s="49">
        <v>6</v>
      </c>
      <c r="I28" s="49">
        <v>1</v>
      </c>
      <c r="J28" s="49">
        <v>3</v>
      </c>
      <c r="K28" s="640">
        <f>J28/H28*100</f>
        <v>50</v>
      </c>
      <c r="L28" s="640">
        <f>J28/I28*100</f>
        <v>300</v>
      </c>
    </row>
    <row r="29" spans="2:12" ht="10.5" customHeight="1">
      <c r="B29" s="125" t="s">
        <v>1337</v>
      </c>
      <c r="C29" s="656" t="s">
        <v>1338</v>
      </c>
      <c r="D29" s="49">
        <v>14</v>
      </c>
      <c r="E29" s="49">
        <v>18</v>
      </c>
      <c r="F29" s="49">
        <v>6</v>
      </c>
      <c r="G29" s="49">
        <v>6</v>
      </c>
      <c r="H29" s="49">
        <v>3</v>
      </c>
      <c r="I29" s="49">
        <v>5</v>
      </c>
      <c r="J29" s="49">
        <v>1</v>
      </c>
      <c r="K29" s="640"/>
      <c r="L29" s="640"/>
    </row>
    <row r="30" spans="1:12" ht="10.5" customHeight="1" hidden="1">
      <c r="A30" s="125" t="s">
        <v>1339</v>
      </c>
      <c r="C30" s="163" t="s">
        <v>1340</v>
      </c>
      <c r="D30" s="49"/>
      <c r="E30" s="49"/>
      <c r="F30" s="49"/>
      <c r="G30" s="49"/>
      <c r="H30" s="49"/>
      <c r="I30" s="49"/>
      <c r="J30" s="49"/>
      <c r="K30" s="640"/>
      <c r="L30" s="640"/>
    </row>
    <row r="31" spans="1:12" ht="10.5" customHeight="1">
      <c r="A31" s="125" t="s">
        <v>1341</v>
      </c>
      <c r="C31" s="163" t="s">
        <v>1342</v>
      </c>
      <c r="D31" s="49">
        <v>1</v>
      </c>
      <c r="E31" s="49">
        <v>3</v>
      </c>
      <c r="F31" s="49"/>
      <c r="G31" s="49"/>
      <c r="H31" s="49"/>
      <c r="I31" s="49"/>
      <c r="J31" s="49"/>
      <c r="K31" s="640"/>
      <c r="L31" s="640"/>
    </row>
    <row r="32" spans="1:12" ht="10.5" customHeight="1">
      <c r="A32" s="125" t="s">
        <v>1343</v>
      </c>
      <c r="C32" s="163" t="s">
        <v>1344</v>
      </c>
      <c r="D32" s="49">
        <v>14</v>
      </c>
      <c r="E32" s="49">
        <v>10</v>
      </c>
      <c r="F32" s="49">
        <v>26</v>
      </c>
      <c r="G32" s="49">
        <v>9</v>
      </c>
      <c r="H32" s="49">
        <v>11</v>
      </c>
      <c r="I32" s="49">
        <v>7</v>
      </c>
      <c r="J32" s="49">
        <v>4</v>
      </c>
      <c r="K32" s="640">
        <f>J32/H32*100</f>
        <v>36.36363636363637</v>
      </c>
      <c r="L32" s="640">
        <f>J32/I32*100</f>
        <v>57.14285714285714</v>
      </c>
    </row>
    <row r="33" spans="1:12" ht="10.5" customHeight="1">
      <c r="A33" s="125" t="s">
        <v>1345</v>
      </c>
      <c r="C33" s="163" t="s">
        <v>1346</v>
      </c>
      <c r="D33" s="49">
        <v>10</v>
      </c>
      <c r="E33" s="49">
        <v>10</v>
      </c>
      <c r="F33" s="49">
        <v>12</v>
      </c>
      <c r="G33" s="49">
        <v>8</v>
      </c>
      <c r="H33" s="49">
        <v>5</v>
      </c>
      <c r="I33" s="49">
        <v>4</v>
      </c>
      <c r="J33" s="49">
        <v>3</v>
      </c>
      <c r="K33" s="640"/>
      <c r="L33" s="640"/>
    </row>
    <row r="34" spans="1:12" ht="10.5" customHeight="1">
      <c r="A34" s="125" t="s">
        <v>1347</v>
      </c>
      <c r="C34" s="163" t="s">
        <v>1348</v>
      </c>
      <c r="D34" s="49"/>
      <c r="E34" s="49">
        <v>18</v>
      </c>
      <c r="F34" s="49">
        <v>5</v>
      </c>
      <c r="G34" s="49">
        <v>10</v>
      </c>
      <c r="H34" s="49">
        <v>3</v>
      </c>
      <c r="I34" s="49">
        <v>7</v>
      </c>
      <c r="J34" s="49">
        <v>10</v>
      </c>
      <c r="K34" s="640"/>
      <c r="L34" s="640">
        <f>J34/I34*100</f>
        <v>142.85714285714286</v>
      </c>
    </row>
    <row r="35" spans="1:12" ht="12" customHeight="1">
      <c r="A35" s="125" t="s">
        <v>1349</v>
      </c>
      <c r="C35" s="932" t="s">
        <v>1350</v>
      </c>
      <c r="D35" s="49">
        <v>41</v>
      </c>
      <c r="E35" s="49">
        <v>27</v>
      </c>
      <c r="F35" s="49">
        <v>34</v>
      </c>
      <c r="G35" s="49">
        <v>40</v>
      </c>
      <c r="H35" s="49">
        <v>5</v>
      </c>
      <c r="I35" s="49">
        <v>14</v>
      </c>
      <c r="J35" s="49">
        <v>10</v>
      </c>
      <c r="K35" s="640">
        <f>J35/H35*100</f>
        <v>200</v>
      </c>
      <c r="L35" s="640">
        <f>J35/I35*100</f>
        <v>71.42857142857143</v>
      </c>
    </row>
    <row r="36" spans="1:12" ht="12" customHeight="1">
      <c r="A36" s="125" t="s">
        <v>1351</v>
      </c>
      <c r="C36" s="932"/>
      <c r="D36" s="49"/>
      <c r="E36" s="49"/>
      <c r="F36" s="49"/>
      <c r="G36" s="49"/>
      <c r="H36" s="49"/>
      <c r="I36" s="49"/>
      <c r="J36" s="49"/>
      <c r="K36" s="640"/>
      <c r="L36" s="640"/>
    </row>
    <row r="37" spans="1:12" ht="10.5" customHeight="1">
      <c r="A37" s="125" t="s">
        <v>1352</v>
      </c>
      <c r="C37" s="163" t="s">
        <v>1353</v>
      </c>
      <c r="D37" s="49">
        <v>11</v>
      </c>
      <c r="E37" s="49">
        <v>3</v>
      </c>
      <c r="F37" s="49">
        <v>1</v>
      </c>
      <c r="G37" s="49">
        <v>3</v>
      </c>
      <c r="H37" s="49"/>
      <c r="I37" s="49"/>
      <c r="J37" s="49">
        <v>1</v>
      </c>
      <c r="K37" s="640"/>
      <c r="L37" s="640"/>
    </row>
    <row r="38" spans="1:12" ht="10.5" customHeight="1">
      <c r="A38" s="125" t="s">
        <v>1354</v>
      </c>
      <c r="C38" s="163" t="s">
        <v>1355</v>
      </c>
      <c r="D38" s="49">
        <v>2</v>
      </c>
      <c r="E38" s="49">
        <v>2</v>
      </c>
      <c r="F38" s="49">
        <v>1</v>
      </c>
      <c r="G38" s="49">
        <v>4</v>
      </c>
      <c r="H38" s="49"/>
      <c r="I38" s="49">
        <v>2</v>
      </c>
      <c r="J38" s="49"/>
      <c r="K38" s="640"/>
      <c r="L38" s="640"/>
    </row>
    <row r="39" spans="1:12" ht="10.5" customHeight="1">
      <c r="A39" s="123" t="s">
        <v>1356</v>
      </c>
      <c r="B39" s="123"/>
      <c r="C39" s="162" t="s">
        <v>1357</v>
      </c>
      <c r="D39" s="52"/>
      <c r="E39" s="52">
        <v>6</v>
      </c>
      <c r="F39" s="52"/>
      <c r="G39" s="52">
        <v>3</v>
      </c>
      <c r="H39" s="52"/>
      <c r="I39" s="52">
        <v>1</v>
      </c>
      <c r="J39" s="52"/>
      <c r="K39" s="640"/>
      <c r="L39" s="640"/>
    </row>
    <row r="40" spans="1:12" ht="10.5" customHeight="1">
      <c r="A40" s="123" t="s">
        <v>1358</v>
      </c>
      <c r="B40" s="123"/>
      <c r="C40" s="162" t="s">
        <v>1359</v>
      </c>
      <c r="D40" s="52"/>
      <c r="E40" s="52"/>
      <c r="F40" s="52"/>
      <c r="G40" s="52"/>
      <c r="H40" s="52"/>
      <c r="I40" s="52"/>
      <c r="J40" s="52"/>
      <c r="K40" s="640"/>
      <c r="L40" s="640"/>
    </row>
    <row r="41" spans="1:12" ht="10.5" customHeight="1">
      <c r="A41" s="123" t="s">
        <v>1360</v>
      </c>
      <c r="B41" s="123"/>
      <c r="C41" s="162" t="s">
        <v>1361</v>
      </c>
      <c r="D41" s="52"/>
      <c r="E41" s="52"/>
      <c r="F41" s="52"/>
      <c r="G41" s="52"/>
      <c r="H41" s="52"/>
      <c r="I41" s="52"/>
      <c r="J41" s="52"/>
      <c r="K41" s="640"/>
      <c r="L41" s="640"/>
    </row>
    <row r="42" spans="2:12" ht="12" customHeight="1">
      <c r="B42" s="125" t="s">
        <v>1362</v>
      </c>
      <c r="C42" s="658" t="s">
        <v>1363</v>
      </c>
      <c r="D42" s="49"/>
      <c r="E42" s="49"/>
      <c r="F42" s="49"/>
      <c r="G42" s="49"/>
      <c r="H42" s="49"/>
      <c r="I42" s="49"/>
      <c r="J42" s="49"/>
      <c r="K42" s="640"/>
      <c r="L42" s="640"/>
    </row>
    <row r="43" spans="2:12" ht="12.75">
      <c r="B43" s="125" t="s">
        <v>1364</v>
      </c>
      <c r="C43" s="659" t="s">
        <v>1365</v>
      </c>
      <c r="D43" s="118">
        <v>79</v>
      </c>
      <c r="E43" s="118">
        <v>78</v>
      </c>
      <c r="F43" s="118">
        <v>82</v>
      </c>
      <c r="G43" s="118">
        <f>G10/G57*10000</f>
        <v>66.46066736867544</v>
      </c>
      <c r="H43" s="118">
        <v>33</v>
      </c>
      <c r="I43" s="118">
        <v>32</v>
      </c>
      <c r="J43" s="118">
        <v>18</v>
      </c>
      <c r="K43" s="640">
        <f>J43/H43*100</f>
        <v>54.54545454545454</v>
      </c>
      <c r="L43" s="640">
        <f>J43/I43*100</f>
        <v>56.25</v>
      </c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640"/>
      <c r="L44" s="640"/>
    </row>
    <row r="45" spans="1:12" ht="12.75">
      <c r="A45" s="124"/>
      <c r="B45" s="124" t="s">
        <v>1366</v>
      </c>
      <c r="C45" s="307" t="s">
        <v>1367</v>
      </c>
      <c r="D45" s="330">
        <v>31.8</v>
      </c>
      <c r="E45" s="330">
        <v>60.9</v>
      </c>
      <c r="F45" s="330">
        <v>53</v>
      </c>
      <c r="G45" s="330">
        <v>62</v>
      </c>
      <c r="H45" s="330">
        <v>45.1</v>
      </c>
      <c r="I45" s="330">
        <v>56</v>
      </c>
      <c r="J45" s="330">
        <v>64</v>
      </c>
      <c r="K45" s="418">
        <f>J45/H45*100</f>
        <v>141.9068736141907</v>
      </c>
      <c r="L45" s="418">
        <f>J45/I45*100</f>
        <v>114.28571428571428</v>
      </c>
    </row>
    <row r="47" ht="12.75">
      <c r="C47" s="660" t="s">
        <v>1368</v>
      </c>
    </row>
    <row r="48" ht="12.75">
      <c r="C48" s="660" t="s">
        <v>1369</v>
      </c>
    </row>
    <row r="57" spans="5:10" ht="12.75">
      <c r="E57" s="90">
        <v>55515</v>
      </c>
      <c r="F57" s="116">
        <v>55892</v>
      </c>
      <c r="G57" s="90">
        <v>57929</v>
      </c>
      <c r="H57" s="90"/>
      <c r="J57" s="90"/>
    </row>
  </sheetData>
  <sheetProtection/>
  <mergeCells count="8">
    <mergeCell ref="C35:C36"/>
    <mergeCell ref="C4:L4"/>
    <mergeCell ref="C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62"/>
  <sheetViews>
    <sheetView zoomScalePageLayoutView="0" workbookViewId="0" topLeftCell="A1">
      <selection activeCell="H45" sqref="H45"/>
    </sheetView>
  </sheetViews>
  <sheetFormatPr defaultColWidth="9.00390625" defaultRowHeight="12.75"/>
  <cols>
    <col min="1" max="1" width="23.625" style="574" customWidth="1"/>
    <col min="2" max="2" width="16.625" style="58" customWidth="1"/>
    <col min="3" max="3" width="9.625" style="58" customWidth="1"/>
    <col min="4" max="4" width="26.125" style="58" customWidth="1"/>
    <col min="5" max="6" width="13.25390625" style="58" hidden="1" customWidth="1"/>
    <col min="7" max="7" width="0.875" style="58" hidden="1" customWidth="1"/>
    <col min="8" max="8" width="15.375" style="58" customWidth="1"/>
    <col min="9" max="9" width="14.375" style="58" customWidth="1"/>
    <col min="10" max="10" width="16.25390625" style="58" customWidth="1"/>
    <col min="11" max="11" width="15.125" style="58" customWidth="1"/>
    <col min="12" max="12" width="6.125" style="68" customWidth="1"/>
    <col min="13" max="13" width="20.625" style="68" customWidth="1"/>
    <col min="14" max="14" width="11.375" style="68" customWidth="1"/>
    <col min="15" max="15" width="18.75390625" style="68" customWidth="1"/>
    <col min="16" max="16" width="10.00390625" style="68" customWidth="1"/>
    <col min="17" max="17" width="9.75390625" style="68" customWidth="1"/>
    <col min="18" max="18" width="9.00390625" style="68" customWidth="1"/>
    <col min="19" max="19" width="0" style="68" hidden="1" customWidth="1"/>
    <col min="20" max="20" width="7.875" style="68" hidden="1" customWidth="1"/>
    <col min="21" max="21" width="7.125" style="68" hidden="1" customWidth="1"/>
    <col min="22" max="22" width="16.125" style="68" customWidth="1"/>
    <col min="23" max="23" width="10.125" style="68" customWidth="1"/>
    <col min="24" max="24" width="10.25390625" style="68" customWidth="1"/>
    <col min="25" max="25" width="9.25390625" style="574" customWidth="1"/>
    <col min="26" max="26" width="4.125" style="68" customWidth="1"/>
    <col min="27" max="27" width="7.00390625" style="68" bestFit="1" customWidth="1"/>
    <col min="28" max="28" width="6.875" style="68" customWidth="1"/>
    <col min="29" max="29" width="7.875" style="68" customWidth="1"/>
    <col min="30" max="33" width="9.125" style="68" customWidth="1"/>
    <col min="34" max="34" width="4.75390625" style="68" customWidth="1"/>
    <col min="35" max="35" width="11.75390625" style="68" customWidth="1"/>
    <col min="36" max="36" width="35.375" style="68" customWidth="1"/>
    <col min="37" max="37" width="14.00390625" style="68" customWidth="1"/>
    <col min="38" max="38" width="11.375" style="68" customWidth="1"/>
    <col min="39" max="39" width="9.125" style="68" customWidth="1"/>
    <col min="40" max="40" width="8.375" style="68" customWidth="1"/>
    <col min="41" max="41" width="11.375" style="68" customWidth="1"/>
    <col min="42" max="42" width="10.25390625" style="68" customWidth="1"/>
    <col min="43" max="43" width="8.75390625" style="68" customWidth="1"/>
    <col min="44" max="16384" width="9.125" style="68" customWidth="1"/>
  </cols>
  <sheetData>
    <row r="1" spans="2:25" ht="8.25" customHeight="1"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661"/>
      <c r="P1" s="123"/>
      <c r="Q1" s="574"/>
      <c r="R1" s="574"/>
      <c r="S1" s="574"/>
      <c r="T1" s="574"/>
      <c r="U1" s="574"/>
      <c r="V1" s="574"/>
      <c r="W1" s="574"/>
      <c r="X1" s="574"/>
      <c r="Y1" s="68"/>
    </row>
    <row r="2" spans="1:16" s="662" customFormat="1" ht="16.5" customHeight="1">
      <c r="A2" s="123"/>
      <c r="B2" s="941" t="s">
        <v>1370</v>
      </c>
      <c r="C2" s="941"/>
      <c r="D2" s="941"/>
      <c r="E2" s="941"/>
      <c r="F2" s="941"/>
      <c r="G2" s="941"/>
      <c r="H2" s="941"/>
      <c r="I2" s="941"/>
      <c r="M2" s="663"/>
      <c r="N2" s="664"/>
      <c r="O2" s="664"/>
      <c r="P2" s="665"/>
    </row>
    <row r="3" spans="1:16" s="662" customFormat="1" ht="20.25" customHeight="1">
      <c r="A3" s="123"/>
      <c r="B3" s="942" t="s">
        <v>1371</v>
      </c>
      <c r="C3" s="942"/>
      <c r="D3" s="942"/>
      <c r="E3" s="942"/>
      <c r="F3" s="942"/>
      <c r="G3" s="942"/>
      <c r="H3" s="942"/>
      <c r="I3" s="942"/>
      <c r="M3" s="943"/>
      <c r="N3" s="943"/>
      <c r="O3" s="943"/>
      <c r="P3" s="665"/>
    </row>
    <row r="4" spans="1:16" s="662" customFormat="1" ht="6" customHeight="1">
      <c r="A4" s="123"/>
      <c r="C4" s="631"/>
      <c r="D4" s="631"/>
      <c r="M4" s="665"/>
      <c r="N4" s="666"/>
      <c r="O4" s="667"/>
      <c r="P4" s="667"/>
    </row>
    <row r="5" spans="1:16" s="662" customFormat="1" ht="6.75" customHeight="1">
      <c r="A5" s="123"/>
      <c r="C5" s="631"/>
      <c r="D5" s="631"/>
      <c r="M5" s="665"/>
      <c r="N5" s="666"/>
      <c r="O5" s="667"/>
      <c r="P5" s="667"/>
    </row>
    <row r="6" spans="1:16" s="662" customFormat="1" ht="17.25" customHeight="1">
      <c r="A6" s="944" t="s">
        <v>1372</v>
      </c>
      <c r="B6" s="944"/>
      <c r="C6" s="944"/>
      <c r="D6" s="944"/>
      <c r="E6" s="944"/>
      <c r="F6" s="944"/>
      <c r="G6" s="945"/>
      <c r="H6" s="950" t="s">
        <v>1093</v>
      </c>
      <c r="I6" s="951"/>
      <c r="J6" s="950" t="s">
        <v>1094</v>
      </c>
      <c r="K6" s="951"/>
      <c r="L6" s="665"/>
      <c r="M6" s="665"/>
      <c r="N6" s="666"/>
      <c r="O6" s="667"/>
      <c r="P6" s="667"/>
    </row>
    <row r="7" spans="1:16" s="574" customFormat="1" ht="12">
      <c r="A7" s="946"/>
      <c r="B7" s="946"/>
      <c r="C7" s="946"/>
      <c r="D7" s="946"/>
      <c r="E7" s="946"/>
      <c r="F7" s="946"/>
      <c r="G7" s="947"/>
      <c r="H7" s="368" t="s">
        <v>1373</v>
      </c>
      <c r="I7" s="345" t="s">
        <v>1374</v>
      </c>
      <c r="J7" s="368" t="s">
        <v>1373</v>
      </c>
      <c r="K7" s="345" t="s">
        <v>1374</v>
      </c>
      <c r="M7" s="123"/>
      <c r="N7" s="123"/>
      <c r="O7" s="123"/>
      <c r="P7" s="353"/>
    </row>
    <row r="8" spans="1:16" s="574" customFormat="1" ht="10.5" customHeight="1">
      <c r="A8" s="946"/>
      <c r="B8" s="946"/>
      <c r="C8" s="946"/>
      <c r="D8" s="946"/>
      <c r="E8" s="946"/>
      <c r="F8" s="946"/>
      <c r="G8" s="947"/>
      <c r="H8" s="373" t="s">
        <v>1375</v>
      </c>
      <c r="I8" s="343" t="s">
        <v>1376</v>
      </c>
      <c r="J8" s="373" t="s">
        <v>1375</v>
      </c>
      <c r="K8" s="343" t="s">
        <v>1376</v>
      </c>
      <c r="M8" s="123"/>
      <c r="N8" s="123"/>
      <c r="O8" s="356"/>
      <c r="P8" s="661"/>
    </row>
    <row r="9" spans="1:16" s="574" customFormat="1" ht="11.25" customHeight="1">
      <c r="A9" s="946"/>
      <c r="B9" s="946"/>
      <c r="C9" s="946"/>
      <c r="D9" s="946"/>
      <c r="E9" s="946"/>
      <c r="F9" s="946"/>
      <c r="G9" s="947"/>
      <c r="H9" s="460" t="s">
        <v>1377</v>
      </c>
      <c r="I9" s="359" t="s">
        <v>356</v>
      </c>
      <c r="J9" s="460" t="s">
        <v>1377</v>
      </c>
      <c r="K9" s="359" t="s">
        <v>356</v>
      </c>
      <c r="M9" s="356"/>
      <c r="N9" s="123"/>
      <c r="O9" s="356"/>
      <c r="P9" s="123"/>
    </row>
    <row r="10" spans="1:16" s="574" customFormat="1" ht="11.25" customHeight="1">
      <c r="A10" s="948"/>
      <c r="B10" s="948"/>
      <c r="C10" s="948"/>
      <c r="D10" s="948"/>
      <c r="E10" s="948"/>
      <c r="F10" s="948"/>
      <c r="G10" s="949"/>
      <c r="H10" s="382" t="s">
        <v>1378</v>
      </c>
      <c r="I10" s="434" t="s">
        <v>705</v>
      </c>
      <c r="J10" s="382" t="s">
        <v>1378</v>
      </c>
      <c r="K10" s="434" t="s">
        <v>705</v>
      </c>
      <c r="M10" s="668"/>
      <c r="N10" s="238"/>
      <c r="O10" s="669"/>
      <c r="P10" s="661"/>
    </row>
    <row r="11" spans="1:25" s="574" customFormat="1" ht="17.25" customHeight="1">
      <c r="A11" s="669" t="s">
        <v>1379</v>
      </c>
      <c r="B11" s="117"/>
      <c r="C11" s="180"/>
      <c r="D11" s="670"/>
      <c r="E11" s="671"/>
      <c r="F11" s="671"/>
      <c r="G11" s="671"/>
      <c r="H11" s="672">
        <f>H12+H13+H23+H33+H38+H22+H31+H32</f>
        <v>12415124.1</v>
      </c>
      <c r="I11" s="673">
        <f>I12+I13+I23+I33+I38+I22+I31+I32</f>
        <v>104917</v>
      </c>
      <c r="J11" s="674">
        <f>J12+J13+J22+J23+J33+J38+J31+J32</f>
        <v>13080346.5</v>
      </c>
      <c r="K11" s="675">
        <f>K12+K13+K22+K23+K32+K31+K33</f>
        <v>114052</v>
      </c>
      <c r="L11" s="676"/>
      <c r="M11" s="123"/>
      <c r="N11" s="123"/>
      <c r="O11" s="356"/>
      <c r="P11" s="661"/>
      <c r="Y11" s="676"/>
    </row>
    <row r="12" spans="1:25" s="574" customFormat="1" ht="17.25" customHeight="1">
      <c r="A12" s="669" t="s">
        <v>1380</v>
      </c>
      <c r="B12" s="117"/>
      <c r="C12" s="180" t="s">
        <v>1381</v>
      </c>
      <c r="D12" s="670"/>
      <c r="E12" s="671"/>
      <c r="F12" s="671"/>
      <c r="G12" s="671"/>
      <c r="H12" s="674">
        <v>580920.2</v>
      </c>
      <c r="I12" s="677">
        <v>2511</v>
      </c>
      <c r="J12" s="674">
        <v>878857.9</v>
      </c>
      <c r="K12" s="678">
        <v>2324</v>
      </c>
      <c r="L12" s="676"/>
      <c r="M12" s="123"/>
      <c r="N12" s="123"/>
      <c r="O12" s="356"/>
      <c r="P12" s="661"/>
      <c r="Y12" s="676"/>
    </row>
    <row r="13" spans="1:25" s="574" customFormat="1" ht="17.25" customHeight="1">
      <c r="A13" s="669" t="s">
        <v>1382</v>
      </c>
      <c r="B13" s="304"/>
      <c r="C13" s="679" t="s">
        <v>1383</v>
      </c>
      <c r="D13" s="670"/>
      <c r="E13" s="671"/>
      <c r="F13" s="671"/>
      <c r="G13" s="671"/>
      <c r="H13" s="674">
        <f>H15+H16+H17+H18+H20+H21</f>
        <v>526014.2</v>
      </c>
      <c r="I13" s="680">
        <f>I15+I16+I17+I18+I20+I19+I21</f>
        <v>4551</v>
      </c>
      <c r="J13" s="674">
        <f>J15+J16+J17+J18+J19+J20+J21</f>
        <v>651233.9</v>
      </c>
      <c r="K13" s="675">
        <f>K15+K16+K17+K18+K20+K21</f>
        <v>4576</v>
      </c>
      <c r="L13" s="676"/>
      <c r="M13" s="123"/>
      <c r="N13" s="123"/>
      <c r="O13" s="123"/>
      <c r="P13" s="661"/>
      <c r="Y13" s="676"/>
    </row>
    <row r="14" spans="1:25" s="574" customFormat="1" ht="17.25" customHeight="1">
      <c r="A14" s="123" t="s">
        <v>1384</v>
      </c>
      <c r="B14" s="52"/>
      <c r="C14" s="326" t="s">
        <v>1385</v>
      </c>
      <c r="D14" s="58"/>
      <c r="H14" s="681"/>
      <c r="I14" s="357"/>
      <c r="J14" s="681"/>
      <c r="K14" s="355"/>
      <c r="L14" s="676"/>
      <c r="M14" s="123"/>
      <c r="N14" s="356"/>
      <c r="O14" s="123"/>
      <c r="P14" s="661"/>
      <c r="Y14" s="676"/>
    </row>
    <row r="15" spans="1:25" s="574" customFormat="1" ht="14.25" customHeight="1">
      <c r="A15" s="123" t="s">
        <v>1386</v>
      </c>
      <c r="B15" s="49"/>
      <c r="C15" s="51" t="s">
        <v>1387</v>
      </c>
      <c r="D15" s="58"/>
      <c r="H15" s="681">
        <v>266340.3</v>
      </c>
      <c r="I15" s="357">
        <v>2615</v>
      </c>
      <c r="J15" s="681">
        <v>392679.4</v>
      </c>
      <c r="K15" s="355">
        <v>2715</v>
      </c>
      <c r="L15" s="676"/>
      <c r="M15" s="349"/>
      <c r="N15" s="123"/>
      <c r="O15" s="356"/>
      <c r="P15" s="123"/>
      <c r="Y15" s="676"/>
    </row>
    <row r="16" spans="1:25" s="574" customFormat="1" ht="14.25" customHeight="1">
      <c r="A16" s="123" t="s">
        <v>1388</v>
      </c>
      <c r="B16" s="52"/>
      <c r="C16" s="51"/>
      <c r="D16" s="58"/>
      <c r="H16" s="681">
        <v>124432</v>
      </c>
      <c r="I16" s="357">
        <v>922</v>
      </c>
      <c r="J16" s="681">
        <v>127210</v>
      </c>
      <c r="K16" s="355">
        <v>930</v>
      </c>
      <c r="L16" s="676"/>
      <c r="M16" s="349"/>
      <c r="N16" s="123"/>
      <c r="O16" s="356"/>
      <c r="P16" s="123"/>
      <c r="Y16" s="676"/>
    </row>
    <row r="17" spans="1:25" s="574" customFormat="1" ht="14.25" customHeight="1">
      <c r="A17" s="123" t="s">
        <v>1389</v>
      </c>
      <c r="B17" s="52"/>
      <c r="C17" s="51"/>
      <c r="D17" s="58"/>
      <c r="H17" s="681">
        <v>78665.3</v>
      </c>
      <c r="I17" s="357">
        <v>581</v>
      </c>
      <c r="J17" s="681">
        <v>70288.2</v>
      </c>
      <c r="K17" s="682">
        <v>533</v>
      </c>
      <c r="L17" s="676"/>
      <c r="M17" s="349"/>
      <c r="N17" s="123"/>
      <c r="O17" s="356"/>
      <c r="P17" s="123"/>
      <c r="Y17" s="676"/>
    </row>
    <row r="18" spans="1:25" s="574" customFormat="1" ht="14.25" customHeight="1">
      <c r="A18" s="123" t="s">
        <v>1390</v>
      </c>
      <c r="B18" s="52"/>
      <c r="C18" s="51"/>
      <c r="D18" s="58"/>
      <c r="H18" s="681">
        <v>14670.3</v>
      </c>
      <c r="I18" s="357">
        <v>98</v>
      </c>
      <c r="J18" s="681">
        <v>12560.8</v>
      </c>
      <c r="K18" s="682">
        <v>89</v>
      </c>
      <c r="L18" s="676"/>
      <c r="M18" s="349"/>
      <c r="N18" s="123"/>
      <c r="O18" s="356"/>
      <c r="P18" s="123"/>
      <c r="Y18" s="676"/>
    </row>
    <row r="19" spans="1:25" s="574" customFormat="1" ht="14.25" customHeight="1" hidden="1">
      <c r="A19" s="123" t="s">
        <v>760</v>
      </c>
      <c r="B19" s="52"/>
      <c r="C19" s="51" t="s">
        <v>1112</v>
      </c>
      <c r="D19" s="58"/>
      <c r="H19" s="681"/>
      <c r="I19" s="357"/>
      <c r="J19" s="681"/>
      <c r="K19" s="682"/>
      <c r="L19" s="356"/>
      <c r="M19" s="676"/>
      <c r="N19" s="676"/>
      <c r="O19" s="676"/>
      <c r="P19" s="676"/>
      <c r="Y19" s="676"/>
    </row>
    <row r="20" spans="1:25" s="574" customFormat="1" ht="14.25" customHeight="1">
      <c r="A20" s="123" t="s">
        <v>1391</v>
      </c>
      <c r="B20" s="52"/>
      <c r="C20" s="51"/>
      <c r="D20" s="58"/>
      <c r="H20" s="681">
        <v>40354.6</v>
      </c>
      <c r="I20" s="357">
        <v>319</v>
      </c>
      <c r="J20" s="681">
        <v>45694.7</v>
      </c>
      <c r="K20" s="682">
        <v>297</v>
      </c>
      <c r="L20" s="356"/>
      <c r="M20" s="676"/>
      <c r="N20" s="676"/>
      <c r="O20" s="676"/>
      <c r="P20" s="676"/>
      <c r="Y20" s="676"/>
    </row>
    <row r="21" spans="1:25" s="574" customFormat="1" ht="14.25" customHeight="1">
      <c r="A21" s="123" t="s">
        <v>760</v>
      </c>
      <c r="B21" s="52"/>
      <c r="C21" s="51"/>
      <c r="D21" s="58"/>
      <c r="H21" s="681">
        <v>1551.7</v>
      </c>
      <c r="I21" s="357">
        <v>16</v>
      </c>
      <c r="J21" s="681">
        <v>2800.8</v>
      </c>
      <c r="K21" s="682">
        <v>12</v>
      </c>
      <c r="L21" s="356"/>
      <c r="M21" s="676"/>
      <c r="N21" s="676"/>
      <c r="O21" s="676"/>
      <c r="P21" s="676"/>
      <c r="Y21" s="676"/>
    </row>
    <row r="22" spans="1:25" s="574" customFormat="1" ht="17.25" customHeight="1">
      <c r="A22" s="669" t="s">
        <v>1392</v>
      </c>
      <c r="B22" s="304"/>
      <c r="C22" s="380"/>
      <c r="D22" s="670"/>
      <c r="E22" s="671"/>
      <c r="F22" s="671"/>
      <c r="G22" s="671"/>
      <c r="H22" s="674">
        <v>10380580.1</v>
      </c>
      <c r="I22" s="677">
        <v>89515</v>
      </c>
      <c r="J22" s="674">
        <v>10052865.5</v>
      </c>
      <c r="K22" s="675">
        <v>92815</v>
      </c>
      <c r="L22" s="356"/>
      <c r="M22" s="676"/>
      <c r="N22" s="676"/>
      <c r="O22" s="676"/>
      <c r="P22" s="676"/>
      <c r="Y22" s="676"/>
    </row>
    <row r="23" spans="1:25" s="574" customFormat="1" ht="17.25" customHeight="1">
      <c r="A23" s="669" t="s">
        <v>1393</v>
      </c>
      <c r="B23" s="117"/>
      <c r="C23" s="180" t="s">
        <v>1394</v>
      </c>
      <c r="D23" s="670"/>
      <c r="E23" s="671"/>
      <c r="F23" s="671"/>
      <c r="G23" s="671"/>
      <c r="H23" s="674">
        <f>H25+H26+H27+H28+H29+H30</f>
        <v>662986.9</v>
      </c>
      <c r="I23" s="680">
        <f>I25+I26+I27+I28+I29+I30</f>
        <v>4727</v>
      </c>
      <c r="J23" s="674">
        <f>J25+J26+J27+J28+J29+J30</f>
        <v>1177866</v>
      </c>
      <c r="K23" s="675">
        <f>K25+K26+K27+K28+K29+K30+K3</f>
        <v>9837</v>
      </c>
      <c r="L23" s="356"/>
      <c r="M23" s="356"/>
      <c r="N23" s="676"/>
      <c r="O23" s="676"/>
      <c r="P23" s="676"/>
      <c r="Y23" s="676"/>
    </row>
    <row r="24" spans="1:25" s="574" customFormat="1" ht="15" customHeight="1">
      <c r="A24" s="123" t="s">
        <v>298</v>
      </c>
      <c r="B24" s="52"/>
      <c r="C24" s="326" t="s">
        <v>1385</v>
      </c>
      <c r="D24" s="58"/>
      <c r="H24" s="681"/>
      <c r="I24" s="357"/>
      <c r="J24" s="674"/>
      <c r="K24" s="675"/>
      <c r="L24" s="356"/>
      <c r="M24" s="356"/>
      <c r="N24" s="676"/>
      <c r="O24" s="676"/>
      <c r="Y24" s="676"/>
    </row>
    <row r="25" spans="1:25" s="574" customFormat="1" ht="15" customHeight="1" hidden="1">
      <c r="A25" s="123" t="s">
        <v>1395</v>
      </c>
      <c r="B25" s="52"/>
      <c r="C25" s="303" t="s">
        <v>1396</v>
      </c>
      <c r="D25" s="58"/>
      <c r="H25" s="681"/>
      <c r="I25" s="357"/>
      <c r="J25" s="681"/>
      <c r="K25" s="355"/>
      <c r="L25" s="356"/>
      <c r="M25" s="356"/>
      <c r="N25" s="676"/>
      <c r="O25" s="676"/>
      <c r="Y25" s="676"/>
    </row>
    <row r="26" spans="1:25" s="574" customFormat="1" ht="15" customHeight="1" hidden="1">
      <c r="A26" s="123" t="s">
        <v>1397</v>
      </c>
      <c r="B26" s="52"/>
      <c r="C26" s="303" t="s">
        <v>1398</v>
      </c>
      <c r="D26" s="58"/>
      <c r="H26" s="681"/>
      <c r="I26" s="357"/>
      <c r="J26" s="681"/>
      <c r="K26" s="682"/>
      <c r="L26" s="356"/>
      <c r="M26" s="356"/>
      <c r="N26" s="676"/>
      <c r="O26" s="676"/>
      <c r="Y26" s="676"/>
    </row>
    <row r="27" spans="1:25" s="574" customFormat="1" ht="15" customHeight="1" hidden="1">
      <c r="A27" s="123" t="s">
        <v>1399</v>
      </c>
      <c r="B27" s="49"/>
      <c r="C27" s="51" t="s">
        <v>1400</v>
      </c>
      <c r="D27" s="58"/>
      <c r="H27" s="681"/>
      <c r="I27" s="357"/>
      <c r="J27" s="681"/>
      <c r="K27" s="355"/>
      <c r="L27" s="356"/>
      <c r="M27" s="356"/>
      <c r="N27" s="676"/>
      <c r="O27" s="676"/>
      <c r="Y27" s="676"/>
    </row>
    <row r="28" spans="1:25" s="574" customFormat="1" ht="15" customHeight="1">
      <c r="A28" s="123" t="s">
        <v>1401</v>
      </c>
      <c r="B28" s="52"/>
      <c r="C28" s="326"/>
      <c r="D28" s="58"/>
      <c r="H28" s="681">
        <v>30486.9</v>
      </c>
      <c r="I28" s="357">
        <v>51</v>
      </c>
      <c r="J28" s="681">
        <v>24886</v>
      </c>
      <c r="K28" s="123">
        <v>42</v>
      </c>
      <c r="L28" s="356"/>
      <c r="M28" s="356"/>
      <c r="N28" s="676"/>
      <c r="O28" s="676"/>
      <c r="Y28" s="676"/>
    </row>
    <row r="29" spans="1:25" s="574" customFormat="1" ht="17.25" customHeight="1">
      <c r="A29" s="123" t="s">
        <v>1402</v>
      </c>
      <c r="B29" s="49"/>
      <c r="C29" s="51" t="s">
        <v>1403</v>
      </c>
      <c r="D29" s="58"/>
      <c r="H29" s="681">
        <v>632500</v>
      </c>
      <c r="I29" s="357">
        <v>4676</v>
      </c>
      <c r="J29" s="681">
        <v>1152980</v>
      </c>
      <c r="K29" s="123">
        <v>9795</v>
      </c>
      <c r="L29" s="356"/>
      <c r="M29" s="356"/>
      <c r="N29" s="676"/>
      <c r="O29" s="676"/>
      <c r="Y29" s="676"/>
    </row>
    <row r="30" spans="1:25" s="574" customFormat="1" ht="17.25" customHeight="1" hidden="1">
      <c r="A30" s="939" t="s">
        <v>1404</v>
      </c>
      <c r="B30" s="939"/>
      <c r="C30" s="940" t="s">
        <v>1405</v>
      </c>
      <c r="D30" s="940"/>
      <c r="H30" s="681"/>
      <c r="I30" s="357"/>
      <c r="J30" s="681"/>
      <c r="K30" s="125"/>
      <c r="L30" s="356"/>
      <c r="M30" s="356"/>
      <c r="N30" s="676"/>
      <c r="O30" s="676"/>
      <c r="Y30" s="676"/>
    </row>
    <row r="31" spans="1:25" s="574" customFormat="1" ht="17.25" customHeight="1">
      <c r="A31" s="669" t="s">
        <v>1406</v>
      </c>
      <c r="B31" s="304"/>
      <c r="C31" s="380"/>
      <c r="D31" s="670"/>
      <c r="E31" s="671"/>
      <c r="F31" s="671"/>
      <c r="G31" s="671"/>
      <c r="H31" s="674">
        <v>53786</v>
      </c>
      <c r="I31" s="677">
        <v>1022</v>
      </c>
      <c r="J31" s="674">
        <v>39786</v>
      </c>
      <c r="K31" s="683">
        <v>1138</v>
      </c>
      <c r="L31" s="356"/>
      <c r="M31" s="356"/>
      <c r="N31" s="676"/>
      <c r="O31" s="676"/>
      <c r="Y31" s="676"/>
    </row>
    <row r="32" spans="1:25" s="574" customFormat="1" ht="18" customHeight="1">
      <c r="A32" s="669" t="s">
        <v>1407</v>
      </c>
      <c r="B32" s="304"/>
      <c r="C32" s="380"/>
      <c r="D32" s="670"/>
      <c r="E32" s="671"/>
      <c r="F32" s="671"/>
      <c r="G32" s="671"/>
      <c r="H32" s="674">
        <v>20000</v>
      </c>
      <c r="I32" s="677">
        <v>100</v>
      </c>
      <c r="J32" s="674">
        <v>23500</v>
      </c>
      <c r="K32" s="683">
        <v>200</v>
      </c>
      <c r="L32" s="356"/>
      <c r="M32" s="356"/>
      <c r="N32" s="676"/>
      <c r="O32" s="676"/>
      <c r="Y32" s="676"/>
    </row>
    <row r="33" spans="1:25" s="574" customFormat="1" ht="17.25" customHeight="1">
      <c r="A33" s="669" t="s">
        <v>1408</v>
      </c>
      <c r="B33" s="304"/>
      <c r="C33" s="380" t="s">
        <v>1409</v>
      </c>
      <c r="D33" s="670"/>
      <c r="E33" s="671"/>
      <c r="F33" s="671"/>
      <c r="G33" s="671"/>
      <c r="H33" s="674">
        <f>H35+H36+H37</f>
        <v>182549.8</v>
      </c>
      <c r="I33" s="680">
        <f>I35+I36+I37</f>
        <v>2491</v>
      </c>
      <c r="J33" s="674">
        <f>J35+J36</f>
        <v>247837.7</v>
      </c>
      <c r="K33" s="675">
        <f>K35+K36</f>
        <v>3162</v>
      </c>
      <c r="L33" s="356"/>
      <c r="M33" s="356"/>
      <c r="N33" s="676"/>
      <c r="O33" s="676"/>
      <c r="Y33" s="676"/>
    </row>
    <row r="34" spans="1:25" s="574" customFormat="1" ht="15" customHeight="1">
      <c r="A34" s="123" t="s">
        <v>298</v>
      </c>
      <c r="B34" s="52"/>
      <c r="C34" s="326" t="s">
        <v>1385</v>
      </c>
      <c r="D34" s="670"/>
      <c r="E34" s="671"/>
      <c r="F34" s="671"/>
      <c r="G34" s="671"/>
      <c r="H34" s="674"/>
      <c r="I34" s="677"/>
      <c r="J34" s="674"/>
      <c r="K34" s="669"/>
      <c r="L34" s="356"/>
      <c r="M34" s="356"/>
      <c r="N34" s="676"/>
      <c r="O34" s="676"/>
      <c r="Y34" s="676"/>
    </row>
    <row r="35" spans="1:25" s="574" customFormat="1" ht="15" customHeight="1">
      <c r="A35" s="125" t="s">
        <v>1410</v>
      </c>
      <c r="B35" s="49"/>
      <c r="C35" s="52" t="s">
        <v>1411</v>
      </c>
      <c r="D35" s="58"/>
      <c r="H35" s="681">
        <v>115189.9</v>
      </c>
      <c r="I35" s="357">
        <v>2191</v>
      </c>
      <c r="J35" s="681">
        <v>141116.6</v>
      </c>
      <c r="K35" s="123">
        <v>2208</v>
      </c>
      <c r="L35" s="356"/>
      <c r="M35" s="356"/>
      <c r="N35" s="676"/>
      <c r="O35" s="676"/>
      <c r="Y35" s="676"/>
    </row>
    <row r="36" spans="1:25" s="574" customFormat="1" ht="15" customHeight="1">
      <c r="A36" s="123" t="s">
        <v>1412</v>
      </c>
      <c r="B36" s="52"/>
      <c r="C36" s="52" t="s">
        <v>1413</v>
      </c>
      <c r="D36" s="58"/>
      <c r="H36" s="681">
        <v>67359.9</v>
      </c>
      <c r="I36" s="357">
        <v>300</v>
      </c>
      <c r="J36" s="681">
        <v>106721.1</v>
      </c>
      <c r="K36" s="123">
        <v>954</v>
      </c>
      <c r="L36" s="356"/>
      <c r="M36" s="356"/>
      <c r="N36" s="676"/>
      <c r="O36" s="676"/>
      <c r="Y36" s="676"/>
    </row>
    <row r="37" spans="1:25" s="574" customFormat="1" ht="15" customHeight="1">
      <c r="A37" s="123" t="s">
        <v>1414</v>
      </c>
      <c r="B37" s="52"/>
      <c r="C37" s="52"/>
      <c r="D37" s="62"/>
      <c r="E37" s="676"/>
      <c r="F37" s="676"/>
      <c r="G37" s="676"/>
      <c r="H37" s="681"/>
      <c r="I37" s="355"/>
      <c r="J37" s="681"/>
      <c r="K37" s="123"/>
      <c r="L37" s="356"/>
      <c r="M37" s="356"/>
      <c r="N37" s="676"/>
      <c r="O37" s="676"/>
      <c r="Y37" s="676"/>
    </row>
    <row r="38" spans="1:25" s="574" customFormat="1" ht="14.25" customHeight="1">
      <c r="A38" s="360" t="s">
        <v>1415</v>
      </c>
      <c r="B38" s="50"/>
      <c r="C38" s="183" t="s">
        <v>1416</v>
      </c>
      <c r="D38" s="50"/>
      <c r="E38" s="124"/>
      <c r="F38" s="124"/>
      <c r="G38" s="124"/>
      <c r="H38" s="684">
        <v>8286.9</v>
      </c>
      <c r="I38" s="358"/>
      <c r="J38" s="684">
        <v>8399.5</v>
      </c>
      <c r="K38" s="124"/>
      <c r="L38" s="356"/>
      <c r="M38" s="356"/>
      <c r="N38" s="676"/>
      <c r="O38" s="676"/>
      <c r="P38" s="125"/>
      <c r="Y38" s="676"/>
    </row>
    <row r="39" spans="1:15" s="574" customFormat="1" ht="12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661"/>
      <c r="L39" s="356"/>
      <c r="M39" s="356"/>
      <c r="N39" s="676"/>
      <c r="O39" s="676"/>
    </row>
    <row r="40" spans="1:25" ht="10.5" customHeight="1">
      <c r="A40" s="123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246"/>
      <c r="M40" s="101"/>
      <c r="N40" s="76"/>
      <c r="O40" s="76"/>
      <c r="Y40" s="68"/>
    </row>
    <row r="41" spans="1:25" ht="12">
      <c r="A41" s="12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101"/>
      <c r="M41" s="101"/>
      <c r="N41" s="76"/>
      <c r="O41" s="76"/>
      <c r="P41" s="90"/>
      <c r="Y41" s="68"/>
    </row>
    <row r="42" spans="1:25" ht="12">
      <c r="A42" s="12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93"/>
      <c r="M42" s="93"/>
      <c r="N42" s="76"/>
      <c r="O42" s="76"/>
      <c r="P42" s="103"/>
      <c r="Y42" s="68"/>
    </row>
    <row r="43" spans="1:25" ht="12">
      <c r="A43" s="123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93"/>
      <c r="M43" s="93"/>
      <c r="N43" s="76"/>
      <c r="O43" s="76"/>
      <c r="P43" s="90"/>
      <c r="Y43" s="68"/>
    </row>
    <row r="44" spans="1:25" ht="12">
      <c r="A44" s="12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93"/>
      <c r="M44" s="93"/>
      <c r="N44" s="76"/>
      <c r="O44" s="76"/>
      <c r="P44" s="90"/>
      <c r="Y44" s="68"/>
    </row>
    <row r="45" spans="16:25" ht="12">
      <c r="P45" s="90"/>
      <c r="Y45" s="68"/>
    </row>
    <row r="46" spans="16:25" ht="12">
      <c r="P46" s="93"/>
      <c r="Y46" s="68"/>
    </row>
    <row r="47" spans="16:25" ht="12">
      <c r="P47" s="76"/>
      <c r="Y47" s="68"/>
    </row>
    <row r="48" spans="12:25" ht="12">
      <c r="L48" s="76"/>
      <c r="M48" s="76"/>
      <c r="N48" s="77"/>
      <c r="O48" s="76"/>
      <c r="P48" s="76"/>
      <c r="Y48" s="685"/>
    </row>
    <row r="49" spans="12:17" ht="12">
      <c r="L49" s="76"/>
      <c r="M49" s="76"/>
      <c r="N49" s="77"/>
      <c r="O49" s="76"/>
      <c r="P49" s="76"/>
      <c r="Q49" s="76"/>
    </row>
    <row r="50" spans="12:43" ht="12">
      <c r="L50" s="76"/>
      <c r="M50" s="76"/>
      <c r="N50" s="77"/>
      <c r="O50" s="76"/>
      <c r="P50" s="76"/>
      <c r="Q50" s="76"/>
      <c r="Y50" s="685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</row>
    <row r="51" spans="12:32" ht="12">
      <c r="L51" s="76"/>
      <c r="M51" s="76"/>
      <c r="N51" s="76"/>
      <c r="O51" s="76"/>
      <c r="P51" s="76"/>
      <c r="Q51" s="76"/>
      <c r="Y51" s="685"/>
      <c r="Z51" s="80"/>
      <c r="AA51" s="80"/>
      <c r="AB51" s="80"/>
      <c r="AC51" s="80"/>
      <c r="AD51" s="80"/>
      <c r="AE51" s="80"/>
      <c r="AF51" s="80"/>
    </row>
    <row r="52" spans="12:25" ht="12">
      <c r="L52" s="76"/>
      <c r="M52" s="76"/>
      <c r="N52" s="76"/>
      <c r="O52" s="76"/>
      <c r="P52" s="76"/>
      <c r="Q52" s="76"/>
      <c r="U52" s="80"/>
      <c r="V52" s="80"/>
      <c r="W52" s="80"/>
      <c r="X52" s="80"/>
      <c r="Y52" s="685"/>
    </row>
    <row r="53" spans="12:17" ht="12">
      <c r="L53" s="76"/>
      <c r="M53" s="76"/>
      <c r="N53" s="76"/>
      <c r="O53" s="76"/>
      <c r="P53" s="76"/>
      <c r="Q53" s="76"/>
    </row>
    <row r="54" spans="12:17" ht="12">
      <c r="L54" s="76"/>
      <c r="M54" s="76"/>
      <c r="N54" s="76"/>
      <c r="O54" s="76"/>
      <c r="P54" s="76"/>
      <c r="Q54" s="76"/>
    </row>
    <row r="55" spans="12:17" ht="12">
      <c r="L55" s="76"/>
      <c r="M55" s="76"/>
      <c r="N55" s="76"/>
      <c r="O55" s="76"/>
      <c r="P55" s="76"/>
      <c r="Q55" s="76"/>
    </row>
    <row r="56" spans="12:17" ht="12">
      <c r="L56" s="76"/>
      <c r="M56" s="76"/>
      <c r="N56" s="76"/>
      <c r="O56" s="76"/>
      <c r="P56" s="76"/>
      <c r="Q56" s="76"/>
    </row>
    <row r="57" spans="12:17" ht="12">
      <c r="L57" s="76"/>
      <c r="M57" s="76"/>
      <c r="N57" s="76"/>
      <c r="O57" s="76"/>
      <c r="P57" s="76"/>
      <c r="Q57" s="76"/>
    </row>
    <row r="58" spans="12:17" ht="12">
      <c r="L58" s="76"/>
      <c r="M58" s="76"/>
      <c r="N58" s="76"/>
      <c r="O58" s="76"/>
      <c r="P58" s="76"/>
      <c r="Q58" s="76"/>
    </row>
    <row r="59" spans="12:17" ht="12">
      <c r="L59" s="76"/>
      <c r="M59" s="76"/>
      <c r="N59" s="76"/>
      <c r="O59" s="76"/>
      <c r="P59" s="76"/>
      <c r="Q59" s="76"/>
    </row>
    <row r="60" spans="12:17" ht="12">
      <c r="L60" s="76"/>
      <c r="M60" s="76"/>
      <c r="N60" s="76"/>
      <c r="O60" s="76"/>
      <c r="P60" s="76"/>
      <c r="Q60" s="76"/>
    </row>
    <row r="61" spans="12:17" ht="12">
      <c r="L61" s="76"/>
      <c r="M61" s="76"/>
      <c r="N61" s="76"/>
      <c r="O61" s="76"/>
      <c r="P61" s="76"/>
      <c r="Q61" s="76"/>
    </row>
    <row r="62" spans="16:17" ht="12">
      <c r="P62" s="76"/>
      <c r="Q62" s="76"/>
    </row>
  </sheetData>
  <sheetProtection/>
  <mergeCells count="8">
    <mergeCell ref="A30:B30"/>
    <mergeCell ref="C30:D30"/>
    <mergeCell ref="B2:I2"/>
    <mergeCell ref="B3:I3"/>
    <mergeCell ref="M3:O3"/>
    <mergeCell ref="A6:G10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I369"/>
  <sheetViews>
    <sheetView zoomScalePageLayoutView="0" workbookViewId="0" topLeftCell="A1">
      <selection activeCell="N54" sqref="N54"/>
    </sheetView>
  </sheetViews>
  <sheetFormatPr defaultColWidth="9.00390625" defaultRowHeight="12.75"/>
  <cols>
    <col min="1" max="2" width="4.125" style="744" customWidth="1"/>
    <col min="3" max="3" width="8.875" style="744" customWidth="1"/>
    <col min="4" max="4" width="8.125" style="744" customWidth="1"/>
    <col min="5" max="5" width="6.75390625" style="744" customWidth="1"/>
    <col min="6" max="6" width="8.75390625" style="744" customWidth="1"/>
    <col min="7" max="7" width="9.00390625" style="744" customWidth="1"/>
    <col min="8" max="8" width="6.75390625" style="744" customWidth="1"/>
    <col min="9" max="9" width="9.00390625" style="744" hidden="1" customWidth="1"/>
    <col min="10" max="10" width="9.00390625" style="744" customWidth="1"/>
    <col min="11" max="11" width="9.125" style="744" customWidth="1"/>
    <col min="12" max="12" width="6.00390625" style="744" customWidth="1"/>
    <col min="13" max="13" width="8.75390625" style="744" customWidth="1"/>
    <col min="14" max="14" width="8.875" style="748" customWidth="1"/>
    <col min="15" max="15" width="8.125" style="748" customWidth="1"/>
    <col min="16" max="16" width="7.375" style="748" customWidth="1"/>
    <col min="17" max="17" width="7.00390625" style="748" customWidth="1"/>
    <col min="18" max="19" width="6.75390625" style="748" customWidth="1"/>
    <col min="20" max="20" width="13.375" style="744" customWidth="1"/>
    <col min="21" max="21" width="0.12890625" style="744" customWidth="1"/>
    <col min="22" max="22" width="4.25390625" style="744" hidden="1" customWidth="1"/>
    <col min="23" max="23" width="9.125" style="744" customWidth="1"/>
    <col min="24" max="24" width="9.00390625" style="744" customWidth="1"/>
    <col min="25" max="25" width="6.75390625" style="744" customWidth="1"/>
    <col min="26" max="26" width="8.125" style="744" customWidth="1"/>
    <col min="27" max="27" width="23.25390625" style="744" hidden="1" customWidth="1"/>
    <col min="28" max="28" width="8.125" style="744" hidden="1" customWidth="1"/>
    <col min="29" max="29" width="0.12890625" style="744" hidden="1" customWidth="1"/>
    <col min="30" max="30" width="9.125" style="744" customWidth="1"/>
    <col min="31" max="31" width="5.75390625" style="744" customWidth="1"/>
    <col min="32" max="32" width="9.875" style="744" customWidth="1"/>
    <col min="33" max="33" width="8.375" style="744" customWidth="1"/>
    <col min="34" max="34" width="6.75390625" style="744" customWidth="1"/>
    <col min="35" max="35" width="9.125" style="744" customWidth="1"/>
    <col min="36" max="36" width="6.375" style="744" customWidth="1"/>
    <col min="37" max="37" width="7.25390625" style="744" customWidth="1"/>
    <col min="38" max="38" width="8.125" style="744" customWidth="1"/>
    <col min="39" max="39" width="8.375" style="744" customWidth="1"/>
    <col min="40" max="40" width="9.375" style="757" customWidth="1"/>
    <col min="41" max="41" width="11.00390625" style="744" customWidth="1"/>
    <col min="42" max="42" width="10.00390625" style="744" customWidth="1"/>
    <col min="43" max="43" width="8.875" style="744" customWidth="1"/>
    <col min="44" max="44" width="8.25390625" style="744" customWidth="1"/>
    <col min="45" max="45" width="17.875" style="744" customWidth="1"/>
    <col min="46" max="16384" width="9.125" style="744" customWidth="1"/>
  </cols>
  <sheetData>
    <row r="1" spans="5:45" s="686" customFormat="1" ht="11.25" customHeight="1">
      <c r="E1" s="687" t="s">
        <v>1417</v>
      </c>
      <c r="F1" s="687"/>
      <c r="G1" s="687"/>
      <c r="H1" s="687"/>
      <c r="I1" s="688"/>
      <c r="J1" s="688"/>
      <c r="K1" s="688"/>
      <c r="L1" s="688"/>
      <c r="M1" s="687"/>
      <c r="N1" s="689"/>
      <c r="O1" s="689"/>
      <c r="P1" s="689"/>
      <c r="Q1" s="689"/>
      <c r="R1" s="689"/>
      <c r="S1" s="689"/>
      <c r="T1" s="686" t="s">
        <v>1418</v>
      </c>
      <c r="AH1" s="686" t="s">
        <v>1419</v>
      </c>
      <c r="AM1" s="364"/>
      <c r="AN1" s="364"/>
      <c r="AO1" s="686" t="s">
        <v>33</v>
      </c>
      <c r="AS1" s="686" t="s">
        <v>1420</v>
      </c>
    </row>
    <row r="2" spans="5:40" s="686" customFormat="1" ht="10.5">
      <c r="E2" s="690" t="s">
        <v>1421</v>
      </c>
      <c r="F2" s="687"/>
      <c r="G2" s="687"/>
      <c r="H2" s="687"/>
      <c r="I2" s="687"/>
      <c r="J2" s="687"/>
      <c r="K2" s="687"/>
      <c r="L2" s="687"/>
      <c r="M2" s="687"/>
      <c r="N2" s="689"/>
      <c r="O2" s="689"/>
      <c r="P2" s="689"/>
      <c r="Q2" s="689"/>
      <c r="R2" s="689"/>
      <c r="S2" s="689"/>
      <c r="AH2" s="686" t="s">
        <v>1422</v>
      </c>
      <c r="AM2" s="364"/>
      <c r="AN2" s="364"/>
    </row>
    <row r="3" spans="6:45" s="686" customFormat="1" ht="8.25" customHeight="1">
      <c r="F3" s="691"/>
      <c r="G3" s="691"/>
      <c r="H3" s="691"/>
      <c r="I3" s="691"/>
      <c r="J3" s="691"/>
      <c r="K3" s="692"/>
      <c r="N3" s="689"/>
      <c r="O3" s="689"/>
      <c r="Q3" s="371"/>
      <c r="R3" s="371"/>
      <c r="S3" s="371"/>
      <c r="T3" s="364"/>
      <c r="U3" s="364"/>
      <c r="V3" s="364"/>
      <c r="W3" s="364"/>
      <c r="X3" s="364"/>
      <c r="Z3" s="686" t="s">
        <v>515</v>
      </c>
      <c r="AH3" s="686" t="s">
        <v>1423</v>
      </c>
      <c r="AM3" s="364"/>
      <c r="AN3" s="364"/>
      <c r="AS3" s="686" t="s">
        <v>1424</v>
      </c>
    </row>
    <row r="4" spans="4:45" s="686" customFormat="1" ht="10.5">
      <c r="D4" s="687" t="s">
        <v>1425</v>
      </c>
      <c r="E4" s="687"/>
      <c r="F4" s="687"/>
      <c r="G4" s="687"/>
      <c r="H4" s="687"/>
      <c r="I4" s="687"/>
      <c r="J4" s="687"/>
      <c r="K4" s="687"/>
      <c r="L4" s="687"/>
      <c r="M4" s="687"/>
      <c r="N4" s="688"/>
      <c r="O4" s="688"/>
      <c r="P4" s="687"/>
      <c r="Q4" s="693"/>
      <c r="R4" s="693"/>
      <c r="S4" s="693"/>
      <c r="T4" s="364"/>
      <c r="U4" s="364"/>
      <c r="V4" s="364"/>
      <c r="W4" s="364"/>
      <c r="X4" s="364"/>
      <c r="AM4" s="364"/>
      <c r="AN4" s="364"/>
      <c r="AS4" s="686" t="s">
        <v>1426</v>
      </c>
    </row>
    <row r="5" spans="1:45" s="686" customFormat="1" ht="9.75" customHeight="1">
      <c r="A5" s="689"/>
      <c r="B5" s="689"/>
      <c r="D5" s="687" t="s">
        <v>1427</v>
      </c>
      <c r="E5" s="687"/>
      <c r="F5" s="687"/>
      <c r="G5" s="687"/>
      <c r="H5" s="687"/>
      <c r="I5" s="688"/>
      <c r="J5" s="688"/>
      <c r="K5" s="688"/>
      <c r="L5" s="364" t="s">
        <v>1428</v>
      </c>
      <c r="M5" s="364"/>
      <c r="N5" s="689"/>
      <c r="Q5" s="364"/>
      <c r="R5" s="364"/>
      <c r="S5" s="364"/>
      <c r="T5" s="364"/>
      <c r="U5" s="364"/>
      <c r="V5" s="364"/>
      <c r="W5" s="364"/>
      <c r="X5" s="364"/>
      <c r="AM5" s="364"/>
      <c r="AN5" s="364"/>
      <c r="AS5" s="686" t="s">
        <v>1429</v>
      </c>
    </row>
    <row r="6" spans="1:40" s="686" customFormat="1" ht="9.75" customHeight="1">
      <c r="A6" s="689"/>
      <c r="B6" s="689"/>
      <c r="D6" s="687"/>
      <c r="E6" s="687"/>
      <c r="F6" s="687"/>
      <c r="G6" s="687"/>
      <c r="H6" s="687"/>
      <c r="I6" s="688"/>
      <c r="J6" s="688"/>
      <c r="K6" s="688"/>
      <c r="L6" s="369"/>
      <c r="M6" s="369"/>
      <c r="N6" s="688"/>
      <c r="O6" s="687"/>
      <c r="P6" s="687"/>
      <c r="Q6" s="369"/>
      <c r="R6" s="369"/>
      <c r="S6" s="369"/>
      <c r="T6" s="364"/>
      <c r="U6" s="364"/>
      <c r="V6" s="364"/>
      <c r="W6" s="364"/>
      <c r="X6" s="364"/>
      <c r="AM6" s="364"/>
      <c r="AN6" s="364"/>
    </row>
    <row r="7" spans="1:59" s="686" customFormat="1" ht="16.5" customHeight="1">
      <c r="A7" s="694"/>
      <c r="B7" s="695"/>
      <c r="C7" s="952" t="s">
        <v>1430</v>
      </c>
      <c r="D7" s="953"/>
      <c r="E7" s="953"/>
      <c r="F7" s="953"/>
      <c r="G7" s="953"/>
      <c r="H7" s="954"/>
      <c r="I7" s="952" t="s">
        <v>1431</v>
      </c>
      <c r="J7" s="953"/>
      <c r="K7" s="953"/>
      <c r="L7" s="953"/>
      <c r="M7" s="953"/>
      <c r="N7" s="953"/>
      <c r="O7" s="953"/>
      <c r="P7" s="953"/>
      <c r="Q7" s="953"/>
      <c r="R7" s="953"/>
      <c r="S7" s="696"/>
      <c r="U7" s="364"/>
      <c r="V7" s="364"/>
      <c r="W7" s="364"/>
      <c r="X7" s="364"/>
      <c r="AA7" s="686" t="s">
        <v>1432</v>
      </c>
      <c r="AG7" s="686" t="s">
        <v>265</v>
      </c>
      <c r="BG7" s="697" t="s">
        <v>1433</v>
      </c>
    </row>
    <row r="8" spans="1:38" s="686" customFormat="1" ht="10.5">
      <c r="A8" s="698" t="s">
        <v>627</v>
      </c>
      <c r="B8" s="699" t="s">
        <v>44</v>
      </c>
      <c r="C8" s="955" t="s">
        <v>1434</v>
      </c>
      <c r="D8" s="956"/>
      <c r="E8" s="957"/>
      <c r="F8" s="955" t="s">
        <v>1435</v>
      </c>
      <c r="G8" s="956"/>
      <c r="H8" s="957"/>
      <c r="I8" s="955" t="s">
        <v>1436</v>
      </c>
      <c r="J8" s="956"/>
      <c r="K8" s="956"/>
      <c r="L8" s="957"/>
      <c r="M8" s="952" t="s">
        <v>1437</v>
      </c>
      <c r="N8" s="953"/>
      <c r="O8" s="953"/>
      <c r="P8" s="958" t="s">
        <v>1438</v>
      </c>
      <c r="Q8" s="958"/>
      <c r="R8" s="958"/>
      <c r="S8" s="699"/>
      <c r="U8" s="364"/>
      <c r="V8" s="364"/>
      <c r="W8" s="364"/>
      <c r="X8" s="364"/>
      <c r="Y8" s="364"/>
      <c r="Z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</row>
    <row r="9" spans="1:163" s="686" customFormat="1" ht="10.5">
      <c r="A9" s="700"/>
      <c r="B9" s="371"/>
      <c r="C9" s="959" t="s">
        <v>1439</v>
      </c>
      <c r="D9" s="960"/>
      <c r="E9" s="961"/>
      <c r="F9" s="962" t="s">
        <v>1440</v>
      </c>
      <c r="G9" s="963"/>
      <c r="H9" s="964"/>
      <c r="I9" s="962" t="s">
        <v>1441</v>
      </c>
      <c r="J9" s="963"/>
      <c r="K9" s="963"/>
      <c r="L9" s="964"/>
      <c r="M9" s="965" t="s">
        <v>1442</v>
      </c>
      <c r="N9" s="966"/>
      <c r="O9" s="967"/>
      <c r="P9" s="952" t="s">
        <v>1443</v>
      </c>
      <c r="Q9" s="953"/>
      <c r="R9" s="953"/>
      <c r="S9" s="696"/>
      <c r="U9" s="371"/>
      <c r="V9" s="371"/>
      <c r="W9" s="364"/>
      <c r="X9" s="364"/>
      <c r="AK9" s="686" t="s">
        <v>1444</v>
      </c>
      <c r="AO9" s="689"/>
      <c r="AP9" s="689"/>
      <c r="AQ9" s="689"/>
      <c r="AT9" s="689"/>
      <c r="AU9" s="689"/>
      <c r="AV9" s="689"/>
      <c r="AW9" s="689"/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89"/>
      <c r="CF9" s="689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89"/>
      <c r="CW9" s="689"/>
      <c r="CX9" s="689"/>
      <c r="CY9" s="689"/>
      <c r="CZ9" s="689"/>
      <c r="DA9" s="689"/>
      <c r="DB9" s="689"/>
      <c r="DC9" s="689"/>
      <c r="DD9" s="689"/>
      <c r="DE9" s="689"/>
      <c r="DF9" s="689"/>
      <c r="DG9" s="689"/>
      <c r="DH9" s="689"/>
      <c r="DI9" s="689"/>
      <c r="DJ9" s="689"/>
      <c r="DK9" s="689"/>
      <c r="DL9" s="689"/>
      <c r="DM9" s="689"/>
      <c r="DN9" s="689"/>
      <c r="DO9" s="689"/>
      <c r="DP9" s="689"/>
      <c r="DQ9" s="689"/>
      <c r="DR9" s="689"/>
      <c r="DS9" s="689"/>
      <c r="DT9" s="689"/>
      <c r="DU9" s="689"/>
      <c r="DV9" s="689"/>
      <c r="DW9" s="689"/>
      <c r="DX9" s="689"/>
      <c r="DY9" s="689"/>
      <c r="DZ9" s="689"/>
      <c r="EA9" s="689"/>
      <c r="EB9" s="689"/>
      <c r="EC9" s="689"/>
      <c r="ED9" s="689"/>
      <c r="EE9" s="689"/>
      <c r="EF9" s="689"/>
      <c r="EG9" s="689"/>
      <c r="EH9" s="689"/>
      <c r="EI9" s="689"/>
      <c r="EJ9" s="689"/>
      <c r="EK9" s="689"/>
      <c r="EL9" s="689"/>
      <c r="EM9" s="689"/>
      <c r="EN9" s="689"/>
      <c r="EO9" s="689"/>
      <c r="EP9" s="689"/>
      <c r="EQ9" s="689"/>
      <c r="ER9" s="689"/>
      <c r="ES9" s="689"/>
      <c r="ET9" s="689"/>
      <c r="EU9" s="689"/>
      <c r="EV9" s="689"/>
      <c r="EW9" s="689"/>
      <c r="EX9" s="689"/>
      <c r="EY9" s="689"/>
      <c r="EZ9" s="689"/>
      <c r="FA9" s="689"/>
      <c r="FB9" s="689"/>
      <c r="FC9" s="689"/>
      <c r="FD9" s="689"/>
      <c r="FE9" s="689"/>
      <c r="FF9" s="689"/>
      <c r="FG9" s="689"/>
    </row>
    <row r="10" spans="1:163" s="686" customFormat="1" ht="10.5">
      <c r="A10" s="701"/>
      <c r="B10" s="701"/>
      <c r="C10" s="702" t="s">
        <v>1445</v>
      </c>
      <c r="D10" s="703" t="s">
        <v>1446</v>
      </c>
      <c r="E10" s="703" t="s">
        <v>1447</v>
      </c>
      <c r="F10" s="703" t="s">
        <v>1445</v>
      </c>
      <c r="G10" s="703" t="s">
        <v>1446</v>
      </c>
      <c r="H10" s="703" t="s">
        <v>1447</v>
      </c>
      <c r="I10" s="703" t="s">
        <v>1445</v>
      </c>
      <c r="J10" s="703" t="s">
        <v>1448</v>
      </c>
      <c r="K10" s="704" t="s">
        <v>1446</v>
      </c>
      <c r="L10" s="704" t="s">
        <v>1449</v>
      </c>
      <c r="M10" s="703" t="s">
        <v>1445</v>
      </c>
      <c r="N10" s="703" t="s">
        <v>1446</v>
      </c>
      <c r="O10" s="704" t="s">
        <v>1449</v>
      </c>
      <c r="P10" s="703" t="s">
        <v>1445</v>
      </c>
      <c r="Q10" s="703" t="s">
        <v>1446</v>
      </c>
      <c r="R10" s="705" t="s">
        <v>964</v>
      </c>
      <c r="S10" s="696"/>
      <c r="U10" s="371"/>
      <c r="V10" s="371"/>
      <c r="W10" s="364"/>
      <c r="X10" s="364"/>
      <c r="AL10" s="686" t="s">
        <v>1450</v>
      </c>
      <c r="AP10" s="689"/>
      <c r="AQ10" s="689"/>
      <c r="AR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89"/>
      <c r="BJ10" s="689"/>
      <c r="BK10" s="689"/>
      <c r="BL10" s="689"/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89"/>
      <c r="CF10" s="689"/>
      <c r="CG10" s="689"/>
      <c r="CH10" s="689"/>
      <c r="CI10" s="689"/>
      <c r="CJ10" s="689"/>
      <c r="CK10" s="689"/>
      <c r="CL10" s="689"/>
      <c r="CM10" s="689"/>
      <c r="CN10" s="689"/>
      <c r="CO10" s="689"/>
      <c r="CP10" s="689"/>
      <c r="CQ10" s="689"/>
      <c r="CR10" s="689"/>
      <c r="CS10" s="689"/>
      <c r="CT10" s="689"/>
      <c r="CU10" s="689"/>
      <c r="CV10" s="689"/>
      <c r="CW10" s="689"/>
      <c r="CX10" s="689"/>
      <c r="CY10" s="689"/>
      <c r="CZ10" s="689"/>
      <c r="DA10" s="689"/>
      <c r="DB10" s="689"/>
      <c r="DC10" s="689"/>
      <c r="DD10" s="689"/>
      <c r="DE10" s="689"/>
      <c r="DF10" s="689"/>
      <c r="DG10" s="689"/>
      <c r="DH10" s="689"/>
      <c r="DI10" s="689"/>
      <c r="DJ10" s="689"/>
      <c r="DK10" s="689"/>
      <c r="DL10" s="689"/>
      <c r="DM10" s="689"/>
      <c r="DN10" s="689"/>
      <c r="DO10" s="689"/>
      <c r="DP10" s="689"/>
      <c r="DQ10" s="689"/>
      <c r="DR10" s="689"/>
      <c r="DS10" s="689"/>
      <c r="DT10" s="689"/>
      <c r="DU10" s="689"/>
      <c r="DV10" s="689"/>
      <c r="DW10" s="689"/>
      <c r="DX10" s="689"/>
      <c r="DY10" s="689"/>
      <c r="DZ10" s="689"/>
      <c r="EA10" s="689"/>
      <c r="EB10" s="689"/>
      <c r="EC10" s="689"/>
      <c r="ED10" s="689"/>
      <c r="EE10" s="689"/>
      <c r="EF10" s="689"/>
      <c r="EG10" s="689"/>
      <c r="EH10" s="689"/>
      <c r="EI10" s="689"/>
      <c r="EJ10" s="689"/>
      <c r="EK10" s="689"/>
      <c r="EL10" s="689"/>
      <c r="EM10" s="689"/>
      <c r="EN10" s="689"/>
      <c r="EO10" s="689"/>
      <c r="EP10" s="689"/>
      <c r="EQ10" s="689"/>
      <c r="ER10" s="689"/>
      <c r="ES10" s="689"/>
      <c r="ET10" s="689"/>
      <c r="EU10" s="689"/>
      <c r="EV10" s="689"/>
      <c r="EW10" s="689"/>
      <c r="EX10" s="689"/>
      <c r="EY10" s="689"/>
      <c r="EZ10" s="689"/>
      <c r="FA10" s="689"/>
      <c r="FB10" s="689"/>
      <c r="FC10" s="689"/>
      <c r="FD10" s="689"/>
      <c r="FE10" s="689"/>
      <c r="FF10" s="689"/>
      <c r="FG10" s="689"/>
    </row>
    <row r="11" spans="1:163" s="686" customFormat="1" ht="10.5">
      <c r="A11" s="686" t="s">
        <v>612</v>
      </c>
      <c r="B11" s="706" t="s">
        <v>540</v>
      </c>
      <c r="C11" s="707">
        <v>88209.5</v>
      </c>
      <c r="D11" s="707">
        <v>98110.5</v>
      </c>
      <c r="E11" s="708">
        <f>D11/C11*100</f>
        <v>111.2244146038692</v>
      </c>
      <c r="F11" s="707">
        <v>19514.6</v>
      </c>
      <c r="G11" s="707">
        <v>19479.7</v>
      </c>
      <c r="H11" s="708">
        <f>G11/F11*100</f>
        <v>99.82115954208645</v>
      </c>
      <c r="I11" s="709">
        <v>332700</v>
      </c>
      <c r="J11" s="710">
        <v>326400</v>
      </c>
      <c r="K11" s="710">
        <f>J11</f>
        <v>326400</v>
      </c>
      <c r="L11" s="710">
        <f>K11-J11</f>
        <v>0</v>
      </c>
      <c r="M11" s="711"/>
      <c r="N11" s="711"/>
      <c r="O11" s="710">
        <f>M11-N11</f>
        <v>0</v>
      </c>
      <c r="P11" s="712">
        <v>1500</v>
      </c>
      <c r="Q11" s="707">
        <v>871.8</v>
      </c>
      <c r="R11" s="710">
        <f>Q11/P11*100</f>
        <v>58.11999999999999</v>
      </c>
      <c r="S11" s="710"/>
      <c r="U11" s="371"/>
      <c r="V11" s="371"/>
      <c r="W11" s="364"/>
      <c r="X11" s="364"/>
      <c r="AI11" s="713"/>
      <c r="AP11" s="689"/>
      <c r="AQ11" s="689"/>
      <c r="AR11" s="713" t="s">
        <v>1451</v>
      </c>
      <c r="AS11" s="713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89"/>
      <c r="BQ11" s="689"/>
      <c r="BR11" s="689"/>
      <c r="BS11" s="689"/>
      <c r="BT11" s="689"/>
      <c r="BU11" s="689"/>
      <c r="BV11" s="689"/>
      <c r="BW11" s="689"/>
      <c r="BX11" s="689"/>
      <c r="BY11" s="689"/>
      <c r="BZ11" s="689"/>
      <c r="CA11" s="689"/>
      <c r="CB11" s="689"/>
      <c r="CC11" s="689"/>
      <c r="CD11" s="689"/>
      <c r="CE11" s="689"/>
      <c r="CF11" s="689"/>
      <c r="CG11" s="689"/>
      <c r="CH11" s="689"/>
      <c r="CI11" s="689"/>
      <c r="CJ11" s="689"/>
      <c r="CK11" s="689"/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89"/>
      <c r="CY11" s="689"/>
      <c r="CZ11" s="689"/>
      <c r="DA11" s="689"/>
      <c r="DB11" s="689"/>
      <c r="DC11" s="689"/>
      <c r="DD11" s="689"/>
      <c r="DE11" s="689"/>
      <c r="DF11" s="689"/>
      <c r="DG11" s="689"/>
      <c r="DH11" s="689"/>
      <c r="DI11" s="689"/>
      <c r="DJ11" s="689"/>
      <c r="DK11" s="689"/>
      <c r="DL11" s="689"/>
      <c r="DM11" s="689"/>
      <c r="DN11" s="689"/>
      <c r="DO11" s="689"/>
      <c r="DP11" s="689"/>
      <c r="DQ11" s="689"/>
      <c r="DR11" s="689"/>
      <c r="DS11" s="689"/>
      <c r="DT11" s="689"/>
      <c r="DU11" s="689"/>
      <c r="DV11" s="689"/>
      <c r="DW11" s="689"/>
      <c r="DX11" s="689"/>
      <c r="DY11" s="689"/>
      <c r="DZ11" s="689"/>
      <c r="EA11" s="689"/>
      <c r="EB11" s="689"/>
      <c r="EC11" s="689"/>
      <c r="ED11" s="689"/>
      <c r="EE11" s="689"/>
      <c r="EF11" s="689"/>
      <c r="EG11" s="689"/>
      <c r="EH11" s="689"/>
      <c r="EI11" s="689"/>
      <c r="EJ11" s="689"/>
      <c r="EK11" s="689"/>
      <c r="EL11" s="689"/>
      <c r="EM11" s="689"/>
      <c r="EN11" s="689"/>
      <c r="EO11" s="689"/>
      <c r="EP11" s="689"/>
      <c r="EQ11" s="689"/>
      <c r="ER11" s="689"/>
      <c r="ES11" s="689"/>
      <c r="ET11" s="689"/>
      <c r="EU11" s="689"/>
      <c r="EV11" s="689"/>
      <c r="EW11" s="689"/>
      <c r="EX11" s="689"/>
      <c r="EY11" s="689"/>
      <c r="EZ11" s="689"/>
      <c r="FA11" s="689"/>
      <c r="FB11" s="689"/>
      <c r="FC11" s="689"/>
      <c r="FD11" s="689"/>
      <c r="FE11" s="689"/>
      <c r="FF11" s="689"/>
      <c r="FG11" s="689"/>
    </row>
    <row r="12" spans="1:163" s="686" customFormat="1" ht="10.5">
      <c r="A12" s="686" t="s">
        <v>613</v>
      </c>
      <c r="B12" s="706" t="s">
        <v>229</v>
      </c>
      <c r="C12" s="707">
        <v>74686.6</v>
      </c>
      <c r="D12" s="707">
        <v>76062.9</v>
      </c>
      <c r="E12" s="708">
        <f>D12/C12*100</f>
        <v>101.84276697560205</v>
      </c>
      <c r="F12" s="707">
        <v>15868.6</v>
      </c>
      <c r="G12" s="707">
        <v>16029.2</v>
      </c>
      <c r="H12" s="708">
        <f>G12/F12*100</f>
        <v>101.01206155552475</v>
      </c>
      <c r="I12" s="711">
        <v>220900</v>
      </c>
      <c r="J12" s="710">
        <v>199300</v>
      </c>
      <c r="K12" s="710">
        <f aca="true" t="shared" si="0" ref="K12:K33">J12</f>
        <v>199300</v>
      </c>
      <c r="L12" s="710">
        <f aca="true" t="shared" si="1" ref="L12:L33">K12-J12</f>
        <v>0</v>
      </c>
      <c r="M12" s="711"/>
      <c r="N12" s="711"/>
      <c r="O12" s="710">
        <f>M12-N12</f>
        <v>0</v>
      </c>
      <c r="P12" s="712">
        <v>666.7</v>
      </c>
      <c r="Q12" s="707">
        <v>329.3</v>
      </c>
      <c r="R12" s="710">
        <f aca="true" t="shared" si="2" ref="R12:R33">Q12/P12*100</f>
        <v>49.39253037348132</v>
      </c>
      <c r="S12" s="710"/>
      <c r="T12" s="364"/>
      <c r="U12" s="371"/>
      <c r="V12" s="371"/>
      <c r="W12" s="364"/>
      <c r="X12" s="364"/>
      <c r="AI12" s="714"/>
      <c r="AJ12" s="952" t="s">
        <v>1452</v>
      </c>
      <c r="AK12" s="953"/>
      <c r="AL12" s="953"/>
      <c r="AM12" s="953"/>
      <c r="AN12" s="953"/>
      <c r="AO12" s="954"/>
      <c r="AP12" s="715" t="s">
        <v>1453</v>
      </c>
      <c r="AQ12" s="716"/>
      <c r="AR12" s="716"/>
      <c r="AS12" s="694"/>
      <c r="AT12" s="689"/>
      <c r="AU12" s="689"/>
      <c r="AV12" s="689"/>
      <c r="AW12" s="689"/>
      <c r="AX12" s="689"/>
      <c r="AY12" s="689"/>
      <c r="AZ12" s="689"/>
      <c r="BA12" s="689"/>
      <c r="BB12" s="689"/>
      <c r="BC12" s="689"/>
      <c r="BD12" s="689"/>
      <c r="BE12" s="689"/>
      <c r="BF12" s="689"/>
      <c r="BG12" s="689"/>
      <c r="BH12" s="689"/>
      <c r="BI12" s="689"/>
      <c r="BJ12" s="689"/>
      <c r="BK12" s="689"/>
      <c r="BL12" s="689"/>
      <c r="BM12" s="689"/>
      <c r="BN12" s="689"/>
      <c r="BO12" s="689"/>
      <c r="BP12" s="689"/>
      <c r="BQ12" s="689"/>
      <c r="BR12" s="689"/>
      <c r="BS12" s="689"/>
      <c r="BT12" s="689"/>
      <c r="BU12" s="689"/>
      <c r="BV12" s="689"/>
      <c r="BW12" s="689"/>
      <c r="BX12" s="689"/>
      <c r="BY12" s="689"/>
      <c r="BZ12" s="689"/>
      <c r="CA12" s="689"/>
      <c r="CB12" s="689"/>
      <c r="CC12" s="689"/>
      <c r="CD12" s="689"/>
      <c r="CE12" s="689"/>
      <c r="CF12" s="689"/>
      <c r="CG12" s="689"/>
      <c r="CH12" s="689"/>
      <c r="CI12" s="689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89"/>
      <c r="CY12" s="689"/>
      <c r="CZ12" s="689"/>
      <c r="DA12" s="689"/>
      <c r="DB12" s="689"/>
      <c r="DC12" s="689"/>
      <c r="DD12" s="689"/>
      <c r="DE12" s="689"/>
      <c r="DF12" s="689"/>
      <c r="DG12" s="689"/>
      <c r="DH12" s="689"/>
      <c r="DI12" s="689"/>
      <c r="DJ12" s="689"/>
      <c r="DK12" s="689"/>
      <c r="DL12" s="689"/>
      <c r="DM12" s="689"/>
      <c r="DN12" s="689"/>
      <c r="DO12" s="689"/>
      <c r="DP12" s="689"/>
      <c r="DQ12" s="689"/>
      <c r="DR12" s="689"/>
      <c r="DS12" s="689"/>
      <c r="DT12" s="689"/>
      <c r="DU12" s="689"/>
      <c r="DV12" s="689"/>
      <c r="DW12" s="689"/>
      <c r="DX12" s="689"/>
      <c r="DY12" s="689"/>
      <c r="DZ12" s="689"/>
      <c r="EA12" s="689"/>
      <c r="EB12" s="689"/>
      <c r="EC12" s="689"/>
      <c r="ED12" s="689"/>
      <c r="EE12" s="689"/>
      <c r="EF12" s="689"/>
      <c r="EG12" s="689"/>
      <c r="EH12" s="689"/>
      <c r="EI12" s="689"/>
      <c r="EJ12" s="689"/>
      <c r="EK12" s="689"/>
      <c r="EL12" s="689"/>
      <c r="EM12" s="689"/>
      <c r="EN12" s="689"/>
      <c r="EO12" s="689"/>
      <c r="EP12" s="689"/>
      <c r="EQ12" s="689"/>
      <c r="ER12" s="689"/>
      <c r="ES12" s="689"/>
      <c r="ET12" s="689"/>
      <c r="EU12" s="689"/>
      <c r="EV12" s="689"/>
      <c r="EW12" s="689"/>
      <c r="EX12" s="689"/>
      <c r="EY12" s="689"/>
      <c r="EZ12" s="689"/>
      <c r="FA12" s="689"/>
      <c r="FB12" s="689"/>
      <c r="FC12" s="689"/>
      <c r="FD12" s="689"/>
      <c r="FE12" s="689"/>
      <c r="FF12" s="689"/>
      <c r="FG12" s="689"/>
    </row>
    <row r="13" spans="1:163" s="686" customFormat="1" ht="10.5">
      <c r="A13" s="686" t="s">
        <v>614</v>
      </c>
      <c r="B13" s="706" t="s">
        <v>230</v>
      </c>
      <c r="C13" s="707">
        <v>62083.4</v>
      </c>
      <c r="D13" s="707">
        <v>63494.2</v>
      </c>
      <c r="E13" s="708">
        <f>D13/C13*100</f>
        <v>102.27242709001116</v>
      </c>
      <c r="F13" s="707">
        <v>13477.7</v>
      </c>
      <c r="G13" s="707">
        <v>12978.8</v>
      </c>
      <c r="H13" s="708">
        <f>G13/F13*100</f>
        <v>96.29832983372533</v>
      </c>
      <c r="I13" s="711">
        <v>216200</v>
      </c>
      <c r="J13" s="710">
        <v>192900</v>
      </c>
      <c r="K13" s="710">
        <f t="shared" si="0"/>
        <v>192900</v>
      </c>
      <c r="L13" s="710">
        <f t="shared" si="1"/>
        <v>0</v>
      </c>
      <c r="M13" s="711"/>
      <c r="N13" s="711"/>
      <c r="O13" s="710">
        <f>M13-N13</f>
        <v>0</v>
      </c>
      <c r="P13" s="712">
        <v>666.7</v>
      </c>
      <c r="Q13" s="707">
        <v>168.7</v>
      </c>
      <c r="R13" s="710">
        <f t="shared" si="2"/>
        <v>25.303734813259332</v>
      </c>
      <c r="S13" s="710"/>
      <c r="T13" s="364"/>
      <c r="U13" s="696"/>
      <c r="V13" s="717"/>
      <c r="W13" s="364"/>
      <c r="X13" s="364"/>
      <c r="AI13" s="718" t="s">
        <v>1454</v>
      </c>
      <c r="AJ13" s="719" t="s">
        <v>1436</v>
      </c>
      <c r="AK13" s="695"/>
      <c r="AL13" s="694"/>
      <c r="AM13" s="955" t="s">
        <v>1455</v>
      </c>
      <c r="AN13" s="956"/>
      <c r="AO13" s="957"/>
      <c r="AP13" s="955" t="s">
        <v>1436</v>
      </c>
      <c r="AQ13" s="956"/>
      <c r="AR13" s="957"/>
      <c r="AS13" s="714" t="s">
        <v>1456</v>
      </c>
      <c r="AT13" s="689"/>
      <c r="AU13" s="689"/>
      <c r="AV13" s="689"/>
      <c r="AW13" s="689"/>
      <c r="AX13" s="689"/>
      <c r="AY13" s="689"/>
      <c r="AZ13" s="689"/>
      <c r="BA13" s="689"/>
      <c r="BB13" s="689"/>
      <c r="BC13" s="689"/>
      <c r="BD13" s="689"/>
      <c r="BE13" s="689"/>
      <c r="BF13" s="689"/>
      <c r="BG13" s="689"/>
      <c r="BH13" s="689"/>
      <c r="BI13" s="689"/>
      <c r="BJ13" s="689"/>
      <c r="BK13" s="689"/>
      <c r="BL13" s="689"/>
      <c r="BM13" s="689"/>
      <c r="BN13" s="689"/>
      <c r="BO13" s="689"/>
      <c r="BP13" s="689"/>
      <c r="BQ13" s="689"/>
      <c r="BR13" s="689"/>
      <c r="BS13" s="689"/>
      <c r="BT13" s="689"/>
      <c r="BU13" s="689"/>
      <c r="BV13" s="689"/>
      <c r="BW13" s="689"/>
      <c r="BX13" s="689"/>
      <c r="BY13" s="689"/>
      <c r="BZ13" s="689"/>
      <c r="CA13" s="689"/>
      <c r="CB13" s="689"/>
      <c r="CC13" s="689"/>
      <c r="CD13" s="689"/>
      <c r="CE13" s="689"/>
      <c r="CF13" s="689"/>
      <c r="CG13" s="689"/>
      <c r="CH13" s="689"/>
      <c r="CI13" s="689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89"/>
      <c r="CY13" s="689"/>
      <c r="CZ13" s="689"/>
      <c r="DA13" s="689"/>
      <c r="DB13" s="689"/>
      <c r="DC13" s="689"/>
      <c r="DD13" s="689"/>
      <c r="DE13" s="689"/>
      <c r="DF13" s="689"/>
      <c r="DG13" s="689"/>
      <c r="DH13" s="689"/>
      <c r="DI13" s="689"/>
      <c r="DJ13" s="689"/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89"/>
      <c r="DZ13" s="689"/>
      <c r="EA13" s="689"/>
      <c r="EB13" s="689"/>
      <c r="EC13" s="689"/>
      <c r="ED13" s="689"/>
      <c r="EE13" s="689"/>
      <c r="EF13" s="689"/>
      <c r="EG13" s="689"/>
      <c r="EH13" s="689"/>
      <c r="EI13" s="689"/>
      <c r="EJ13" s="689"/>
      <c r="EK13" s="689"/>
      <c r="EL13" s="689"/>
      <c r="EM13" s="689"/>
      <c r="EN13" s="689"/>
      <c r="EO13" s="689"/>
      <c r="EP13" s="689"/>
      <c r="EQ13" s="689"/>
      <c r="ER13" s="689"/>
      <c r="ES13" s="689"/>
      <c r="ET13" s="689"/>
      <c r="EU13" s="689"/>
      <c r="EV13" s="689"/>
      <c r="EW13" s="689"/>
      <c r="EX13" s="689"/>
      <c r="EY13" s="689"/>
      <c r="EZ13" s="689"/>
      <c r="FA13" s="689"/>
      <c r="FB13" s="689"/>
      <c r="FC13" s="689"/>
      <c r="FD13" s="689"/>
      <c r="FE13" s="689"/>
      <c r="FF13" s="689"/>
      <c r="FG13" s="689"/>
    </row>
    <row r="14" spans="1:163" s="686" customFormat="1" ht="10.5">
      <c r="A14" s="686" t="s">
        <v>615</v>
      </c>
      <c r="B14" s="706" t="s">
        <v>231</v>
      </c>
      <c r="C14" s="707">
        <v>100691.4</v>
      </c>
      <c r="D14" s="707">
        <v>96970.7</v>
      </c>
      <c r="E14" s="708">
        <f>D14/C14*100</f>
        <v>96.304848278999</v>
      </c>
      <c r="F14" s="707">
        <v>21289.9</v>
      </c>
      <c r="G14" s="707">
        <v>20375.3</v>
      </c>
      <c r="H14" s="708">
        <f>G14/F14*100</f>
        <v>95.70406624737551</v>
      </c>
      <c r="I14" s="711">
        <v>342000</v>
      </c>
      <c r="J14" s="710">
        <v>315600</v>
      </c>
      <c r="K14" s="710">
        <f t="shared" si="0"/>
        <v>315600</v>
      </c>
      <c r="L14" s="710">
        <f t="shared" si="1"/>
        <v>0</v>
      </c>
      <c r="M14" s="711">
        <v>4220.3</v>
      </c>
      <c r="N14" s="711">
        <v>1251.1</v>
      </c>
      <c r="O14" s="710">
        <f>N14-M14</f>
        <v>-2969.2000000000003</v>
      </c>
      <c r="P14" s="712">
        <v>1500</v>
      </c>
      <c r="Q14" s="707">
        <v>890.5</v>
      </c>
      <c r="R14" s="710">
        <f t="shared" si="2"/>
        <v>59.36666666666667</v>
      </c>
      <c r="S14" s="710"/>
      <c r="T14" s="364"/>
      <c r="U14" s="696"/>
      <c r="V14" s="717"/>
      <c r="W14" s="364"/>
      <c r="X14" s="364"/>
      <c r="AI14" s="718" t="s">
        <v>628</v>
      </c>
      <c r="AJ14" s="720"/>
      <c r="AK14" s="721"/>
      <c r="AL14" s="701"/>
      <c r="AM14" s="720"/>
      <c r="AN14" s="721"/>
      <c r="AO14" s="701"/>
      <c r="AP14" s="720"/>
      <c r="AQ14" s="721"/>
      <c r="AR14" s="721"/>
      <c r="AS14" s="718" t="s">
        <v>1457</v>
      </c>
      <c r="AT14" s="689"/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89"/>
      <c r="CI14" s="689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89"/>
      <c r="DG14" s="689"/>
      <c r="DH14" s="689"/>
      <c r="DI14" s="689"/>
      <c r="DJ14" s="689"/>
      <c r="DK14" s="689"/>
      <c r="DL14" s="689"/>
      <c r="DM14" s="689"/>
      <c r="DN14" s="689"/>
      <c r="DO14" s="689"/>
      <c r="DP14" s="689"/>
      <c r="DQ14" s="689"/>
      <c r="DR14" s="689"/>
      <c r="DS14" s="689"/>
      <c r="DT14" s="689"/>
      <c r="DU14" s="689"/>
      <c r="DV14" s="689"/>
      <c r="DW14" s="689"/>
      <c r="DX14" s="689"/>
      <c r="DY14" s="689"/>
      <c r="DZ14" s="689"/>
      <c r="EA14" s="689"/>
      <c r="EB14" s="689"/>
      <c r="EC14" s="689"/>
      <c r="ED14" s="689"/>
      <c r="EE14" s="689"/>
      <c r="EF14" s="689"/>
      <c r="EG14" s="689"/>
      <c r="EH14" s="689"/>
      <c r="EI14" s="689"/>
      <c r="EJ14" s="689"/>
      <c r="EK14" s="689"/>
      <c r="EL14" s="689"/>
      <c r="EM14" s="689"/>
      <c r="EN14" s="689"/>
      <c r="EO14" s="689"/>
      <c r="EP14" s="689"/>
      <c r="EQ14" s="689"/>
      <c r="ER14" s="689"/>
      <c r="ES14" s="689"/>
      <c r="ET14" s="689"/>
      <c r="EU14" s="689"/>
      <c r="EV14" s="689"/>
      <c r="EW14" s="689"/>
      <c r="EX14" s="689"/>
      <c r="EY14" s="689"/>
      <c r="EZ14" s="689"/>
      <c r="FA14" s="689"/>
      <c r="FB14" s="689"/>
      <c r="FC14" s="689"/>
      <c r="FD14" s="689"/>
      <c r="FE14" s="689"/>
      <c r="FF14" s="689"/>
      <c r="FG14" s="689"/>
    </row>
    <row r="15" spans="2:163" s="686" customFormat="1" ht="9" customHeight="1">
      <c r="B15" s="706"/>
      <c r="C15" s="722"/>
      <c r="D15" s="723"/>
      <c r="E15" s="708"/>
      <c r="F15" s="723"/>
      <c r="G15" s="723"/>
      <c r="H15" s="708"/>
      <c r="I15" s="723"/>
      <c r="J15" s="710"/>
      <c r="K15" s="710"/>
      <c r="L15" s="710"/>
      <c r="M15" s="723"/>
      <c r="N15" s="723"/>
      <c r="O15" s="710"/>
      <c r="P15" s="712"/>
      <c r="Q15" s="707"/>
      <c r="R15" s="710"/>
      <c r="S15" s="710"/>
      <c r="T15" s="364"/>
      <c r="U15" s="696"/>
      <c r="V15" s="717"/>
      <c r="W15" s="364"/>
      <c r="X15" s="364"/>
      <c r="Z15" s="371"/>
      <c r="AA15" s="696">
        <v>5</v>
      </c>
      <c r="AB15" s="371"/>
      <c r="AC15" s="371"/>
      <c r="AD15" s="371"/>
      <c r="AE15" s="371"/>
      <c r="AF15" s="371"/>
      <c r="AG15" s="371"/>
      <c r="AH15" s="371"/>
      <c r="AI15" s="724"/>
      <c r="AJ15" s="703" t="s">
        <v>1458</v>
      </c>
      <c r="AK15" s="703" t="s">
        <v>1459</v>
      </c>
      <c r="AL15" s="701" t="s">
        <v>1447</v>
      </c>
      <c r="AM15" s="703" t="s">
        <v>1458</v>
      </c>
      <c r="AN15" s="703" t="s">
        <v>1459</v>
      </c>
      <c r="AO15" s="701" t="s">
        <v>1447</v>
      </c>
      <c r="AP15" s="702" t="s">
        <v>1458</v>
      </c>
      <c r="AQ15" s="703" t="s">
        <v>1459</v>
      </c>
      <c r="AR15" s="701" t="s">
        <v>1460</v>
      </c>
      <c r="AS15" s="724"/>
      <c r="AT15" s="689"/>
      <c r="AU15" s="689"/>
      <c r="AV15" s="689"/>
      <c r="AW15" s="689"/>
      <c r="AX15" s="689"/>
      <c r="AY15" s="689"/>
      <c r="AZ15" s="689"/>
      <c r="BA15" s="689"/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89"/>
      <c r="CI15" s="689"/>
      <c r="CJ15" s="689"/>
      <c r="CK15" s="689"/>
      <c r="CL15" s="689"/>
      <c r="CM15" s="689"/>
      <c r="CN15" s="689"/>
      <c r="CO15" s="689"/>
      <c r="CP15" s="689"/>
      <c r="CQ15" s="689"/>
      <c r="CR15" s="689"/>
      <c r="CS15" s="689"/>
      <c r="CT15" s="689"/>
      <c r="CU15" s="689"/>
      <c r="CV15" s="689"/>
      <c r="CW15" s="689"/>
      <c r="CX15" s="689"/>
      <c r="CY15" s="689"/>
      <c r="CZ15" s="689"/>
      <c r="DA15" s="689"/>
      <c r="DB15" s="689"/>
      <c r="DC15" s="689"/>
      <c r="DD15" s="689"/>
      <c r="DE15" s="689"/>
      <c r="DF15" s="689"/>
      <c r="DG15" s="689"/>
      <c r="DH15" s="689"/>
      <c r="DI15" s="689"/>
      <c r="DJ15" s="689"/>
      <c r="DK15" s="689"/>
      <c r="DL15" s="689"/>
      <c r="DM15" s="689"/>
      <c r="DN15" s="689"/>
      <c r="DO15" s="689"/>
      <c r="DP15" s="689"/>
      <c r="DQ15" s="689"/>
      <c r="DR15" s="689"/>
      <c r="DS15" s="689"/>
      <c r="DT15" s="689"/>
      <c r="DU15" s="689"/>
      <c r="DV15" s="689"/>
      <c r="DW15" s="689"/>
      <c r="DX15" s="689"/>
      <c r="DY15" s="689"/>
      <c r="DZ15" s="689"/>
      <c r="EA15" s="689"/>
      <c r="EB15" s="689"/>
      <c r="EC15" s="689"/>
      <c r="ED15" s="689"/>
      <c r="EE15" s="689"/>
      <c r="EF15" s="689"/>
      <c r="EG15" s="689"/>
      <c r="EH15" s="689"/>
      <c r="EI15" s="689"/>
      <c r="EJ15" s="689"/>
      <c r="EK15" s="689"/>
      <c r="EL15" s="689"/>
      <c r="EM15" s="689"/>
      <c r="EN15" s="689"/>
      <c r="EO15" s="689"/>
      <c r="EP15" s="689"/>
      <c r="EQ15" s="689"/>
      <c r="ER15" s="689"/>
      <c r="ES15" s="689"/>
      <c r="ET15" s="689"/>
      <c r="EU15" s="689"/>
      <c r="EV15" s="689"/>
      <c r="EW15" s="689"/>
      <c r="EX15" s="689"/>
      <c r="EY15" s="689"/>
      <c r="EZ15" s="689"/>
      <c r="FA15" s="689"/>
      <c r="FB15" s="689"/>
      <c r="FC15" s="689"/>
      <c r="FD15" s="689"/>
      <c r="FE15" s="689"/>
      <c r="FF15" s="689"/>
      <c r="FG15" s="689"/>
    </row>
    <row r="16" spans="1:163" s="686" customFormat="1" ht="10.5">
      <c r="A16" s="686" t="s">
        <v>616</v>
      </c>
      <c r="B16" s="706" t="s">
        <v>232</v>
      </c>
      <c r="C16" s="707">
        <v>92660</v>
      </c>
      <c r="D16" s="707">
        <v>89871.2</v>
      </c>
      <c r="E16" s="708">
        <f>D16/C16*100</f>
        <v>96.9902870710123</v>
      </c>
      <c r="F16" s="707">
        <v>21051.8</v>
      </c>
      <c r="G16" s="707">
        <v>18685.9</v>
      </c>
      <c r="H16" s="708">
        <f>G16/F16*100</f>
        <v>88.76153108047768</v>
      </c>
      <c r="I16" s="711">
        <v>325700</v>
      </c>
      <c r="J16" s="710">
        <v>317600</v>
      </c>
      <c r="K16" s="710">
        <f t="shared" si="0"/>
        <v>317600</v>
      </c>
      <c r="L16" s="710">
        <f t="shared" si="1"/>
        <v>0</v>
      </c>
      <c r="M16" s="711"/>
      <c r="N16" s="711"/>
      <c r="O16" s="710">
        <f>M16-N16</f>
        <v>0</v>
      </c>
      <c r="P16" s="712">
        <v>1500</v>
      </c>
      <c r="Q16" s="707">
        <v>577.3</v>
      </c>
      <c r="R16" s="710">
        <f t="shared" si="2"/>
        <v>38.486666666666665</v>
      </c>
      <c r="S16" s="710"/>
      <c r="T16" s="364"/>
      <c r="U16" s="696" t="s">
        <v>515</v>
      </c>
      <c r="V16" s="717">
        <v>4</v>
      </c>
      <c r="W16" s="364"/>
      <c r="Z16" s="371"/>
      <c r="AA16" s="696">
        <v>12</v>
      </c>
      <c r="AB16" s="371"/>
      <c r="AC16" s="371"/>
      <c r="AD16" s="371"/>
      <c r="AE16" s="371"/>
      <c r="AF16" s="371"/>
      <c r="AG16" s="371"/>
      <c r="AH16" s="371"/>
      <c r="AI16" s="371"/>
      <c r="AS16" s="689"/>
      <c r="AT16" s="689"/>
      <c r="AU16" s="689"/>
      <c r="AV16" s="689"/>
      <c r="AW16" s="689"/>
      <c r="AX16" s="689"/>
      <c r="AY16" s="689"/>
      <c r="AZ16" s="689"/>
      <c r="BA16" s="689"/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89"/>
      <c r="BM16" s="689"/>
      <c r="BN16" s="689"/>
      <c r="BO16" s="689"/>
      <c r="BP16" s="689"/>
      <c r="BQ16" s="689"/>
      <c r="BR16" s="689"/>
      <c r="BS16" s="689"/>
      <c r="BT16" s="689"/>
      <c r="BU16" s="689"/>
      <c r="BV16" s="689"/>
      <c r="BW16" s="689"/>
      <c r="BX16" s="689"/>
      <c r="BY16" s="689"/>
      <c r="BZ16" s="689"/>
      <c r="CA16" s="689"/>
      <c r="CB16" s="689"/>
      <c r="CC16" s="689"/>
      <c r="CD16" s="689"/>
      <c r="CE16" s="689"/>
      <c r="CF16" s="689"/>
      <c r="CG16" s="689"/>
      <c r="CH16" s="689"/>
      <c r="CI16" s="689"/>
      <c r="CJ16" s="689"/>
      <c r="CK16" s="689"/>
      <c r="CL16" s="689"/>
      <c r="CM16" s="689"/>
      <c r="CN16" s="689"/>
      <c r="CO16" s="689"/>
      <c r="CP16" s="689"/>
      <c r="CQ16" s="689"/>
      <c r="CR16" s="689"/>
      <c r="CS16" s="689"/>
      <c r="CT16" s="689"/>
      <c r="CU16" s="689"/>
      <c r="CV16" s="689"/>
      <c r="CW16" s="689"/>
      <c r="CX16" s="689"/>
      <c r="CY16" s="689"/>
      <c r="CZ16" s="689"/>
      <c r="DA16" s="689"/>
      <c r="DB16" s="689"/>
      <c r="DC16" s="689"/>
      <c r="DD16" s="689"/>
      <c r="DE16" s="689"/>
      <c r="DF16" s="689"/>
      <c r="DG16" s="689"/>
      <c r="DH16" s="689"/>
      <c r="DI16" s="689"/>
      <c r="DJ16" s="689"/>
      <c r="DK16" s="689"/>
      <c r="DL16" s="689"/>
      <c r="DM16" s="689"/>
      <c r="DN16" s="689"/>
      <c r="DO16" s="689"/>
      <c r="DP16" s="689"/>
      <c r="DQ16" s="689"/>
      <c r="DR16" s="689"/>
      <c r="DS16" s="689"/>
      <c r="DT16" s="689"/>
      <c r="DU16" s="689"/>
      <c r="DV16" s="689"/>
      <c r="DW16" s="689"/>
      <c r="DX16" s="689"/>
      <c r="DY16" s="689"/>
      <c r="DZ16" s="689"/>
      <c r="EA16" s="689"/>
      <c r="EB16" s="689"/>
      <c r="EC16" s="689"/>
      <c r="ED16" s="689"/>
      <c r="EE16" s="689"/>
      <c r="EF16" s="689"/>
      <c r="EG16" s="689"/>
      <c r="EH16" s="689"/>
      <c r="EI16" s="689"/>
      <c r="EJ16" s="689"/>
      <c r="EK16" s="689"/>
      <c r="EL16" s="689"/>
      <c r="EM16" s="689"/>
      <c r="EN16" s="689"/>
      <c r="EO16" s="689"/>
      <c r="EP16" s="689"/>
      <c r="EQ16" s="689"/>
      <c r="ER16" s="689"/>
      <c r="ES16" s="689"/>
      <c r="ET16" s="689"/>
      <c r="EU16" s="689"/>
      <c r="EV16" s="689"/>
      <c r="EW16" s="689"/>
      <c r="EX16" s="689"/>
      <c r="EY16" s="689"/>
      <c r="EZ16" s="689"/>
      <c r="FA16" s="689"/>
      <c r="FB16" s="689"/>
      <c r="FC16" s="689"/>
      <c r="FD16" s="689"/>
      <c r="FE16" s="689"/>
      <c r="FF16" s="689"/>
      <c r="FG16" s="689"/>
    </row>
    <row r="17" spans="1:163" s="686" customFormat="1" ht="10.5">
      <c r="A17" s="686" t="s">
        <v>617</v>
      </c>
      <c r="B17" s="706" t="s">
        <v>233</v>
      </c>
      <c r="C17" s="707">
        <v>103584.6</v>
      </c>
      <c r="D17" s="707">
        <v>99550.6</v>
      </c>
      <c r="E17" s="708">
        <f>D17/C17*100</f>
        <v>96.10559870868836</v>
      </c>
      <c r="F17" s="707">
        <v>23020.6</v>
      </c>
      <c r="G17" s="707">
        <v>19994.6</v>
      </c>
      <c r="H17" s="708">
        <f>G17/F17*100</f>
        <v>86.85525138354343</v>
      </c>
      <c r="I17" s="711">
        <v>394700</v>
      </c>
      <c r="J17" s="710">
        <v>366900</v>
      </c>
      <c r="K17" s="710">
        <f t="shared" si="0"/>
        <v>366900</v>
      </c>
      <c r="L17" s="710">
        <f t="shared" si="1"/>
        <v>0</v>
      </c>
      <c r="M17" s="711">
        <v>4220.3</v>
      </c>
      <c r="N17" s="711">
        <v>1953.6</v>
      </c>
      <c r="O17" s="710">
        <f>N17-M17</f>
        <v>-2266.7000000000003</v>
      </c>
      <c r="P17" s="712">
        <v>1500</v>
      </c>
      <c r="Q17" s="707">
        <v>861.9</v>
      </c>
      <c r="R17" s="710">
        <f t="shared" si="2"/>
        <v>57.46</v>
      </c>
      <c r="S17" s="710"/>
      <c r="T17" s="364"/>
      <c r="U17" s="696" t="s">
        <v>515</v>
      </c>
      <c r="V17" s="717"/>
      <c r="W17" s="364"/>
      <c r="Z17" s="371"/>
      <c r="AA17" s="696">
        <v>4</v>
      </c>
      <c r="AB17" s="371"/>
      <c r="AC17" s="371"/>
      <c r="AD17" s="371"/>
      <c r="AE17" s="371"/>
      <c r="AF17" s="371"/>
      <c r="AG17" s="371"/>
      <c r="AH17" s="371"/>
      <c r="AI17" s="371"/>
      <c r="AS17" s="689"/>
      <c r="AT17" s="689"/>
      <c r="AU17" s="689"/>
      <c r="AV17" s="371"/>
      <c r="AW17" s="371"/>
      <c r="AX17" s="371"/>
      <c r="AY17" s="371"/>
      <c r="AZ17" s="689"/>
      <c r="BA17" s="689"/>
      <c r="BB17" s="689"/>
      <c r="BC17" s="689"/>
      <c r="BD17" s="689"/>
      <c r="BE17" s="689"/>
      <c r="BF17" s="689"/>
      <c r="BG17" s="689"/>
      <c r="BH17" s="689"/>
      <c r="BI17" s="689"/>
      <c r="BJ17" s="689"/>
      <c r="BK17" s="689"/>
      <c r="BL17" s="689"/>
      <c r="BM17" s="689"/>
      <c r="BN17" s="689"/>
      <c r="BO17" s="689"/>
      <c r="BP17" s="689"/>
      <c r="BQ17" s="689"/>
      <c r="BR17" s="689"/>
      <c r="BS17" s="689"/>
      <c r="BT17" s="689"/>
      <c r="BU17" s="689"/>
      <c r="BV17" s="689"/>
      <c r="BW17" s="689"/>
      <c r="BX17" s="689"/>
      <c r="BY17" s="689"/>
      <c r="BZ17" s="689"/>
      <c r="CA17" s="689"/>
      <c r="CB17" s="689"/>
      <c r="CC17" s="689"/>
      <c r="CD17" s="689"/>
      <c r="CE17" s="689"/>
      <c r="CF17" s="689"/>
      <c r="CG17" s="689"/>
      <c r="CH17" s="689"/>
      <c r="CI17" s="689"/>
      <c r="CJ17" s="689"/>
      <c r="CK17" s="689"/>
      <c r="CL17" s="689"/>
      <c r="CM17" s="689"/>
      <c r="CN17" s="689"/>
      <c r="CO17" s="689"/>
      <c r="CP17" s="689"/>
      <c r="CQ17" s="689"/>
      <c r="CR17" s="689"/>
      <c r="CS17" s="689"/>
      <c r="CT17" s="689"/>
      <c r="CU17" s="689"/>
      <c r="CV17" s="689"/>
      <c r="CW17" s="689"/>
      <c r="CX17" s="689"/>
      <c r="CY17" s="689"/>
      <c r="CZ17" s="689"/>
      <c r="DA17" s="689"/>
      <c r="DB17" s="689"/>
      <c r="DC17" s="689"/>
      <c r="DD17" s="689"/>
      <c r="DE17" s="689"/>
      <c r="DF17" s="689"/>
      <c r="DG17" s="689"/>
      <c r="DH17" s="689"/>
      <c r="DI17" s="689"/>
      <c r="DJ17" s="689"/>
      <c r="DK17" s="689"/>
      <c r="DL17" s="689"/>
      <c r="DM17" s="689"/>
      <c r="DN17" s="689"/>
      <c r="DO17" s="689"/>
      <c r="DP17" s="689"/>
      <c r="DQ17" s="689"/>
      <c r="DR17" s="689"/>
      <c r="DS17" s="689"/>
      <c r="DT17" s="689"/>
      <c r="DU17" s="689"/>
      <c r="DV17" s="689"/>
      <c r="DW17" s="689"/>
      <c r="DX17" s="689"/>
      <c r="DY17" s="689"/>
      <c r="DZ17" s="689"/>
      <c r="EA17" s="689"/>
      <c r="EB17" s="689"/>
      <c r="EC17" s="689"/>
      <c r="ED17" s="689"/>
      <c r="EE17" s="689"/>
      <c r="EF17" s="689"/>
      <c r="EG17" s="689"/>
      <c r="EH17" s="689"/>
      <c r="EI17" s="689"/>
      <c r="EJ17" s="689"/>
      <c r="EK17" s="689"/>
      <c r="EL17" s="689"/>
      <c r="EM17" s="689"/>
      <c r="EN17" s="689"/>
      <c r="EO17" s="689"/>
      <c r="EP17" s="689"/>
      <c r="EQ17" s="689"/>
      <c r="ER17" s="689"/>
      <c r="ES17" s="689"/>
      <c r="ET17" s="689"/>
      <c r="EU17" s="689"/>
      <c r="EV17" s="689"/>
      <c r="EW17" s="689"/>
      <c r="EX17" s="689"/>
      <c r="EY17" s="689"/>
      <c r="EZ17" s="689"/>
      <c r="FA17" s="689"/>
      <c r="FB17" s="689"/>
      <c r="FC17" s="689"/>
      <c r="FD17" s="689"/>
      <c r="FE17" s="689"/>
      <c r="FF17" s="689"/>
      <c r="FG17" s="689"/>
    </row>
    <row r="18" spans="1:163" s="686" customFormat="1" ht="10.5">
      <c r="A18" s="686" t="s">
        <v>333</v>
      </c>
      <c r="B18" s="706" t="s">
        <v>234</v>
      </c>
      <c r="C18" s="707">
        <v>80576.9</v>
      </c>
      <c r="D18" s="707">
        <v>75572.6</v>
      </c>
      <c r="E18" s="708">
        <f>D18/C18*100</f>
        <v>93.78941110913924</v>
      </c>
      <c r="F18" s="707">
        <v>16948.9</v>
      </c>
      <c r="G18" s="707">
        <v>15565.3</v>
      </c>
      <c r="H18" s="708">
        <f>G18/F18*100</f>
        <v>91.83663836591164</v>
      </c>
      <c r="I18" s="711">
        <v>271000</v>
      </c>
      <c r="J18" s="710">
        <v>251300</v>
      </c>
      <c r="K18" s="710">
        <f t="shared" si="0"/>
        <v>251300</v>
      </c>
      <c r="L18" s="710">
        <f t="shared" si="1"/>
        <v>0</v>
      </c>
      <c r="M18" s="711"/>
      <c r="N18" s="711"/>
      <c r="O18" s="710">
        <f aca="true" t="shared" si="3" ref="O18:O33">M18-N18</f>
        <v>0</v>
      </c>
      <c r="P18" s="712">
        <v>666.7</v>
      </c>
      <c r="Q18" s="707">
        <v>433</v>
      </c>
      <c r="R18" s="710">
        <f t="shared" si="2"/>
        <v>64.94675266236688</v>
      </c>
      <c r="S18" s="710"/>
      <c r="T18" s="364"/>
      <c r="U18" s="696" t="s">
        <v>515</v>
      </c>
      <c r="V18" s="717">
        <v>8</v>
      </c>
      <c r="W18" s="364"/>
      <c r="Z18" s="371"/>
      <c r="AA18" s="696">
        <v>14</v>
      </c>
      <c r="AB18" s="371"/>
      <c r="AC18" s="371"/>
      <c r="AD18" s="371"/>
      <c r="AE18" s="371"/>
      <c r="AF18" s="371"/>
      <c r="AG18" s="371"/>
      <c r="AH18" s="371"/>
      <c r="AI18" s="371"/>
      <c r="AS18" s="689"/>
      <c r="AT18" s="689"/>
      <c r="AU18" s="689"/>
      <c r="AV18" s="371"/>
      <c r="AW18" s="371"/>
      <c r="AX18" s="371"/>
      <c r="AY18" s="371"/>
      <c r="AZ18" s="689"/>
      <c r="BA18" s="689"/>
      <c r="BB18" s="689"/>
      <c r="BC18" s="689"/>
      <c r="BD18" s="689"/>
      <c r="BE18" s="689"/>
      <c r="BF18" s="689"/>
      <c r="BG18" s="689"/>
      <c r="BH18" s="689"/>
      <c r="BI18" s="689"/>
      <c r="BJ18" s="689"/>
      <c r="BK18" s="689"/>
      <c r="BL18" s="689"/>
      <c r="BM18" s="689"/>
      <c r="BN18" s="689"/>
      <c r="BO18" s="689"/>
      <c r="BP18" s="689"/>
      <c r="BQ18" s="689"/>
      <c r="BR18" s="689"/>
      <c r="BS18" s="689"/>
      <c r="BT18" s="689"/>
      <c r="BU18" s="689"/>
      <c r="BV18" s="689"/>
      <c r="BW18" s="689"/>
      <c r="BX18" s="689"/>
      <c r="BY18" s="689"/>
      <c r="BZ18" s="689"/>
      <c r="CA18" s="689"/>
      <c r="CB18" s="689"/>
      <c r="CC18" s="689"/>
      <c r="CD18" s="689"/>
      <c r="CE18" s="689"/>
      <c r="CF18" s="689"/>
      <c r="CG18" s="689"/>
      <c r="CH18" s="689"/>
      <c r="CI18" s="689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89"/>
      <c r="DG18" s="689"/>
      <c r="DH18" s="689"/>
      <c r="DI18" s="689"/>
      <c r="DJ18" s="689"/>
      <c r="DK18" s="689"/>
      <c r="DL18" s="689"/>
      <c r="DM18" s="689"/>
      <c r="DN18" s="689"/>
      <c r="DO18" s="689"/>
      <c r="DP18" s="689"/>
      <c r="DQ18" s="689"/>
      <c r="DR18" s="689"/>
      <c r="DS18" s="689"/>
      <c r="DT18" s="689"/>
      <c r="DU18" s="689"/>
      <c r="DV18" s="689"/>
      <c r="DW18" s="689"/>
      <c r="DX18" s="689"/>
      <c r="DY18" s="689"/>
      <c r="DZ18" s="689"/>
      <c r="EA18" s="689"/>
      <c r="EB18" s="689"/>
      <c r="EC18" s="689"/>
      <c r="ED18" s="689"/>
      <c r="EE18" s="689"/>
      <c r="EF18" s="689"/>
      <c r="EG18" s="689"/>
      <c r="EH18" s="689"/>
      <c r="EI18" s="689"/>
      <c r="EJ18" s="689"/>
      <c r="EK18" s="689"/>
      <c r="EL18" s="689"/>
      <c r="EM18" s="689"/>
      <c r="EN18" s="689"/>
      <c r="EO18" s="689"/>
      <c r="EP18" s="689"/>
      <c r="EQ18" s="689"/>
      <c r="ER18" s="689"/>
      <c r="ES18" s="689"/>
      <c r="ET18" s="689"/>
      <c r="EU18" s="689"/>
      <c r="EV18" s="689"/>
      <c r="EW18" s="689"/>
      <c r="EX18" s="689"/>
      <c r="EY18" s="689"/>
      <c r="EZ18" s="689"/>
      <c r="FA18" s="689"/>
      <c r="FB18" s="689"/>
      <c r="FC18" s="689"/>
      <c r="FD18" s="689"/>
      <c r="FE18" s="689"/>
      <c r="FF18" s="689"/>
      <c r="FG18" s="689"/>
    </row>
    <row r="19" spans="1:163" s="686" customFormat="1" ht="10.5">
      <c r="A19" s="686" t="s">
        <v>334</v>
      </c>
      <c r="B19" s="706" t="s">
        <v>235</v>
      </c>
      <c r="C19" s="707">
        <v>74252.7</v>
      </c>
      <c r="D19" s="707">
        <v>72545.8</v>
      </c>
      <c r="E19" s="708">
        <f>D19/C19*100</f>
        <v>97.70122837284032</v>
      </c>
      <c r="F19" s="707">
        <v>15978.5</v>
      </c>
      <c r="G19" s="707">
        <v>14283</v>
      </c>
      <c r="H19" s="708">
        <f>G19/F19*100</f>
        <v>89.38886628907593</v>
      </c>
      <c r="I19" s="711">
        <v>239600</v>
      </c>
      <c r="J19" s="710">
        <v>222300</v>
      </c>
      <c r="K19" s="710">
        <f t="shared" si="0"/>
        <v>222300</v>
      </c>
      <c r="L19" s="710">
        <f t="shared" si="1"/>
        <v>0</v>
      </c>
      <c r="M19" s="711"/>
      <c r="N19" s="711"/>
      <c r="O19" s="710">
        <f t="shared" si="3"/>
        <v>0</v>
      </c>
      <c r="P19" s="712">
        <v>666.7</v>
      </c>
      <c r="Q19" s="707">
        <v>153.1</v>
      </c>
      <c r="R19" s="710">
        <f t="shared" si="2"/>
        <v>22.963851807409625</v>
      </c>
      <c r="S19" s="710"/>
      <c r="T19" s="364"/>
      <c r="U19" s="696" t="s">
        <v>515</v>
      </c>
      <c r="V19" s="717">
        <v>2</v>
      </c>
      <c r="W19" s="364"/>
      <c r="Z19" s="371"/>
      <c r="AA19" s="696">
        <v>11</v>
      </c>
      <c r="AB19" s="371"/>
      <c r="AC19" s="371"/>
      <c r="AD19" s="371"/>
      <c r="AE19" s="371"/>
      <c r="AF19" s="371"/>
      <c r="AG19" s="371"/>
      <c r="AH19" s="371"/>
      <c r="AI19" s="714"/>
      <c r="AJ19" s="715"/>
      <c r="AK19" s="716"/>
      <c r="AL19" s="725"/>
      <c r="AM19" s="965" t="s">
        <v>1461</v>
      </c>
      <c r="AN19" s="966"/>
      <c r="AO19" s="966"/>
      <c r="AP19" s="966"/>
      <c r="AQ19" s="966"/>
      <c r="AR19" s="967"/>
      <c r="AU19" s="371"/>
      <c r="AV19" s="371"/>
      <c r="AW19" s="371"/>
      <c r="AX19" s="364"/>
      <c r="AY19" s="371"/>
      <c r="AZ19" s="689"/>
      <c r="BA19" s="689"/>
      <c r="BB19" s="689"/>
      <c r="BC19" s="689"/>
      <c r="BD19" s="689"/>
      <c r="BE19" s="689"/>
      <c r="BF19" s="689"/>
      <c r="BG19" s="689"/>
      <c r="BH19" s="689"/>
      <c r="BI19" s="689"/>
      <c r="BJ19" s="689"/>
      <c r="BK19" s="689"/>
      <c r="BL19" s="689"/>
      <c r="BM19" s="689"/>
      <c r="BN19" s="689"/>
      <c r="BO19" s="689"/>
      <c r="BP19" s="689"/>
      <c r="BQ19" s="689"/>
      <c r="BR19" s="689"/>
      <c r="BS19" s="689"/>
      <c r="BT19" s="689"/>
      <c r="BU19" s="689"/>
      <c r="BV19" s="689"/>
      <c r="BW19" s="689"/>
      <c r="BX19" s="689"/>
      <c r="BY19" s="689"/>
      <c r="BZ19" s="689"/>
      <c r="CA19" s="689"/>
      <c r="CB19" s="689"/>
      <c r="CC19" s="689"/>
      <c r="CD19" s="689"/>
      <c r="CE19" s="689"/>
      <c r="CF19" s="689"/>
      <c r="CG19" s="689"/>
      <c r="CH19" s="689"/>
      <c r="CI19" s="689"/>
      <c r="CJ19" s="689"/>
      <c r="CK19" s="689"/>
      <c r="CL19" s="689"/>
      <c r="CM19" s="689"/>
      <c r="CN19" s="689"/>
      <c r="CO19" s="689"/>
      <c r="CP19" s="689"/>
      <c r="CQ19" s="689"/>
      <c r="CR19" s="689"/>
      <c r="CS19" s="689"/>
      <c r="CT19" s="689"/>
      <c r="CU19" s="689"/>
      <c r="CV19" s="689"/>
      <c r="CW19" s="689"/>
      <c r="CX19" s="689"/>
      <c r="CY19" s="689"/>
      <c r="CZ19" s="689"/>
      <c r="DA19" s="689"/>
      <c r="DB19" s="689"/>
      <c r="DC19" s="689"/>
      <c r="DD19" s="689"/>
      <c r="DE19" s="689"/>
      <c r="DF19" s="689"/>
      <c r="DG19" s="689"/>
      <c r="DH19" s="689"/>
      <c r="DI19" s="689"/>
      <c r="DJ19" s="689"/>
      <c r="DK19" s="689"/>
      <c r="DL19" s="689"/>
      <c r="DM19" s="689"/>
      <c r="DN19" s="689"/>
      <c r="DO19" s="689"/>
      <c r="DP19" s="689"/>
      <c r="DQ19" s="689"/>
      <c r="DR19" s="689"/>
      <c r="DS19" s="689"/>
      <c r="DT19" s="689"/>
      <c r="DU19" s="689"/>
      <c r="DV19" s="689"/>
      <c r="DW19" s="689"/>
      <c r="DX19" s="689"/>
      <c r="DY19" s="689"/>
      <c r="DZ19" s="689"/>
      <c r="EA19" s="689"/>
      <c r="EB19" s="689"/>
      <c r="EC19" s="689"/>
      <c r="ED19" s="689"/>
      <c r="EE19" s="689"/>
      <c r="EF19" s="689"/>
      <c r="EG19" s="689"/>
      <c r="EH19" s="689"/>
      <c r="EI19" s="689"/>
      <c r="EJ19" s="689"/>
      <c r="EK19" s="689"/>
      <c r="EL19" s="689"/>
      <c r="EM19" s="689"/>
      <c r="EN19" s="689"/>
      <c r="EO19" s="689"/>
      <c r="EP19" s="689"/>
      <c r="EQ19" s="689"/>
      <c r="ER19" s="689"/>
      <c r="ES19" s="689"/>
      <c r="ET19" s="689"/>
      <c r="EU19" s="689"/>
      <c r="EV19" s="689"/>
      <c r="EW19" s="689"/>
      <c r="EX19" s="689"/>
      <c r="EY19" s="689"/>
      <c r="EZ19" s="689"/>
      <c r="FA19" s="689"/>
      <c r="FB19" s="689"/>
      <c r="FC19" s="689"/>
      <c r="FD19" s="689"/>
      <c r="FE19" s="689"/>
      <c r="FF19" s="689"/>
      <c r="FG19" s="689"/>
    </row>
    <row r="20" spans="2:163" s="686" customFormat="1" ht="9" customHeight="1">
      <c r="B20" s="706"/>
      <c r="C20" s="722"/>
      <c r="D20" s="723"/>
      <c r="E20" s="708"/>
      <c r="F20" s="723"/>
      <c r="G20" s="723"/>
      <c r="H20" s="708"/>
      <c r="I20" s="723"/>
      <c r="J20" s="710"/>
      <c r="K20" s="710"/>
      <c r="L20" s="710"/>
      <c r="M20" s="723"/>
      <c r="N20" s="723"/>
      <c r="O20" s="710"/>
      <c r="P20" s="712"/>
      <c r="Q20" s="707"/>
      <c r="R20" s="710"/>
      <c r="S20" s="710"/>
      <c r="T20" s="364"/>
      <c r="U20" s="696"/>
      <c r="V20" s="717"/>
      <c r="W20" s="364"/>
      <c r="Z20" s="371"/>
      <c r="AA20" s="696">
        <v>9</v>
      </c>
      <c r="AB20" s="371"/>
      <c r="AC20" s="371"/>
      <c r="AD20" s="371"/>
      <c r="AE20" s="371"/>
      <c r="AF20" s="371"/>
      <c r="AG20" s="371"/>
      <c r="AH20" s="371"/>
      <c r="AI20" s="697" t="s">
        <v>706</v>
      </c>
      <c r="AJ20" s="695" t="s">
        <v>1462</v>
      </c>
      <c r="AK20" s="695"/>
      <c r="AL20" s="695"/>
      <c r="AM20" s="726" t="s">
        <v>1436</v>
      </c>
      <c r="AN20" s="727"/>
      <c r="AO20" s="727"/>
      <c r="AP20" s="726" t="s">
        <v>1463</v>
      </c>
      <c r="AQ20" s="728"/>
      <c r="AR20" s="729"/>
      <c r="AU20" s="371"/>
      <c r="AV20" s="371"/>
      <c r="AW20" s="371"/>
      <c r="AX20" s="364"/>
      <c r="AY20" s="371"/>
      <c r="AZ20" s="689"/>
      <c r="BA20" s="689"/>
      <c r="BB20" s="689"/>
      <c r="BC20" s="689"/>
      <c r="BD20" s="689"/>
      <c r="BE20" s="689"/>
      <c r="BF20" s="689"/>
      <c r="BG20" s="689"/>
      <c r="BH20" s="689"/>
      <c r="BI20" s="689"/>
      <c r="BJ20" s="689"/>
      <c r="BK20" s="689"/>
      <c r="BL20" s="689"/>
      <c r="BM20" s="689"/>
      <c r="BN20" s="689"/>
      <c r="BO20" s="689"/>
      <c r="BP20" s="689"/>
      <c r="BQ20" s="689"/>
      <c r="BR20" s="689"/>
      <c r="BS20" s="689"/>
      <c r="BT20" s="689"/>
      <c r="BU20" s="689"/>
      <c r="BV20" s="689"/>
      <c r="BW20" s="689"/>
      <c r="BX20" s="689"/>
      <c r="BY20" s="689"/>
      <c r="BZ20" s="689"/>
      <c r="CA20" s="689"/>
      <c r="CB20" s="689"/>
      <c r="CC20" s="689"/>
      <c r="CD20" s="689"/>
      <c r="CE20" s="689"/>
      <c r="CF20" s="689"/>
      <c r="CG20" s="689"/>
      <c r="CH20" s="689"/>
      <c r="CI20" s="689"/>
      <c r="CJ20" s="689"/>
      <c r="CK20" s="689"/>
      <c r="CL20" s="689"/>
      <c r="CM20" s="689"/>
      <c r="CN20" s="689"/>
      <c r="CO20" s="689"/>
      <c r="CP20" s="689"/>
      <c r="CQ20" s="689"/>
      <c r="CR20" s="689"/>
      <c r="CS20" s="689"/>
      <c r="CT20" s="689"/>
      <c r="CU20" s="689"/>
      <c r="CV20" s="689"/>
      <c r="CW20" s="689"/>
      <c r="CX20" s="689"/>
      <c r="CY20" s="689"/>
      <c r="CZ20" s="689"/>
      <c r="DA20" s="689"/>
      <c r="DB20" s="689"/>
      <c r="DC20" s="689"/>
      <c r="DD20" s="689"/>
      <c r="DE20" s="689"/>
      <c r="DF20" s="689"/>
      <c r="DG20" s="689"/>
      <c r="DH20" s="689"/>
      <c r="DI20" s="689"/>
      <c r="DJ20" s="689"/>
      <c r="DK20" s="689"/>
      <c r="DL20" s="689"/>
      <c r="DM20" s="689"/>
      <c r="DN20" s="689"/>
      <c r="DO20" s="689"/>
      <c r="DP20" s="689"/>
      <c r="DQ20" s="689"/>
      <c r="DR20" s="689"/>
      <c r="DS20" s="689"/>
      <c r="DT20" s="689"/>
      <c r="DU20" s="689"/>
      <c r="DV20" s="689"/>
      <c r="DW20" s="689"/>
      <c r="DX20" s="689"/>
      <c r="DY20" s="689"/>
      <c r="DZ20" s="689"/>
      <c r="EA20" s="689"/>
      <c r="EB20" s="689"/>
      <c r="EC20" s="689"/>
      <c r="ED20" s="689"/>
      <c r="EE20" s="689"/>
      <c r="EF20" s="689"/>
      <c r="EG20" s="689"/>
      <c r="EH20" s="689"/>
      <c r="EI20" s="689"/>
      <c r="EJ20" s="689"/>
      <c r="EK20" s="689"/>
      <c r="EL20" s="689"/>
      <c r="EM20" s="689"/>
      <c r="EN20" s="689"/>
      <c r="EO20" s="689"/>
      <c r="EP20" s="689"/>
      <c r="EQ20" s="689"/>
      <c r="ER20" s="689"/>
      <c r="ES20" s="689"/>
      <c r="ET20" s="689"/>
      <c r="EU20" s="689"/>
      <c r="EV20" s="689"/>
      <c r="EW20" s="689"/>
      <c r="EX20" s="689"/>
      <c r="EY20" s="689"/>
      <c r="EZ20" s="689"/>
      <c r="FA20" s="689"/>
      <c r="FB20" s="689"/>
      <c r="FC20" s="689"/>
      <c r="FD20" s="689"/>
      <c r="FE20" s="689"/>
      <c r="FF20" s="689"/>
      <c r="FG20" s="689"/>
    </row>
    <row r="21" spans="1:163" s="686" customFormat="1" ht="10.5">
      <c r="A21" s="686" t="s">
        <v>324</v>
      </c>
      <c r="B21" s="706" t="s">
        <v>236</v>
      </c>
      <c r="C21" s="707">
        <v>79187</v>
      </c>
      <c r="D21" s="707">
        <v>80567</v>
      </c>
      <c r="E21" s="708">
        <f>D21/C21*100</f>
        <v>101.74271029335624</v>
      </c>
      <c r="F21" s="707">
        <v>17098</v>
      </c>
      <c r="G21" s="707">
        <v>15740.6</v>
      </c>
      <c r="H21" s="708">
        <f>G21/F21*100</f>
        <v>92.06105977307287</v>
      </c>
      <c r="I21" s="711">
        <v>252100</v>
      </c>
      <c r="J21" s="710">
        <v>207600</v>
      </c>
      <c r="K21" s="710">
        <f t="shared" si="0"/>
        <v>207600</v>
      </c>
      <c r="L21" s="710">
        <f t="shared" si="1"/>
        <v>0</v>
      </c>
      <c r="M21" s="711"/>
      <c r="N21" s="711"/>
      <c r="O21" s="710">
        <f t="shared" si="3"/>
        <v>0</v>
      </c>
      <c r="P21" s="712">
        <v>666.7</v>
      </c>
      <c r="Q21" s="707">
        <v>643.8</v>
      </c>
      <c r="R21" s="710">
        <f t="shared" si="2"/>
        <v>96.56517174141291</v>
      </c>
      <c r="S21" s="710"/>
      <c r="T21" s="364"/>
      <c r="U21" s="696"/>
      <c r="V21" s="717"/>
      <c r="W21" s="364"/>
      <c r="Z21" s="371"/>
      <c r="AA21" s="696">
        <v>16</v>
      </c>
      <c r="AB21" s="371"/>
      <c r="AC21" s="371"/>
      <c r="AD21" s="371"/>
      <c r="AE21" s="371"/>
      <c r="AF21" s="371"/>
      <c r="AG21" s="371"/>
      <c r="AH21" s="371"/>
      <c r="AI21" s="697"/>
      <c r="AJ21" s="721"/>
      <c r="AK21" s="721"/>
      <c r="AL21" s="721"/>
      <c r="AM21" s="730"/>
      <c r="AN21" s="713"/>
      <c r="AO21" s="731"/>
      <c r="AP21" s="730"/>
      <c r="AQ21" s="713"/>
      <c r="AR21" s="731"/>
      <c r="AU21" s="371"/>
      <c r="AV21" s="371"/>
      <c r="AW21" s="371"/>
      <c r="AX21" s="364"/>
      <c r="AY21" s="371"/>
      <c r="AZ21" s="689"/>
      <c r="BA21" s="689"/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689"/>
      <c r="BM21" s="689"/>
      <c r="BN21" s="689"/>
      <c r="BO21" s="689"/>
      <c r="BP21" s="689"/>
      <c r="BQ21" s="689"/>
      <c r="BR21" s="689"/>
      <c r="BS21" s="689"/>
      <c r="BT21" s="689"/>
      <c r="BU21" s="689"/>
      <c r="BV21" s="689"/>
      <c r="BW21" s="689"/>
      <c r="BX21" s="689"/>
      <c r="BY21" s="689"/>
      <c r="BZ21" s="689"/>
      <c r="CA21" s="689"/>
      <c r="CB21" s="689"/>
      <c r="CC21" s="689"/>
      <c r="CD21" s="689"/>
      <c r="CE21" s="689"/>
      <c r="CF21" s="689"/>
      <c r="CG21" s="689"/>
      <c r="CH21" s="689"/>
      <c r="CI21" s="689"/>
      <c r="CJ21" s="689"/>
      <c r="CK21" s="689"/>
      <c r="CL21" s="689"/>
      <c r="CM21" s="689"/>
      <c r="CN21" s="689"/>
      <c r="CO21" s="689"/>
      <c r="CP21" s="689"/>
      <c r="CQ21" s="689"/>
      <c r="CR21" s="689"/>
      <c r="CS21" s="689"/>
      <c r="CT21" s="689"/>
      <c r="CU21" s="689"/>
      <c r="CV21" s="689"/>
      <c r="CW21" s="689"/>
      <c r="CX21" s="689"/>
      <c r="CY21" s="689"/>
      <c r="CZ21" s="689"/>
      <c r="DA21" s="689"/>
      <c r="DB21" s="689"/>
      <c r="DC21" s="689"/>
      <c r="DD21" s="689"/>
      <c r="DE21" s="689"/>
      <c r="DF21" s="689"/>
      <c r="DG21" s="689"/>
      <c r="DH21" s="689"/>
      <c r="DI21" s="689"/>
      <c r="DJ21" s="689"/>
      <c r="DK21" s="689"/>
      <c r="DL21" s="689"/>
      <c r="DM21" s="689"/>
      <c r="DN21" s="689"/>
      <c r="DO21" s="689"/>
      <c r="DP21" s="689"/>
      <c r="DQ21" s="689"/>
      <c r="DR21" s="689"/>
      <c r="DS21" s="689"/>
      <c r="DT21" s="689"/>
      <c r="DU21" s="689"/>
      <c r="DV21" s="689"/>
      <c r="DW21" s="689"/>
      <c r="DX21" s="689"/>
      <c r="DY21" s="689"/>
      <c r="DZ21" s="689"/>
      <c r="EA21" s="689"/>
      <c r="EB21" s="689"/>
      <c r="EC21" s="689"/>
      <c r="ED21" s="689"/>
      <c r="EE21" s="689"/>
      <c r="EF21" s="689"/>
      <c r="EG21" s="689"/>
      <c r="EH21" s="689"/>
      <c r="EI21" s="689"/>
      <c r="EJ21" s="689"/>
      <c r="EK21" s="689"/>
      <c r="EL21" s="689"/>
      <c r="EM21" s="689"/>
      <c r="EN21" s="689"/>
      <c r="EO21" s="689"/>
      <c r="EP21" s="689"/>
      <c r="EQ21" s="689"/>
      <c r="ER21" s="689"/>
      <c r="ES21" s="689"/>
      <c r="ET21" s="689"/>
      <c r="EU21" s="689"/>
      <c r="EV21" s="689"/>
      <c r="EW21" s="689"/>
      <c r="EX21" s="689"/>
      <c r="EY21" s="689"/>
      <c r="EZ21" s="689"/>
      <c r="FA21" s="689"/>
      <c r="FB21" s="689"/>
      <c r="FC21" s="689"/>
      <c r="FD21" s="689"/>
      <c r="FE21" s="689"/>
      <c r="FF21" s="689"/>
      <c r="FG21" s="689"/>
    </row>
    <row r="22" spans="1:163" s="686" customFormat="1" ht="10.5">
      <c r="A22" s="686" t="s">
        <v>325</v>
      </c>
      <c r="B22" s="706" t="s">
        <v>237</v>
      </c>
      <c r="C22" s="707">
        <v>76959.8</v>
      </c>
      <c r="D22" s="707">
        <v>73507.3</v>
      </c>
      <c r="E22" s="708">
        <f>D22/C22*100</f>
        <v>95.51389166811765</v>
      </c>
      <c r="F22" s="707">
        <v>16752.6</v>
      </c>
      <c r="G22" s="707">
        <v>14647.7</v>
      </c>
      <c r="H22" s="708">
        <f>G22/F22*100</f>
        <v>87.43538316440434</v>
      </c>
      <c r="I22" s="711">
        <v>296500</v>
      </c>
      <c r="J22" s="710">
        <v>273700</v>
      </c>
      <c r="K22" s="710">
        <f t="shared" si="0"/>
        <v>273700</v>
      </c>
      <c r="L22" s="710">
        <f t="shared" si="1"/>
        <v>0</v>
      </c>
      <c r="M22" s="711"/>
      <c r="N22" s="711"/>
      <c r="O22" s="710">
        <f t="shared" si="3"/>
        <v>0</v>
      </c>
      <c r="P22" s="712">
        <v>933.3</v>
      </c>
      <c r="Q22" s="707">
        <v>1460</v>
      </c>
      <c r="R22" s="710">
        <f t="shared" si="2"/>
        <v>156.43415836279868</v>
      </c>
      <c r="S22" s="710"/>
      <c r="T22" s="364"/>
      <c r="U22" s="696"/>
      <c r="V22" s="717"/>
      <c r="W22" s="364"/>
      <c r="Z22" s="371"/>
      <c r="AA22" s="696">
        <v>17</v>
      </c>
      <c r="AB22" s="371"/>
      <c r="AC22" s="371"/>
      <c r="AD22" s="371"/>
      <c r="AE22" s="371"/>
      <c r="AF22" s="371"/>
      <c r="AG22" s="371"/>
      <c r="AH22" s="371"/>
      <c r="AI22" s="724"/>
      <c r="AJ22" s="703" t="s">
        <v>1458</v>
      </c>
      <c r="AK22" s="703" t="s">
        <v>1459</v>
      </c>
      <c r="AL22" s="721" t="s">
        <v>1464</v>
      </c>
      <c r="AM22" s="702" t="s">
        <v>1458</v>
      </c>
      <c r="AN22" s="703" t="s">
        <v>1459</v>
      </c>
      <c r="AO22" s="701" t="s">
        <v>1447</v>
      </c>
      <c r="AP22" s="703" t="s">
        <v>1458</v>
      </c>
      <c r="AQ22" s="703" t="s">
        <v>1459</v>
      </c>
      <c r="AR22" s="701" t="s">
        <v>1447</v>
      </c>
      <c r="AU22" s="371"/>
      <c r="AV22" s="696"/>
      <c r="AW22" s="371"/>
      <c r="AX22" s="696"/>
      <c r="AY22" s="371"/>
      <c r="AZ22" s="689"/>
      <c r="BA22" s="689"/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689"/>
      <c r="BM22" s="689"/>
      <c r="BN22" s="689"/>
      <c r="BO22" s="689"/>
      <c r="BP22" s="689"/>
      <c r="BQ22" s="689"/>
      <c r="BR22" s="689"/>
      <c r="BS22" s="689"/>
      <c r="BT22" s="689"/>
      <c r="BU22" s="689"/>
      <c r="BV22" s="689"/>
      <c r="BW22" s="689"/>
      <c r="BX22" s="689"/>
      <c r="BY22" s="689"/>
      <c r="BZ22" s="689"/>
      <c r="CA22" s="689"/>
      <c r="CB22" s="689"/>
      <c r="CC22" s="689"/>
      <c r="CD22" s="689"/>
      <c r="CE22" s="689"/>
      <c r="CF22" s="689"/>
      <c r="CG22" s="689"/>
      <c r="CH22" s="689"/>
      <c r="CI22" s="689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89"/>
      <c r="DG22" s="689"/>
      <c r="DH22" s="689"/>
      <c r="DI22" s="689"/>
      <c r="DJ22" s="689"/>
      <c r="DK22" s="689"/>
      <c r="DL22" s="689"/>
      <c r="DM22" s="689"/>
      <c r="DN22" s="689"/>
      <c r="DO22" s="689"/>
      <c r="DP22" s="689"/>
      <c r="DQ22" s="689"/>
      <c r="DR22" s="689"/>
      <c r="DS22" s="689"/>
      <c r="DT22" s="689"/>
      <c r="DU22" s="689"/>
      <c r="DV22" s="689"/>
      <c r="DW22" s="689"/>
      <c r="DX22" s="689"/>
      <c r="DY22" s="689"/>
      <c r="DZ22" s="689"/>
      <c r="EA22" s="689"/>
      <c r="EB22" s="689"/>
      <c r="EC22" s="689"/>
      <c r="ED22" s="689"/>
      <c r="EE22" s="689"/>
      <c r="EF22" s="689"/>
      <c r="EG22" s="689"/>
      <c r="EH22" s="689"/>
      <c r="EI22" s="689"/>
      <c r="EJ22" s="689"/>
      <c r="EK22" s="689"/>
      <c r="EL22" s="689"/>
      <c r="EM22" s="689"/>
      <c r="EN22" s="689"/>
      <c r="EO22" s="689"/>
      <c r="EP22" s="689"/>
      <c r="EQ22" s="689"/>
      <c r="ER22" s="689"/>
      <c r="ES22" s="689"/>
      <c r="ET22" s="689"/>
      <c r="EU22" s="689"/>
      <c r="EV22" s="689"/>
      <c r="EW22" s="689"/>
      <c r="EX22" s="689"/>
      <c r="EY22" s="689"/>
      <c r="EZ22" s="689"/>
      <c r="FA22" s="689"/>
      <c r="FB22" s="689"/>
      <c r="FC22" s="689"/>
      <c r="FD22" s="689"/>
      <c r="FE22" s="689"/>
      <c r="FF22" s="689"/>
      <c r="FG22" s="689"/>
    </row>
    <row r="23" spans="1:163" s="686" customFormat="1" ht="10.5">
      <c r="A23" s="686" t="s">
        <v>585</v>
      </c>
      <c r="B23" s="706" t="s">
        <v>238</v>
      </c>
      <c r="C23" s="707">
        <v>76016.2</v>
      </c>
      <c r="D23" s="707">
        <v>74201.9</v>
      </c>
      <c r="E23" s="708">
        <f>D23/C23*100</f>
        <v>97.61327190783017</v>
      </c>
      <c r="F23" s="707">
        <v>16309</v>
      </c>
      <c r="G23" s="707">
        <v>14517.8</v>
      </c>
      <c r="H23" s="708">
        <f>G23/F23*100</f>
        <v>89.01710711876878</v>
      </c>
      <c r="I23" s="711">
        <v>161400</v>
      </c>
      <c r="J23" s="710">
        <v>146200</v>
      </c>
      <c r="K23" s="710">
        <f t="shared" si="0"/>
        <v>146200</v>
      </c>
      <c r="L23" s="710">
        <f t="shared" si="1"/>
        <v>0</v>
      </c>
      <c r="M23" s="711"/>
      <c r="N23" s="711"/>
      <c r="O23" s="710">
        <f t="shared" si="3"/>
        <v>0</v>
      </c>
      <c r="P23" s="712">
        <v>833.3</v>
      </c>
      <c r="Q23" s="707">
        <v>345.6</v>
      </c>
      <c r="R23" s="710">
        <f t="shared" si="2"/>
        <v>41.47365894635786</v>
      </c>
      <c r="S23" s="710"/>
      <c r="T23" s="364"/>
      <c r="U23" s="696"/>
      <c r="V23" s="717"/>
      <c r="W23" s="364"/>
      <c r="Z23" s="371"/>
      <c r="AA23" s="696">
        <v>16</v>
      </c>
      <c r="AB23" s="371"/>
      <c r="AC23" s="371"/>
      <c r="AD23" s="371"/>
      <c r="AE23" s="371"/>
      <c r="AF23" s="371"/>
      <c r="AG23" s="371"/>
      <c r="AH23" s="371"/>
      <c r="AI23" s="371"/>
      <c r="AN23" s="364"/>
      <c r="AS23" s="689"/>
      <c r="AT23" s="689"/>
      <c r="AU23" s="689"/>
      <c r="AV23" s="371"/>
      <c r="AW23" s="371"/>
      <c r="AX23" s="371"/>
      <c r="AY23" s="371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689"/>
      <c r="BK23" s="689"/>
      <c r="BL23" s="689"/>
      <c r="BM23" s="689"/>
      <c r="BN23" s="689"/>
      <c r="BO23" s="689"/>
      <c r="BP23" s="689"/>
      <c r="BQ23" s="689"/>
      <c r="BR23" s="689"/>
      <c r="BS23" s="689"/>
      <c r="BT23" s="689"/>
      <c r="BU23" s="689"/>
      <c r="BV23" s="689"/>
      <c r="BW23" s="689"/>
      <c r="BX23" s="689"/>
      <c r="BY23" s="689"/>
      <c r="BZ23" s="689"/>
      <c r="CA23" s="689"/>
      <c r="CB23" s="689"/>
      <c r="CC23" s="689"/>
      <c r="CD23" s="689"/>
      <c r="CE23" s="689"/>
      <c r="CF23" s="689"/>
      <c r="CG23" s="689"/>
      <c r="CH23" s="689"/>
      <c r="CI23" s="689"/>
      <c r="CJ23" s="689"/>
      <c r="CK23" s="689"/>
      <c r="CL23" s="689"/>
      <c r="CM23" s="689"/>
      <c r="CN23" s="689"/>
      <c r="CO23" s="689"/>
      <c r="CP23" s="689"/>
      <c r="CQ23" s="689"/>
      <c r="CR23" s="689"/>
      <c r="CS23" s="689"/>
      <c r="CT23" s="689"/>
      <c r="CU23" s="689"/>
      <c r="CV23" s="689"/>
      <c r="CW23" s="689"/>
      <c r="CX23" s="689"/>
      <c r="CY23" s="689"/>
      <c r="CZ23" s="689"/>
      <c r="DA23" s="689"/>
      <c r="DB23" s="689"/>
      <c r="DC23" s="689"/>
      <c r="DD23" s="689"/>
      <c r="DE23" s="689"/>
      <c r="DF23" s="689"/>
      <c r="DG23" s="689"/>
      <c r="DH23" s="689"/>
      <c r="DI23" s="689"/>
      <c r="DJ23" s="689"/>
      <c r="DK23" s="689"/>
      <c r="DL23" s="689"/>
      <c r="DM23" s="689"/>
      <c r="DN23" s="689"/>
      <c r="DO23" s="689"/>
      <c r="DP23" s="689"/>
      <c r="DQ23" s="689"/>
      <c r="DR23" s="689"/>
      <c r="DS23" s="689"/>
      <c r="DT23" s="689"/>
      <c r="DU23" s="689"/>
      <c r="DV23" s="689"/>
      <c r="DW23" s="689"/>
      <c r="DX23" s="689"/>
      <c r="DY23" s="689"/>
      <c r="DZ23" s="689"/>
      <c r="EA23" s="689"/>
      <c r="EB23" s="689"/>
      <c r="EC23" s="689"/>
      <c r="ED23" s="689"/>
      <c r="EE23" s="689"/>
      <c r="EF23" s="689"/>
      <c r="EG23" s="689"/>
      <c r="EH23" s="689"/>
      <c r="EI23" s="689"/>
      <c r="EJ23" s="689"/>
      <c r="EK23" s="689"/>
      <c r="EL23" s="689"/>
      <c r="EM23" s="689"/>
      <c r="EN23" s="689"/>
      <c r="EO23" s="689"/>
      <c r="EP23" s="689"/>
      <c r="EQ23" s="689"/>
      <c r="ER23" s="689"/>
      <c r="ES23" s="689"/>
      <c r="ET23" s="689"/>
      <c r="EU23" s="689"/>
      <c r="EV23" s="689"/>
      <c r="EW23" s="689"/>
      <c r="EX23" s="689"/>
      <c r="EY23" s="689"/>
      <c r="EZ23" s="689"/>
      <c r="FA23" s="689"/>
      <c r="FB23" s="689"/>
      <c r="FC23" s="689"/>
      <c r="FD23" s="689"/>
      <c r="FE23" s="689"/>
      <c r="FF23" s="689"/>
      <c r="FG23" s="689"/>
    </row>
    <row r="24" spans="1:163" s="686" customFormat="1" ht="10.5">
      <c r="A24" s="686" t="s">
        <v>335</v>
      </c>
      <c r="B24" s="706" t="s">
        <v>239</v>
      </c>
      <c r="C24" s="707">
        <v>66824.6</v>
      </c>
      <c r="D24" s="707">
        <v>69456.3</v>
      </c>
      <c r="E24" s="708">
        <f>D24/C24*100</f>
        <v>103.93822035597668</v>
      </c>
      <c r="F24" s="707">
        <v>14398.5</v>
      </c>
      <c r="G24" s="707">
        <v>13638.4</v>
      </c>
      <c r="H24" s="708">
        <f>G24/F24*100</f>
        <v>94.72097787964023</v>
      </c>
      <c r="I24" s="711">
        <v>194800</v>
      </c>
      <c r="J24" s="710">
        <v>164100</v>
      </c>
      <c r="K24" s="710">
        <f t="shared" si="0"/>
        <v>164100</v>
      </c>
      <c r="L24" s="710">
        <f t="shared" si="1"/>
        <v>0</v>
      </c>
      <c r="M24" s="711"/>
      <c r="N24" s="711"/>
      <c r="O24" s="710">
        <f t="shared" si="3"/>
        <v>0</v>
      </c>
      <c r="P24" s="712">
        <v>833.3</v>
      </c>
      <c r="Q24" s="707">
        <v>1069.4</v>
      </c>
      <c r="R24" s="710">
        <f t="shared" si="2"/>
        <v>128.33313332533302</v>
      </c>
      <c r="S24" s="710"/>
      <c r="T24" s="364"/>
      <c r="U24" s="696" t="s">
        <v>515</v>
      </c>
      <c r="V24" s="717">
        <v>12</v>
      </c>
      <c r="W24" s="364"/>
      <c r="Z24" s="371"/>
      <c r="AA24" s="696">
        <v>7</v>
      </c>
      <c r="AB24" s="371"/>
      <c r="AC24" s="371"/>
      <c r="AD24" s="371"/>
      <c r="AE24" s="371"/>
      <c r="AF24" s="371"/>
      <c r="AG24" s="371"/>
      <c r="AH24" s="371"/>
      <c r="AI24" s="371"/>
      <c r="AS24" s="689"/>
      <c r="AT24" s="689"/>
      <c r="AU24" s="689"/>
      <c r="AV24" s="371"/>
      <c r="AW24" s="371"/>
      <c r="AX24" s="371"/>
      <c r="AY24" s="371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89"/>
      <c r="BM24" s="689"/>
      <c r="BN24" s="689"/>
      <c r="BO24" s="689"/>
      <c r="BP24" s="689"/>
      <c r="BQ24" s="689"/>
      <c r="BR24" s="689"/>
      <c r="BS24" s="689"/>
      <c r="BT24" s="689"/>
      <c r="BU24" s="689"/>
      <c r="BV24" s="689"/>
      <c r="BW24" s="689"/>
      <c r="BX24" s="689"/>
      <c r="BY24" s="689"/>
      <c r="BZ24" s="689"/>
      <c r="CA24" s="689"/>
      <c r="CB24" s="689"/>
      <c r="CC24" s="689"/>
      <c r="CD24" s="689"/>
      <c r="CE24" s="689"/>
      <c r="CF24" s="689"/>
      <c r="CG24" s="689"/>
      <c r="CH24" s="689"/>
      <c r="CI24" s="689"/>
      <c r="CJ24" s="689"/>
      <c r="CK24" s="689"/>
      <c r="CL24" s="689"/>
      <c r="CM24" s="689"/>
      <c r="CN24" s="689"/>
      <c r="CO24" s="689"/>
      <c r="CP24" s="689"/>
      <c r="CQ24" s="689"/>
      <c r="CR24" s="689"/>
      <c r="CS24" s="689"/>
      <c r="CT24" s="689"/>
      <c r="CU24" s="689"/>
      <c r="CV24" s="689"/>
      <c r="CW24" s="689"/>
      <c r="CX24" s="689"/>
      <c r="CY24" s="689"/>
      <c r="CZ24" s="689"/>
      <c r="DA24" s="689"/>
      <c r="DB24" s="689"/>
      <c r="DC24" s="689"/>
      <c r="DD24" s="689"/>
      <c r="DE24" s="689"/>
      <c r="DF24" s="689"/>
      <c r="DG24" s="689"/>
      <c r="DH24" s="689"/>
      <c r="DI24" s="689"/>
      <c r="DJ24" s="689"/>
      <c r="DK24" s="689"/>
      <c r="DL24" s="689"/>
      <c r="DM24" s="689"/>
      <c r="DN24" s="689"/>
      <c r="DO24" s="689"/>
      <c r="DP24" s="689"/>
      <c r="DQ24" s="689"/>
      <c r="DR24" s="689"/>
      <c r="DS24" s="689"/>
      <c r="DT24" s="689"/>
      <c r="DU24" s="689"/>
      <c r="DV24" s="689"/>
      <c r="DW24" s="689"/>
      <c r="DX24" s="689"/>
      <c r="DY24" s="689"/>
      <c r="DZ24" s="689"/>
      <c r="EA24" s="689"/>
      <c r="EB24" s="689"/>
      <c r="EC24" s="689"/>
      <c r="ED24" s="689"/>
      <c r="EE24" s="689"/>
      <c r="EF24" s="689"/>
      <c r="EG24" s="689"/>
      <c r="EH24" s="689"/>
      <c r="EI24" s="689"/>
      <c r="EJ24" s="689"/>
      <c r="EK24" s="689"/>
      <c r="EL24" s="689"/>
      <c r="EM24" s="689"/>
      <c r="EN24" s="689"/>
      <c r="EO24" s="689"/>
      <c r="EP24" s="689"/>
      <c r="EQ24" s="689"/>
      <c r="ER24" s="689"/>
      <c r="ES24" s="689"/>
      <c r="ET24" s="689"/>
      <c r="EU24" s="689"/>
      <c r="EV24" s="689"/>
      <c r="EW24" s="689"/>
      <c r="EX24" s="689"/>
      <c r="EY24" s="689"/>
      <c r="EZ24" s="689"/>
      <c r="FA24" s="689"/>
      <c r="FB24" s="689"/>
      <c r="FC24" s="689"/>
      <c r="FD24" s="689"/>
      <c r="FE24" s="689"/>
      <c r="FF24" s="689"/>
      <c r="FG24" s="689"/>
    </row>
    <row r="25" spans="2:163" s="686" customFormat="1" ht="8.25" customHeight="1">
      <c r="B25" s="706"/>
      <c r="C25" s="722"/>
      <c r="D25" s="723"/>
      <c r="E25" s="708"/>
      <c r="F25" s="723"/>
      <c r="G25" s="723"/>
      <c r="H25" s="708"/>
      <c r="I25" s="723"/>
      <c r="J25" s="710"/>
      <c r="K25" s="710"/>
      <c r="L25" s="710"/>
      <c r="M25" s="723"/>
      <c r="N25" s="723"/>
      <c r="O25" s="710"/>
      <c r="P25" s="712"/>
      <c r="Q25" s="707"/>
      <c r="R25" s="710"/>
      <c r="S25" s="710"/>
      <c r="T25" s="364"/>
      <c r="U25" s="696" t="s">
        <v>515</v>
      </c>
      <c r="V25" s="717">
        <v>19</v>
      </c>
      <c r="W25" s="364"/>
      <c r="Z25" s="371"/>
      <c r="AA25" s="696">
        <v>10</v>
      </c>
      <c r="AB25" s="371"/>
      <c r="AC25" s="371"/>
      <c r="AD25" s="371"/>
      <c r="AE25" s="371"/>
      <c r="AF25" s="371"/>
      <c r="AG25" s="371"/>
      <c r="AH25" s="371"/>
      <c r="AI25" s="371"/>
      <c r="AS25" s="689"/>
      <c r="AT25" s="689"/>
      <c r="AU25" s="689"/>
      <c r="AV25" s="371"/>
      <c r="AW25" s="371"/>
      <c r="AX25" s="371"/>
      <c r="AY25" s="371"/>
      <c r="AZ25" s="689"/>
      <c r="BA25" s="689"/>
      <c r="BB25" s="689"/>
      <c r="BC25" s="689"/>
      <c r="BD25" s="689"/>
      <c r="BE25" s="689"/>
      <c r="BF25" s="689"/>
      <c r="BG25" s="689"/>
      <c r="BH25" s="689"/>
      <c r="BI25" s="689"/>
      <c r="BJ25" s="689"/>
      <c r="BK25" s="689"/>
      <c r="BL25" s="689"/>
      <c r="BM25" s="689"/>
      <c r="BN25" s="689"/>
      <c r="BO25" s="689"/>
      <c r="BP25" s="689"/>
      <c r="BQ25" s="689"/>
      <c r="BR25" s="689"/>
      <c r="BS25" s="689"/>
      <c r="BT25" s="689"/>
      <c r="BU25" s="689"/>
      <c r="BV25" s="689"/>
      <c r="BW25" s="689"/>
      <c r="BX25" s="689"/>
      <c r="BY25" s="689"/>
      <c r="BZ25" s="689"/>
      <c r="CA25" s="689"/>
      <c r="CB25" s="689"/>
      <c r="CC25" s="689"/>
      <c r="CD25" s="689"/>
      <c r="CE25" s="689"/>
      <c r="CF25" s="689"/>
      <c r="CG25" s="689"/>
      <c r="CH25" s="689"/>
      <c r="CI25" s="689"/>
      <c r="CJ25" s="689"/>
      <c r="CK25" s="689"/>
      <c r="CL25" s="689"/>
      <c r="CM25" s="689"/>
      <c r="CN25" s="689"/>
      <c r="CO25" s="689"/>
      <c r="CP25" s="689"/>
      <c r="CQ25" s="689"/>
      <c r="CR25" s="689"/>
      <c r="CS25" s="689"/>
      <c r="CT25" s="689"/>
      <c r="CU25" s="689"/>
      <c r="CV25" s="689"/>
      <c r="CW25" s="689"/>
      <c r="CX25" s="689"/>
      <c r="CY25" s="689"/>
      <c r="CZ25" s="689"/>
      <c r="DA25" s="689"/>
      <c r="DB25" s="689"/>
      <c r="DC25" s="689"/>
      <c r="DD25" s="689"/>
      <c r="DE25" s="689"/>
      <c r="DF25" s="689"/>
      <c r="DG25" s="689"/>
      <c r="DH25" s="689"/>
      <c r="DI25" s="689"/>
      <c r="DJ25" s="689"/>
      <c r="DK25" s="689"/>
      <c r="DL25" s="689"/>
      <c r="DM25" s="689"/>
      <c r="DN25" s="689"/>
      <c r="DO25" s="689"/>
      <c r="DP25" s="689"/>
      <c r="DQ25" s="689"/>
      <c r="DR25" s="689"/>
      <c r="DS25" s="689"/>
      <c r="DT25" s="689"/>
      <c r="DU25" s="689"/>
      <c r="DV25" s="689"/>
      <c r="DW25" s="689"/>
      <c r="DX25" s="689"/>
      <c r="DY25" s="689"/>
      <c r="DZ25" s="689"/>
      <c r="EA25" s="689"/>
      <c r="EB25" s="689"/>
      <c r="EC25" s="689"/>
      <c r="ED25" s="689"/>
      <c r="EE25" s="689"/>
      <c r="EF25" s="689"/>
      <c r="EG25" s="689"/>
      <c r="EH25" s="689"/>
      <c r="EI25" s="689"/>
      <c r="EJ25" s="689"/>
      <c r="EK25" s="689"/>
      <c r="EL25" s="689"/>
      <c r="EM25" s="689"/>
      <c r="EN25" s="689"/>
      <c r="EO25" s="689"/>
      <c r="EP25" s="689"/>
      <c r="EQ25" s="689"/>
      <c r="ER25" s="689"/>
      <c r="ES25" s="689"/>
      <c r="ET25" s="689"/>
      <c r="EU25" s="689"/>
      <c r="EV25" s="689"/>
      <c r="EW25" s="689"/>
      <c r="EX25" s="689"/>
      <c r="EY25" s="689"/>
      <c r="EZ25" s="689"/>
      <c r="FA25" s="689"/>
      <c r="FB25" s="689"/>
      <c r="FC25" s="689"/>
      <c r="FD25" s="689"/>
      <c r="FE25" s="689"/>
      <c r="FF25" s="689"/>
      <c r="FG25" s="689"/>
    </row>
    <row r="26" spans="1:163" s="686" customFormat="1" ht="10.5">
      <c r="A26" s="686" t="s">
        <v>336</v>
      </c>
      <c r="B26" s="706" t="s">
        <v>240</v>
      </c>
      <c r="C26" s="707">
        <v>67685.7</v>
      </c>
      <c r="D26" s="707">
        <v>76753.6</v>
      </c>
      <c r="E26" s="708">
        <f>D26/C26*100</f>
        <v>113.39706910026788</v>
      </c>
      <c r="F26" s="707">
        <v>14585.2</v>
      </c>
      <c r="G26" s="707">
        <v>14047.4</v>
      </c>
      <c r="H26" s="708">
        <f>G26/F26*100</f>
        <v>96.31270054575872</v>
      </c>
      <c r="I26" s="711">
        <v>258700</v>
      </c>
      <c r="J26" s="710">
        <v>222100</v>
      </c>
      <c r="K26" s="710">
        <f t="shared" si="0"/>
        <v>222100</v>
      </c>
      <c r="L26" s="710">
        <f t="shared" si="1"/>
        <v>0</v>
      </c>
      <c r="M26" s="711"/>
      <c r="N26" s="711"/>
      <c r="O26" s="710">
        <f t="shared" si="3"/>
        <v>0</v>
      </c>
      <c r="P26" s="712">
        <v>833.3</v>
      </c>
      <c r="Q26" s="707"/>
      <c r="R26" s="710">
        <f t="shared" si="2"/>
        <v>0</v>
      </c>
      <c r="S26" s="710"/>
      <c r="T26" s="364"/>
      <c r="U26" s="696" t="s">
        <v>515</v>
      </c>
      <c r="V26" s="717">
        <v>5</v>
      </c>
      <c r="W26" s="364"/>
      <c r="Z26" s="371"/>
      <c r="AA26" s="696">
        <v>27</v>
      </c>
      <c r="AB26" s="371"/>
      <c r="AC26" s="371"/>
      <c r="AD26" s="371"/>
      <c r="AE26" s="371"/>
      <c r="AF26" s="371"/>
      <c r="AG26" s="371"/>
      <c r="AH26" s="371"/>
      <c r="AI26" s="371"/>
      <c r="AS26" s="689"/>
      <c r="AT26" s="689"/>
      <c r="AU26" s="689"/>
      <c r="AV26" s="689"/>
      <c r="AW26" s="689"/>
      <c r="AX26" s="689"/>
      <c r="AY26" s="689"/>
      <c r="AZ26" s="689"/>
      <c r="BA26" s="689"/>
      <c r="BB26" s="689"/>
      <c r="BC26" s="689"/>
      <c r="BD26" s="689"/>
      <c r="BE26" s="689"/>
      <c r="BF26" s="689"/>
      <c r="BG26" s="689"/>
      <c r="BH26" s="689"/>
      <c r="BI26" s="689"/>
      <c r="BJ26" s="689"/>
      <c r="BK26" s="689"/>
      <c r="BL26" s="689"/>
      <c r="BM26" s="689"/>
      <c r="BN26" s="689"/>
      <c r="BO26" s="689"/>
      <c r="BP26" s="689"/>
      <c r="BQ26" s="689"/>
      <c r="BR26" s="689"/>
      <c r="BS26" s="689"/>
      <c r="BT26" s="689"/>
      <c r="BU26" s="689"/>
      <c r="BV26" s="689"/>
      <c r="BW26" s="689"/>
      <c r="BX26" s="689"/>
      <c r="BY26" s="689"/>
      <c r="BZ26" s="689"/>
      <c r="CA26" s="689"/>
      <c r="CB26" s="689"/>
      <c r="CC26" s="689"/>
      <c r="CD26" s="689"/>
      <c r="CE26" s="689"/>
      <c r="CF26" s="689"/>
      <c r="CG26" s="689"/>
      <c r="CH26" s="689"/>
      <c r="CI26" s="689"/>
      <c r="CJ26" s="689"/>
      <c r="CK26" s="689"/>
      <c r="CL26" s="689"/>
      <c r="CM26" s="689"/>
      <c r="CN26" s="689"/>
      <c r="CO26" s="689"/>
      <c r="CP26" s="689"/>
      <c r="CQ26" s="689"/>
      <c r="CR26" s="689"/>
      <c r="CS26" s="689"/>
      <c r="CT26" s="689"/>
      <c r="CU26" s="689"/>
      <c r="CV26" s="689"/>
      <c r="CW26" s="689"/>
      <c r="CX26" s="689"/>
      <c r="CY26" s="689"/>
      <c r="CZ26" s="689"/>
      <c r="DA26" s="689"/>
      <c r="DB26" s="689"/>
      <c r="DC26" s="689"/>
      <c r="DD26" s="689"/>
      <c r="DE26" s="689"/>
      <c r="DF26" s="689"/>
      <c r="DG26" s="689"/>
      <c r="DH26" s="689"/>
      <c r="DI26" s="689"/>
      <c r="DJ26" s="689"/>
      <c r="DK26" s="689"/>
      <c r="DL26" s="689"/>
      <c r="DM26" s="689"/>
      <c r="DN26" s="689"/>
      <c r="DO26" s="689"/>
      <c r="DP26" s="689"/>
      <c r="DQ26" s="689"/>
      <c r="DR26" s="689"/>
      <c r="DS26" s="689"/>
      <c r="DT26" s="689"/>
      <c r="DU26" s="689"/>
      <c r="DV26" s="689"/>
      <c r="DW26" s="689"/>
      <c r="DX26" s="689"/>
      <c r="DY26" s="689"/>
      <c r="DZ26" s="689"/>
      <c r="EA26" s="689"/>
      <c r="EB26" s="689"/>
      <c r="EC26" s="689"/>
      <c r="ED26" s="689"/>
      <c r="EE26" s="689"/>
      <c r="EF26" s="689"/>
      <c r="EG26" s="689"/>
      <c r="EH26" s="689"/>
      <c r="EI26" s="689"/>
      <c r="EJ26" s="689"/>
      <c r="EK26" s="689"/>
      <c r="EL26" s="689"/>
      <c r="EM26" s="689"/>
      <c r="EN26" s="689"/>
      <c r="EO26" s="689"/>
      <c r="EP26" s="689"/>
      <c r="EQ26" s="689"/>
      <c r="ER26" s="689"/>
      <c r="ES26" s="689"/>
      <c r="ET26" s="689"/>
      <c r="EU26" s="689"/>
      <c r="EV26" s="689"/>
      <c r="EW26" s="689"/>
      <c r="EX26" s="689"/>
      <c r="EY26" s="689"/>
      <c r="EZ26" s="689"/>
      <c r="FA26" s="689"/>
      <c r="FB26" s="689"/>
      <c r="FC26" s="689"/>
      <c r="FD26" s="689"/>
      <c r="FE26" s="689"/>
      <c r="FF26" s="689"/>
      <c r="FG26" s="689"/>
    </row>
    <row r="27" spans="1:163" s="686" customFormat="1" ht="10.5">
      <c r="A27" s="686" t="s">
        <v>337</v>
      </c>
      <c r="B27" s="706" t="s">
        <v>241</v>
      </c>
      <c r="C27" s="707">
        <v>89518.4</v>
      </c>
      <c r="D27" s="707">
        <v>90729.4</v>
      </c>
      <c r="E27" s="708">
        <f>D27/C27*100</f>
        <v>101.35279450928525</v>
      </c>
      <c r="F27" s="707">
        <v>18690.2</v>
      </c>
      <c r="G27" s="707">
        <v>18350.3</v>
      </c>
      <c r="H27" s="708">
        <f>G27/F27*100</f>
        <v>98.18139987801094</v>
      </c>
      <c r="I27" s="711">
        <v>345800</v>
      </c>
      <c r="J27" s="710">
        <v>320000</v>
      </c>
      <c r="K27" s="710">
        <f t="shared" si="0"/>
        <v>320000</v>
      </c>
      <c r="L27" s="710">
        <f t="shared" si="1"/>
        <v>0</v>
      </c>
      <c r="M27" s="711"/>
      <c r="N27" s="711"/>
      <c r="O27" s="710">
        <f t="shared" si="3"/>
        <v>0</v>
      </c>
      <c r="P27" s="712">
        <v>833.3</v>
      </c>
      <c r="Q27" s="707">
        <v>135.9</v>
      </c>
      <c r="R27" s="710">
        <f t="shared" si="2"/>
        <v>16.308652346093847</v>
      </c>
      <c r="S27" s="710"/>
      <c r="T27" s="364"/>
      <c r="U27" s="696" t="s">
        <v>515</v>
      </c>
      <c r="V27" s="717"/>
      <c r="W27" s="364"/>
      <c r="Z27" s="371"/>
      <c r="AA27" s="696">
        <v>1</v>
      </c>
      <c r="AB27" s="371"/>
      <c r="AC27" s="371"/>
      <c r="AD27" s="371"/>
      <c r="AE27" s="371"/>
      <c r="AF27" s="371"/>
      <c r="AG27" s="371"/>
      <c r="AH27" s="371"/>
      <c r="AI27" s="371"/>
      <c r="AS27" s="689"/>
      <c r="AT27" s="689"/>
      <c r="AU27" s="689"/>
      <c r="AV27" s="689"/>
      <c r="AW27" s="689"/>
      <c r="AX27" s="689"/>
      <c r="AY27" s="689"/>
      <c r="AZ27" s="689"/>
      <c r="BA27" s="689"/>
      <c r="BB27" s="689"/>
      <c r="BC27" s="689"/>
      <c r="BD27" s="689"/>
      <c r="BE27" s="689"/>
      <c r="BF27" s="689"/>
      <c r="BG27" s="689"/>
      <c r="BH27" s="689"/>
      <c r="BI27" s="689"/>
      <c r="BJ27" s="689"/>
      <c r="BK27" s="689"/>
      <c r="BL27" s="689"/>
      <c r="BM27" s="689"/>
      <c r="BN27" s="689"/>
      <c r="BO27" s="689"/>
      <c r="BP27" s="689"/>
      <c r="BQ27" s="689"/>
      <c r="BR27" s="689"/>
      <c r="BS27" s="689"/>
      <c r="BT27" s="689"/>
      <c r="BU27" s="689"/>
      <c r="BV27" s="689"/>
      <c r="BW27" s="689"/>
      <c r="BX27" s="689"/>
      <c r="BY27" s="689"/>
      <c r="BZ27" s="689"/>
      <c r="CA27" s="689"/>
      <c r="CB27" s="689"/>
      <c r="CC27" s="689"/>
      <c r="CD27" s="689"/>
      <c r="CE27" s="689"/>
      <c r="CF27" s="689"/>
      <c r="CG27" s="689"/>
      <c r="CH27" s="689"/>
      <c r="CI27" s="689"/>
      <c r="CJ27" s="689"/>
      <c r="CK27" s="689"/>
      <c r="CL27" s="689"/>
      <c r="CM27" s="689"/>
      <c r="CN27" s="689"/>
      <c r="CO27" s="689"/>
      <c r="CP27" s="689"/>
      <c r="CQ27" s="689"/>
      <c r="CR27" s="689"/>
      <c r="CS27" s="689"/>
      <c r="CT27" s="689"/>
      <c r="CU27" s="689"/>
      <c r="CV27" s="689"/>
      <c r="CW27" s="689"/>
      <c r="CX27" s="689"/>
      <c r="CY27" s="689"/>
      <c r="CZ27" s="689"/>
      <c r="DA27" s="689"/>
      <c r="DB27" s="689"/>
      <c r="DC27" s="689"/>
      <c r="DD27" s="689"/>
      <c r="DE27" s="689"/>
      <c r="DF27" s="689"/>
      <c r="DG27" s="689"/>
      <c r="DH27" s="689"/>
      <c r="DI27" s="689"/>
      <c r="DJ27" s="689"/>
      <c r="DK27" s="689"/>
      <c r="DL27" s="689"/>
      <c r="DM27" s="689"/>
      <c r="DN27" s="689"/>
      <c r="DO27" s="689"/>
      <c r="DP27" s="689"/>
      <c r="DQ27" s="689"/>
      <c r="DR27" s="689"/>
      <c r="DS27" s="689"/>
      <c r="DT27" s="689"/>
      <c r="DU27" s="689"/>
      <c r="DV27" s="689"/>
      <c r="DW27" s="689"/>
      <c r="DX27" s="689"/>
      <c r="DY27" s="689"/>
      <c r="DZ27" s="689"/>
      <c r="EA27" s="689"/>
      <c r="EB27" s="689"/>
      <c r="EC27" s="689"/>
      <c r="ED27" s="689"/>
      <c r="EE27" s="689"/>
      <c r="EF27" s="689"/>
      <c r="EG27" s="689"/>
      <c r="EH27" s="689"/>
      <c r="EI27" s="689"/>
      <c r="EJ27" s="689"/>
      <c r="EK27" s="689"/>
      <c r="EL27" s="689"/>
      <c r="EM27" s="689"/>
      <c r="EN27" s="689"/>
      <c r="EO27" s="689"/>
      <c r="EP27" s="689"/>
      <c r="EQ27" s="689"/>
      <c r="ER27" s="689"/>
      <c r="ES27" s="689"/>
      <c r="ET27" s="689"/>
      <c r="EU27" s="689"/>
      <c r="EV27" s="689"/>
      <c r="EW27" s="689"/>
      <c r="EX27" s="689"/>
      <c r="EY27" s="689"/>
      <c r="EZ27" s="689"/>
      <c r="FA27" s="689"/>
      <c r="FB27" s="689"/>
      <c r="FC27" s="689"/>
      <c r="FD27" s="689"/>
      <c r="FE27" s="689"/>
      <c r="FF27" s="689"/>
      <c r="FG27" s="689"/>
    </row>
    <row r="28" spans="1:163" s="686" customFormat="1" ht="10.5" customHeight="1">
      <c r="A28" s="686" t="s">
        <v>338</v>
      </c>
      <c r="B28" s="706" t="s">
        <v>242</v>
      </c>
      <c r="C28" s="707">
        <v>86038.9</v>
      </c>
      <c r="D28" s="707">
        <v>82254.7</v>
      </c>
      <c r="E28" s="708">
        <f>D28/C28*100</f>
        <v>95.60175687973695</v>
      </c>
      <c r="F28" s="707">
        <v>19500.1</v>
      </c>
      <c r="G28" s="707">
        <v>17295.9</v>
      </c>
      <c r="H28" s="708">
        <f>G28/F28*100</f>
        <v>88.6964682232399</v>
      </c>
      <c r="I28" s="711">
        <v>307000</v>
      </c>
      <c r="J28" s="710">
        <v>291300</v>
      </c>
      <c r="K28" s="710">
        <f t="shared" si="0"/>
        <v>291300</v>
      </c>
      <c r="L28" s="710">
        <f t="shared" si="1"/>
        <v>0</v>
      </c>
      <c r="M28" s="711"/>
      <c r="N28" s="711"/>
      <c r="O28" s="710">
        <f t="shared" si="3"/>
        <v>0</v>
      </c>
      <c r="P28" s="712">
        <v>1166.7</v>
      </c>
      <c r="Q28" s="707">
        <v>601</v>
      </c>
      <c r="R28" s="710">
        <f t="shared" si="2"/>
        <v>51.512813919602294</v>
      </c>
      <c r="S28" s="710"/>
      <c r="T28" s="364"/>
      <c r="U28" s="696" t="s">
        <v>515</v>
      </c>
      <c r="V28" s="717">
        <v>7</v>
      </c>
      <c r="W28" s="364"/>
      <c r="Z28" s="371" t="s">
        <v>515</v>
      </c>
      <c r="AA28" s="696">
        <v>10</v>
      </c>
      <c r="AB28" s="371"/>
      <c r="AC28" s="371"/>
      <c r="AD28" s="371"/>
      <c r="AE28" s="371"/>
      <c r="AF28" s="371"/>
      <c r="AG28" s="371"/>
      <c r="AH28" s="371"/>
      <c r="AI28" s="371"/>
      <c r="AS28" s="689"/>
      <c r="AT28" s="689"/>
      <c r="AU28" s="689"/>
      <c r="AV28" s="689"/>
      <c r="AW28" s="689"/>
      <c r="AX28" s="689"/>
      <c r="AY28" s="689"/>
      <c r="AZ28" s="689"/>
      <c r="BA28" s="689"/>
      <c r="BB28" s="689"/>
      <c r="BC28" s="689"/>
      <c r="BD28" s="689"/>
      <c r="BE28" s="689"/>
      <c r="BF28" s="689"/>
      <c r="BG28" s="689"/>
      <c r="BH28" s="689"/>
      <c r="BI28" s="689"/>
      <c r="BJ28" s="689"/>
      <c r="BK28" s="689"/>
      <c r="BL28" s="689"/>
      <c r="BM28" s="689"/>
      <c r="BN28" s="689"/>
      <c r="BO28" s="689"/>
      <c r="BP28" s="689"/>
      <c r="BQ28" s="689"/>
      <c r="BR28" s="689"/>
      <c r="BS28" s="689"/>
      <c r="BT28" s="689"/>
      <c r="BU28" s="689"/>
      <c r="BV28" s="689"/>
      <c r="BW28" s="689"/>
      <c r="BX28" s="689"/>
      <c r="BY28" s="689"/>
      <c r="BZ28" s="689"/>
      <c r="CA28" s="689"/>
      <c r="CB28" s="689"/>
      <c r="CC28" s="689"/>
      <c r="CD28" s="689"/>
      <c r="CE28" s="689"/>
      <c r="CF28" s="689"/>
      <c r="CG28" s="689"/>
      <c r="CH28" s="689"/>
      <c r="CI28" s="689"/>
      <c r="CJ28" s="689"/>
      <c r="CK28" s="689"/>
      <c r="CL28" s="689"/>
      <c r="CM28" s="689"/>
      <c r="CN28" s="689"/>
      <c r="CO28" s="689"/>
      <c r="CP28" s="689"/>
      <c r="CQ28" s="689"/>
      <c r="CR28" s="689"/>
      <c r="CS28" s="689"/>
      <c r="CT28" s="689"/>
      <c r="CU28" s="689"/>
      <c r="CV28" s="689"/>
      <c r="CW28" s="689"/>
      <c r="CX28" s="689"/>
      <c r="CY28" s="689"/>
      <c r="CZ28" s="689"/>
      <c r="DA28" s="689"/>
      <c r="DB28" s="689"/>
      <c r="DC28" s="689"/>
      <c r="DD28" s="689"/>
      <c r="DE28" s="689"/>
      <c r="DF28" s="689"/>
      <c r="DG28" s="689"/>
      <c r="DH28" s="689"/>
      <c r="DI28" s="689"/>
      <c r="DJ28" s="689"/>
      <c r="DK28" s="689"/>
      <c r="DL28" s="689"/>
      <c r="DM28" s="689"/>
      <c r="DN28" s="689"/>
      <c r="DO28" s="689"/>
      <c r="DP28" s="689"/>
      <c r="DQ28" s="689"/>
      <c r="DR28" s="689"/>
      <c r="DS28" s="689"/>
      <c r="DT28" s="689"/>
      <c r="DU28" s="689"/>
      <c r="DV28" s="689"/>
      <c r="DW28" s="689"/>
      <c r="DX28" s="689"/>
      <c r="DY28" s="689"/>
      <c r="DZ28" s="689"/>
      <c r="EA28" s="689"/>
      <c r="EB28" s="689"/>
      <c r="EC28" s="689"/>
      <c r="ED28" s="689"/>
      <c r="EE28" s="689"/>
      <c r="EF28" s="689"/>
      <c r="EG28" s="689"/>
      <c r="EH28" s="689"/>
      <c r="EI28" s="689"/>
      <c r="EJ28" s="689"/>
      <c r="EK28" s="689"/>
      <c r="EL28" s="689"/>
      <c r="EM28" s="689"/>
      <c r="EN28" s="689"/>
      <c r="EO28" s="689"/>
      <c r="EP28" s="689"/>
      <c r="EQ28" s="689"/>
      <c r="ER28" s="689"/>
      <c r="ES28" s="689"/>
      <c r="ET28" s="689"/>
      <c r="EU28" s="689"/>
      <c r="EV28" s="689"/>
      <c r="EW28" s="689"/>
      <c r="EX28" s="689"/>
      <c r="EY28" s="689"/>
      <c r="EZ28" s="689"/>
      <c r="FA28" s="689"/>
      <c r="FB28" s="689"/>
      <c r="FC28" s="689"/>
      <c r="FD28" s="689"/>
      <c r="FE28" s="689"/>
      <c r="FF28" s="689"/>
      <c r="FG28" s="689"/>
    </row>
    <row r="29" spans="1:163" s="686" customFormat="1" ht="10.5">
      <c r="A29" s="686" t="s">
        <v>339</v>
      </c>
      <c r="B29" s="706" t="s">
        <v>243</v>
      </c>
      <c r="C29" s="707">
        <v>77808</v>
      </c>
      <c r="D29" s="707">
        <v>82021.4</v>
      </c>
      <c r="E29" s="708">
        <f>D29/C29*100</f>
        <v>105.41512440880115</v>
      </c>
      <c r="F29" s="707">
        <v>16504.3</v>
      </c>
      <c r="G29" s="707">
        <v>15699.4</v>
      </c>
      <c r="H29" s="708">
        <f>G29/F29*100</f>
        <v>95.1230891343468</v>
      </c>
      <c r="I29" s="711">
        <v>283100</v>
      </c>
      <c r="J29" s="710">
        <v>234600</v>
      </c>
      <c r="K29" s="710">
        <f t="shared" si="0"/>
        <v>234600</v>
      </c>
      <c r="L29" s="710">
        <f t="shared" si="1"/>
        <v>0</v>
      </c>
      <c r="M29" s="711"/>
      <c r="N29" s="711"/>
      <c r="O29" s="710">
        <f t="shared" si="3"/>
        <v>0</v>
      </c>
      <c r="P29" s="712">
        <v>1166.7</v>
      </c>
      <c r="Q29" s="707">
        <v>624.4</v>
      </c>
      <c r="R29" s="710">
        <f t="shared" si="2"/>
        <v>53.5184709008314</v>
      </c>
      <c r="S29" s="710"/>
      <c r="T29" s="364"/>
      <c r="U29" s="696" t="s">
        <v>515</v>
      </c>
      <c r="V29" s="717"/>
      <c r="W29" s="364"/>
      <c r="Z29" s="371"/>
      <c r="AA29" s="696">
        <v>1</v>
      </c>
      <c r="AB29" s="371"/>
      <c r="AC29" s="371"/>
      <c r="AD29" s="371"/>
      <c r="AE29" s="371"/>
      <c r="AF29" s="371"/>
      <c r="AG29" s="371"/>
      <c r="AH29" s="371"/>
      <c r="AI29" s="371"/>
      <c r="AS29" s="689"/>
      <c r="AT29" s="689"/>
      <c r="AU29" s="689"/>
      <c r="AV29" s="689"/>
      <c r="AW29" s="689"/>
      <c r="AX29" s="689"/>
      <c r="AY29" s="689"/>
      <c r="AZ29" s="689"/>
      <c r="BA29" s="689"/>
      <c r="BB29" s="689"/>
      <c r="BC29" s="689"/>
      <c r="BD29" s="689"/>
      <c r="BE29" s="689"/>
      <c r="BF29" s="689"/>
      <c r="BG29" s="689"/>
      <c r="BH29" s="689"/>
      <c r="BI29" s="689"/>
      <c r="BJ29" s="689"/>
      <c r="BK29" s="689"/>
      <c r="BL29" s="689"/>
      <c r="BM29" s="689"/>
      <c r="BN29" s="689"/>
      <c r="BO29" s="689"/>
      <c r="BP29" s="689"/>
      <c r="BQ29" s="689"/>
      <c r="BR29" s="689"/>
      <c r="BS29" s="689"/>
      <c r="BT29" s="689"/>
      <c r="BU29" s="689"/>
      <c r="BV29" s="689"/>
      <c r="BW29" s="689"/>
      <c r="BX29" s="689"/>
      <c r="BY29" s="689"/>
      <c r="BZ29" s="689"/>
      <c r="CA29" s="689"/>
      <c r="CB29" s="689"/>
      <c r="CC29" s="689"/>
      <c r="CD29" s="689"/>
      <c r="CE29" s="689"/>
      <c r="CF29" s="689"/>
      <c r="CG29" s="689"/>
      <c r="CH29" s="689"/>
      <c r="CI29" s="689"/>
      <c r="CJ29" s="689"/>
      <c r="CK29" s="689"/>
      <c r="CL29" s="689"/>
      <c r="CM29" s="689"/>
      <c r="CN29" s="689"/>
      <c r="CO29" s="689"/>
      <c r="CP29" s="689"/>
      <c r="CQ29" s="689"/>
      <c r="CR29" s="689"/>
      <c r="CS29" s="689"/>
      <c r="CT29" s="689"/>
      <c r="CU29" s="689"/>
      <c r="CV29" s="689"/>
      <c r="CW29" s="689"/>
      <c r="CX29" s="689"/>
      <c r="CY29" s="689"/>
      <c r="CZ29" s="689"/>
      <c r="DA29" s="689"/>
      <c r="DB29" s="689"/>
      <c r="DC29" s="689"/>
      <c r="DD29" s="689"/>
      <c r="DE29" s="689"/>
      <c r="DF29" s="689"/>
      <c r="DG29" s="689"/>
      <c r="DH29" s="689"/>
      <c r="DI29" s="689"/>
      <c r="DJ29" s="689"/>
      <c r="DK29" s="689"/>
      <c r="DL29" s="689"/>
      <c r="DM29" s="689"/>
      <c r="DN29" s="689"/>
      <c r="DO29" s="689"/>
      <c r="DP29" s="689"/>
      <c r="DQ29" s="689"/>
      <c r="DR29" s="689"/>
      <c r="DS29" s="689"/>
      <c r="DT29" s="689"/>
      <c r="DU29" s="689"/>
      <c r="DV29" s="689"/>
      <c r="DW29" s="689"/>
      <c r="DX29" s="689"/>
      <c r="DY29" s="689"/>
      <c r="DZ29" s="689"/>
      <c r="EA29" s="689"/>
      <c r="EB29" s="689"/>
      <c r="EC29" s="689"/>
      <c r="ED29" s="689"/>
      <c r="EE29" s="689"/>
      <c r="EF29" s="689"/>
      <c r="EG29" s="689"/>
      <c r="EH29" s="689"/>
      <c r="EI29" s="689"/>
      <c r="EJ29" s="689"/>
      <c r="EK29" s="689"/>
      <c r="EL29" s="689"/>
      <c r="EM29" s="689"/>
      <c r="EN29" s="689"/>
      <c r="EO29" s="689"/>
      <c r="EP29" s="689"/>
      <c r="EQ29" s="689"/>
      <c r="ER29" s="689"/>
      <c r="ES29" s="689"/>
      <c r="ET29" s="689"/>
      <c r="EU29" s="689"/>
      <c r="EV29" s="689"/>
      <c r="EW29" s="689"/>
      <c r="EX29" s="689"/>
      <c r="EY29" s="689"/>
      <c r="EZ29" s="689"/>
      <c r="FA29" s="689"/>
      <c r="FB29" s="689"/>
      <c r="FC29" s="689"/>
      <c r="FD29" s="689"/>
      <c r="FE29" s="689"/>
      <c r="FF29" s="689"/>
      <c r="FG29" s="689"/>
    </row>
    <row r="30" spans="2:163" s="686" customFormat="1" ht="7.5" customHeight="1">
      <c r="B30" s="706"/>
      <c r="C30" s="722"/>
      <c r="D30" s="723"/>
      <c r="E30" s="708"/>
      <c r="F30" s="723"/>
      <c r="G30" s="723"/>
      <c r="H30" s="708"/>
      <c r="I30" s="723"/>
      <c r="J30" s="710"/>
      <c r="K30" s="710"/>
      <c r="L30" s="710"/>
      <c r="M30" s="732"/>
      <c r="N30" s="732"/>
      <c r="O30" s="710"/>
      <c r="P30" s="712"/>
      <c r="Q30" s="707"/>
      <c r="R30" s="710"/>
      <c r="S30" s="710"/>
      <c r="T30" s="364"/>
      <c r="U30" s="696" t="s">
        <v>515</v>
      </c>
      <c r="V30" s="717">
        <v>11</v>
      </c>
      <c r="W30" s="364"/>
      <c r="Z30" s="371"/>
      <c r="AA30" s="696">
        <v>5</v>
      </c>
      <c r="AB30" s="371"/>
      <c r="AC30" s="371"/>
      <c r="AD30" s="371"/>
      <c r="AE30" s="371"/>
      <c r="AF30" s="371"/>
      <c r="AG30" s="371"/>
      <c r="AH30" s="371"/>
      <c r="AI30" s="371"/>
      <c r="AS30" s="689"/>
      <c r="AT30" s="689"/>
      <c r="AU30" s="689"/>
      <c r="AV30" s="689"/>
      <c r="AW30" s="689"/>
      <c r="AX30" s="689"/>
      <c r="AY30" s="689"/>
      <c r="AZ30" s="689"/>
      <c r="BA30" s="689"/>
      <c r="BB30" s="689"/>
      <c r="BC30" s="689"/>
      <c r="BD30" s="689"/>
      <c r="BE30" s="689"/>
      <c r="BF30" s="689"/>
      <c r="BG30" s="689"/>
      <c r="BH30" s="689"/>
      <c r="BI30" s="689"/>
      <c r="BJ30" s="689"/>
      <c r="BK30" s="689"/>
      <c r="BL30" s="689"/>
      <c r="BM30" s="689"/>
      <c r="BN30" s="689"/>
      <c r="BO30" s="689"/>
      <c r="BP30" s="689"/>
      <c r="BQ30" s="689"/>
      <c r="BR30" s="689"/>
      <c r="BS30" s="689"/>
      <c r="BT30" s="689"/>
      <c r="BU30" s="689"/>
      <c r="BV30" s="689"/>
      <c r="BW30" s="689"/>
      <c r="BX30" s="689"/>
      <c r="BY30" s="689"/>
      <c r="BZ30" s="689"/>
      <c r="CA30" s="689"/>
      <c r="CB30" s="689"/>
      <c r="CC30" s="689"/>
      <c r="CD30" s="689"/>
      <c r="CE30" s="689"/>
      <c r="CF30" s="689"/>
      <c r="CG30" s="689"/>
      <c r="CH30" s="689"/>
      <c r="CI30" s="689"/>
      <c r="CJ30" s="689"/>
      <c r="CK30" s="689"/>
      <c r="CL30" s="689"/>
      <c r="CM30" s="689"/>
      <c r="CN30" s="689"/>
      <c r="CO30" s="689"/>
      <c r="CP30" s="689"/>
      <c r="CQ30" s="689"/>
      <c r="CR30" s="689"/>
      <c r="CS30" s="689"/>
      <c r="CT30" s="689"/>
      <c r="CU30" s="689"/>
      <c r="CV30" s="689"/>
      <c r="CW30" s="689"/>
      <c r="CX30" s="689"/>
      <c r="CY30" s="689"/>
      <c r="CZ30" s="689"/>
      <c r="DA30" s="689"/>
      <c r="DB30" s="689"/>
      <c r="DC30" s="689"/>
      <c r="DD30" s="689"/>
      <c r="DE30" s="689"/>
      <c r="DF30" s="689"/>
      <c r="DG30" s="689"/>
      <c r="DH30" s="689"/>
      <c r="DI30" s="689"/>
      <c r="DJ30" s="689"/>
      <c r="DK30" s="689"/>
      <c r="DL30" s="689"/>
      <c r="DM30" s="689"/>
      <c r="DN30" s="689"/>
      <c r="DO30" s="689"/>
      <c r="DP30" s="689"/>
      <c r="DQ30" s="689"/>
      <c r="DR30" s="689"/>
      <c r="DS30" s="689"/>
      <c r="DT30" s="689"/>
      <c r="DU30" s="689"/>
      <c r="DV30" s="689"/>
      <c r="DW30" s="689"/>
      <c r="DX30" s="689"/>
      <c r="DY30" s="689"/>
      <c r="DZ30" s="689"/>
      <c r="EA30" s="689"/>
      <c r="EB30" s="689"/>
      <c r="EC30" s="689"/>
      <c r="ED30" s="689"/>
      <c r="EE30" s="689"/>
      <c r="EF30" s="689"/>
      <c r="EG30" s="689"/>
      <c r="EH30" s="689"/>
      <c r="EI30" s="689"/>
      <c r="EJ30" s="689"/>
      <c r="EK30" s="689"/>
      <c r="EL30" s="689"/>
      <c r="EM30" s="689"/>
      <c r="EN30" s="689"/>
      <c r="EO30" s="689"/>
      <c r="EP30" s="689"/>
      <c r="EQ30" s="689"/>
      <c r="ER30" s="689"/>
      <c r="ES30" s="689"/>
      <c r="ET30" s="689"/>
      <c r="EU30" s="689"/>
      <c r="EV30" s="689"/>
      <c r="EW30" s="689"/>
      <c r="EX30" s="689"/>
      <c r="EY30" s="689"/>
      <c r="EZ30" s="689"/>
      <c r="FA30" s="689"/>
      <c r="FB30" s="689"/>
      <c r="FC30" s="689"/>
      <c r="FD30" s="689"/>
      <c r="FE30" s="689"/>
      <c r="FF30" s="689"/>
      <c r="FG30" s="689"/>
    </row>
    <row r="31" spans="1:163" s="686" customFormat="1" ht="10.5">
      <c r="A31" s="686" t="s">
        <v>340</v>
      </c>
      <c r="B31" s="706" t="s">
        <v>244</v>
      </c>
      <c r="C31" s="707">
        <v>52625.9</v>
      </c>
      <c r="D31" s="707">
        <v>56655.4</v>
      </c>
      <c r="E31" s="708">
        <f>D31/C31*100</f>
        <v>107.65687617693949</v>
      </c>
      <c r="F31" s="707">
        <v>11343.9</v>
      </c>
      <c r="G31" s="707">
        <v>11723.9</v>
      </c>
      <c r="H31" s="708">
        <f>G31/F31*100</f>
        <v>103.3498179638396</v>
      </c>
      <c r="I31" s="711">
        <v>129000</v>
      </c>
      <c r="J31" s="710">
        <v>118200</v>
      </c>
      <c r="K31" s="710">
        <f t="shared" si="0"/>
        <v>118200</v>
      </c>
      <c r="L31" s="710">
        <f t="shared" si="1"/>
        <v>0</v>
      </c>
      <c r="M31" s="711"/>
      <c r="N31" s="711"/>
      <c r="O31" s="710">
        <f t="shared" si="3"/>
        <v>0</v>
      </c>
      <c r="P31" s="712">
        <v>666.7</v>
      </c>
      <c r="Q31" s="707">
        <v>97.3</v>
      </c>
      <c r="R31" s="710">
        <f t="shared" si="2"/>
        <v>14.594270286485674</v>
      </c>
      <c r="S31" s="710"/>
      <c r="T31" s="364"/>
      <c r="U31" s="696" t="s">
        <v>515</v>
      </c>
      <c r="V31" s="717">
        <v>34</v>
      </c>
      <c r="W31" s="364"/>
      <c r="Z31" s="371"/>
      <c r="AA31" s="696">
        <v>158</v>
      </c>
      <c r="AB31" s="371"/>
      <c r="AC31" s="371"/>
      <c r="AD31" s="371"/>
      <c r="AE31" s="371"/>
      <c r="AF31" s="371"/>
      <c r="AG31" s="371"/>
      <c r="AH31" s="371"/>
      <c r="AI31" s="371"/>
      <c r="AS31" s="689"/>
      <c r="AT31" s="689"/>
      <c r="AU31" s="689"/>
      <c r="AV31" s="689"/>
      <c r="AW31" s="689"/>
      <c r="AX31" s="689"/>
      <c r="AY31" s="689"/>
      <c r="AZ31" s="689"/>
      <c r="BA31" s="689"/>
      <c r="BB31" s="689"/>
      <c r="BC31" s="689"/>
      <c r="BD31" s="689"/>
      <c r="BE31" s="689"/>
      <c r="BF31" s="689"/>
      <c r="BG31" s="689"/>
      <c r="BH31" s="689"/>
      <c r="BI31" s="689"/>
      <c r="BJ31" s="689"/>
      <c r="BK31" s="689"/>
      <c r="BL31" s="689"/>
      <c r="BM31" s="689"/>
      <c r="BN31" s="689"/>
      <c r="BO31" s="689"/>
      <c r="BP31" s="689"/>
      <c r="BQ31" s="689"/>
      <c r="BR31" s="689"/>
      <c r="BS31" s="689"/>
      <c r="BT31" s="689"/>
      <c r="BU31" s="689"/>
      <c r="BV31" s="689"/>
      <c r="BW31" s="689"/>
      <c r="BX31" s="689"/>
      <c r="BY31" s="689"/>
      <c r="BZ31" s="689"/>
      <c r="CA31" s="689"/>
      <c r="CB31" s="689"/>
      <c r="CC31" s="689"/>
      <c r="CD31" s="689"/>
      <c r="CE31" s="689"/>
      <c r="CF31" s="689"/>
      <c r="CG31" s="689"/>
      <c r="CH31" s="689"/>
      <c r="CI31" s="689"/>
      <c r="CJ31" s="689"/>
      <c r="CK31" s="689"/>
      <c r="CL31" s="689"/>
      <c r="CM31" s="689"/>
      <c r="CN31" s="689"/>
      <c r="CO31" s="689"/>
      <c r="CP31" s="689"/>
      <c r="CQ31" s="689"/>
      <c r="CR31" s="689"/>
      <c r="CS31" s="689"/>
      <c r="CT31" s="689"/>
      <c r="CU31" s="689"/>
      <c r="CV31" s="689"/>
      <c r="CW31" s="689"/>
      <c r="CX31" s="689"/>
      <c r="CY31" s="689"/>
      <c r="CZ31" s="689"/>
      <c r="DA31" s="689"/>
      <c r="DB31" s="689"/>
      <c r="DC31" s="689"/>
      <c r="DD31" s="689"/>
      <c r="DE31" s="689"/>
      <c r="DF31" s="689"/>
      <c r="DG31" s="689"/>
      <c r="DH31" s="689"/>
      <c r="DI31" s="689"/>
      <c r="DJ31" s="689"/>
      <c r="DK31" s="689"/>
      <c r="DL31" s="689"/>
      <c r="DM31" s="689"/>
      <c r="DN31" s="689"/>
      <c r="DO31" s="689"/>
      <c r="DP31" s="689"/>
      <c r="DQ31" s="689"/>
      <c r="DR31" s="689"/>
      <c r="DS31" s="689"/>
      <c r="DT31" s="689"/>
      <c r="DU31" s="689"/>
      <c r="DV31" s="689"/>
      <c r="DW31" s="689"/>
      <c r="DX31" s="689"/>
      <c r="DY31" s="689"/>
      <c r="DZ31" s="689"/>
      <c r="EA31" s="689"/>
      <c r="EB31" s="689"/>
      <c r="EC31" s="689"/>
      <c r="ED31" s="689"/>
      <c r="EE31" s="689"/>
      <c r="EF31" s="689"/>
      <c r="EG31" s="689"/>
      <c r="EH31" s="689"/>
      <c r="EI31" s="689"/>
      <c r="EJ31" s="689"/>
      <c r="EK31" s="689"/>
      <c r="EL31" s="689"/>
      <c r="EM31" s="689"/>
      <c r="EN31" s="689"/>
      <c r="EO31" s="689"/>
      <c r="EP31" s="689"/>
      <c r="EQ31" s="689"/>
      <c r="ER31" s="689"/>
      <c r="ES31" s="689"/>
      <c r="ET31" s="689"/>
      <c r="EU31" s="689"/>
      <c r="EV31" s="689"/>
      <c r="EW31" s="689"/>
      <c r="EX31" s="689"/>
      <c r="EY31" s="689"/>
      <c r="EZ31" s="689"/>
      <c r="FA31" s="689"/>
      <c r="FB31" s="689"/>
      <c r="FC31" s="689"/>
      <c r="FD31" s="689"/>
      <c r="FE31" s="689"/>
      <c r="FF31" s="689"/>
      <c r="FG31" s="689"/>
    </row>
    <row r="32" spans="1:163" s="686" customFormat="1" ht="10.5">
      <c r="A32" s="686" t="s">
        <v>342</v>
      </c>
      <c r="B32" s="706" t="s">
        <v>246</v>
      </c>
      <c r="C32" s="707">
        <v>57802.8</v>
      </c>
      <c r="D32" s="707">
        <v>56207.6</v>
      </c>
      <c r="E32" s="708">
        <f>D32/C32*100</f>
        <v>97.24027209754544</v>
      </c>
      <c r="F32" s="707">
        <v>12296.1</v>
      </c>
      <c r="G32" s="707">
        <v>11031.8</v>
      </c>
      <c r="H32" s="708">
        <f>G32/F32*100</f>
        <v>89.71787802636607</v>
      </c>
      <c r="I32" s="711">
        <v>129400</v>
      </c>
      <c r="J32" s="710">
        <v>125400</v>
      </c>
      <c r="K32" s="710">
        <f t="shared" si="0"/>
        <v>125400</v>
      </c>
      <c r="L32" s="710">
        <f t="shared" si="1"/>
        <v>0</v>
      </c>
      <c r="M32" s="711"/>
      <c r="N32" s="711"/>
      <c r="O32" s="710">
        <f t="shared" si="3"/>
        <v>0</v>
      </c>
      <c r="P32" s="712">
        <v>666.7</v>
      </c>
      <c r="Q32" s="707"/>
      <c r="R32" s="710">
        <f t="shared" si="2"/>
        <v>0</v>
      </c>
      <c r="S32" s="710"/>
      <c r="T32" s="364"/>
      <c r="U32" s="371"/>
      <c r="V32" s="372"/>
      <c r="W32" s="364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K32" s="686" t="s">
        <v>1465</v>
      </c>
      <c r="AS32" s="689"/>
      <c r="AT32" s="689"/>
      <c r="AU32" s="689"/>
      <c r="AV32" s="689"/>
      <c r="AW32" s="689"/>
      <c r="AX32" s="689"/>
      <c r="AY32" s="689"/>
      <c r="AZ32" s="689"/>
      <c r="BA32" s="689"/>
      <c r="BB32" s="689"/>
      <c r="BC32" s="689"/>
      <c r="BD32" s="689"/>
      <c r="BE32" s="689"/>
      <c r="BF32" s="689"/>
      <c r="BG32" s="689"/>
      <c r="BH32" s="689"/>
      <c r="BI32" s="689"/>
      <c r="BJ32" s="689"/>
      <c r="BK32" s="689"/>
      <c r="BL32" s="689"/>
      <c r="BM32" s="689"/>
      <c r="BN32" s="689"/>
      <c r="BO32" s="689"/>
      <c r="BP32" s="689"/>
      <c r="BQ32" s="689"/>
      <c r="BR32" s="689"/>
      <c r="BS32" s="689"/>
      <c r="BT32" s="689"/>
      <c r="BU32" s="689"/>
      <c r="BV32" s="689"/>
      <c r="BW32" s="689"/>
      <c r="BX32" s="689"/>
      <c r="BY32" s="689"/>
      <c r="BZ32" s="689"/>
      <c r="CA32" s="689"/>
      <c r="CB32" s="689"/>
      <c r="CC32" s="689"/>
      <c r="CD32" s="689"/>
      <c r="CE32" s="689"/>
      <c r="CF32" s="689"/>
      <c r="CG32" s="689"/>
      <c r="CH32" s="689"/>
      <c r="CI32" s="689"/>
      <c r="CJ32" s="689"/>
      <c r="CK32" s="689"/>
      <c r="CL32" s="689"/>
      <c r="CM32" s="689"/>
      <c r="CN32" s="689"/>
      <c r="CO32" s="689"/>
      <c r="CP32" s="689"/>
      <c r="CQ32" s="689"/>
      <c r="CR32" s="689"/>
      <c r="CS32" s="689"/>
      <c r="CT32" s="689"/>
      <c r="CU32" s="689"/>
      <c r="CV32" s="689"/>
      <c r="CW32" s="689"/>
      <c r="CX32" s="689"/>
      <c r="CY32" s="689"/>
      <c r="CZ32" s="689"/>
      <c r="DA32" s="689"/>
      <c r="DB32" s="689"/>
      <c r="DC32" s="689"/>
      <c r="DD32" s="689"/>
      <c r="DE32" s="689"/>
      <c r="DF32" s="689"/>
      <c r="DG32" s="689"/>
      <c r="DH32" s="689"/>
      <c r="DI32" s="689"/>
      <c r="DJ32" s="689"/>
      <c r="DK32" s="689"/>
      <c r="DL32" s="689"/>
      <c r="DM32" s="689"/>
      <c r="DN32" s="689"/>
      <c r="DO32" s="689"/>
      <c r="DP32" s="689"/>
      <c r="DQ32" s="689"/>
      <c r="DR32" s="689"/>
      <c r="DS32" s="689"/>
      <c r="DT32" s="689"/>
      <c r="DU32" s="689"/>
      <c r="DV32" s="689"/>
      <c r="DW32" s="689"/>
      <c r="DX32" s="689"/>
      <c r="DY32" s="689"/>
      <c r="DZ32" s="689"/>
      <c r="EA32" s="689"/>
      <c r="EB32" s="689"/>
      <c r="EC32" s="689"/>
      <c r="ED32" s="689"/>
      <c r="EE32" s="689"/>
      <c r="EF32" s="689"/>
      <c r="EG32" s="689"/>
      <c r="EH32" s="689"/>
      <c r="EI32" s="689"/>
      <c r="EJ32" s="689"/>
      <c r="EK32" s="689"/>
      <c r="EL32" s="689"/>
      <c r="EM32" s="689"/>
      <c r="EN32" s="689"/>
      <c r="EO32" s="689"/>
      <c r="EP32" s="689"/>
      <c r="EQ32" s="689"/>
      <c r="ER32" s="689"/>
      <c r="ES32" s="689"/>
      <c r="ET32" s="689"/>
      <c r="EU32" s="689"/>
      <c r="EV32" s="689"/>
      <c r="EW32" s="689"/>
      <c r="EX32" s="689"/>
      <c r="EY32" s="689"/>
      <c r="EZ32" s="689"/>
      <c r="FA32" s="689"/>
      <c r="FB32" s="689"/>
      <c r="FC32" s="689"/>
      <c r="FD32" s="689"/>
      <c r="FE32" s="689"/>
      <c r="FF32" s="689"/>
      <c r="FG32" s="689"/>
    </row>
    <row r="33" spans="1:163" s="686" customFormat="1" ht="10.5">
      <c r="A33" s="686" t="s">
        <v>341</v>
      </c>
      <c r="B33" s="706" t="s">
        <v>245</v>
      </c>
      <c r="C33" s="707">
        <v>1560400.7</v>
      </c>
      <c r="D33" s="707">
        <v>1638747.5</v>
      </c>
      <c r="E33" s="708">
        <f>D33/C33*100</f>
        <v>105.02094109545068</v>
      </c>
      <c r="F33" s="707">
        <v>272636.7</v>
      </c>
      <c r="G33" s="707">
        <v>382729.5</v>
      </c>
      <c r="H33" s="708">
        <f>G33/F33*100</f>
        <v>140.3807704538677</v>
      </c>
      <c r="I33" s="711">
        <v>2657414.8</v>
      </c>
      <c r="J33" s="710">
        <v>1920708.5</v>
      </c>
      <c r="K33" s="710">
        <f t="shared" si="0"/>
        <v>1920708.5</v>
      </c>
      <c r="L33" s="710">
        <f t="shared" si="1"/>
        <v>0</v>
      </c>
      <c r="M33" s="711"/>
      <c r="N33" s="711"/>
      <c r="O33" s="710">
        <f t="shared" si="3"/>
        <v>0</v>
      </c>
      <c r="P33" s="712">
        <v>18875</v>
      </c>
      <c r="Q33" s="707">
        <v>21053.8</v>
      </c>
      <c r="R33" s="710">
        <f t="shared" si="2"/>
        <v>111.54331125827814</v>
      </c>
      <c r="S33" s="710"/>
      <c r="T33" s="364"/>
      <c r="U33" s="371"/>
      <c r="V33" s="372"/>
      <c r="W33" s="364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S33" s="689"/>
      <c r="AT33" s="689"/>
      <c r="AU33" s="689"/>
      <c r="AV33" s="689"/>
      <c r="AW33" s="689"/>
      <c r="AX33" s="689"/>
      <c r="AY33" s="689"/>
      <c r="AZ33" s="689"/>
      <c r="BA33" s="689"/>
      <c r="BB33" s="689"/>
      <c r="BC33" s="689"/>
      <c r="BD33" s="689"/>
      <c r="BE33" s="689"/>
      <c r="BF33" s="689"/>
      <c r="BG33" s="689"/>
      <c r="BH33" s="689"/>
      <c r="BI33" s="689"/>
      <c r="BJ33" s="689"/>
      <c r="BK33" s="689"/>
      <c r="BL33" s="689"/>
      <c r="BM33" s="689"/>
      <c r="BN33" s="689"/>
      <c r="BO33" s="689"/>
      <c r="BP33" s="689"/>
      <c r="BQ33" s="689"/>
      <c r="BR33" s="689"/>
      <c r="BS33" s="689"/>
      <c r="BT33" s="689"/>
      <c r="BU33" s="689"/>
      <c r="BV33" s="689"/>
      <c r="BW33" s="689"/>
      <c r="BX33" s="689"/>
      <c r="BY33" s="689"/>
      <c r="BZ33" s="689"/>
      <c r="CA33" s="689"/>
      <c r="CB33" s="689"/>
      <c r="CC33" s="689"/>
      <c r="CD33" s="689"/>
      <c r="CE33" s="689"/>
      <c r="CF33" s="689"/>
      <c r="CG33" s="689"/>
      <c r="CH33" s="689"/>
      <c r="CI33" s="689"/>
      <c r="CJ33" s="689"/>
      <c r="CK33" s="689"/>
      <c r="CL33" s="689"/>
      <c r="CM33" s="689"/>
      <c r="CN33" s="689"/>
      <c r="CO33" s="689"/>
      <c r="CP33" s="689"/>
      <c r="CQ33" s="689"/>
      <c r="CR33" s="689"/>
      <c r="CS33" s="689"/>
      <c r="CT33" s="689"/>
      <c r="CU33" s="689"/>
      <c r="CV33" s="689"/>
      <c r="CW33" s="689"/>
      <c r="CX33" s="689"/>
      <c r="CY33" s="689"/>
      <c r="CZ33" s="689"/>
      <c r="DA33" s="689"/>
      <c r="DB33" s="689"/>
      <c r="DC33" s="689"/>
      <c r="DD33" s="689"/>
      <c r="DE33" s="689"/>
      <c r="DF33" s="689"/>
      <c r="DG33" s="689"/>
      <c r="DH33" s="689"/>
      <c r="DI33" s="689"/>
      <c r="DJ33" s="689"/>
      <c r="DK33" s="689"/>
      <c r="DL33" s="689"/>
      <c r="DM33" s="689"/>
      <c r="DN33" s="689"/>
      <c r="DO33" s="689"/>
      <c r="DP33" s="689"/>
      <c r="DQ33" s="689"/>
      <c r="DR33" s="689"/>
      <c r="DS33" s="689"/>
      <c r="DT33" s="689"/>
      <c r="DU33" s="689"/>
      <c r="DV33" s="689"/>
      <c r="DW33" s="689"/>
      <c r="DX33" s="689"/>
      <c r="DY33" s="689"/>
      <c r="DZ33" s="689"/>
      <c r="EA33" s="689"/>
      <c r="EB33" s="689"/>
      <c r="EC33" s="689"/>
      <c r="ED33" s="689"/>
      <c r="EE33" s="689"/>
      <c r="EF33" s="689"/>
      <c r="EG33" s="689"/>
      <c r="EH33" s="689"/>
      <c r="EI33" s="689"/>
      <c r="EJ33" s="689"/>
      <c r="EK33" s="689"/>
      <c r="EL33" s="689"/>
      <c r="EM33" s="689"/>
      <c r="EN33" s="689"/>
      <c r="EO33" s="689"/>
      <c r="EP33" s="689"/>
      <c r="EQ33" s="689"/>
      <c r="ER33" s="689"/>
      <c r="ES33" s="689"/>
      <c r="ET33" s="689"/>
      <c r="EU33" s="689"/>
      <c r="EV33" s="689"/>
      <c r="EW33" s="689"/>
      <c r="EX33" s="689"/>
      <c r="EY33" s="689"/>
      <c r="EZ33" s="689"/>
      <c r="FA33" s="689"/>
      <c r="FB33" s="689"/>
      <c r="FC33" s="689"/>
      <c r="FD33" s="689"/>
      <c r="FE33" s="689"/>
      <c r="FF33" s="689"/>
      <c r="FG33" s="689"/>
    </row>
    <row r="34" spans="1:163" s="686" customFormat="1" ht="10.5">
      <c r="A34" s="686" t="s">
        <v>1466</v>
      </c>
      <c r="B34" s="691" t="s">
        <v>1467</v>
      </c>
      <c r="C34" s="722"/>
      <c r="D34" s="723"/>
      <c r="E34" s="723"/>
      <c r="F34" s="723"/>
      <c r="G34" s="723"/>
      <c r="H34" s="710"/>
      <c r="I34" s="723"/>
      <c r="J34" s="723"/>
      <c r="K34" s="723"/>
      <c r="L34" s="710"/>
      <c r="M34" s="733">
        <v>743731.2</v>
      </c>
      <c r="N34" s="733">
        <v>831741.5</v>
      </c>
      <c r="O34" s="733">
        <f>N34-M34</f>
        <v>88010.30000000005</v>
      </c>
      <c r="P34" s="712"/>
      <c r="Q34" s="707"/>
      <c r="R34" s="710"/>
      <c r="S34" s="710"/>
      <c r="T34" s="364"/>
      <c r="U34" s="371"/>
      <c r="V34" s="372"/>
      <c r="W34" s="364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S34" s="689"/>
      <c r="AT34" s="689"/>
      <c r="AU34" s="689"/>
      <c r="AV34" s="689"/>
      <c r="AW34" s="689"/>
      <c r="AX34" s="689"/>
      <c r="AY34" s="689"/>
      <c r="AZ34" s="689"/>
      <c r="BA34" s="689"/>
      <c r="BB34" s="689"/>
      <c r="BC34" s="689"/>
      <c r="BD34" s="689"/>
      <c r="BE34" s="689"/>
      <c r="BF34" s="689"/>
      <c r="BG34" s="689"/>
      <c r="BH34" s="689"/>
      <c r="BI34" s="689"/>
      <c r="BJ34" s="689"/>
      <c r="BK34" s="689"/>
      <c r="BL34" s="689"/>
      <c r="BM34" s="689"/>
      <c r="BN34" s="689"/>
      <c r="BO34" s="689"/>
      <c r="BP34" s="689"/>
      <c r="BQ34" s="689"/>
      <c r="BR34" s="689"/>
      <c r="BS34" s="689"/>
      <c r="BT34" s="689"/>
      <c r="BU34" s="689"/>
      <c r="BV34" s="689"/>
      <c r="BW34" s="689"/>
      <c r="BX34" s="689"/>
      <c r="BY34" s="689"/>
      <c r="BZ34" s="689"/>
      <c r="CA34" s="689"/>
      <c r="CB34" s="689"/>
      <c r="CC34" s="689"/>
      <c r="CD34" s="689"/>
      <c r="CE34" s="689"/>
      <c r="CF34" s="689"/>
      <c r="CG34" s="689"/>
      <c r="CH34" s="689"/>
      <c r="CI34" s="689"/>
      <c r="CJ34" s="689"/>
      <c r="CK34" s="689"/>
      <c r="CL34" s="689"/>
      <c r="CM34" s="689"/>
      <c r="CN34" s="689"/>
      <c r="CO34" s="689"/>
      <c r="CP34" s="689"/>
      <c r="CQ34" s="689"/>
      <c r="CR34" s="689"/>
      <c r="CS34" s="689"/>
      <c r="CT34" s="689"/>
      <c r="CU34" s="689"/>
      <c r="CV34" s="689"/>
      <c r="CW34" s="689"/>
      <c r="CX34" s="689"/>
      <c r="CY34" s="689"/>
      <c r="CZ34" s="689"/>
      <c r="DA34" s="689"/>
      <c r="DB34" s="689"/>
      <c r="DC34" s="689"/>
      <c r="DD34" s="689"/>
      <c r="DE34" s="689"/>
      <c r="DF34" s="689"/>
      <c r="DG34" s="689"/>
      <c r="DH34" s="689"/>
      <c r="DI34" s="689"/>
      <c r="DJ34" s="689"/>
      <c r="DK34" s="689"/>
      <c r="DL34" s="689"/>
      <c r="DM34" s="689"/>
      <c r="DN34" s="689"/>
      <c r="DO34" s="689"/>
      <c r="DP34" s="689"/>
      <c r="DQ34" s="689"/>
      <c r="DR34" s="689"/>
      <c r="DS34" s="689"/>
      <c r="DT34" s="689"/>
      <c r="DU34" s="689"/>
      <c r="DV34" s="689"/>
      <c r="DW34" s="689"/>
      <c r="DX34" s="689"/>
      <c r="DY34" s="689"/>
      <c r="DZ34" s="689"/>
      <c r="EA34" s="689"/>
      <c r="EB34" s="689"/>
      <c r="EC34" s="689"/>
      <c r="ED34" s="689"/>
      <c r="EE34" s="689"/>
      <c r="EF34" s="689"/>
      <c r="EG34" s="689"/>
      <c r="EH34" s="689"/>
      <c r="EI34" s="689"/>
      <c r="EJ34" s="689"/>
      <c r="EK34" s="689"/>
      <c r="EL34" s="689"/>
      <c r="EM34" s="689"/>
      <c r="EN34" s="689"/>
      <c r="EO34" s="689"/>
      <c r="EP34" s="689"/>
      <c r="EQ34" s="689"/>
      <c r="ER34" s="689"/>
      <c r="ES34" s="689"/>
      <c r="ET34" s="689"/>
      <c r="EU34" s="689"/>
      <c r="EV34" s="689"/>
      <c r="EW34" s="689"/>
      <c r="EX34" s="689"/>
      <c r="EY34" s="689"/>
      <c r="EZ34" s="689"/>
      <c r="FA34" s="689"/>
      <c r="FB34" s="689"/>
      <c r="FC34" s="689"/>
      <c r="FD34" s="689"/>
      <c r="FE34" s="689"/>
      <c r="FF34" s="689"/>
      <c r="FG34" s="689"/>
    </row>
    <row r="35" spans="1:163" s="686" customFormat="1" ht="10.5">
      <c r="A35" s="686" t="s">
        <v>1468</v>
      </c>
      <c r="B35" s="691"/>
      <c r="C35" s="722"/>
      <c r="D35" s="723"/>
      <c r="E35" s="723"/>
      <c r="F35" s="723"/>
      <c r="G35" s="723"/>
      <c r="H35" s="710"/>
      <c r="I35" s="723"/>
      <c r="J35" s="723"/>
      <c r="K35" s="723"/>
      <c r="L35" s="723"/>
      <c r="M35" s="723"/>
      <c r="N35" s="723"/>
      <c r="O35" s="733">
        <f>M35-N35</f>
        <v>0</v>
      </c>
      <c r="P35" s="734"/>
      <c r="Q35" s="707"/>
      <c r="R35" s="710"/>
      <c r="S35" s="710"/>
      <c r="T35" s="364"/>
      <c r="U35" s="371"/>
      <c r="V35" s="372"/>
      <c r="W35" s="364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S35" s="689"/>
      <c r="AT35" s="689"/>
      <c r="AU35" s="689"/>
      <c r="AV35" s="689"/>
      <c r="AW35" s="689"/>
      <c r="AX35" s="689"/>
      <c r="AY35" s="689"/>
      <c r="AZ35" s="689"/>
      <c r="BA35" s="689"/>
      <c r="BB35" s="689"/>
      <c r="BC35" s="689"/>
      <c r="BD35" s="689"/>
      <c r="BE35" s="689"/>
      <c r="BF35" s="689"/>
      <c r="BG35" s="689"/>
      <c r="BH35" s="689"/>
      <c r="BI35" s="689"/>
      <c r="BJ35" s="689"/>
      <c r="BK35" s="689"/>
      <c r="BL35" s="689"/>
      <c r="BM35" s="689"/>
      <c r="BN35" s="689"/>
      <c r="BO35" s="689"/>
      <c r="BP35" s="689"/>
      <c r="BQ35" s="689"/>
      <c r="BR35" s="689"/>
      <c r="BS35" s="689"/>
      <c r="BT35" s="689"/>
      <c r="BU35" s="689"/>
      <c r="BV35" s="689"/>
      <c r="BW35" s="689"/>
      <c r="BX35" s="689"/>
      <c r="BY35" s="689"/>
      <c r="BZ35" s="689"/>
      <c r="CA35" s="689"/>
      <c r="CB35" s="689"/>
      <c r="CC35" s="689"/>
      <c r="CD35" s="689"/>
      <c r="CE35" s="689"/>
      <c r="CF35" s="689"/>
      <c r="CG35" s="689"/>
      <c r="CH35" s="689"/>
      <c r="CI35" s="689"/>
      <c r="CJ35" s="689"/>
      <c r="CK35" s="689"/>
      <c r="CL35" s="689"/>
      <c r="CM35" s="689"/>
      <c r="CN35" s="689"/>
      <c r="CO35" s="689"/>
      <c r="CP35" s="689"/>
      <c r="CQ35" s="689"/>
      <c r="CR35" s="689"/>
      <c r="CS35" s="689"/>
      <c r="CT35" s="689"/>
      <c r="CU35" s="689"/>
      <c r="CV35" s="689"/>
      <c r="CW35" s="689"/>
      <c r="CX35" s="689"/>
      <c r="CY35" s="689"/>
      <c r="CZ35" s="689"/>
      <c r="DA35" s="689"/>
      <c r="DB35" s="689"/>
      <c r="DC35" s="689"/>
      <c r="DD35" s="689"/>
      <c r="DE35" s="689"/>
      <c r="DF35" s="689"/>
      <c r="DG35" s="689"/>
      <c r="DH35" s="689"/>
      <c r="DI35" s="689"/>
      <c r="DJ35" s="689"/>
      <c r="DK35" s="689"/>
      <c r="DL35" s="689"/>
      <c r="DM35" s="689"/>
      <c r="DN35" s="689"/>
      <c r="DO35" s="689"/>
      <c r="DP35" s="689"/>
      <c r="DQ35" s="689"/>
      <c r="DR35" s="689"/>
      <c r="DS35" s="689"/>
      <c r="DT35" s="689"/>
      <c r="DU35" s="689"/>
      <c r="DV35" s="689"/>
      <c r="DW35" s="689"/>
      <c r="DX35" s="689"/>
      <c r="DY35" s="689"/>
      <c r="DZ35" s="689"/>
      <c r="EA35" s="689"/>
      <c r="EB35" s="689"/>
      <c r="EC35" s="689"/>
      <c r="ED35" s="689"/>
      <c r="EE35" s="689"/>
      <c r="EF35" s="689"/>
      <c r="EG35" s="689"/>
      <c r="EH35" s="689"/>
      <c r="EI35" s="689"/>
      <c r="EJ35" s="689"/>
      <c r="EK35" s="689"/>
      <c r="EL35" s="689"/>
      <c r="EM35" s="689"/>
      <c r="EN35" s="689"/>
      <c r="EO35" s="689"/>
      <c r="EP35" s="689"/>
      <c r="EQ35" s="689"/>
      <c r="ER35" s="689"/>
      <c r="ES35" s="689"/>
      <c r="ET35" s="689"/>
      <c r="EU35" s="689"/>
      <c r="EV35" s="689"/>
      <c r="EW35" s="689"/>
      <c r="EX35" s="689"/>
      <c r="EY35" s="689"/>
      <c r="EZ35" s="689"/>
      <c r="FA35" s="689"/>
      <c r="FB35" s="689"/>
      <c r="FC35" s="689"/>
      <c r="FD35" s="689"/>
      <c r="FE35" s="689"/>
      <c r="FF35" s="689"/>
      <c r="FG35" s="689"/>
    </row>
    <row r="36" spans="1:163" s="686" customFormat="1" ht="11.25" customHeight="1">
      <c r="A36" s="364" t="s">
        <v>1469</v>
      </c>
      <c r="B36" s="364" t="s">
        <v>1470</v>
      </c>
      <c r="C36" s="722"/>
      <c r="D36" s="723"/>
      <c r="E36" s="723"/>
      <c r="F36" s="723"/>
      <c r="G36" s="723"/>
      <c r="H36" s="710"/>
      <c r="I36" s="707"/>
      <c r="J36" s="707"/>
      <c r="K36" s="707"/>
      <c r="L36" s="707"/>
      <c r="M36" s="733">
        <v>109574.5</v>
      </c>
      <c r="N36" s="733">
        <v>116809.1</v>
      </c>
      <c r="O36" s="733">
        <f>N36-M36</f>
        <v>7234.600000000006</v>
      </c>
      <c r="P36" s="707"/>
      <c r="Q36" s="707"/>
      <c r="R36" s="710"/>
      <c r="S36" s="710"/>
      <c r="T36" s="364"/>
      <c r="U36" s="735">
        <f>SUM(U13:U32)</f>
        <v>0</v>
      </c>
      <c r="V36" s="736">
        <f>SUM(V13:V32)</f>
        <v>102</v>
      </c>
      <c r="W36" s="364"/>
      <c r="Z36" s="371"/>
      <c r="AA36" s="735">
        <f>SUM(AA13:AA32)</f>
        <v>323</v>
      </c>
      <c r="AB36" s="371"/>
      <c r="AC36" s="371"/>
      <c r="AD36" s="371"/>
      <c r="AE36" s="371"/>
      <c r="AF36" s="371"/>
      <c r="AG36" s="371"/>
      <c r="AH36" s="371"/>
      <c r="AI36" s="371"/>
      <c r="AL36" s="686" t="s">
        <v>1471</v>
      </c>
      <c r="AS36" s="689"/>
      <c r="AT36" s="689"/>
      <c r="AU36" s="689"/>
      <c r="AV36" s="689"/>
      <c r="AW36" s="689"/>
      <c r="AX36" s="689"/>
      <c r="AY36" s="689"/>
      <c r="AZ36" s="689"/>
      <c r="BA36" s="689"/>
      <c r="BB36" s="689"/>
      <c r="BC36" s="689"/>
      <c r="BD36" s="689"/>
      <c r="BE36" s="689"/>
      <c r="BF36" s="689"/>
      <c r="BG36" s="689"/>
      <c r="BH36" s="689"/>
      <c r="BI36" s="689"/>
      <c r="BJ36" s="689"/>
      <c r="BK36" s="689"/>
      <c r="BL36" s="689"/>
      <c r="BM36" s="689"/>
      <c r="BN36" s="689"/>
      <c r="BO36" s="689"/>
      <c r="BP36" s="689"/>
      <c r="BQ36" s="689"/>
      <c r="BR36" s="689"/>
      <c r="BS36" s="689"/>
      <c r="BT36" s="689"/>
      <c r="BU36" s="689"/>
      <c r="BV36" s="689"/>
      <c r="BW36" s="689"/>
      <c r="BX36" s="689"/>
      <c r="BY36" s="689"/>
      <c r="BZ36" s="689"/>
      <c r="CA36" s="689"/>
      <c r="CB36" s="689"/>
      <c r="CC36" s="689"/>
      <c r="CD36" s="689"/>
      <c r="CE36" s="689"/>
      <c r="CF36" s="689"/>
      <c r="CG36" s="689"/>
      <c r="CH36" s="689"/>
      <c r="CI36" s="689"/>
      <c r="CJ36" s="689"/>
      <c r="CK36" s="689"/>
      <c r="CL36" s="689"/>
      <c r="CM36" s="689"/>
      <c r="CN36" s="689"/>
      <c r="CO36" s="689"/>
      <c r="CP36" s="689"/>
      <c r="CQ36" s="689"/>
      <c r="CR36" s="689"/>
      <c r="CS36" s="689"/>
      <c r="CT36" s="689"/>
      <c r="CU36" s="689"/>
      <c r="CV36" s="689"/>
      <c r="CW36" s="689"/>
      <c r="CX36" s="689"/>
      <c r="CY36" s="689"/>
      <c r="CZ36" s="689"/>
      <c r="DA36" s="689"/>
      <c r="DB36" s="689"/>
      <c r="DC36" s="689"/>
      <c r="DD36" s="689"/>
      <c r="DE36" s="689"/>
      <c r="DF36" s="689"/>
      <c r="DG36" s="689"/>
      <c r="DH36" s="689"/>
      <c r="DI36" s="689"/>
      <c r="DJ36" s="689"/>
      <c r="DK36" s="689"/>
      <c r="DL36" s="689"/>
      <c r="DM36" s="689"/>
      <c r="DN36" s="689"/>
      <c r="DO36" s="689"/>
      <c r="DP36" s="689"/>
      <c r="DQ36" s="689"/>
      <c r="DR36" s="689"/>
      <c r="DS36" s="689"/>
      <c r="DT36" s="689"/>
      <c r="DU36" s="689"/>
      <c r="DV36" s="689"/>
      <c r="DW36" s="689"/>
      <c r="DX36" s="689"/>
      <c r="DY36" s="689"/>
      <c r="DZ36" s="689"/>
      <c r="EA36" s="689"/>
      <c r="EB36" s="689"/>
      <c r="EC36" s="689"/>
      <c r="ED36" s="689"/>
      <c r="EE36" s="689"/>
      <c r="EF36" s="689"/>
      <c r="EG36" s="689"/>
      <c r="EH36" s="689"/>
      <c r="EI36" s="689"/>
      <c r="EJ36" s="689"/>
      <c r="EK36" s="689"/>
      <c r="EL36" s="689"/>
      <c r="EM36" s="689"/>
      <c r="EN36" s="689"/>
      <c r="EO36" s="689"/>
      <c r="EP36" s="689"/>
      <c r="EQ36" s="689"/>
      <c r="ER36" s="689"/>
      <c r="ES36" s="689"/>
      <c r="ET36" s="689"/>
      <c r="EU36" s="689"/>
      <c r="EV36" s="689"/>
      <c r="EW36" s="689"/>
      <c r="EX36" s="689"/>
      <c r="EY36" s="689"/>
      <c r="EZ36" s="689"/>
      <c r="FA36" s="689"/>
      <c r="FB36" s="689"/>
      <c r="FC36" s="689"/>
      <c r="FD36" s="689"/>
      <c r="FE36" s="689"/>
      <c r="FF36" s="689"/>
      <c r="FG36" s="689"/>
    </row>
    <row r="37" spans="1:163" s="686" customFormat="1" ht="11.25" customHeight="1">
      <c r="A37" s="713" t="s">
        <v>1472</v>
      </c>
      <c r="B37" s="713"/>
      <c r="C37" s="737"/>
      <c r="D37" s="723"/>
      <c r="E37" s="723"/>
      <c r="F37" s="723"/>
      <c r="G37" s="723"/>
      <c r="H37" s="710"/>
      <c r="I37" s="707"/>
      <c r="J37" s="707"/>
      <c r="K37" s="707"/>
      <c r="L37" s="707"/>
      <c r="M37" s="733">
        <v>105875</v>
      </c>
      <c r="N37" s="733">
        <v>30190</v>
      </c>
      <c r="O37" s="733">
        <f>N37-M37</f>
        <v>-75685</v>
      </c>
      <c r="P37" s="707"/>
      <c r="Q37" s="707"/>
      <c r="R37" s="710"/>
      <c r="S37" s="710"/>
      <c r="T37" s="364"/>
      <c r="U37" s="735"/>
      <c r="V37" s="736"/>
      <c r="W37" s="364"/>
      <c r="Z37" s="371"/>
      <c r="AA37" s="735"/>
      <c r="AB37" s="371"/>
      <c r="AC37" s="371"/>
      <c r="AD37" s="371"/>
      <c r="AE37" s="371"/>
      <c r="AF37" s="371"/>
      <c r="AG37" s="371"/>
      <c r="AH37" s="371"/>
      <c r="AI37" s="371"/>
      <c r="AS37" s="689"/>
      <c r="AT37" s="689"/>
      <c r="AU37" s="689"/>
      <c r="AV37" s="689"/>
      <c r="AW37" s="689"/>
      <c r="AX37" s="689"/>
      <c r="AY37" s="689"/>
      <c r="AZ37" s="689"/>
      <c r="BA37" s="689"/>
      <c r="BB37" s="689"/>
      <c r="BC37" s="689"/>
      <c r="BD37" s="689"/>
      <c r="BE37" s="689"/>
      <c r="BF37" s="689"/>
      <c r="BG37" s="689"/>
      <c r="BH37" s="689"/>
      <c r="BI37" s="689"/>
      <c r="BJ37" s="689"/>
      <c r="BK37" s="689"/>
      <c r="BL37" s="689"/>
      <c r="BM37" s="689"/>
      <c r="BN37" s="689"/>
      <c r="BO37" s="689"/>
      <c r="BP37" s="689"/>
      <c r="BQ37" s="689"/>
      <c r="BR37" s="689"/>
      <c r="BS37" s="689"/>
      <c r="BT37" s="689"/>
      <c r="BU37" s="689"/>
      <c r="BV37" s="689"/>
      <c r="BW37" s="689"/>
      <c r="BX37" s="689"/>
      <c r="BY37" s="689"/>
      <c r="BZ37" s="689"/>
      <c r="CA37" s="689"/>
      <c r="CB37" s="689"/>
      <c r="CC37" s="689"/>
      <c r="CD37" s="689"/>
      <c r="CE37" s="689"/>
      <c r="CF37" s="689"/>
      <c r="CG37" s="689"/>
      <c r="CH37" s="689"/>
      <c r="CI37" s="689"/>
      <c r="CJ37" s="689"/>
      <c r="CK37" s="689"/>
      <c r="CL37" s="689"/>
      <c r="CM37" s="689"/>
      <c r="CN37" s="689"/>
      <c r="CO37" s="689"/>
      <c r="CP37" s="689"/>
      <c r="CQ37" s="689"/>
      <c r="CR37" s="689"/>
      <c r="CS37" s="689"/>
      <c r="CT37" s="689"/>
      <c r="CU37" s="689"/>
      <c r="CV37" s="689"/>
      <c r="CW37" s="689"/>
      <c r="CX37" s="689"/>
      <c r="CY37" s="689"/>
      <c r="CZ37" s="689"/>
      <c r="DA37" s="689"/>
      <c r="DB37" s="689"/>
      <c r="DC37" s="689"/>
      <c r="DD37" s="689"/>
      <c r="DE37" s="689"/>
      <c r="DF37" s="689"/>
      <c r="DG37" s="689"/>
      <c r="DH37" s="689"/>
      <c r="DI37" s="689"/>
      <c r="DJ37" s="689"/>
      <c r="DK37" s="689"/>
      <c r="DL37" s="689"/>
      <c r="DM37" s="689"/>
      <c r="DN37" s="689"/>
      <c r="DO37" s="689"/>
      <c r="DP37" s="689"/>
      <c r="DQ37" s="689"/>
      <c r="DR37" s="689"/>
      <c r="DS37" s="689"/>
      <c r="DT37" s="689"/>
      <c r="DU37" s="689"/>
      <c r="DV37" s="689"/>
      <c r="DW37" s="689"/>
      <c r="DX37" s="689"/>
      <c r="DY37" s="689"/>
      <c r="DZ37" s="689"/>
      <c r="EA37" s="689"/>
      <c r="EB37" s="689"/>
      <c r="EC37" s="689"/>
      <c r="ED37" s="689"/>
      <c r="EE37" s="689"/>
      <c r="EF37" s="689"/>
      <c r="EG37" s="689"/>
      <c r="EH37" s="689"/>
      <c r="EI37" s="689"/>
      <c r="EJ37" s="689"/>
      <c r="EK37" s="689"/>
      <c r="EL37" s="689"/>
      <c r="EM37" s="689"/>
      <c r="EN37" s="689"/>
      <c r="EO37" s="689"/>
      <c r="EP37" s="689"/>
      <c r="EQ37" s="689"/>
      <c r="ER37" s="689"/>
      <c r="ES37" s="689"/>
      <c r="ET37" s="689"/>
      <c r="EU37" s="689"/>
      <c r="EV37" s="689"/>
      <c r="EW37" s="689"/>
      <c r="EX37" s="689"/>
      <c r="EY37" s="689"/>
      <c r="EZ37" s="689"/>
      <c r="FA37" s="689"/>
      <c r="FB37" s="689"/>
      <c r="FC37" s="689"/>
      <c r="FD37" s="689"/>
      <c r="FE37" s="689"/>
      <c r="FF37" s="689"/>
      <c r="FG37" s="689"/>
    </row>
    <row r="38" spans="1:163" ht="12" customHeight="1">
      <c r="A38" s="738" t="s">
        <v>762</v>
      </c>
      <c r="B38" s="739" t="s">
        <v>94</v>
      </c>
      <c r="C38" s="740">
        <f>SUM(C11:C36)</f>
        <v>2967613.0999999996</v>
      </c>
      <c r="D38" s="741">
        <f>SUM(D11:D36)</f>
        <v>3053280.5999999996</v>
      </c>
      <c r="E38" s="742">
        <f>D38/C38*100</f>
        <v>102.88674760197007</v>
      </c>
      <c r="F38" s="741">
        <f>SUM(F11:F36)</f>
        <v>577265.2</v>
      </c>
      <c r="G38" s="741">
        <f>SUM(G11:G36)</f>
        <v>666814.5</v>
      </c>
      <c r="H38" s="742">
        <f>G38/F38*100</f>
        <v>115.51267944092247</v>
      </c>
      <c r="I38" s="741">
        <f>SUM(I11:I36)</f>
        <v>7358014.8</v>
      </c>
      <c r="J38" s="741">
        <f>SUM(J11:J36)</f>
        <v>6216208.5</v>
      </c>
      <c r="K38" s="741">
        <f>SUM(K11:K36)</f>
        <v>6216208.5</v>
      </c>
      <c r="L38" s="742">
        <f>K38-J38</f>
        <v>0</v>
      </c>
      <c r="M38" s="741">
        <f>SUM(M11:M37)</f>
        <v>967621.2999999999</v>
      </c>
      <c r="N38" s="741">
        <f>SUM(N11:N37)</f>
        <v>981945.2999999999</v>
      </c>
      <c r="O38" s="741">
        <f>N38-M38</f>
        <v>14324</v>
      </c>
      <c r="P38" s="743">
        <f>SUM(P11:P36)</f>
        <v>36141.8</v>
      </c>
      <c r="Q38" s="743">
        <f>SUM(Q11:Q36)</f>
        <v>30316.8</v>
      </c>
      <c r="R38" s="742"/>
      <c r="S38" s="710"/>
      <c r="U38" s="745"/>
      <c r="V38" s="746"/>
      <c r="Z38" s="747"/>
      <c r="AA38" s="745"/>
      <c r="AB38" s="747"/>
      <c r="AC38" s="747"/>
      <c r="AD38" s="747"/>
      <c r="AE38" s="747"/>
      <c r="AF38" s="747"/>
      <c r="AG38" s="747"/>
      <c r="AH38" s="747"/>
      <c r="AI38" s="747"/>
      <c r="AN38" s="744"/>
      <c r="AS38" s="748"/>
      <c r="AT38" s="748"/>
      <c r="AU38" s="748"/>
      <c r="AV38" s="748"/>
      <c r="AW38" s="748"/>
      <c r="AX38" s="748"/>
      <c r="AY38" s="748"/>
      <c r="AZ38" s="748"/>
      <c r="BA38" s="748"/>
      <c r="BB38" s="748"/>
      <c r="BC38" s="748"/>
      <c r="BD38" s="748"/>
      <c r="BE38" s="748"/>
      <c r="BF38" s="748"/>
      <c r="BG38" s="748"/>
      <c r="BH38" s="748"/>
      <c r="BI38" s="748"/>
      <c r="BJ38" s="748"/>
      <c r="BK38" s="748"/>
      <c r="BL38" s="748"/>
      <c r="BM38" s="748"/>
      <c r="BN38" s="748"/>
      <c r="BO38" s="748"/>
      <c r="BP38" s="748"/>
      <c r="BQ38" s="748"/>
      <c r="BR38" s="748"/>
      <c r="BS38" s="748"/>
      <c r="BT38" s="748"/>
      <c r="BU38" s="748"/>
      <c r="BV38" s="748"/>
      <c r="BW38" s="748"/>
      <c r="BX38" s="748"/>
      <c r="BY38" s="748"/>
      <c r="BZ38" s="748"/>
      <c r="CA38" s="748"/>
      <c r="CB38" s="748"/>
      <c r="CC38" s="748"/>
      <c r="CD38" s="748"/>
      <c r="CE38" s="748"/>
      <c r="CF38" s="748"/>
      <c r="CG38" s="748"/>
      <c r="CH38" s="748"/>
      <c r="CI38" s="748"/>
      <c r="CJ38" s="748"/>
      <c r="CK38" s="748"/>
      <c r="CL38" s="748"/>
      <c r="CM38" s="748"/>
      <c r="CN38" s="748"/>
      <c r="CO38" s="748"/>
      <c r="CP38" s="748"/>
      <c r="CQ38" s="748"/>
      <c r="CR38" s="748"/>
      <c r="CS38" s="748"/>
      <c r="CT38" s="748"/>
      <c r="CU38" s="748"/>
      <c r="CV38" s="748"/>
      <c r="CW38" s="748"/>
      <c r="CX38" s="748"/>
      <c r="CY38" s="748"/>
      <c r="CZ38" s="748"/>
      <c r="DA38" s="748"/>
      <c r="DB38" s="748"/>
      <c r="DC38" s="748"/>
      <c r="DD38" s="748"/>
      <c r="DE38" s="748"/>
      <c r="DF38" s="748"/>
      <c r="DG38" s="748"/>
      <c r="DH38" s="748"/>
      <c r="DI38" s="748"/>
      <c r="DJ38" s="748"/>
      <c r="DK38" s="748"/>
      <c r="DL38" s="748"/>
      <c r="DM38" s="748"/>
      <c r="DN38" s="748"/>
      <c r="DO38" s="748"/>
      <c r="DP38" s="748"/>
      <c r="DQ38" s="748"/>
      <c r="DR38" s="748"/>
      <c r="DS38" s="748"/>
      <c r="DT38" s="748"/>
      <c r="DU38" s="748"/>
      <c r="DV38" s="748"/>
      <c r="DW38" s="748"/>
      <c r="DX38" s="748"/>
      <c r="DY38" s="748"/>
      <c r="DZ38" s="748"/>
      <c r="EA38" s="748"/>
      <c r="EB38" s="748"/>
      <c r="EC38" s="748"/>
      <c r="ED38" s="748"/>
      <c r="EE38" s="748"/>
      <c r="EF38" s="748"/>
      <c r="EG38" s="748"/>
      <c r="EH38" s="748"/>
      <c r="EI38" s="748"/>
      <c r="EJ38" s="748"/>
      <c r="EK38" s="748"/>
      <c r="EL38" s="748"/>
      <c r="EM38" s="748"/>
      <c r="EN38" s="748"/>
      <c r="EO38" s="748"/>
      <c r="EP38" s="748"/>
      <c r="EQ38" s="748"/>
      <c r="ER38" s="748"/>
      <c r="ES38" s="748"/>
      <c r="ET38" s="748"/>
      <c r="EU38" s="748"/>
      <c r="EV38" s="748"/>
      <c r="EW38" s="748"/>
      <c r="EX38" s="748"/>
      <c r="EY38" s="748"/>
      <c r="EZ38" s="748"/>
      <c r="FA38" s="748"/>
      <c r="FB38" s="748"/>
      <c r="FC38" s="748"/>
      <c r="FD38" s="748"/>
      <c r="FE38" s="748"/>
      <c r="FF38" s="748"/>
      <c r="FG38" s="748"/>
    </row>
    <row r="39" spans="1:165" ht="12.75" customHeight="1">
      <c r="A39" s="749"/>
      <c r="B39" s="749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37"/>
      <c r="P39" s="737"/>
      <c r="Q39" s="750"/>
      <c r="R39" s="751"/>
      <c r="S39" s="752"/>
      <c r="T39" s="747"/>
      <c r="U39" s="753"/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N39" s="744"/>
      <c r="AS39" s="754"/>
      <c r="AT39" s="747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  <c r="BL39" s="748"/>
      <c r="BM39" s="748"/>
      <c r="BN39" s="748"/>
      <c r="BO39" s="748"/>
      <c r="BP39" s="748"/>
      <c r="BQ39" s="748"/>
      <c r="BR39" s="748"/>
      <c r="BS39" s="748"/>
      <c r="BT39" s="748"/>
      <c r="BU39" s="748"/>
      <c r="BV39" s="748"/>
      <c r="BW39" s="748"/>
      <c r="BX39" s="748"/>
      <c r="BY39" s="748"/>
      <c r="BZ39" s="748"/>
      <c r="CA39" s="748"/>
      <c r="CB39" s="748"/>
      <c r="CC39" s="748"/>
      <c r="CD39" s="748"/>
      <c r="CE39" s="748"/>
      <c r="CF39" s="748"/>
      <c r="CG39" s="748"/>
      <c r="CH39" s="748"/>
      <c r="CI39" s="748"/>
      <c r="CJ39" s="748"/>
      <c r="CK39" s="748"/>
      <c r="CL39" s="748"/>
      <c r="CM39" s="748"/>
      <c r="CN39" s="748"/>
      <c r="CO39" s="748"/>
      <c r="CP39" s="748"/>
      <c r="CQ39" s="748"/>
      <c r="CR39" s="748"/>
      <c r="CS39" s="748"/>
      <c r="CT39" s="748"/>
      <c r="CU39" s="748"/>
      <c r="CV39" s="748"/>
      <c r="CW39" s="748"/>
      <c r="CX39" s="748"/>
      <c r="CY39" s="748"/>
      <c r="CZ39" s="748"/>
      <c r="DA39" s="748"/>
      <c r="DB39" s="748"/>
      <c r="DC39" s="748"/>
      <c r="DD39" s="748"/>
      <c r="DE39" s="748"/>
      <c r="DF39" s="748"/>
      <c r="DG39" s="748"/>
      <c r="DH39" s="748"/>
      <c r="DI39" s="748"/>
      <c r="DJ39" s="748"/>
      <c r="DK39" s="748"/>
      <c r="DL39" s="748"/>
      <c r="DM39" s="748"/>
      <c r="DN39" s="748"/>
      <c r="DO39" s="748"/>
      <c r="DP39" s="748"/>
      <c r="DQ39" s="748"/>
      <c r="DR39" s="748"/>
      <c r="DS39" s="748"/>
      <c r="DT39" s="748"/>
      <c r="DU39" s="748"/>
      <c r="DV39" s="748"/>
      <c r="DW39" s="748"/>
      <c r="DX39" s="748"/>
      <c r="DY39" s="748"/>
      <c r="DZ39" s="748"/>
      <c r="EA39" s="748"/>
      <c r="EB39" s="748"/>
      <c r="EC39" s="748"/>
      <c r="ED39" s="748"/>
      <c r="EE39" s="748"/>
      <c r="EF39" s="748"/>
      <c r="EG39" s="748"/>
      <c r="EH39" s="748"/>
      <c r="EI39" s="748"/>
      <c r="EJ39" s="748"/>
      <c r="EK39" s="748"/>
      <c r="EL39" s="748"/>
      <c r="EM39" s="748"/>
      <c r="EN39" s="748"/>
      <c r="EO39" s="748"/>
      <c r="EP39" s="748"/>
      <c r="EQ39" s="748"/>
      <c r="ER39" s="748"/>
      <c r="ES39" s="748"/>
      <c r="ET39" s="748"/>
      <c r="EU39" s="748"/>
      <c r="EV39" s="748"/>
      <c r="EW39" s="748"/>
      <c r="EX39" s="748"/>
      <c r="EY39" s="748"/>
      <c r="EZ39" s="748"/>
      <c r="FA39" s="748"/>
      <c r="FB39" s="748"/>
      <c r="FC39" s="748"/>
      <c r="FD39" s="748"/>
      <c r="FE39" s="748"/>
      <c r="FF39" s="748"/>
      <c r="FG39" s="748"/>
      <c r="FH39" s="748"/>
      <c r="FI39" s="748"/>
    </row>
    <row r="40" spans="1:165" s="686" customFormat="1" ht="10.5">
      <c r="A40" s="728"/>
      <c r="B40" s="728"/>
      <c r="C40" s="755"/>
      <c r="D40" s="968" t="s">
        <v>1473</v>
      </c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756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S40" s="700"/>
      <c r="AT40" s="371"/>
      <c r="AU40" s="689"/>
      <c r="AV40" s="689"/>
      <c r="AW40" s="689"/>
      <c r="AX40" s="689"/>
      <c r="AY40" s="689"/>
      <c r="AZ40" s="689"/>
      <c r="BA40" s="689"/>
      <c r="BB40" s="689"/>
      <c r="BC40" s="689"/>
      <c r="BD40" s="689"/>
      <c r="BE40" s="689"/>
      <c r="BF40" s="689"/>
      <c r="BG40" s="689"/>
      <c r="BH40" s="689"/>
      <c r="BI40" s="689"/>
      <c r="BJ40" s="689"/>
      <c r="BK40" s="689"/>
      <c r="BL40" s="689"/>
      <c r="BM40" s="689"/>
      <c r="BN40" s="689"/>
      <c r="BO40" s="689"/>
      <c r="BP40" s="689"/>
      <c r="BQ40" s="689"/>
      <c r="BR40" s="689"/>
      <c r="BS40" s="689"/>
      <c r="BT40" s="689"/>
      <c r="BU40" s="689"/>
      <c r="BV40" s="689"/>
      <c r="BW40" s="689"/>
      <c r="BX40" s="689"/>
      <c r="BY40" s="689"/>
      <c r="BZ40" s="689"/>
      <c r="CA40" s="689"/>
      <c r="CB40" s="689"/>
      <c r="CC40" s="689"/>
      <c r="CD40" s="689"/>
      <c r="CE40" s="689"/>
      <c r="CF40" s="689"/>
      <c r="CG40" s="689"/>
      <c r="CH40" s="689"/>
      <c r="CI40" s="689"/>
      <c r="CJ40" s="689"/>
      <c r="CK40" s="689"/>
      <c r="CL40" s="689"/>
      <c r="CM40" s="689"/>
      <c r="CN40" s="689"/>
      <c r="CO40" s="689"/>
      <c r="CP40" s="689"/>
      <c r="CQ40" s="689"/>
      <c r="CR40" s="689"/>
      <c r="CS40" s="689"/>
      <c r="CT40" s="689"/>
      <c r="CU40" s="689"/>
      <c r="CV40" s="689"/>
      <c r="CW40" s="689"/>
      <c r="CX40" s="689"/>
      <c r="CY40" s="689"/>
      <c r="CZ40" s="689"/>
      <c r="DA40" s="689"/>
      <c r="DB40" s="689"/>
      <c r="DC40" s="689"/>
      <c r="DD40" s="689"/>
      <c r="DE40" s="689"/>
      <c r="DF40" s="689"/>
      <c r="DG40" s="689"/>
      <c r="DH40" s="689"/>
      <c r="DI40" s="689"/>
      <c r="DJ40" s="689"/>
      <c r="DK40" s="689"/>
      <c r="DL40" s="689"/>
      <c r="DM40" s="689"/>
      <c r="DN40" s="689"/>
      <c r="DO40" s="689"/>
      <c r="DP40" s="689"/>
      <c r="DQ40" s="689"/>
      <c r="DR40" s="689"/>
      <c r="DS40" s="689"/>
      <c r="DT40" s="689"/>
      <c r="DU40" s="689"/>
      <c r="DV40" s="689"/>
      <c r="DW40" s="689"/>
      <c r="DX40" s="689"/>
      <c r="DY40" s="689"/>
      <c r="DZ40" s="689"/>
      <c r="EA40" s="689"/>
      <c r="EB40" s="689"/>
      <c r="EC40" s="689"/>
      <c r="ED40" s="689"/>
      <c r="EE40" s="689"/>
      <c r="EF40" s="689"/>
      <c r="EG40" s="689"/>
      <c r="EH40" s="689"/>
      <c r="EI40" s="689"/>
      <c r="EJ40" s="689"/>
      <c r="EK40" s="689"/>
      <c r="EL40" s="689"/>
      <c r="EM40" s="689"/>
      <c r="EN40" s="689"/>
      <c r="EO40" s="689"/>
      <c r="EP40" s="689"/>
      <c r="EQ40" s="689"/>
      <c r="ER40" s="689"/>
      <c r="ES40" s="689"/>
      <c r="ET40" s="689"/>
      <c r="EU40" s="689"/>
      <c r="EV40" s="689"/>
      <c r="EW40" s="689"/>
      <c r="EX40" s="689"/>
      <c r="EY40" s="689"/>
      <c r="EZ40" s="689"/>
      <c r="FA40" s="689"/>
      <c r="FB40" s="689"/>
      <c r="FC40" s="689"/>
      <c r="FD40" s="689"/>
      <c r="FE40" s="689"/>
      <c r="FF40" s="689"/>
      <c r="FG40" s="689"/>
      <c r="FH40" s="689"/>
      <c r="FI40" s="689"/>
    </row>
    <row r="41" spans="1:165" ht="9">
      <c r="A41" s="757"/>
      <c r="B41" s="757"/>
      <c r="C41" s="722"/>
      <c r="D41" s="970" t="s">
        <v>1474</v>
      </c>
      <c r="E41" s="971"/>
      <c r="F41" s="971"/>
      <c r="G41" s="971"/>
      <c r="H41" s="972"/>
      <c r="I41" s="970" t="s">
        <v>1475</v>
      </c>
      <c r="J41" s="971"/>
      <c r="K41" s="971"/>
      <c r="L41" s="971"/>
      <c r="M41" s="971"/>
      <c r="N41" s="972"/>
      <c r="O41" s="973" t="s">
        <v>1476</v>
      </c>
      <c r="P41" s="971"/>
      <c r="Q41" s="971"/>
      <c r="R41" s="971"/>
      <c r="S41" s="758"/>
      <c r="U41" s="747"/>
      <c r="V41" s="747"/>
      <c r="W41" s="747"/>
      <c r="X41" s="747"/>
      <c r="Y41" s="747"/>
      <c r="Z41" s="747"/>
      <c r="AA41" s="747"/>
      <c r="AB41" s="747"/>
      <c r="AC41" s="747"/>
      <c r="AD41" s="747"/>
      <c r="AE41" s="747"/>
      <c r="AF41" s="747"/>
      <c r="AG41" s="747"/>
      <c r="AH41" s="747"/>
      <c r="AI41" s="747"/>
      <c r="AN41" s="744"/>
      <c r="AS41" s="754"/>
      <c r="AT41" s="747"/>
      <c r="AU41" s="748"/>
      <c r="AV41" s="748"/>
      <c r="AW41" s="748"/>
      <c r="AX41" s="748"/>
      <c r="AY41" s="748"/>
      <c r="AZ41" s="748"/>
      <c r="BA41" s="748"/>
      <c r="BB41" s="748"/>
      <c r="BC41" s="748"/>
      <c r="BD41" s="748"/>
      <c r="BE41" s="748"/>
      <c r="BF41" s="748"/>
      <c r="BG41" s="748"/>
      <c r="BH41" s="748"/>
      <c r="BI41" s="748"/>
      <c r="BJ41" s="748"/>
      <c r="BK41" s="748"/>
      <c r="BL41" s="748"/>
      <c r="BM41" s="748"/>
      <c r="BN41" s="748"/>
      <c r="BO41" s="748"/>
      <c r="BP41" s="748"/>
      <c r="BQ41" s="748"/>
      <c r="BR41" s="748"/>
      <c r="BS41" s="748"/>
      <c r="BT41" s="748"/>
      <c r="BU41" s="748"/>
      <c r="BV41" s="748"/>
      <c r="BW41" s="748"/>
      <c r="BX41" s="748"/>
      <c r="BY41" s="748"/>
      <c r="BZ41" s="748"/>
      <c r="CA41" s="748"/>
      <c r="CB41" s="748"/>
      <c r="CC41" s="748"/>
      <c r="CD41" s="748"/>
      <c r="CE41" s="748"/>
      <c r="CF41" s="748"/>
      <c r="CG41" s="748"/>
      <c r="CH41" s="748"/>
      <c r="CI41" s="748"/>
      <c r="CJ41" s="748"/>
      <c r="CK41" s="748"/>
      <c r="CL41" s="748"/>
      <c r="CM41" s="748"/>
      <c r="CN41" s="748"/>
      <c r="CO41" s="748"/>
      <c r="CP41" s="748"/>
      <c r="CQ41" s="748"/>
      <c r="CR41" s="748"/>
      <c r="CS41" s="748"/>
      <c r="CT41" s="748"/>
      <c r="CU41" s="748"/>
      <c r="CV41" s="748"/>
      <c r="CW41" s="748"/>
      <c r="CX41" s="748"/>
      <c r="CY41" s="748"/>
      <c r="CZ41" s="748"/>
      <c r="DA41" s="748"/>
      <c r="DB41" s="748"/>
      <c r="DC41" s="748"/>
      <c r="DD41" s="748"/>
      <c r="DE41" s="748"/>
      <c r="DF41" s="748"/>
      <c r="DG41" s="748"/>
      <c r="DH41" s="748"/>
      <c r="DI41" s="748"/>
      <c r="DJ41" s="748"/>
      <c r="DK41" s="748"/>
      <c r="DL41" s="748"/>
      <c r="DM41" s="748"/>
      <c r="DN41" s="748"/>
      <c r="DO41" s="748"/>
      <c r="DP41" s="748"/>
      <c r="DQ41" s="748"/>
      <c r="DR41" s="748"/>
      <c r="DS41" s="748"/>
      <c r="DT41" s="748"/>
      <c r="DU41" s="748"/>
      <c r="DV41" s="748"/>
      <c r="DW41" s="748"/>
      <c r="DX41" s="748"/>
      <c r="DY41" s="748"/>
      <c r="DZ41" s="748"/>
      <c r="EA41" s="748"/>
      <c r="EB41" s="748"/>
      <c r="EC41" s="748"/>
      <c r="ED41" s="748"/>
      <c r="EE41" s="748"/>
      <c r="EF41" s="748"/>
      <c r="EG41" s="748"/>
      <c r="EH41" s="748"/>
      <c r="EI41" s="748"/>
      <c r="EJ41" s="748"/>
      <c r="EK41" s="748"/>
      <c r="EL41" s="748"/>
      <c r="EM41" s="748"/>
      <c r="EN41" s="748"/>
      <c r="EO41" s="748"/>
      <c r="EP41" s="748"/>
      <c r="EQ41" s="748"/>
      <c r="ER41" s="748"/>
      <c r="ES41" s="748"/>
      <c r="ET41" s="748"/>
      <c r="EU41" s="748"/>
      <c r="EV41" s="748"/>
      <c r="EW41" s="748"/>
      <c r="EX41" s="748"/>
      <c r="EY41" s="748"/>
      <c r="EZ41" s="748"/>
      <c r="FA41" s="748"/>
      <c r="FB41" s="748"/>
      <c r="FC41" s="748"/>
      <c r="FD41" s="748"/>
      <c r="FE41" s="748"/>
      <c r="FF41" s="748"/>
      <c r="FG41" s="748"/>
      <c r="FH41" s="748"/>
      <c r="FI41" s="748"/>
    </row>
    <row r="42" spans="1:165" ht="9">
      <c r="A42" s="757"/>
      <c r="B42" s="757"/>
      <c r="C42" s="722"/>
      <c r="D42" s="974" t="s">
        <v>1477</v>
      </c>
      <c r="E42" s="975"/>
      <c r="F42" s="975"/>
      <c r="G42" s="975"/>
      <c r="H42" s="976"/>
      <c r="I42" s="974" t="s">
        <v>1478</v>
      </c>
      <c r="J42" s="977"/>
      <c r="K42" s="975"/>
      <c r="L42" s="975"/>
      <c r="M42" s="975"/>
      <c r="N42" s="976"/>
      <c r="O42" s="978"/>
      <c r="P42" s="979"/>
      <c r="Q42" s="979"/>
      <c r="R42" s="979"/>
      <c r="S42" s="759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N42" s="744"/>
      <c r="AS42" s="754"/>
      <c r="AT42" s="747"/>
      <c r="AU42" s="748"/>
      <c r="AV42" s="748"/>
      <c r="AW42" s="748"/>
      <c r="AX42" s="748"/>
      <c r="AY42" s="748"/>
      <c r="AZ42" s="748"/>
      <c r="BA42" s="748"/>
      <c r="BB42" s="748"/>
      <c r="BC42" s="748"/>
      <c r="BD42" s="748"/>
      <c r="BE42" s="748"/>
      <c r="BF42" s="748"/>
      <c r="BG42" s="748"/>
      <c r="BH42" s="748"/>
      <c r="BI42" s="748"/>
      <c r="BJ42" s="748"/>
      <c r="BK42" s="748"/>
      <c r="BL42" s="748"/>
      <c r="BM42" s="748"/>
      <c r="BN42" s="748"/>
      <c r="BO42" s="748"/>
      <c r="BP42" s="748"/>
      <c r="BQ42" s="748"/>
      <c r="BR42" s="748"/>
      <c r="BS42" s="748"/>
      <c r="BT42" s="748"/>
      <c r="BU42" s="748"/>
      <c r="BV42" s="748"/>
      <c r="BW42" s="748"/>
      <c r="BX42" s="748"/>
      <c r="BY42" s="748"/>
      <c r="BZ42" s="748"/>
      <c r="CA42" s="748"/>
      <c r="CB42" s="748"/>
      <c r="CC42" s="748"/>
      <c r="CD42" s="748"/>
      <c r="CE42" s="748"/>
      <c r="CF42" s="748"/>
      <c r="CG42" s="748"/>
      <c r="CH42" s="748"/>
      <c r="CI42" s="748"/>
      <c r="CJ42" s="748"/>
      <c r="CK42" s="748"/>
      <c r="CL42" s="748"/>
      <c r="CM42" s="748"/>
      <c r="CN42" s="748"/>
      <c r="CO42" s="748"/>
      <c r="CP42" s="748"/>
      <c r="CQ42" s="748"/>
      <c r="CR42" s="748"/>
      <c r="CS42" s="748"/>
      <c r="CT42" s="748"/>
      <c r="CU42" s="748"/>
      <c r="CV42" s="748"/>
      <c r="CW42" s="748"/>
      <c r="CX42" s="748"/>
      <c r="CY42" s="748"/>
      <c r="CZ42" s="748"/>
      <c r="DA42" s="748"/>
      <c r="DB42" s="748"/>
      <c r="DC42" s="748"/>
      <c r="DD42" s="748"/>
      <c r="DE42" s="748"/>
      <c r="DF42" s="748"/>
      <c r="DG42" s="748"/>
      <c r="DH42" s="748"/>
      <c r="DI42" s="748"/>
      <c r="DJ42" s="748"/>
      <c r="DK42" s="748"/>
      <c r="DL42" s="748"/>
      <c r="DM42" s="748"/>
      <c r="DN42" s="748"/>
      <c r="DO42" s="748"/>
      <c r="DP42" s="748"/>
      <c r="DQ42" s="748"/>
      <c r="DR42" s="748"/>
      <c r="DS42" s="748"/>
      <c r="DT42" s="748"/>
      <c r="DU42" s="748"/>
      <c r="DV42" s="748"/>
      <c r="DW42" s="748"/>
      <c r="DX42" s="748"/>
      <c r="DY42" s="748"/>
      <c r="DZ42" s="748"/>
      <c r="EA42" s="748"/>
      <c r="EB42" s="748"/>
      <c r="EC42" s="748"/>
      <c r="ED42" s="748"/>
      <c r="EE42" s="748"/>
      <c r="EF42" s="748"/>
      <c r="EG42" s="748"/>
      <c r="EH42" s="748"/>
      <c r="EI42" s="748"/>
      <c r="EJ42" s="748"/>
      <c r="EK42" s="748"/>
      <c r="EL42" s="748"/>
      <c r="EM42" s="748"/>
      <c r="EN42" s="748"/>
      <c r="EO42" s="748"/>
      <c r="EP42" s="748"/>
      <c r="EQ42" s="748"/>
      <c r="ER42" s="748"/>
      <c r="ES42" s="748"/>
      <c r="ET42" s="748"/>
      <c r="EU42" s="748"/>
      <c r="EV42" s="748"/>
      <c r="EW42" s="748"/>
      <c r="EX42" s="748"/>
      <c r="EY42" s="748"/>
      <c r="EZ42" s="748"/>
      <c r="FA42" s="748"/>
      <c r="FB42" s="748"/>
      <c r="FC42" s="748"/>
      <c r="FD42" s="748"/>
      <c r="FE42" s="748"/>
      <c r="FF42" s="748"/>
      <c r="FG42" s="748"/>
      <c r="FH42" s="748"/>
      <c r="FI42" s="748"/>
    </row>
    <row r="43" spans="1:165" ht="9">
      <c r="A43" s="757"/>
      <c r="B43" s="738"/>
      <c r="C43" s="737"/>
      <c r="D43" s="980" t="s">
        <v>1479</v>
      </c>
      <c r="E43" s="981"/>
      <c r="F43" s="980" t="s">
        <v>1480</v>
      </c>
      <c r="G43" s="981"/>
      <c r="H43" s="761" t="s">
        <v>1447</v>
      </c>
      <c r="I43" s="980" t="s">
        <v>1479</v>
      </c>
      <c r="J43" s="982"/>
      <c r="K43" s="981"/>
      <c r="L43" s="980" t="s">
        <v>1480</v>
      </c>
      <c r="M43" s="981"/>
      <c r="N43" s="762" t="s">
        <v>1447</v>
      </c>
      <c r="O43" s="980" t="s">
        <v>1479</v>
      </c>
      <c r="P43" s="981"/>
      <c r="Q43" s="980" t="s">
        <v>1480</v>
      </c>
      <c r="R43" s="981"/>
      <c r="S43" s="760" t="s">
        <v>1481</v>
      </c>
      <c r="U43" s="747"/>
      <c r="V43" s="747"/>
      <c r="W43" s="747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747"/>
      <c r="AI43" s="747"/>
      <c r="AJ43" s="747"/>
      <c r="AK43" s="747"/>
      <c r="AL43" s="747"/>
      <c r="AN43" s="744"/>
      <c r="AS43" s="754"/>
      <c r="AT43" s="747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748"/>
      <c r="BG43" s="748"/>
      <c r="BH43" s="748"/>
      <c r="BI43" s="748"/>
      <c r="BJ43" s="748"/>
      <c r="BK43" s="748"/>
      <c r="BL43" s="748"/>
      <c r="BM43" s="748"/>
      <c r="BN43" s="748"/>
      <c r="BO43" s="748"/>
      <c r="BP43" s="748"/>
      <c r="BQ43" s="748"/>
      <c r="BR43" s="748"/>
      <c r="BS43" s="748"/>
      <c r="BT43" s="748"/>
      <c r="BU43" s="748"/>
      <c r="BV43" s="748"/>
      <c r="BW43" s="748"/>
      <c r="BX43" s="748"/>
      <c r="BY43" s="748"/>
      <c r="BZ43" s="748"/>
      <c r="CA43" s="748"/>
      <c r="CB43" s="748"/>
      <c r="CC43" s="748"/>
      <c r="CD43" s="748"/>
      <c r="CE43" s="748"/>
      <c r="CF43" s="748"/>
      <c r="CG43" s="748"/>
      <c r="CH43" s="748"/>
      <c r="CI43" s="748"/>
      <c r="CJ43" s="748"/>
      <c r="CK43" s="748"/>
      <c r="CL43" s="748"/>
      <c r="CM43" s="748"/>
      <c r="CN43" s="748"/>
      <c r="CO43" s="748"/>
      <c r="CP43" s="748"/>
      <c r="CQ43" s="748"/>
      <c r="CR43" s="748"/>
      <c r="CS43" s="748"/>
      <c r="CT43" s="748"/>
      <c r="CU43" s="748"/>
      <c r="CV43" s="748"/>
      <c r="CW43" s="748"/>
      <c r="CX43" s="748"/>
      <c r="CY43" s="748"/>
      <c r="CZ43" s="748"/>
      <c r="DA43" s="748"/>
      <c r="DB43" s="748"/>
      <c r="DC43" s="748"/>
      <c r="DD43" s="748"/>
      <c r="DE43" s="748"/>
      <c r="DF43" s="748"/>
      <c r="DG43" s="748"/>
      <c r="DH43" s="748"/>
      <c r="DI43" s="748"/>
      <c r="DJ43" s="748"/>
      <c r="DK43" s="748"/>
      <c r="DL43" s="748"/>
      <c r="DM43" s="748"/>
      <c r="DN43" s="748"/>
      <c r="DO43" s="748"/>
      <c r="DP43" s="748"/>
      <c r="DQ43" s="748"/>
      <c r="DR43" s="748"/>
      <c r="DS43" s="748"/>
      <c r="DT43" s="748"/>
      <c r="DU43" s="748"/>
      <c r="DV43" s="748"/>
      <c r="DW43" s="748"/>
      <c r="DX43" s="748"/>
      <c r="DY43" s="748"/>
      <c r="DZ43" s="748"/>
      <c r="EA43" s="748"/>
      <c r="EB43" s="748"/>
      <c r="EC43" s="748"/>
      <c r="ED43" s="748"/>
      <c r="EE43" s="748"/>
      <c r="EF43" s="748"/>
      <c r="EG43" s="748"/>
      <c r="EH43" s="748"/>
      <c r="EI43" s="748"/>
      <c r="EJ43" s="748"/>
      <c r="EK43" s="748"/>
      <c r="EL43" s="748"/>
      <c r="EM43" s="748"/>
      <c r="EN43" s="748"/>
      <c r="EO43" s="748"/>
      <c r="EP43" s="748"/>
      <c r="EQ43" s="748"/>
      <c r="ER43" s="748"/>
      <c r="ES43" s="748"/>
      <c r="ET43" s="748"/>
      <c r="EU43" s="748"/>
      <c r="EV43" s="748"/>
      <c r="EW43" s="748"/>
      <c r="EX43" s="748"/>
      <c r="EY43" s="748"/>
      <c r="EZ43" s="748"/>
      <c r="FA43" s="748"/>
      <c r="FB43" s="748"/>
      <c r="FC43" s="748"/>
      <c r="FD43" s="748"/>
      <c r="FE43" s="748"/>
      <c r="FF43" s="748"/>
      <c r="FG43" s="748"/>
      <c r="FH43" s="748"/>
      <c r="FI43" s="748"/>
    </row>
    <row r="44" spans="1:165" ht="14.25" customHeight="1">
      <c r="A44" s="749" t="s">
        <v>1482</v>
      </c>
      <c r="B44" s="749"/>
      <c r="C44" s="755"/>
      <c r="D44" s="983">
        <v>7565940.2</v>
      </c>
      <c r="E44" s="983"/>
      <c r="F44" s="983">
        <v>5592000</v>
      </c>
      <c r="G44" s="983"/>
      <c r="H44" s="763">
        <f>F44/D44*100</f>
        <v>73.91017972888551</v>
      </c>
      <c r="I44" s="983">
        <v>383564.6</v>
      </c>
      <c r="J44" s="983"/>
      <c r="K44" s="983"/>
      <c r="L44" s="983">
        <v>616827.5</v>
      </c>
      <c r="M44" s="983"/>
      <c r="N44" s="763">
        <f>L44/I44*100</f>
        <v>160.81450165109086</v>
      </c>
      <c r="O44" s="983">
        <v>75764.8</v>
      </c>
      <c r="P44" s="983"/>
      <c r="Q44" s="983">
        <v>109000</v>
      </c>
      <c r="R44" s="983"/>
      <c r="S44" s="764">
        <f>Q44/O44*100</f>
        <v>143.8662809114523</v>
      </c>
      <c r="U44" s="747"/>
      <c r="V44" s="765">
        <v>14</v>
      </c>
      <c r="W44" s="766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7"/>
      <c r="AK44" s="747"/>
      <c r="AL44" s="747"/>
      <c r="AN44" s="744"/>
      <c r="AS44" s="754"/>
      <c r="AT44" s="747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748"/>
      <c r="BG44" s="748"/>
      <c r="BH44" s="748"/>
      <c r="BI44" s="748"/>
      <c r="BJ44" s="748"/>
      <c r="BK44" s="748"/>
      <c r="BL44" s="748"/>
      <c r="BM44" s="748"/>
      <c r="BN44" s="748"/>
      <c r="BO44" s="748"/>
      <c r="BP44" s="748"/>
      <c r="BQ44" s="748"/>
      <c r="BR44" s="748"/>
      <c r="BS44" s="748"/>
      <c r="BT44" s="748"/>
      <c r="BU44" s="748"/>
      <c r="BV44" s="748"/>
      <c r="BW44" s="748"/>
      <c r="BX44" s="748"/>
      <c r="BY44" s="748"/>
      <c r="BZ44" s="748"/>
      <c r="CA44" s="748"/>
      <c r="CB44" s="748"/>
      <c r="CC44" s="748"/>
      <c r="CD44" s="748"/>
      <c r="CE44" s="748"/>
      <c r="CF44" s="748"/>
      <c r="CG44" s="748"/>
      <c r="CH44" s="748"/>
      <c r="CI44" s="748"/>
      <c r="CJ44" s="748"/>
      <c r="CK44" s="748"/>
      <c r="CL44" s="748"/>
      <c r="CM44" s="748"/>
      <c r="CN44" s="748"/>
      <c r="CO44" s="748"/>
      <c r="CP44" s="748"/>
      <c r="CQ44" s="748"/>
      <c r="CR44" s="748"/>
      <c r="CS44" s="748"/>
      <c r="CT44" s="748"/>
      <c r="CU44" s="748"/>
      <c r="CV44" s="748"/>
      <c r="CW44" s="748"/>
      <c r="CX44" s="748"/>
      <c r="CY44" s="748"/>
      <c r="CZ44" s="748"/>
      <c r="DA44" s="748"/>
      <c r="DB44" s="748"/>
      <c r="DC44" s="748"/>
      <c r="DD44" s="748"/>
      <c r="DE44" s="748"/>
      <c r="DF44" s="748"/>
      <c r="DG44" s="748"/>
      <c r="DH44" s="748"/>
      <c r="DI44" s="748"/>
      <c r="DJ44" s="748"/>
      <c r="DK44" s="748"/>
      <c r="DL44" s="748"/>
      <c r="DM44" s="748"/>
      <c r="DN44" s="748"/>
      <c r="DO44" s="748"/>
      <c r="DP44" s="748"/>
      <c r="DQ44" s="748"/>
      <c r="DR44" s="748"/>
      <c r="DS44" s="748"/>
      <c r="DT44" s="748"/>
      <c r="DU44" s="748"/>
      <c r="DV44" s="748"/>
      <c r="DW44" s="748"/>
      <c r="DX44" s="748"/>
      <c r="DY44" s="748"/>
      <c r="DZ44" s="748"/>
      <c r="EA44" s="748"/>
      <c r="EB44" s="748"/>
      <c r="EC44" s="748"/>
      <c r="ED44" s="748"/>
      <c r="EE44" s="748"/>
      <c r="EF44" s="748"/>
      <c r="EG44" s="748"/>
      <c r="EH44" s="748"/>
      <c r="EI44" s="748"/>
      <c r="EJ44" s="748"/>
      <c r="EK44" s="748"/>
      <c r="EL44" s="748"/>
      <c r="EM44" s="748"/>
      <c r="EN44" s="748"/>
      <c r="EO44" s="748"/>
      <c r="EP44" s="748"/>
      <c r="EQ44" s="748"/>
      <c r="ER44" s="748"/>
      <c r="ES44" s="748"/>
      <c r="ET44" s="748"/>
      <c r="EU44" s="748"/>
      <c r="EV44" s="748"/>
      <c r="EW44" s="748"/>
      <c r="EX44" s="748"/>
      <c r="EY44" s="748"/>
      <c r="EZ44" s="748"/>
      <c r="FA44" s="748"/>
      <c r="FB44" s="748"/>
      <c r="FC44" s="748"/>
      <c r="FD44" s="748"/>
      <c r="FE44" s="748"/>
      <c r="FF44" s="748"/>
      <c r="FG44" s="748"/>
      <c r="FH44" s="748"/>
      <c r="FI44" s="748"/>
    </row>
    <row r="45" spans="1:165" ht="9">
      <c r="A45" s="757" t="s">
        <v>1483</v>
      </c>
      <c r="B45" s="757"/>
      <c r="C45" s="722"/>
      <c r="D45" s="767"/>
      <c r="E45" s="767"/>
      <c r="F45" s="768"/>
      <c r="G45" s="768"/>
      <c r="H45" s="769"/>
      <c r="I45" s="764"/>
      <c r="J45" s="764"/>
      <c r="K45" s="764"/>
      <c r="L45" s="764"/>
      <c r="M45" s="764"/>
      <c r="N45" s="770"/>
      <c r="O45" s="764"/>
      <c r="P45" s="764"/>
      <c r="Q45" s="764"/>
      <c r="R45" s="764"/>
      <c r="S45" s="764"/>
      <c r="U45" s="747"/>
      <c r="V45" s="747"/>
      <c r="W45" s="766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/>
      <c r="AI45" s="747"/>
      <c r="AJ45" s="747"/>
      <c r="AK45" s="747"/>
      <c r="AL45" s="747"/>
      <c r="AN45" s="744"/>
      <c r="AS45" s="754"/>
      <c r="AT45" s="747"/>
      <c r="AU45" s="748"/>
      <c r="AV45" s="748"/>
      <c r="AW45" s="748"/>
      <c r="AX45" s="748"/>
      <c r="AY45" s="748"/>
      <c r="AZ45" s="748"/>
      <c r="BA45" s="748"/>
      <c r="BB45" s="748"/>
      <c r="BC45" s="748"/>
      <c r="BD45" s="748"/>
      <c r="BE45" s="748"/>
      <c r="BF45" s="748"/>
      <c r="BG45" s="748"/>
      <c r="BH45" s="748"/>
      <c r="BI45" s="748"/>
      <c r="BJ45" s="748"/>
      <c r="BK45" s="748"/>
      <c r="BL45" s="748"/>
      <c r="BM45" s="748"/>
      <c r="BN45" s="748"/>
      <c r="BO45" s="748"/>
      <c r="BP45" s="748"/>
      <c r="BQ45" s="748"/>
      <c r="BR45" s="748"/>
      <c r="BS45" s="748"/>
      <c r="BT45" s="748"/>
      <c r="BU45" s="748"/>
      <c r="BV45" s="748"/>
      <c r="BW45" s="748"/>
      <c r="BX45" s="748"/>
      <c r="BY45" s="748"/>
      <c r="BZ45" s="748"/>
      <c r="CA45" s="748"/>
      <c r="CB45" s="748"/>
      <c r="CC45" s="748"/>
      <c r="CD45" s="748"/>
      <c r="CE45" s="748"/>
      <c r="CF45" s="748"/>
      <c r="CG45" s="748"/>
      <c r="CH45" s="748"/>
      <c r="CI45" s="748"/>
      <c r="CJ45" s="748"/>
      <c r="CK45" s="748"/>
      <c r="CL45" s="748"/>
      <c r="CM45" s="748"/>
      <c r="CN45" s="748"/>
      <c r="CO45" s="748"/>
      <c r="CP45" s="748"/>
      <c r="CQ45" s="748"/>
      <c r="CR45" s="748"/>
      <c r="CS45" s="748"/>
      <c r="CT45" s="748"/>
      <c r="CU45" s="748"/>
      <c r="CV45" s="748"/>
      <c r="CW45" s="748"/>
      <c r="CX45" s="748"/>
      <c r="CY45" s="748"/>
      <c r="CZ45" s="748"/>
      <c r="DA45" s="748"/>
      <c r="DB45" s="748"/>
      <c r="DC45" s="748"/>
      <c r="DD45" s="748"/>
      <c r="DE45" s="748"/>
      <c r="DF45" s="748"/>
      <c r="DG45" s="748"/>
      <c r="DH45" s="748"/>
      <c r="DI45" s="748"/>
      <c r="DJ45" s="748"/>
      <c r="DK45" s="748"/>
      <c r="DL45" s="748"/>
      <c r="DM45" s="748"/>
      <c r="DN45" s="748"/>
      <c r="DO45" s="748"/>
      <c r="DP45" s="748"/>
      <c r="DQ45" s="748"/>
      <c r="DR45" s="748"/>
      <c r="DS45" s="748"/>
      <c r="DT45" s="748"/>
      <c r="DU45" s="748"/>
      <c r="DV45" s="748"/>
      <c r="DW45" s="748"/>
      <c r="DX45" s="748"/>
      <c r="DY45" s="748"/>
      <c r="DZ45" s="748"/>
      <c r="EA45" s="748"/>
      <c r="EB45" s="748"/>
      <c r="EC45" s="748"/>
      <c r="ED45" s="748"/>
      <c r="EE45" s="748"/>
      <c r="EF45" s="748"/>
      <c r="EG45" s="748"/>
      <c r="EH45" s="748"/>
      <c r="EI45" s="748"/>
      <c r="EJ45" s="748"/>
      <c r="EK45" s="748"/>
      <c r="EL45" s="748"/>
      <c r="EM45" s="748"/>
      <c r="EN45" s="748"/>
      <c r="EO45" s="748"/>
      <c r="EP45" s="748"/>
      <c r="EQ45" s="748"/>
      <c r="ER45" s="748"/>
      <c r="ES45" s="748"/>
      <c r="ET45" s="748"/>
      <c r="EU45" s="748"/>
      <c r="EV45" s="748"/>
      <c r="EW45" s="748"/>
      <c r="EX45" s="748"/>
      <c r="EY45" s="748"/>
      <c r="EZ45" s="748"/>
      <c r="FA45" s="748"/>
      <c r="FB45" s="748"/>
      <c r="FC45" s="748"/>
      <c r="FD45" s="748"/>
      <c r="FE45" s="748"/>
      <c r="FF45" s="748"/>
      <c r="FG45" s="748"/>
      <c r="FH45" s="748"/>
      <c r="FI45" s="748"/>
    </row>
    <row r="46" spans="1:165" ht="9">
      <c r="A46" s="771" t="s">
        <v>1484</v>
      </c>
      <c r="B46" s="771"/>
      <c r="C46" s="772" t="s">
        <v>1485</v>
      </c>
      <c r="D46" s="984">
        <f>SUM(D44:D45)</f>
        <v>7565940.2</v>
      </c>
      <c r="E46" s="984"/>
      <c r="F46" s="984">
        <f>SUM(F44:G45)</f>
        <v>5592000</v>
      </c>
      <c r="G46" s="984"/>
      <c r="H46" s="774">
        <f>SUM(H44:H45)</f>
        <v>73.91017972888551</v>
      </c>
      <c r="I46" s="984">
        <f>SUM(I44:I45)</f>
        <v>383564.6</v>
      </c>
      <c r="J46" s="984"/>
      <c r="K46" s="984"/>
      <c r="L46" s="984">
        <f>SUM(L44:L45)</f>
        <v>616827.5</v>
      </c>
      <c r="M46" s="984"/>
      <c r="N46" s="774">
        <f>SUM(N44:N45)</f>
        <v>160.81450165109086</v>
      </c>
      <c r="O46" s="984">
        <f>O44</f>
        <v>75764.8</v>
      </c>
      <c r="P46" s="984"/>
      <c r="Q46" s="984">
        <f>Q44</f>
        <v>109000</v>
      </c>
      <c r="R46" s="984"/>
      <c r="S46" s="773">
        <f>Q46/O46*100</f>
        <v>143.8662809114523</v>
      </c>
      <c r="T46" s="75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47"/>
      <c r="AL46" s="747"/>
      <c r="AN46" s="744"/>
      <c r="AS46" s="754"/>
      <c r="AT46" s="747"/>
      <c r="AU46" s="748"/>
      <c r="AV46" s="748"/>
      <c r="AW46" s="748"/>
      <c r="AX46" s="748"/>
      <c r="AY46" s="748"/>
      <c r="AZ46" s="748"/>
      <c r="BA46" s="748"/>
      <c r="BB46" s="748"/>
      <c r="BC46" s="748"/>
      <c r="BD46" s="748"/>
      <c r="BE46" s="748"/>
      <c r="BF46" s="748"/>
      <c r="BG46" s="748"/>
      <c r="BH46" s="748"/>
      <c r="BI46" s="748"/>
      <c r="BJ46" s="748"/>
      <c r="BK46" s="748"/>
      <c r="BL46" s="748"/>
      <c r="BM46" s="748"/>
      <c r="BN46" s="748"/>
      <c r="BO46" s="748"/>
      <c r="BP46" s="748"/>
      <c r="BQ46" s="748"/>
      <c r="BR46" s="748"/>
      <c r="BS46" s="748"/>
      <c r="BT46" s="748"/>
      <c r="BU46" s="748"/>
      <c r="BV46" s="748"/>
      <c r="BW46" s="748"/>
      <c r="BX46" s="748"/>
      <c r="BY46" s="748"/>
      <c r="BZ46" s="748"/>
      <c r="CA46" s="748"/>
      <c r="CB46" s="748"/>
      <c r="CC46" s="748"/>
      <c r="CD46" s="748"/>
      <c r="CE46" s="748"/>
      <c r="CF46" s="748"/>
      <c r="CG46" s="748"/>
      <c r="CH46" s="748"/>
      <c r="CI46" s="748"/>
      <c r="CJ46" s="748"/>
      <c r="CK46" s="748"/>
      <c r="CL46" s="748"/>
      <c r="CM46" s="748"/>
      <c r="CN46" s="748"/>
      <c r="CO46" s="748"/>
      <c r="CP46" s="748"/>
      <c r="CQ46" s="748"/>
      <c r="CR46" s="748"/>
      <c r="CS46" s="748"/>
      <c r="CT46" s="748"/>
      <c r="CU46" s="748"/>
      <c r="CV46" s="748"/>
      <c r="CW46" s="748"/>
      <c r="CX46" s="748"/>
      <c r="CY46" s="748"/>
      <c r="CZ46" s="748"/>
      <c r="DA46" s="748"/>
      <c r="DB46" s="748"/>
      <c r="DC46" s="748"/>
      <c r="DD46" s="748"/>
      <c r="DE46" s="748"/>
      <c r="DF46" s="748"/>
      <c r="DG46" s="748"/>
      <c r="DH46" s="748"/>
      <c r="DI46" s="748"/>
      <c r="DJ46" s="748"/>
      <c r="DK46" s="748"/>
      <c r="DL46" s="748"/>
      <c r="DM46" s="748"/>
      <c r="DN46" s="748"/>
      <c r="DO46" s="748"/>
      <c r="DP46" s="748"/>
      <c r="DQ46" s="748"/>
      <c r="DR46" s="748"/>
      <c r="DS46" s="748"/>
      <c r="DT46" s="748"/>
      <c r="DU46" s="748"/>
      <c r="DV46" s="748"/>
      <c r="DW46" s="748"/>
      <c r="DX46" s="748"/>
      <c r="DY46" s="748"/>
      <c r="DZ46" s="748"/>
      <c r="EA46" s="748"/>
      <c r="EB46" s="748"/>
      <c r="EC46" s="748"/>
      <c r="ED46" s="748"/>
      <c r="EE46" s="748"/>
      <c r="EF46" s="748"/>
      <c r="EG46" s="748"/>
      <c r="EH46" s="748"/>
      <c r="EI46" s="748"/>
      <c r="EJ46" s="748"/>
      <c r="EK46" s="748"/>
      <c r="EL46" s="748"/>
      <c r="EM46" s="748"/>
      <c r="EN46" s="748"/>
      <c r="EO46" s="748"/>
      <c r="EP46" s="748"/>
      <c r="EQ46" s="748"/>
      <c r="ER46" s="748"/>
      <c r="ES46" s="748"/>
      <c r="ET46" s="748"/>
      <c r="EU46" s="748"/>
      <c r="EV46" s="748"/>
      <c r="EW46" s="748"/>
      <c r="EX46" s="748"/>
      <c r="EY46" s="748"/>
      <c r="EZ46" s="748"/>
      <c r="FA46" s="748"/>
      <c r="FB46" s="748"/>
      <c r="FC46" s="748"/>
      <c r="FD46" s="748"/>
      <c r="FE46" s="748"/>
      <c r="FF46" s="748"/>
      <c r="FG46" s="748"/>
      <c r="FH46" s="748"/>
      <c r="FI46" s="748"/>
    </row>
    <row r="47" spans="17:165" ht="9">
      <c r="Q47" s="747"/>
      <c r="R47" s="747"/>
      <c r="S47" s="747"/>
      <c r="T47" s="747"/>
      <c r="U47" s="747"/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47"/>
      <c r="AH47" s="747"/>
      <c r="AI47" s="747"/>
      <c r="AJ47" s="747"/>
      <c r="AK47" s="747"/>
      <c r="AL47" s="747"/>
      <c r="AN47" s="744"/>
      <c r="AS47" s="754"/>
      <c r="AT47" s="747"/>
      <c r="AU47" s="748"/>
      <c r="AV47" s="748"/>
      <c r="AW47" s="748"/>
      <c r="AX47" s="748"/>
      <c r="AY47" s="748"/>
      <c r="AZ47" s="748"/>
      <c r="BA47" s="748"/>
      <c r="BB47" s="748"/>
      <c r="BC47" s="748"/>
      <c r="BD47" s="748"/>
      <c r="BE47" s="748"/>
      <c r="BF47" s="748"/>
      <c r="BG47" s="748"/>
      <c r="BH47" s="748"/>
      <c r="BI47" s="748"/>
      <c r="BJ47" s="748"/>
      <c r="BK47" s="748"/>
      <c r="BL47" s="748"/>
      <c r="BM47" s="748"/>
      <c r="BN47" s="748"/>
      <c r="BO47" s="748"/>
      <c r="BP47" s="748"/>
      <c r="BQ47" s="748"/>
      <c r="BR47" s="748"/>
      <c r="BS47" s="748"/>
      <c r="BT47" s="748"/>
      <c r="BU47" s="748"/>
      <c r="BV47" s="748"/>
      <c r="BW47" s="748"/>
      <c r="BX47" s="748"/>
      <c r="BY47" s="748"/>
      <c r="BZ47" s="748"/>
      <c r="CA47" s="748"/>
      <c r="CB47" s="748"/>
      <c r="CC47" s="748"/>
      <c r="CD47" s="748"/>
      <c r="CE47" s="748"/>
      <c r="CF47" s="748"/>
      <c r="CG47" s="748"/>
      <c r="CH47" s="748"/>
      <c r="CI47" s="748"/>
      <c r="CJ47" s="748"/>
      <c r="CK47" s="748"/>
      <c r="CL47" s="748"/>
      <c r="CM47" s="748"/>
      <c r="CN47" s="748"/>
      <c r="CO47" s="748"/>
      <c r="CP47" s="748"/>
      <c r="CQ47" s="748"/>
      <c r="CR47" s="748"/>
      <c r="CS47" s="748"/>
      <c r="CT47" s="748"/>
      <c r="CU47" s="748"/>
      <c r="CV47" s="748"/>
      <c r="CW47" s="748"/>
      <c r="CX47" s="748"/>
      <c r="CY47" s="748"/>
      <c r="CZ47" s="748"/>
      <c r="DA47" s="748"/>
      <c r="DB47" s="748"/>
      <c r="DC47" s="748"/>
      <c r="DD47" s="748"/>
      <c r="DE47" s="748"/>
      <c r="DF47" s="748"/>
      <c r="DG47" s="748"/>
      <c r="DH47" s="748"/>
      <c r="DI47" s="748"/>
      <c r="DJ47" s="748"/>
      <c r="DK47" s="748"/>
      <c r="DL47" s="748"/>
      <c r="DM47" s="748"/>
      <c r="DN47" s="748"/>
      <c r="DO47" s="748"/>
      <c r="DP47" s="748"/>
      <c r="DQ47" s="748"/>
      <c r="DR47" s="748"/>
      <c r="DS47" s="748"/>
      <c r="DT47" s="748"/>
      <c r="DU47" s="748"/>
      <c r="DV47" s="748"/>
      <c r="DW47" s="748"/>
      <c r="DX47" s="748"/>
      <c r="DY47" s="748"/>
      <c r="DZ47" s="748"/>
      <c r="EA47" s="748"/>
      <c r="EB47" s="748"/>
      <c r="EC47" s="748"/>
      <c r="ED47" s="748"/>
      <c r="EE47" s="748"/>
      <c r="EF47" s="748"/>
      <c r="EG47" s="748"/>
      <c r="EH47" s="748"/>
      <c r="EI47" s="748"/>
      <c r="EJ47" s="748"/>
      <c r="EK47" s="748"/>
      <c r="EL47" s="748"/>
      <c r="EM47" s="748"/>
      <c r="EN47" s="748"/>
      <c r="EO47" s="748"/>
      <c r="EP47" s="748"/>
      <c r="EQ47" s="748"/>
      <c r="ER47" s="748"/>
      <c r="ES47" s="748"/>
      <c r="ET47" s="748"/>
      <c r="EU47" s="748"/>
      <c r="EV47" s="748"/>
      <c r="EW47" s="748"/>
      <c r="EX47" s="748"/>
      <c r="EY47" s="748"/>
      <c r="EZ47" s="748"/>
      <c r="FA47" s="748"/>
      <c r="FB47" s="748"/>
      <c r="FC47" s="748"/>
      <c r="FD47" s="748"/>
      <c r="FE47" s="748"/>
      <c r="FF47" s="748"/>
      <c r="FG47" s="748"/>
      <c r="FH47" s="748"/>
      <c r="FI47" s="748"/>
    </row>
    <row r="48" spans="6:165" ht="9">
      <c r="F48" s="747"/>
      <c r="G48" s="747"/>
      <c r="H48" s="747"/>
      <c r="I48" s="747"/>
      <c r="J48" s="747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7"/>
      <c r="X48" s="747"/>
      <c r="Y48" s="747"/>
      <c r="Z48" s="747"/>
      <c r="AA48" s="747"/>
      <c r="AB48" s="747"/>
      <c r="AC48" s="747"/>
      <c r="AD48" s="747"/>
      <c r="AE48" s="747"/>
      <c r="AF48" s="747"/>
      <c r="AG48" s="747"/>
      <c r="AH48" s="747"/>
      <c r="AI48" s="747"/>
      <c r="AJ48" s="747"/>
      <c r="AK48" s="747"/>
      <c r="AL48" s="747"/>
      <c r="AN48" s="744"/>
      <c r="AS48" s="754"/>
      <c r="AT48" s="747"/>
      <c r="AU48" s="748"/>
      <c r="AV48" s="748"/>
      <c r="AW48" s="748"/>
      <c r="AX48" s="748"/>
      <c r="AY48" s="748"/>
      <c r="AZ48" s="748"/>
      <c r="BA48" s="748"/>
      <c r="BB48" s="748"/>
      <c r="BC48" s="748"/>
      <c r="BD48" s="748"/>
      <c r="BE48" s="748"/>
      <c r="BF48" s="748"/>
      <c r="BG48" s="748"/>
      <c r="BH48" s="748"/>
      <c r="BI48" s="748"/>
      <c r="BJ48" s="748"/>
      <c r="BK48" s="748"/>
      <c r="BL48" s="748"/>
      <c r="BM48" s="748"/>
      <c r="BN48" s="748"/>
      <c r="BO48" s="748"/>
      <c r="BP48" s="748"/>
      <c r="BQ48" s="748"/>
      <c r="BR48" s="748"/>
      <c r="BS48" s="748"/>
      <c r="BT48" s="748"/>
      <c r="BU48" s="748"/>
      <c r="BV48" s="748"/>
      <c r="BW48" s="748"/>
      <c r="BX48" s="748"/>
      <c r="BY48" s="748"/>
      <c r="BZ48" s="748"/>
      <c r="CA48" s="748"/>
      <c r="CB48" s="748"/>
      <c r="CC48" s="748"/>
      <c r="CD48" s="748"/>
      <c r="CE48" s="748"/>
      <c r="CF48" s="748"/>
      <c r="CG48" s="748"/>
      <c r="CH48" s="748"/>
      <c r="CI48" s="748"/>
      <c r="CJ48" s="748"/>
      <c r="CK48" s="748"/>
      <c r="CL48" s="748"/>
      <c r="CM48" s="748"/>
      <c r="CN48" s="748"/>
      <c r="CO48" s="748"/>
      <c r="CP48" s="748"/>
      <c r="CQ48" s="748"/>
      <c r="CR48" s="748"/>
      <c r="CS48" s="748"/>
      <c r="CT48" s="748"/>
      <c r="CU48" s="748"/>
      <c r="CV48" s="748"/>
      <c r="CW48" s="748"/>
      <c r="CX48" s="748"/>
      <c r="CY48" s="748"/>
      <c r="CZ48" s="748"/>
      <c r="DA48" s="748"/>
      <c r="DB48" s="748"/>
      <c r="DC48" s="748"/>
      <c r="DD48" s="748"/>
      <c r="DE48" s="748"/>
      <c r="DF48" s="748"/>
      <c r="DG48" s="748"/>
      <c r="DH48" s="748"/>
      <c r="DI48" s="748"/>
      <c r="DJ48" s="748"/>
      <c r="DK48" s="748"/>
      <c r="DL48" s="748"/>
      <c r="DM48" s="748"/>
      <c r="DN48" s="748"/>
      <c r="DO48" s="748"/>
      <c r="DP48" s="748"/>
      <c r="DQ48" s="748"/>
      <c r="DR48" s="748"/>
      <c r="DS48" s="748"/>
      <c r="DT48" s="748"/>
      <c r="DU48" s="748"/>
      <c r="DV48" s="748"/>
      <c r="DW48" s="748"/>
      <c r="DX48" s="748"/>
      <c r="DY48" s="748"/>
      <c r="DZ48" s="748"/>
      <c r="EA48" s="748"/>
      <c r="EB48" s="748"/>
      <c r="EC48" s="748"/>
      <c r="ED48" s="748"/>
      <c r="EE48" s="748"/>
      <c r="EF48" s="748"/>
      <c r="EG48" s="748"/>
      <c r="EH48" s="748"/>
      <c r="EI48" s="748"/>
      <c r="EJ48" s="748"/>
      <c r="EK48" s="748"/>
      <c r="EL48" s="748"/>
      <c r="EM48" s="748"/>
      <c r="EN48" s="748"/>
      <c r="EO48" s="748"/>
      <c r="EP48" s="748"/>
      <c r="EQ48" s="748"/>
      <c r="ER48" s="748"/>
      <c r="ES48" s="748"/>
      <c r="ET48" s="748"/>
      <c r="EU48" s="748"/>
      <c r="EV48" s="748"/>
      <c r="EW48" s="748"/>
      <c r="EX48" s="748"/>
      <c r="EY48" s="748"/>
      <c r="EZ48" s="748"/>
      <c r="FA48" s="748"/>
      <c r="FB48" s="748"/>
      <c r="FC48" s="748"/>
      <c r="FD48" s="748"/>
      <c r="FE48" s="748"/>
      <c r="FF48" s="748"/>
      <c r="FG48" s="748"/>
      <c r="FH48" s="748"/>
      <c r="FI48" s="748"/>
    </row>
    <row r="49" spans="6:165" ht="9"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7"/>
      <c r="AE49" s="747"/>
      <c r="AF49" s="747"/>
      <c r="AG49" s="747"/>
      <c r="AH49" s="747"/>
      <c r="AI49" s="747"/>
      <c r="AJ49" s="747"/>
      <c r="AK49" s="747"/>
      <c r="AL49" s="747"/>
      <c r="AN49" s="744"/>
      <c r="AS49" s="754"/>
      <c r="AT49" s="747"/>
      <c r="AU49" s="748"/>
      <c r="AV49" s="748"/>
      <c r="AW49" s="748"/>
      <c r="AX49" s="748"/>
      <c r="AY49" s="748"/>
      <c r="AZ49" s="748"/>
      <c r="BA49" s="748"/>
      <c r="BB49" s="748"/>
      <c r="BC49" s="748"/>
      <c r="BD49" s="748"/>
      <c r="BE49" s="748"/>
      <c r="BF49" s="748"/>
      <c r="BG49" s="748"/>
      <c r="BH49" s="748"/>
      <c r="BI49" s="748"/>
      <c r="BJ49" s="748"/>
      <c r="BK49" s="748"/>
      <c r="BL49" s="748"/>
      <c r="BM49" s="748"/>
      <c r="BN49" s="748"/>
      <c r="BO49" s="748"/>
      <c r="BP49" s="748"/>
      <c r="BQ49" s="748"/>
      <c r="BR49" s="748"/>
      <c r="BS49" s="748"/>
      <c r="BT49" s="748"/>
      <c r="BU49" s="748"/>
      <c r="BV49" s="748"/>
      <c r="BW49" s="748"/>
      <c r="BX49" s="748"/>
      <c r="BY49" s="748"/>
      <c r="BZ49" s="748"/>
      <c r="CA49" s="748"/>
      <c r="CB49" s="748"/>
      <c r="CC49" s="748"/>
      <c r="CD49" s="748"/>
      <c r="CE49" s="748"/>
      <c r="CF49" s="748"/>
      <c r="CG49" s="748"/>
      <c r="CH49" s="748"/>
      <c r="CI49" s="748"/>
      <c r="CJ49" s="748"/>
      <c r="CK49" s="748"/>
      <c r="CL49" s="748"/>
      <c r="CM49" s="748"/>
      <c r="CN49" s="748"/>
      <c r="CO49" s="748"/>
      <c r="CP49" s="748"/>
      <c r="CQ49" s="748"/>
      <c r="CR49" s="748"/>
      <c r="CS49" s="748"/>
      <c r="CT49" s="748"/>
      <c r="CU49" s="748"/>
      <c r="CV49" s="748"/>
      <c r="CW49" s="748"/>
      <c r="CX49" s="748"/>
      <c r="CY49" s="748"/>
      <c r="CZ49" s="748"/>
      <c r="DA49" s="748"/>
      <c r="DB49" s="748"/>
      <c r="DC49" s="748"/>
      <c r="DD49" s="748"/>
      <c r="DE49" s="748"/>
      <c r="DF49" s="748"/>
      <c r="DG49" s="748"/>
      <c r="DH49" s="748"/>
      <c r="DI49" s="748"/>
      <c r="DJ49" s="748"/>
      <c r="DK49" s="748"/>
      <c r="DL49" s="748"/>
      <c r="DM49" s="748"/>
      <c r="DN49" s="748"/>
      <c r="DO49" s="748"/>
      <c r="DP49" s="748"/>
      <c r="DQ49" s="748"/>
      <c r="DR49" s="748"/>
      <c r="DS49" s="748"/>
      <c r="DT49" s="748"/>
      <c r="DU49" s="748"/>
      <c r="DV49" s="748"/>
      <c r="DW49" s="748"/>
      <c r="DX49" s="748"/>
      <c r="DY49" s="748"/>
      <c r="DZ49" s="748"/>
      <c r="EA49" s="748"/>
      <c r="EB49" s="748"/>
      <c r="EC49" s="748"/>
      <c r="ED49" s="748"/>
      <c r="EE49" s="748"/>
      <c r="EF49" s="748"/>
      <c r="EG49" s="748"/>
      <c r="EH49" s="748"/>
      <c r="EI49" s="748"/>
      <c r="EJ49" s="748"/>
      <c r="EK49" s="748"/>
      <c r="EL49" s="748"/>
      <c r="EM49" s="748"/>
      <c r="EN49" s="748"/>
      <c r="EO49" s="748"/>
      <c r="EP49" s="748"/>
      <c r="EQ49" s="748"/>
      <c r="ER49" s="748"/>
      <c r="ES49" s="748"/>
      <c r="ET49" s="748"/>
      <c r="EU49" s="748"/>
      <c r="EV49" s="748"/>
      <c r="EW49" s="748"/>
      <c r="EX49" s="748"/>
      <c r="EY49" s="748"/>
      <c r="EZ49" s="748"/>
      <c r="FA49" s="748"/>
      <c r="FB49" s="748"/>
      <c r="FC49" s="748"/>
      <c r="FD49" s="748"/>
      <c r="FE49" s="748"/>
      <c r="FF49" s="748"/>
      <c r="FG49" s="748"/>
      <c r="FH49" s="748"/>
      <c r="FI49" s="748"/>
    </row>
    <row r="50" spans="6:165" ht="9">
      <c r="F50" s="747"/>
      <c r="G50" s="747"/>
      <c r="H50" s="747"/>
      <c r="I50" s="747"/>
      <c r="J50" s="747"/>
      <c r="K50" s="747"/>
      <c r="L50" s="747"/>
      <c r="M50" s="747"/>
      <c r="N50" s="747"/>
      <c r="O50" s="747"/>
      <c r="P50" s="747"/>
      <c r="Q50" s="747"/>
      <c r="R50" s="74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  <c r="AG50" s="747"/>
      <c r="AH50" s="747"/>
      <c r="AI50" s="747"/>
      <c r="AJ50" s="747"/>
      <c r="AK50" s="747"/>
      <c r="AL50" s="747"/>
      <c r="AN50" s="744"/>
      <c r="AS50" s="754"/>
      <c r="AT50" s="747"/>
      <c r="AU50" s="748"/>
      <c r="AV50" s="748"/>
      <c r="AW50" s="748"/>
      <c r="AX50" s="748"/>
      <c r="AY50" s="748"/>
      <c r="AZ50" s="748"/>
      <c r="BA50" s="748"/>
      <c r="BB50" s="748"/>
      <c r="BC50" s="748"/>
      <c r="BD50" s="748"/>
      <c r="BE50" s="748"/>
      <c r="BF50" s="748"/>
      <c r="BG50" s="748"/>
      <c r="BH50" s="748"/>
      <c r="BI50" s="748"/>
      <c r="BJ50" s="748"/>
      <c r="BK50" s="748"/>
      <c r="BL50" s="748"/>
      <c r="BM50" s="748"/>
      <c r="BN50" s="748"/>
      <c r="BO50" s="748"/>
      <c r="BP50" s="748"/>
      <c r="BQ50" s="748"/>
      <c r="BR50" s="748"/>
      <c r="BS50" s="748"/>
      <c r="BT50" s="748"/>
      <c r="BU50" s="748"/>
      <c r="BV50" s="748"/>
      <c r="BW50" s="748"/>
      <c r="BX50" s="748"/>
      <c r="BY50" s="748"/>
      <c r="BZ50" s="748"/>
      <c r="CA50" s="748"/>
      <c r="CB50" s="748"/>
      <c r="CC50" s="748"/>
      <c r="CD50" s="748"/>
      <c r="CE50" s="748"/>
      <c r="CF50" s="748"/>
      <c r="CG50" s="748"/>
      <c r="CH50" s="748"/>
      <c r="CI50" s="748"/>
      <c r="CJ50" s="748"/>
      <c r="CK50" s="748"/>
      <c r="CL50" s="748"/>
      <c r="CM50" s="748"/>
      <c r="CN50" s="748"/>
      <c r="CO50" s="748"/>
      <c r="CP50" s="748"/>
      <c r="CQ50" s="748"/>
      <c r="CR50" s="748"/>
      <c r="CS50" s="748"/>
      <c r="CT50" s="748"/>
      <c r="CU50" s="748"/>
      <c r="CV50" s="748"/>
      <c r="CW50" s="748"/>
      <c r="CX50" s="748"/>
      <c r="CY50" s="748"/>
      <c r="CZ50" s="748"/>
      <c r="DA50" s="748"/>
      <c r="DB50" s="748"/>
      <c r="DC50" s="748"/>
      <c r="DD50" s="748"/>
      <c r="DE50" s="748"/>
      <c r="DF50" s="748"/>
      <c r="DG50" s="748"/>
      <c r="DH50" s="748"/>
      <c r="DI50" s="748"/>
      <c r="DJ50" s="748"/>
      <c r="DK50" s="748"/>
      <c r="DL50" s="748"/>
      <c r="DM50" s="748"/>
      <c r="DN50" s="748"/>
      <c r="DO50" s="748"/>
      <c r="DP50" s="748"/>
      <c r="DQ50" s="748"/>
      <c r="DR50" s="748"/>
      <c r="DS50" s="748"/>
      <c r="DT50" s="748"/>
      <c r="DU50" s="748"/>
      <c r="DV50" s="748"/>
      <c r="DW50" s="748"/>
      <c r="DX50" s="748"/>
      <c r="DY50" s="748"/>
      <c r="DZ50" s="748"/>
      <c r="EA50" s="748"/>
      <c r="EB50" s="748"/>
      <c r="EC50" s="748"/>
      <c r="ED50" s="748"/>
      <c r="EE50" s="748"/>
      <c r="EF50" s="748"/>
      <c r="EG50" s="748"/>
      <c r="EH50" s="748"/>
      <c r="EI50" s="748"/>
      <c r="EJ50" s="748"/>
      <c r="EK50" s="748"/>
      <c r="EL50" s="748"/>
      <c r="EM50" s="748"/>
      <c r="EN50" s="748"/>
      <c r="EO50" s="748"/>
      <c r="EP50" s="748"/>
      <c r="EQ50" s="748"/>
      <c r="ER50" s="748"/>
      <c r="ES50" s="748"/>
      <c r="ET50" s="748"/>
      <c r="EU50" s="748"/>
      <c r="EV50" s="748"/>
      <c r="EW50" s="748"/>
      <c r="EX50" s="748"/>
      <c r="EY50" s="748"/>
      <c r="EZ50" s="748"/>
      <c r="FA50" s="748"/>
      <c r="FB50" s="748"/>
      <c r="FC50" s="748"/>
      <c r="FD50" s="748"/>
      <c r="FE50" s="748"/>
      <c r="FF50" s="748"/>
      <c r="FG50" s="748"/>
      <c r="FH50" s="748"/>
      <c r="FI50" s="748"/>
    </row>
    <row r="51" spans="1:165" ht="9">
      <c r="A51" s="757"/>
      <c r="B51" s="757"/>
      <c r="C51" s="757"/>
      <c r="D51" s="757"/>
      <c r="E51" s="757"/>
      <c r="F51" s="747"/>
      <c r="G51" s="747"/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7"/>
      <c r="AK51" s="747"/>
      <c r="AL51" s="747"/>
      <c r="AN51" s="744"/>
      <c r="AS51" s="754"/>
      <c r="AT51" s="747"/>
      <c r="AU51" s="748"/>
      <c r="AV51" s="748"/>
      <c r="AW51" s="748"/>
      <c r="AX51" s="748"/>
      <c r="AY51" s="748"/>
      <c r="AZ51" s="748"/>
      <c r="BA51" s="748"/>
      <c r="BB51" s="748"/>
      <c r="BC51" s="748"/>
      <c r="BD51" s="748"/>
      <c r="BE51" s="748"/>
      <c r="BF51" s="748"/>
      <c r="BG51" s="748"/>
      <c r="BH51" s="748"/>
      <c r="BI51" s="748"/>
      <c r="BJ51" s="748"/>
      <c r="BK51" s="748"/>
      <c r="BL51" s="748"/>
      <c r="BM51" s="748"/>
      <c r="BN51" s="748"/>
      <c r="BO51" s="748"/>
      <c r="BP51" s="748"/>
      <c r="BQ51" s="748"/>
      <c r="BR51" s="748"/>
      <c r="BS51" s="748"/>
      <c r="BT51" s="748"/>
      <c r="BU51" s="748"/>
      <c r="BV51" s="748"/>
      <c r="BW51" s="748"/>
      <c r="BX51" s="748"/>
      <c r="BY51" s="748"/>
      <c r="BZ51" s="748"/>
      <c r="CA51" s="748"/>
      <c r="CB51" s="748"/>
      <c r="CC51" s="748"/>
      <c r="CD51" s="748"/>
      <c r="CE51" s="748"/>
      <c r="CF51" s="748"/>
      <c r="CG51" s="748"/>
      <c r="CH51" s="748"/>
      <c r="CI51" s="748"/>
      <c r="CJ51" s="748"/>
      <c r="CK51" s="748"/>
      <c r="CL51" s="748"/>
      <c r="CM51" s="748"/>
      <c r="CN51" s="748"/>
      <c r="CO51" s="748"/>
      <c r="CP51" s="748"/>
      <c r="CQ51" s="748"/>
      <c r="CR51" s="748"/>
      <c r="CS51" s="748"/>
      <c r="CT51" s="748"/>
      <c r="CU51" s="748"/>
      <c r="CV51" s="748"/>
      <c r="CW51" s="748"/>
      <c r="CX51" s="748"/>
      <c r="CY51" s="748"/>
      <c r="CZ51" s="748"/>
      <c r="DA51" s="748"/>
      <c r="DB51" s="748"/>
      <c r="DC51" s="748"/>
      <c r="DD51" s="748"/>
      <c r="DE51" s="748"/>
      <c r="DF51" s="748"/>
      <c r="DG51" s="748"/>
      <c r="DH51" s="748"/>
      <c r="DI51" s="748"/>
      <c r="DJ51" s="748"/>
      <c r="DK51" s="748"/>
      <c r="DL51" s="748"/>
      <c r="DM51" s="748"/>
      <c r="DN51" s="748"/>
      <c r="DO51" s="748"/>
      <c r="DP51" s="748"/>
      <c r="DQ51" s="748"/>
      <c r="DR51" s="748"/>
      <c r="DS51" s="748"/>
      <c r="DT51" s="748"/>
      <c r="DU51" s="748"/>
      <c r="DV51" s="748"/>
      <c r="DW51" s="748"/>
      <c r="DX51" s="748"/>
      <c r="DY51" s="748"/>
      <c r="DZ51" s="748"/>
      <c r="EA51" s="748"/>
      <c r="EB51" s="748"/>
      <c r="EC51" s="748"/>
      <c r="ED51" s="748"/>
      <c r="EE51" s="748"/>
      <c r="EF51" s="748"/>
      <c r="EG51" s="748"/>
      <c r="EH51" s="748"/>
      <c r="EI51" s="748"/>
      <c r="EJ51" s="748"/>
      <c r="EK51" s="748"/>
      <c r="EL51" s="748"/>
      <c r="EM51" s="748"/>
      <c r="EN51" s="748"/>
      <c r="EO51" s="748"/>
      <c r="EP51" s="748"/>
      <c r="EQ51" s="748"/>
      <c r="ER51" s="748"/>
      <c r="ES51" s="748"/>
      <c r="ET51" s="748"/>
      <c r="EU51" s="748"/>
      <c r="EV51" s="748"/>
      <c r="EW51" s="748"/>
      <c r="EX51" s="748"/>
      <c r="EY51" s="748"/>
      <c r="EZ51" s="748"/>
      <c r="FA51" s="748"/>
      <c r="FB51" s="748"/>
      <c r="FC51" s="748"/>
      <c r="FD51" s="748"/>
      <c r="FE51" s="748"/>
      <c r="FF51" s="748"/>
      <c r="FG51" s="748"/>
      <c r="FH51" s="748"/>
      <c r="FI51" s="748"/>
    </row>
    <row r="52" spans="1:165" ht="9">
      <c r="A52" s="757"/>
      <c r="B52" s="757"/>
      <c r="C52" s="757"/>
      <c r="D52" s="757"/>
      <c r="E52" s="757"/>
      <c r="F52" s="757"/>
      <c r="G52" s="757"/>
      <c r="H52" s="757"/>
      <c r="I52" s="747"/>
      <c r="J52" s="747"/>
      <c r="K52" s="747"/>
      <c r="L52" s="747"/>
      <c r="M52" s="747"/>
      <c r="N52" s="747"/>
      <c r="O52" s="747"/>
      <c r="P52" s="747"/>
      <c r="Q52" s="747"/>
      <c r="R52" s="747"/>
      <c r="S52" s="747"/>
      <c r="T52" s="747"/>
      <c r="U52" s="747"/>
      <c r="V52" s="747"/>
      <c r="W52" s="747"/>
      <c r="X52" s="747"/>
      <c r="Y52" s="747"/>
      <c r="Z52" s="747"/>
      <c r="AA52" s="747"/>
      <c r="AB52" s="747"/>
      <c r="AC52" s="747"/>
      <c r="AD52" s="747"/>
      <c r="AE52" s="747"/>
      <c r="AF52" s="747"/>
      <c r="AG52" s="747"/>
      <c r="AH52" s="747"/>
      <c r="AI52" s="747"/>
      <c r="AJ52" s="747"/>
      <c r="AK52" s="747"/>
      <c r="AL52" s="747"/>
      <c r="AN52" s="744"/>
      <c r="AS52" s="754"/>
      <c r="AT52" s="747"/>
      <c r="AU52" s="748"/>
      <c r="AV52" s="748"/>
      <c r="AW52" s="748"/>
      <c r="AX52" s="748"/>
      <c r="AY52" s="748"/>
      <c r="AZ52" s="748"/>
      <c r="BA52" s="748"/>
      <c r="BB52" s="748"/>
      <c r="BC52" s="748"/>
      <c r="BD52" s="748"/>
      <c r="BE52" s="748"/>
      <c r="BF52" s="748"/>
      <c r="BG52" s="748"/>
      <c r="BH52" s="748"/>
      <c r="BI52" s="748"/>
      <c r="BJ52" s="748"/>
      <c r="BK52" s="748"/>
      <c r="BL52" s="748"/>
      <c r="BM52" s="748"/>
      <c r="BN52" s="748"/>
      <c r="BO52" s="748"/>
      <c r="BP52" s="748"/>
      <c r="BQ52" s="748"/>
      <c r="BR52" s="748"/>
      <c r="BS52" s="748"/>
      <c r="BT52" s="748"/>
      <c r="BU52" s="748"/>
      <c r="BV52" s="748"/>
      <c r="BW52" s="748"/>
      <c r="BX52" s="748"/>
      <c r="BY52" s="748"/>
      <c r="BZ52" s="748"/>
      <c r="CA52" s="748"/>
      <c r="CB52" s="748"/>
      <c r="CC52" s="748"/>
      <c r="CD52" s="748"/>
      <c r="CE52" s="748"/>
      <c r="CF52" s="748"/>
      <c r="CG52" s="748"/>
      <c r="CH52" s="748"/>
      <c r="CI52" s="748"/>
      <c r="CJ52" s="748"/>
      <c r="CK52" s="748"/>
      <c r="CL52" s="748"/>
      <c r="CM52" s="748"/>
      <c r="CN52" s="748"/>
      <c r="CO52" s="748"/>
      <c r="CP52" s="748"/>
      <c r="CQ52" s="748"/>
      <c r="CR52" s="748"/>
      <c r="CS52" s="748"/>
      <c r="CT52" s="748"/>
      <c r="CU52" s="748"/>
      <c r="CV52" s="748"/>
      <c r="CW52" s="748"/>
      <c r="CX52" s="748"/>
      <c r="CY52" s="748"/>
      <c r="CZ52" s="748"/>
      <c r="DA52" s="748"/>
      <c r="DB52" s="748"/>
      <c r="DC52" s="748"/>
      <c r="DD52" s="748"/>
      <c r="DE52" s="748"/>
      <c r="DF52" s="748"/>
      <c r="DG52" s="748"/>
      <c r="DH52" s="748"/>
      <c r="DI52" s="748"/>
      <c r="DJ52" s="748"/>
      <c r="DK52" s="748"/>
      <c r="DL52" s="748"/>
      <c r="DM52" s="748"/>
      <c r="DN52" s="748"/>
      <c r="DO52" s="748"/>
      <c r="DP52" s="748"/>
      <c r="DQ52" s="748"/>
      <c r="DR52" s="748"/>
      <c r="DS52" s="748"/>
      <c r="DT52" s="748"/>
      <c r="DU52" s="748"/>
      <c r="DV52" s="748"/>
      <c r="DW52" s="748"/>
      <c r="DX52" s="748"/>
      <c r="DY52" s="748"/>
      <c r="DZ52" s="748"/>
      <c r="EA52" s="748"/>
      <c r="EB52" s="748"/>
      <c r="EC52" s="748"/>
      <c r="ED52" s="748"/>
      <c r="EE52" s="748"/>
      <c r="EF52" s="748"/>
      <c r="EG52" s="748"/>
      <c r="EH52" s="748"/>
      <c r="EI52" s="748"/>
      <c r="EJ52" s="748"/>
      <c r="EK52" s="748"/>
      <c r="EL52" s="748"/>
      <c r="EM52" s="748"/>
      <c r="EN52" s="748"/>
      <c r="EO52" s="748"/>
      <c r="EP52" s="748"/>
      <c r="EQ52" s="748"/>
      <c r="ER52" s="748"/>
      <c r="ES52" s="748"/>
      <c r="ET52" s="748"/>
      <c r="EU52" s="748"/>
      <c r="EV52" s="748"/>
      <c r="EW52" s="748"/>
      <c r="EX52" s="748"/>
      <c r="EY52" s="748"/>
      <c r="EZ52" s="748"/>
      <c r="FA52" s="748"/>
      <c r="FB52" s="748"/>
      <c r="FC52" s="748"/>
      <c r="FD52" s="748"/>
      <c r="FE52" s="748"/>
      <c r="FF52" s="748"/>
      <c r="FG52" s="748"/>
      <c r="FH52" s="748"/>
      <c r="FI52" s="748"/>
    </row>
    <row r="53" spans="1:165" ht="9">
      <c r="A53" s="757"/>
      <c r="B53" s="757"/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  <c r="AC53" s="747"/>
      <c r="AD53" s="747"/>
      <c r="AE53" s="747"/>
      <c r="AF53" s="747"/>
      <c r="AG53" s="747"/>
      <c r="AH53" s="747"/>
      <c r="AI53" s="747"/>
      <c r="AJ53" s="747"/>
      <c r="AK53" s="747"/>
      <c r="AL53" s="747"/>
      <c r="AN53" s="744"/>
      <c r="AS53" s="754"/>
      <c r="AT53" s="747"/>
      <c r="AU53" s="748"/>
      <c r="AV53" s="748"/>
      <c r="AW53" s="748"/>
      <c r="AX53" s="748"/>
      <c r="AY53" s="748"/>
      <c r="AZ53" s="748"/>
      <c r="BA53" s="748"/>
      <c r="BB53" s="748"/>
      <c r="BC53" s="748"/>
      <c r="BD53" s="748"/>
      <c r="BE53" s="748"/>
      <c r="BF53" s="748"/>
      <c r="BG53" s="748"/>
      <c r="BH53" s="748"/>
      <c r="BI53" s="748"/>
      <c r="BJ53" s="748"/>
      <c r="BK53" s="748"/>
      <c r="BL53" s="748"/>
      <c r="BM53" s="748"/>
      <c r="BN53" s="748"/>
      <c r="BO53" s="748"/>
      <c r="BP53" s="748"/>
      <c r="BQ53" s="748"/>
      <c r="BR53" s="748"/>
      <c r="BS53" s="748"/>
      <c r="BT53" s="748"/>
      <c r="BU53" s="748"/>
      <c r="BV53" s="748"/>
      <c r="BW53" s="748"/>
      <c r="BX53" s="748"/>
      <c r="BY53" s="748"/>
      <c r="BZ53" s="748"/>
      <c r="CA53" s="748"/>
      <c r="CB53" s="748"/>
      <c r="CC53" s="748"/>
      <c r="CD53" s="748"/>
      <c r="CE53" s="748"/>
      <c r="CF53" s="748"/>
      <c r="CG53" s="748"/>
      <c r="CH53" s="748"/>
      <c r="CI53" s="748"/>
      <c r="CJ53" s="748"/>
      <c r="CK53" s="748"/>
      <c r="CL53" s="748"/>
      <c r="CM53" s="748"/>
      <c r="CN53" s="748"/>
      <c r="CO53" s="748"/>
      <c r="CP53" s="748"/>
      <c r="CQ53" s="748"/>
      <c r="CR53" s="748"/>
      <c r="CS53" s="748"/>
      <c r="CT53" s="748"/>
      <c r="CU53" s="748"/>
      <c r="CV53" s="748"/>
      <c r="CW53" s="748"/>
      <c r="CX53" s="748"/>
      <c r="CY53" s="748"/>
      <c r="CZ53" s="748"/>
      <c r="DA53" s="748"/>
      <c r="DB53" s="748"/>
      <c r="DC53" s="748"/>
      <c r="DD53" s="748"/>
      <c r="DE53" s="748"/>
      <c r="DF53" s="748"/>
      <c r="DG53" s="748"/>
      <c r="DH53" s="748"/>
      <c r="DI53" s="748"/>
      <c r="DJ53" s="748"/>
      <c r="DK53" s="748"/>
      <c r="DL53" s="748"/>
      <c r="DM53" s="748"/>
      <c r="DN53" s="748"/>
      <c r="DO53" s="748"/>
      <c r="DP53" s="748"/>
      <c r="DQ53" s="748"/>
      <c r="DR53" s="748"/>
      <c r="DS53" s="748"/>
      <c r="DT53" s="748"/>
      <c r="DU53" s="748"/>
      <c r="DV53" s="748"/>
      <c r="DW53" s="748"/>
      <c r="DX53" s="748"/>
      <c r="DY53" s="748"/>
      <c r="DZ53" s="748"/>
      <c r="EA53" s="748"/>
      <c r="EB53" s="748"/>
      <c r="EC53" s="748"/>
      <c r="ED53" s="748"/>
      <c r="EE53" s="748"/>
      <c r="EF53" s="748"/>
      <c r="EG53" s="748"/>
      <c r="EH53" s="748"/>
      <c r="EI53" s="748"/>
      <c r="EJ53" s="748"/>
      <c r="EK53" s="748"/>
      <c r="EL53" s="748"/>
      <c r="EM53" s="748"/>
      <c r="EN53" s="748"/>
      <c r="EO53" s="748"/>
      <c r="EP53" s="748"/>
      <c r="EQ53" s="748"/>
      <c r="ER53" s="748"/>
      <c r="ES53" s="748"/>
      <c r="ET53" s="748"/>
      <c r="EU53" s="748"/>
      <c r="EV53" s="748"/>
      <c r="EW53" s="748"/>
      <c r="EX53" s="748"/>
      <c r="EY53" s="748"/>
      <c r="EZ53" s="748"/>
      <c r="FA53" s="748"/>
      <c r="FB53" s="748"/>
      <c r="FC53" s="748"/>
      <c r="FD53" s="748"/>
      <c r="FE53" s="748"/>
      <c r="FF53" s="748"/>
      <c r="FG53" s="748"/>
      <c r="FH53" s="748"/>
      <c r="FI53" s="748"/>
    </row>
    <row r="54" spans="1:165" ht="9">
      <c r="A54" s="757"/>
      <c r="B54" s="757"/>
      <c r="C54" s="775"/>
      <c r="D54" s="757"/>
      <c r="E54" s="757"/>
      <c r="F54" s="775"/>
      <c r="G54" s="757"/>
      <c r="H54" s="757"/>
      <c r="I54" s="775"/>
      <c r="J54" s="775"/>
      <c r="K54" s="757"/>
      <c r="L54" s="757"/>
      <c r="M54" s="747"/>
      <c r="N54" s="747"/>
      <c r="O54" s="747"/>
      <c r="P54" s="747"/>
      <c r="Q54" s="747"/>
      <c r="R54" s="747"/>
      <c r="S54" s="747"/>
      <c r="T54" s="747"/>
      <c r="U54" s="747"/>
      <c r="V54" s="747"/>
      <c r="W54" s="747"/>
      <c r="X54" s="747"/>
      <c r="Y54" s="747"/>
      <c r="Z54" s="747"/>
      <c r="AA54" s="747"/>
      <c r="AB54" s="747"/>
      <c r="AC54" s="747"/>
      <c r="AD54" s="747"/>
      <c r="AE54" s="747"/>
      <c r="AF54" s="747"/>
      <c r="AG54" s="747"/>
      <c r="AH54" s="747"/>
      <c r="AI54" s="747"/>
      <c r="AJ54" s="747"/>
      <c r="AK54" s="747"/>
      <c r="AL54" s="747"/>
      <c r="AN54" s="744"/>
      <c r="AS54" s="754"/>
      <c r="AT54" s="747"/>
      <c r="AU54" s="748"/>
      <c r="AV54" s="748"/>
      <c r="AW54" s="748"/>
      <c r="AX54" s="748"/>
      <c r="AY54" s="748"/>
      <c r="AZ54" s="748"/>
      <c r="BA54" s="748"/>
      <c r="BB54" s="748"/>
      <c r="BC54" s="748"/>
      <c r="BD54" s="748"/>
      <c r="BE54" s="748"/>
      <c r="BF54" s="748"/>
      <c r="BG54" s="748"/>
      <c r="BH54" s="748"/>
      <c r="BI54" s="748"/>
      <c r="BJ54" s="748"/>
      <c r="BK54" s="748"/>
      <c r="BL54" s="748"/>
      <c r="BM54" s="748"/>
      <c r="BN54" s="748"/>
      <c r="BO54" s="748"/>
      <c r="BP54" s="748"/>
      <c r="BQ54" s="748"/>
      <c r="BR54" s="748"/>
      <c r="BS54" s="748"/>
      <c r="BT54" s="748"/>
      <c r="BU54" s="748"/>
      <c r="BV54" s="748"/>
      <c r="BW54" s="748"/>
      <c r="BX54" s="748"/>
      <c r="BY54" s="748"/>
      <c r="BZ54" s="748"/>
      <c r="CA54" s="748"/>
      <c r="CB54" s="748"/>
      <c r="CC54" s="748"/>
      <c r="CD54" s="748"/>
      <c r="CE54" s="748"/>
      <c r="CF54" s="748"/>
      <c r="CG54" s="748"/>
      <c r="CH54" s="748"/>
      <c r="CI54" s="748"/>
      <c r="CJ54" s="748"/>
      <c r="CK54" s="748"/>
      <c r="CL54" s="748"/>
      <c r="CM54" s="748"/>
      <c r="CN54" s="748"/>
      <c r="CO54" s="748"/>
      <c r="CP54" s="748"/>
      <c r="CQ54" s="748"/>
      <c r="CR54" s="748"/>
      <c r="CS54" s="748"/>
      <c r="CT54" s="748"/>
      <c r="CU54" s="748"/>
      <c r="CV54" s="748"/>
      <c r="CW54" s="748"/>
      <c r="CX54" s="748"/>
      <c r="CY54" s="748"/>
      <c r="CZ54" s="748"/>
      <c r="DA54" s="748"/>
      <c r="DB54" s="748"/>
      <c r="DC54" s="748"/>
      <c r="DD54" s="748"/>
      <c r="DE54" s="748"/>
      <c r="DF54" s="748"/>
      <c r="DG54" s="748"/>
      <c r="DH54" s="748"/>
      <c r="DI54" s="748"/>
      <c r="DJ54" s="748"/>
      <c r="DK54" s="748"/>
      <c r="DL54" s="748"/>
      <c r="DM54" s="748"/>
      <c r="DN54" s="748"/>
      <c r="DO54" s="748"/>
      <c r="DP54" s="748"/>
      <c r="DQ54" s="748"/>
      <c r="DR54" s="748"/>
      <c r="DS54" s="748"/>
      <c r="DT54" s="748"/>
      <c r="DU54" s="748"/>
      <c r="DV54" s="748"/>
      <c r="DW54" s="748"/>
      <c r="DX54" s="748"/>
      <c r="DY54" s="748"/>
      <c r="DZ54" s="748"/>
      <c r="EA54" s="748"/>
      <c r="EB54" s="748"/>
      <c r="EC54" s="748"/>
      <c r="ED54" s="748"/>
      <c r="EE54" s="748"/>
      <c r="EF54" s="748"/>
      <c r="EG54" s="748"/>
      <c r="EH54" s="748"/>
      <c r="EI54" s="748"/>
      <c r="EJ54" s="748"/>
      <c r="EK54" s="748"/>
      <c r="EL54" s="748"/>
      <c r="EM54" s="748"/>
      <c r="EN54" s="748"/>
      <c r="EO54" s="748"/>
      <c r="EP54" s="748"/>
      <c r="EQ54" s="748"/>
      <c r="ER54" s="748"/>
      <c r="ES54" s="748"/>
      <c r="ET54" s="748"/>
      <c r="EU54" s="748"/>
      <c r="EV54" s="748"/>
      <c r="EW54" s="748"/>
      <c r="EX54" s="748"/>
      <c r="EY54" s="748"/>
      <c r="EZ54" s="748"/>
      <c r="FA54" s="748"/>
      <c r="FB54" s="748"/>
      <c r="FC54" s="748"/>
      <c r="FD54" s="748"/>
      <c r="FE54" s="748"/>
      <c r="FF54" s="748"/>
      <c r="FG54" s="748"/>
      <c r="FH54" s="748"/>
      <c r="FI54" s="748"/>
    </row>
    <row r="55" spans="1:165" ht="9">
      <c r="A55" s="757"/>
      <c r="B55" s="757"/>
      <c r="C55" s="753"/>
      <c r="D55" s="753"/>
      <c r="E55" s="747"/>
      <c r="F55" s="753"/>
      <c r="G55" s="753"/>
      <c r="H55" s="747"/>
      <c r="I55" s="753"/>
      <c r="J55" s="753"/>
      <c r="K55" s="753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8"/>
      <c r="AC55" s="748"/>
      <c r="AD55" s="748"/>
      <c r="AE55" s="748"/>
      <c r="AF55" s="747"/>
      <c r="AG55" s="747"/>
      <c r="AH55" s="747"/>
      <c r="AI55" s="747"/>
      <c r="AJ55" s="747"/>
      <c r="AK55" s="747"/>
      <c r="AL55" s="747"/>
      <c r="AN55" s="744"/>
      <c r="AS55" s="754"/>
      <c r="AT55" s="747"/>
      <c r="AU55" s="748"/>
      <c r="AV55" s="748"/>
      <c r="AW55" s="748"/>
      <c r="AX55" s="748"/>
      <c r="AY55" s="748"/>
      <c r="AZ55" s="748"/>
      <c r="BA55" s="748"/>
      <c r="BB55" s="748"/>
      <c r="BC55" s="748"/>
      <c r="BD55" s="748"/>
      <c r="BE55" s="748"/>
      <c r="BF55" s="748"/>
      <c r="BG55" s="748"/>
      <c r="BH55" s="748"/>
      <c r="BI55" s="748"/>
      <c r="BJ55" s="748"/>
      <c r="BK55" s="748"/>
      <c r="BL55" s="748"/>
      <c r="BM55" s="748"/>
      <c r="BN55" s="748"/>
      <c r="BO55" s="748"/>
      <c r="BP55" s="748"/>
      <c r="BQ55" s="748"/>
      <c r="BR55" s="748"/>
      <c r="BS55" s="748"/>
      <c r="BT55" s="748"/>
      <c r="BU55" s="748"/>
      <c r="BV55" s="748"/>
      <c r="BW55" s="748"/>
      <c r="BX55" s="748"/>
      <c r="BY55" s="748"/>
      <c r="BZ55" s="748"/>
      <c r="CA55" s="748"/>
      <c r="CB55" s="748"/>
      <c r="CC55" s="748"/>
      <c r="CD55" s="748"/>
      <c r="CE55" s="748"/>
      <c r="CF55" s="748"/>
      <c r="CG55" s="748"/>
      <c r="CH55" s="748"/>
      <c r="CI55" s="748"/>
      <c r="CJ55" s="748"/>
      <c r="CK55" s="748"/>
      <c r="CL55" s="748"/>
      <c r="CM55" s="748"/>
      <c r="CN55" s="748"/>
      <c r="CO55" s="748"/>
      <c r="CP55" s="748"/>
      <c r="CQ55" s="748"/>
      <c r="CR55" s="748"/>
      <c r="CS55" s="748"/>
      <c r="CT55" s="748"/>
      <c r="CU55" s="748"/>
      <c r="CV55" s="748"/>
      <c r="CW55" s="748"/>
      <c r="CX55" s="748"/>
      <c r="CY55" s="748"/>
      <c r="CZ55" s="748"/>
      <c r="DA55" s="748"/>
      <c r="DB55" s="748"/>
      <c r="DC55" s="748"/>
      <c r="DD55" s="748"/>
      <c r="DE55" s="748"/>
      <c r="DF55" s="748"/>
      <c r="DG55" s="748"/>
      <c r="DH55" s="748"/>
      <c r="DI55" s="748"/>
      <c r="DJ55" s="748"/>
      <c r="DK55" s="748"/>
      <c r="DL55" s="748"/>
      <c r="DM55" s="748"/>
      <c r="DN55" s="748"/>
      <c r="DO55" s="748"/>
      <c r="DP55" s="748"/>
      <c r="DQ55" s="748"/>
      <c r="DR55" s="748"/>
      <c r="DS55" s="748"/>
      <c r="DT55" s="748"/>
      <c r="DU55" s="748"/>
      <c r="DV55" s="748"/>
      <c r="DW55" s="748"/>
      <c r="DX55" s="748"/>
      <c r="DY55" s="748"/>
      <c r="DZ55" s="748"/>
      <c r="EA55" s="748"/>
      <c r="EB55" s="748"/>
      <c r="EC55" s="748"/>
      <c r="ED55" s="748"/>
      <c r="EE55" s="748"/>
      <c r="EF55" s="748"/>
      <c r="EG55" s="748"/>
      <c r="EH55" s="748"/>
      <c r="EI55" s="748"/>
      <c r="EJ55" s="748"/>
      <c r="EK55" s="748"/>
      <c r="EL55" s="748"/>
      <c r="EM55" s="748"/>
      <c r="EN55" s="748"/>
      <c r="EO55" s="748"/>
      <c r="EP55" s="748"/>
      <c r="EQ55" s="748"/>
      <c r="ER55" s="748"/>
      <c r="ES55" s="748"/>
      <c r="ET55" s="748"/>
      <c r="EU55" s="748"/>
      <c r="EV55" s="748"/>
      <c r="EW55" s="748"/>
      <c r="EX55" s="748"/>
      <c r="EY55" s="748"/>
      <c r="EZ55" s="748"/>
      <c r="FA55" s="748"/>
      <c r="FB55" s="748"/>
      <c r="FC55" s="748"/>
      <c r="FD55" s="748"/>
      <c r="FE55" s="748"/>
      <c r="FF55" s="748"/>
      <c r="FG55" s="748"/>
      <c r="FH55" s="748"/>
      <c r="FI55" s="748"/>
    </row>
    <row r="56" spans="1:165" ht="9">
      <c r="A56" s="757"/>
      <c r="B56" s="757"/>
      <c r="C56" s="776"/>
      <c r="D56" s="776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8"/>
      <c r="AC56" s="748"/>
      <c r="AD56" s="748"/>
      <c r="AE56" s="748"/>
      <c r="AF56" s="747"/>
      <c r="AG56" s="747"/>
      <c r="AH56" s="747"/>
      <c r="AI56" s="747"/>
      <c r="AJ56" s="747"/>
      <c r="AK56" s="747"/>
      <c r="AL56" s="747"/>
      <c r="AN56" s="744"/>
      <c r="AS56" s="754"/>
      <c r="AT56" s="747"/>
      <c r="AU56" s="748"/>
      <c r="AV56" s="748"/>
      <c r="AW56" s="748"/>
      <c r="AX56" s="748"/>
      <c r="AY56" s="748"/>
      <c r="AZ56" s="748"/>
      <c r="BA56" s="748"/>
      <c r="BB56" s="748"/>
      <c r="BC56" s="748"/>
      <c r="BD56" s="748"/>
      <c r="BE56" s="748"/>
      <c r="BF56" s="748"/>
      <c r="BG56" s="748"/>
      <c r="BH56" s="748"/>
      <c r="BI56" s="748"/>
      <c r="BJ56" s="748"/>
      <c r="BK56" s="748"/>
      <c r="BL56" s="748"/>
      <c r="BM56" s="748"/>
      <c r="BN56" s="748"/>
      <c r="BO56" s="748"/>
      <c r="BP56" s="748"/>
      <c r="BQ56" s="748"/>
      <c r="BR56" s="748"/>
      <c r="BS56" s="748"/>
      <c r="BT56" s="748"/>
      <c r="BU56" s="748"/>
      <c r="BV56" s="748"/>
      <c r="BW56" s="748"/>
      <c r="BX56" s="748"/>
      <c r="BY56" s="748"/>
      <c r="BZ56" s="748"/>
      <c r="CA56" s="748"/>
      <c r="CB56" s="748"/>
      <c r="CC56" s="748"/>
      <c r="CD56" s="748"/>
      <c r="CE56" s="748"/>
      <c r="CF56" s="748"/>
      <c r="CG56" s="748"/>
      <c r="CH56" s="748"/>
      <c r="CI56" s="748"/>
      <c r="CJ56" s="748"/>
      <c r="CK56" s="748"/>
      <c r="CL56" s="748"/>
      <c r="CM56" s="748"/>
      <c r="CN56" s="748"/>
      <c r="CO56" s="748"/>
      <c r="CP56" s="748"/>
      <c r="CQ56" s="748"/>
      <c r="CR56" s="748"/>
      <c r="CS56" s="748"/>
      <c r="CT56" s="748"/>
      <c r="CU56" s="748"/>
      <c r="CV56" s="748"/>
      <c r="CW56" s="748"/>
      <c r="CX56" s="748"/>
      <c r="CY56" s="748"/>
      <c r="CZ56" s="748"/>
      <c r="DA56" s="748"/>
      <c r="DB56" s="748"/>
      <c r="DC56" s="748"/>
      <c r="DD56" s="748"/>
      <c r="DE56" s="748"/>
      <c r="DF56" s="748"/>
      <c r="DG56" s="748"/>
      <c r="DH56" s="748"/>
      <c r="DI56" s="748"/>
      <c r="DJ56" s="748"/>
      <c r="DK56" s="748"/>
      <c r="DL56" s="748"/>
      <c r="DM56" s="748"/>
      <c r="DN56" s="748"/>
      <c r="DO56" s="748"/>
      <c r="DP56" s="748"/>
      <c r="DQ56" s="748"/>
      <c r="DR56" s="748"/>
      <c r="DS56" s="748"/>
      <c r="DT56" s="748"/>
      <c r="DU56" s="748"/>
      <c r="DV56" s="748"/>
      <c r="DW56" s="748"/>
      <c r="DX56" s="748"/>
      <c r="DY56" s="748"/>
      <c r="DZ56" s="748"/>
      <c r="EA56" s="748"/>
      <c r="EB56" s="748"/>
      <c r="EC56" s="748"/>
      <c r="ED56" s="748"/>
      <c r="EE56" s="748"/>
      <c r="EF56" s="748"/>
      <c r="EG56" s="748"/>
      <c r="EH56" s="748"/>
      <c r="EI56" s="748"/>
      <c r="EJ56" s="748"/>
      <c r="EK56" s="748"/>
      <c r="EL56" s="748"/>
      <c r="EM56" s="748"/>
      <c r="EN56" s="748"/>
      <c r="EO56" s="748"/>
      <c r="EP56" s="748"/>
      <c r="EQ56" s="748"/>
      <c r="ER56" s="748"/>
      <c r="ES56" s="748"/>
      <c r="ET56" s="748"/>
      <c r="EU56" s="748"/>
      <c r="EV56" s="748"/>
      <c r="EW56" s="748"/>
      <c r="EX56" s="748"/>
      <c r="EY56" s="748"/>
      <c r="EZ56" s="748"/>
      <c r="FA56" s="748"/>
      <c r="FB56" s="748"/>
      <c r="FC56" s="748"/>
      <c r="FD56" s="748"/>
      <c r="FE56" s="748"/>
      <c r="FF56" s="748"/>
      <c r="FG56" s="748"/>
      <c r="FH56" s="748"/>
      <c r="FI56" s="748"/>
    </row>
    <row r="57" spans="1:165" ht="9">
      <c r="A57" s="757"/>
      <c r="B57" s="757"/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47"/>
      <c r="N57" s="747"/>
      <c r="O57" s="747"/>
      <c r="P57" s="747"/>
      <c r="Q57" s="747"/>
      <c r="R57" s="747"/>
      <c r="S57" s="747"/>
      <c r="T57" s="747"/>
      <c r="U57" s="747"/>
      <c r="V57" s="747"/>
      <c r="W57" s="747"/>
      <c r="X57" s="747"/>
      <c r="Y57" s="747"/>
      <c r="Z57" s="747"/>
      <c r="AA57" s="747"/>
      <c r="AB57" s="748"/>
      <c r="AC57" s="748"/>
      <c r="AD57" s="748"/>
      <c r="AE57" s="748"/>
      <c r="AF57" s="747"/>
      <c r="AG57" s="747"/>
      <c r="AH57" s="747"/>
      <c r="AI57" s="747"/>
      <c r="AJ57" s="747"/>
      <c r="AK57" s="747"/>
      <c r="AL57" s="747"/>
      <c r="AN57" s="744"/>
      <c r="AS57" s="754"/>
      <c r="AT57" s="747"/>
      <c r="AU57" s="748"/>
      <c r="AV57" s="748"/>
      <c r="AW57" s="748"/>
      <c r="AX57" s="748"/>
      <c r="AY57" s="748"/>
      <c r="AZ57" s="748"/>
      <c r="BA57" s="748"/>
      <c r="BB57" s="748"/>
      <c r="BC57" s="748"/>
      <c r="BD57" s="748"/>
      <c r="BE57" s="748"/>
      <c r="BF57" s="748"/>
      <c r="BG57" s="748"/>
      <c r="BH57" s="748"/>
      <c r="BI57" s="748"/>
      <c r="BJ57" s="748"/>
      <c r="BK57" s="748"/>
      <c r="BL57" s="748"/>
      <c r="BM57" s="748"/>
      <c r="BN57" s="748"/>
      <c r="BO57" s="748"/>
      <c r="BP57" s="748"/>
      <c r="BQ57" s="748"/>
      <c r="BR57" s="748"/>
      <c r="BS57" s="748"/>
      <c r="BT57" s="748"/>
      <c r="BU57" s="748"/>
      <c r="BV57" s="748"/>
      <c r="BW57" s="748"/>
      <c r="BX57" s="748"/>
      <c r="BY57" s="748"/>
      <c r="BZ57" s="748"/>
      <c r="CA57" s="748"/>
      <c r="CB57" s="748"/>
      <c r="CC57" s="748"/>
      <c r="CD57" s="748"/>
      <c r="CE57" s="748"/>
      <c r="CF57" s="748"/>
      <c r="CG57" s="748"/>
      <c r="CH57" s="748"/>
      <c r="CI57" s="748"/>
      <c r="CJ57" s="748"/>
      <c r="CK57" s="748"/>
      <c r="CL57" s="748"/>
      <c r="CM57" s="748"/>
      <c r="CN57" s="748"/>
      <c r="CO57" s="748"/>
      <c r="CP57" s="748"/>
      <c r="CQ57" s="748"/>
      <c r="CR57" s="748"/>
      <c r="CS57" s="748"/>
      <c r="CT57" s="748"/>
      <c r="CU57" s="748"/>
      <c r="CV57" s="748"/>
      <c r="CW57" s="748"/>
      <c r="CX57" s="748"/>
      <c r="CY57" s="748"/>
      <c r="CZ57" s="748"/>
      <c r="DA57" s="748"/>
      <c r="DB57" s="748"/>
      <c r="DC57" s="748"/>
      <c r="DD57" s="748"/>
      <c r="DE57" s="748"/>
      <c r="DF57" s="748"/>
      <c r="DG57" s="748"/>
      <c r="DH57" s="748"/>
      <c r="DI57" s="748"/>
      <c r="DJ57" s="748"/>
      <c r="DK57" s="748"/>
      <c r="DL57" s="748"/>
      <c r="DM57" s="748"/>
      <c r="DN57" s="748"/>
      <c r="DO57" s="748"/>
      <c r="DP57" s="748"/>
      <c r="DQ57" s="748"/>
      <c r="DR57" s="748"/>
      <c r="DS57" s="748"/>
      <c r="DT57" s="748"/>
      <c r="DU57" s="748"/>
      <c r="DV57" s="748"/>
      <c r="DW57" s="748"/>
      <c r="DX57" s="748"/>
      <c r="DY57" s="748"/>
      <c r="DZ57" s="748"/>
      <c r="EA57" s="748"/>
      <c r="EB57" s="748"/>
      <c r="EC57" s="748"/>
      <c r="ED57" s="748"/>
      <c r="EE57" s="748"/>
      <c r="EF57" s="748"/>
      <c r="EG57" s="748"/>
      <c r="EH57" s="748"/>
      <c r="EI57" s="748"/>
      <c r="EJ57" s="748"/>
      <c r="EK57" s="748"/>
      <c r="EL57" s="748"/>
      <c r="EM57" s="748"/>
      <c r="EN57" s="748"/>
      <c r="EO57" s="748"/>
      <c r="EP57" s="748"/>
      <c r="EQ57" s="748"/>
      <c r="ER57" s="748"/>
      <c r="ES57" s="748"/>
      <c r="ET57" s="748"/>
      <c r="EU57" s="748"/>
      <c r="EV57" s="748"/>
      <c r="EW57" s="748"/>
      <c r="EX57" s="748"/>
      <c r="EY57" s="748"/>
      <c r="EZ57" s="748"/>
      <c r="FA57" s="748"/>
      <c r="FB57" s="748"/>
      <c r="FC57" s="748"/>
      <c r="FD57" s="748"/>
      <c r="FE57" s="748"/>
      <c r="FF57" s="748"/>
      <c r="FG57" s="748"/>
      <c r="FH57" s="748"/>
      <c r="FI57" s="748"/>
    </row>
    <row r="58" spans="1:165" ht="9">
      <c r="A58" s="757"/>
      <c r="B58" s="777"/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8"/>
      <c r="AC58" s="748"/>
      <c r="AD58" s="748"/>
      <c r="AE58" s="748"/>
      <c r="AF58" s="747"/>
      <c r="AG58" s="747"/>
      <c r="AH58" s="747"/>
      <c r="AI58" s="747"/>
      <c r="AJ58" s="747"/>
      <c r="AK58" s="747"/>
      <c r="AL58" s="747"/>
      <c r="AN58" s="744"/>
      <c r="AS58" s="754"/>
      <c r="AT58" s="747"/>
      <c r="AU58" s="748"/>
      <c r="AV58" s="748"/>
      <c r="AW58" s="748"/>
      <c r="AX58" s="748"/>
      <c r="AY58" s="748"/>
      <c r="AZ58" s="748"/>
      <c r="BA58" s="748"/>
      <c r="BB58" s="748"/>
      <c r="BC58" s="748"/>
      <c r="BD58" s="748"/>
      <c r="BE58" s="748"/>
      <c r="BF58" s="748"/>
      <c r="BG58" s="748"/>
      <c r="BH58" s="748"/>
      <c r="BI58" s="748"/>
      <c r="BJ58" s="748"/>
      <c r="BK58" s="748"/>
      <c r="BL58" s="748"/>
      <c r="BM58" s="748"/>
      <c r="BN58" s="748"/>
      <c r="BO58" s="748"/>
      <c r="BP58" s="748"/>
      <c r="BQ58" s="748"/>
      <c r="BR58" s="748"/>
      <c r="BS58" s="748"/>
      <c r="BT58" s="748"/>
      <c r="BU58" s="748"/>
      <c r="BV58" s="748"/>
      <c r="BW58" s="748"/>
      <c r="BX58" s="748"/>
      <c r="BY58" s="748"/>
      <c r="BZ58" s="748"/>
      <c r="CA58" s="748"/>
      <c r="CB58" s="748"/>
      <c r="CC58" s="748"/>
      <c r="CD58" s="748"/>
      <c r="CE58" s="748"/>
      <c r="CF58" s="748"/>
      <c r="CG58" s="748"/>
      <c r="CH58" s="748"/>
      <c r="CI58" s="748"/>
      <c r="CJ58" s="748"/>
      <c r="CK58" s="748"/>
      <c r="CL58" s="748"/>
      <c r="CM58" s="748"/>
      <c r="CN58" s="748"/>
      <c r="CO58" s="748"/>
      <c r="CP58" s="748"/>
      <c r="CQ58" s="748"/>
      <c r="CR58" s="748"/>
      <c r="CS58" s="748"/>
      <c r="CT58" s="748"/>
      <c r="CU58" s="748"/>
      <c r="CV58" s="748"/>
      <c r="CW58" s="748"/>
      <c r="CX58" s="748"/>
      <c r="CY58" s="748"/>
      <c r="CZ58" s="748"/>
      <c r="DA58" s="748"/>
      <c r="DB58" s="748"/>
      <c r="DC58" s="748"/>
      <c r="DD58" s="748"/>
      <c r="DE58" s="748"/>
      <c r="DF58" s="748"/>
      <c r="DG58" s="748"/>
      <c r="DH58" s="748"/>
      <c r="DI58" s="748"/>
      <c r="DJ58" s="748"/>
      <c r="DK58" s="748"/>
      <c r="DL58" s="748"/>
      <c r="DM58" s="748"/>
      <c r="DN58" s="748"/>
      <c r="DO58" s="748"/>
      <c r="DP58" s="748"/>
      <c r="DQ58" s="748"/>
      <c r="DR58" s="748"/>
      <c r="DS58" s="748"/>
      <c r="DT58" s="748"/>
      <c r="DU58" s="748"/>
      <c r="DV58" s="748"/>
      <c r="DW58" s="748"/>
      <c r="DX58" s="748"/>
      <c r="DY58" s="748"/>
      <c r="DZ58" s="748"/>
      <c r="EA58" s="748"/>
      <c r="EB58" s="748"/>
      <c r="EC58" s="748"/>
      <c r="ED58" s="748"/>
      <c r="EE58" s="748"/>
      <c r="EF58" s="748"/>
      <c r="EG58" s="748"/>
      <c r="EH58" s="748"/>
      <c r="EI58" s="748"/>
      <c r="EJ58" s="748"/>
      <c r="EK58" s="748"/>
      <c r="EL58" s="748"/>
      <c r="EM58" s="748"/>
      <c r="EN58" s="748"/>
      <c r="EO58" s="748"/>
      <c r="EP58" s="748"/>
      <c r="EQ58" s="748"/>
      <c r="ER58" s="748"/>
      <c r="ES58" s="748"/>
      <c r="ET58" s="748"/>
      <c r="EU58" s="748"/>
      <c r="EV58" s="748"/>
      <c r="EW58" s="748"/>
      <c r="EX58" s="748"/>
      <c r="EY58" s="748"/>
      <c r="EZ58" s="748"/>
      <c r="FA58" s="748"/>
      <c r="FB58" s="748"/>
      <c r="FC58" s="748"/>
      <c r="FD58" s="748"/>
      <c r="FE58" s="748"/>
      <c r="FF58" s="748"/>
      <c r="FG58" s="748"/>
      <c r="FH58" s="748"/>
      <c r="FI58" s="748"/>
    </row>
    <row r="59" spans="1:165" ht="9">
      <c r="A59" s="757"/>
      <c r="B59" s="757"/>
      <c r="C59" s="757"/>
      <c r="D59" s="757"/>
      <c r="E59" s="75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47"/>
      <c r="Y59" s="747"/>
      <c r="Z59" s="747"/>
      <c r="AA59" s="747"/>
      <c r="AB59" s="748"/>
      <c r="AC59" s="748"/>
      <c r="AD59" s="748"/>
      <c r="AE59" s="748"/>
      <c r="AF59" s="747"/>
      <c r="AG59" s="747"/>
      <c r="AH59" s="747"/>
      <c r="AI59" s="747"/>
      <c r="AJ59" s="747"/>
      <c r="AK59" s="747"/>
      <c r="AL59" s="747"/>
      <c r="AN59" s="744"/>
      <c r="AS59" s="754"/>
      <c r="AT59" s="747"/>
      <c r="AU59" s="748"/>
      <c r="AV59" s="748"/>
      <c r="AW59" s="748"/>
      <c r="AX59" s="748"/>
      <c r="AY59" s="748"/>
      <c r="AZ59" s="748"/>
      <c r="BA59" s="748"/>
      <c r="BB59" s="748"/>
      <c r="BC59" s="748"/>
      <c r="BD59" s="748"/>
      <c r="BE59" s="748"/>
      <c r="BF59" s="748"/>
      <c r="BG59" s="748"/>
      <c r="BH59" s="748"/>
      <c r="BI59" s="748"/>
      <c r="BJ59" s="748"/>
      <c r="BK59" s="748"/>
      <c r="BL59" s="748"/>
      <c r="BM59" s="748"/>
      <c r="BN59" s="748"/>
      <c r="BO59" s="748"/>
      <c r="BP59" s="748"/>
      <c r="BQ59" s="748"/>
      <c r="BR59" s="748"/>
      <c r="BS59" s="748"/>
      <c r="BT59" s="748"/>
      <c r="BU59" s="748"/>
      <c r="BV59" s="748"/>
      <c r="BW59" s="748"/>
      <c r="BX59" s="748"/>
      <c r="BY59" s="748"/>
      <c r="BZ59" s="748"/>
      <c r="CA59" s="748"/>
      <c r="CB59" s="748"/>
      <c r="CC59" s="748"/>
      <c r="CD59" s="748"/>
      <c r="CE59" s="748"/>
      <c r="CF59" s="748"/>
      <c r="CG59" s="748"/>
      <c r="CH59" s="748"/>
      <c r="CI59" s="748"/>
      <c r="CJ59" s="748"/>
      <c r="CK59" s="748"/>
      <c r="CL59" s="748"/>
      <c r="CM59" s="748"/>
      <c r="CN59" s="748"/>
      <c r="CO59" s="748"/>
      <c r="CP59" s="748"/>
      <c r="CQ59" s="748"/>
      <c r="CR59" s="748"/>
      <c r="CS59" s="748"/>
      <c r="CT59" s="748"/>
      <c r="CU59" s="748"/>
      <c r="CV59" s="748"/>
      <c r="CW59" s="748"/>
      <c r="CX59" s="748"/>
      <c r="CY59" s="748"/>
      <c r="CZ59" s="748"/>
      <c r="DA59" s="748"/>
      <c r="DB59" s="748"/>
      <c r="DC59" s="748"/>
      <c r="DD59" s="748"/>
      <c r="DE59" s="748"/>
      <c r="DF59" s="748"/>
      <c r="DG59" s="748"/>
      <c r="DH59" s="748"/>
      <c r="DI59" s="748"/>
      <c r="DJ59" s="748"/>
      <c r="DK59" s="748"/>
      <c r="DL59" s="748"/>
      <c r="DM59" s="748"/>
      <c r="DN59" s="748"/>
      <c r="DO59" s="748"/>
      <c r="DP59" s="748"/>
      <c r="DQ59" s="748"/>
      <c r="DR59" s="748"/>
      <c r="DS59" s="748"/>
      <c r="DT59" s="748"/>
      <c r="DU59" s="748"/>
      <c r="DV59" s="748"/>
      <c r="DW59" s="748"/>
      <c r="DX59" s="748"/>
      <c r="DY59" s="748"/>
      <c r="DZ59" s="748"/>
      <c r="EA59" s="748"/>
      <c r="EB59" s="748"/>
      <c r="EC59" s="748"/>
      <c r="ED59" s="748"/>
      <c r="EE59" s="748"/>
      <c r="EF59" s="748"/>
      <c r="EG59" s="748"/>
      <c r="EH59" s="748"/>
      <c r="EI59" s="748"/>
      <c r="EJ59" s="748"/>
      <c r="EK59" s="748"/>
      <c r="EL59" s="748"/>
      <c r="EM59" s="748"/>
      <c r="EN59" s="748"/>
      <c r="EO59" s="748"/>
      <c r="EP59" s="748"/>
      <c r="EQ59" s="748"/>
      <c r="ER59" s="748"/>
      <c r="ES59" s="748"/>
      <c r="ET59" s="748"/>
      <c r="EU59" s="748"/>
      <c r="EV59" s="748"/>
      <c r="EW59" s="748"/>
      <c r="EX59" s="748"/>
      <c r="EY59" s="748"/>
      <c r="EZ59" s="748"/>
      <c r="FA59" s="748"/>
      <c r="FB59" s="748"/>
      <c r="FC59" s="748"/>
      <c r="FD59" s="748"/>
      <c r="FE59" s="748"/>
      <c r="FF59" s="748"/>
      <c r="FG59" s="748"/>
      <c r="FH59" s="748"/>
      <c r="FI59" s="748"/>
    </row>
    <row r="60" spans="6:165" ht="9"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47"/>
      <c r="Y60" s="747"/>
      <c r="Z60" s="747"/>
      <c r="AA60" s="747"/>
      <c r="AB60" s="748"/>
      <c r="AC60" s="748"/>
      <c r="AD60" s="748"/>
      <c r="AE60" s="748"/>
      <c r="AF60" s="747"/>
      <c r="AG60" s="747"/>
      <c r="AH60" s="747"/>
      <c r="AI60" s="747"/>
      <c r="AJ60" s="747"/>
      <c r="AK60" s="747"/>
      <c r="AL60" s="747"/>
      <c r="AN60" s="744"/>
      <c r="AS60" s="754"/>
      <c r="AT60" s="747"/>
      <c r="AU60" s="748"/>
      <c r="AV60" s="748"/>
      <c r="AW60" s="748"/>
      <c r="AX60" s="748"/>
      <c r="AY60" s="748"/>
      <c r="AZ60" s="748"/>
      <c r="BA60" s="748"/>
      <c r="BB60" s="748"/>
      <c r="BC60" s="748"/>
      <c r="BD60" s="748"/>
      <c r="BE60" s="748"/>
      <c r="BF60" s="748"/>
      <c r="BG60" s="748"/>
      <c r="BH60" s="748"/>
      <c r="BI60" s="748"/>
      <c r="BJ60" s="748"/>
      <c r="BK60" s="748"/>
      <c r="BL60" s="748"/>
      <c r="BM60" s="748"/>
      <c r="BN60" s="748"/>
      <c r="BO60" s="748"/>
      <c r="BP60" s="748"/>
      <c r="BQ60" s="748"/>
      <c r="BR60" s="748"/>
      <c r="BS60" s="748"/>
      <c r="BT60" s="748"/>
      <c r="BU60" s="748"/>
      <c r="BV60" s="748"/>
      <c r="BW60" s="748"/>
      <c r="BX60" s="748"/>
      <c r="BY60" s="748"/>
      <c r="BZ60" s="748"/>
      <c r="CA60" s="748"/>
      <c r="CB60" s="748"/>
      <c r="CC60" s="748"/>
      <c r="CD60" s="748"/>
      <c r="CE60" s="748"/>
      <c r="CF60" s="748"/>
      <c r="CG60" s="748"/>
      <c r="CH60" s="748"/>
      <c r="CI60" s="748"/>
      <c r="CJ60" s="748"/>
      <c r="CK60" s="748"/>
      <c r="CL60" s="748"/>
      <c r="CM60" s="748"/>
      <c r="CN60" s="748"/>
      <c r="CO60" s="748"/>
      <c r="CP60" s="748"/>
      <c r="CQ60" s="748"/>
      <c r="CR60" s="748"/>
      <c r="CS60" s="748"/>
      <c r="CT60" s="748"/>
      <c r="CU60" s="748"/>
      <c r="CV60" s="748"/>
      <c r="CW60" s="748"/>
      <c r="CX60" s="748"/>
      <c r="CY60" s="748"/>
      <c r="CZ60" s="748"/>
      <c r="DA60" s="748"/>
      <c r="DB60" s="748"/>
      <c r="DC60" s="748"/>
      <c r="DD60" s="748"/>
      <c r="DE60" s="748"/>
      <c r="DF60" s="748"/>
      <c r="DG60" s="748"/>
      <c r="DH60" s="748"/>
      <c r="DI60" s="748"/>
      <c r="DJ60" s="748"/>
      <c r="DK60" s="748"/>
      <c r="DL60" s="748"/>
      <c r="DM60" s="748"/>
      <c r="DN60" s="748"/>
      <c r="DO60" s="748"/>
      <c r="DP60" s="748"/>
      <c r="DQ60" s="748"/>
      <c r="DR60" s="748"/>
      <c r="DS60" s="748"/>
      <c r="DT60" s="748"/>
      <c r="DU60" s="748"/>
      <c r="DV60" s="748"/>
      <c r="DW60" s="748"/>
      <c r="DX60" s="748"/>
      <c r="DY60" s="748"/>
      <c r="DZ60" s="748"/>
      <c r="EA60" s="748"/>
      <c r="EB60" s="748"/>
      <c r="EC60" s="748"/>
      <c r="ED60" s="748"/>
      <c r="EE60" s="748"/>
      <c r="EF60" s="748"/>
      <c r="EG60" s="748"/>
      <c r="EH60" s="748"/>
      <c r="EI60" s="748"/>
      <c r="EJ60" s="748"/>
      <c r="EK60" s="748"/>
      <c r="EL60" s="748"/>
      <c r="EM60" s="748"/>
      <c r="EN60" s="748"/>
      <c r="EO60" s="748"/>
      <c r="EP60" s="748"/>
      <c r="EQ60" s="748"/>
      <c r="ER60" s="748"/>
      <c r="ES60" s="748"/>
      <c r="ET60" s="748"/>
      <c r="EU60" s="748"/>
      <c r="EV60" s="748"/>
      <c r="EW60" s="748"/>
      <c r="EX60" s="748"/>
      <c r="EY60" s="748"/>
      <c r="EZ60" s="748"/>
      <c r="FA60" s="748"/>
      <c r="FB60" s="748"/>
      <c r="FC60" s="748"/>
      <c r="FD60" s="748"/>
      <c r="FE60" s="748"/>
      <c r="FF60" s="748"/>
      <c r="FG60" s="748"/>
      <c r="FH60" s="748"/>
      <c r="FI60" s="748"/>
    </row>
    <row r="61" spans="6:165" ht="9"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8"/>
      <c r="AC61" s="748"/>
      <c r="AD61" s="748"/>
      <c r="AE61" s="748"/>
      <c r="AF61" s="747"/>
      <c r="AG61" s="747"/>
      <c r="AH61" s="747"/>
      <c r="AI61" s="747"/>
      <c r="AJ61" s="747"/>
      <c r="AK61" s="747"/>
      <c r="AL61" s="747"/>
      <c r="AN61" s="744"/>
      <c r="AS61" s="754"/>
      <c r="AT61" s="747"/>
      <c r="AU61" s="748"/>
      <c r="AV61" s="748"/>
      <c r="AW61" s="748"/>
      <c r="AX61" s="748"/>
      <c r="AY61" s="748"/>
      <c r="AZ61" s="748"/>
      <c r="BA61" s="748"/>
      <c r="BB61" s="748"/>
      <c r="BC61" s="748"/>
      <c r="BD61" s="748"/>
      <c r="BE61" s="748"/>
      <c r="BF61" s="748"/>
      <c r="BG61" s="748"/>
      <c r="BH61" s="748"/>
      <c r="BI61" s="748"/>
      <c r="BJ61" s="748"/>
      <c r="BK61" s="748"/>
      <c r="BL61" s="748"/>
      <c r="BM61" s="748"/>
      <c r="BN61" s="748"/>
      <c r="BO61" s="748"/>
      <c r="BP61" s="748"/>
      <c r="BQ61" s="748"/>
      <c r="BR61" s="748"/>
      <c r="BS61" s="748"/>
      <c r="BT61" s="748"/>
      <c r="BU61" s="748"/>
      <c r="BV61" s="748"/>
      <c r="BW61" s="748"/>
      <c r="BX61" s="748"/>
      <c r="BY61" s="748"/>
      <c r="BZ61" s="748"/>
      <c r="CA61" s="748"/>
      <c r="CB61" s="748"/>
      <c r="CC61" s="748"/>
      <c r="CD61" s="748"/>
      <c r="CE61" s="748"/>
      <c r="CF61" s="748"/>
      <c r="CG61" s="748"/>
      <c r="CH61" s="748"/>
      <c r="CI61" s="748"/>
      <c r="CJ61" s="748"/>
      <c r="CK61" s="748"/>
      <c r="CL61" s="748"/>
      <c r="CM61" s="748"/>
      <c r="CN61" s="748"/>
      <c r="CO61" s="748"/>
      <c r="CP61" s="748"/>
      <c r="CQ61" s="748"/>
      <c r="CR61" s="748"/>
      <c r="CS61" s="748"/>
      <c r="CT61" s="748"/>
      <c r="CU61" s="748"/>
      <c r="CV61" s="748"/>
      <c r="CW61" s="748"/>
      <c r="CX61" s="748"/>
      <c r="CY61" s="748"/>
      <c r="CZ61" s="748"/>
      <c r="DA61" s="748"/>
      <c r="DB61" s="748"/>
      <c r="DC61" s="748"/>
      <c r="DD61" s="748"/>
      <c r="DE61" s="748"/>
      <c r="DF61" s="748"/>
      <c r="DG61" s="748"/>
      <c r="DH61" s="748"/>
      <c r="DI61" s="748"/>
      <c r="DJ61" s="748"/>
      <c r="DK61" s="748"/>
      <c r="DL61" s="748"/>
      <c r="DM61" s="748"/>
      <c r="DN61" s="748"/>
      <c r="DO61" s="748"/>
      <c r="DP61" s="748"/>
      <c r="DQ61" s="748"/>
      <c r="DR61" s="748"/>
      <c r="DS61" s="748"/>
      <c r="DT61" s="748"/>
      <c r="DU61" s="748"/>
      <c r="DV61" s="748"/>
      <c r="DW61" s="748"/>
      <c r="DX61" s="748"/>
      <c r="DY61" s="748"/>
      <c r="DZ61" s="748"/>
      <c r="EA61" s="748"/>
      <c r="EB61" s="748"/>
      <c r="EC61" s="748"/>
      <c r="ED61" s="748"/>
      <c r="EE61" s="748"/>
      <c r="EF61" s="748"/>
      <c r="EG61" s="748"/>
      <c r="EH61" s="748"/>
      <c r="EI61" s="748"/>
      <c r="EJ61" s="748"/>
      <c r="EK61" s="748"/>
      <c r="EL61" s="748"/>
      <c r="EM61" s="748"/>
      <c r="EN61" s="748"/>
      <c r="EO61" s="748"/>
      <c r="EP61" s="748"/>
      <c r="EQ61" s="748"/>
      <c r="ER61" s="748"/>
      <c r="ES61" s="748"/>
      <c r="ET61" s="748"/>
      <c r="EU61" s="748"/>
      <c r="EV61" s="748"/>
      <c r="EW61" s="748"/>
      <c r="EX61" s="748"/>
      <c r="EY61" s="748"/>
      <c r="EZ61" s="748"/>
      <c r="FA61" s="748"/>
      <c r="FB61" s="748"/>
      <c r="FC61" s="748"/>
      <c r="FD61" s="748"/>
      <c r="FE61" s="748"/>
      <c r="FF61" s="748"/>
      <c r="FG61" s="748"/>
      <c r="FH61" s="748"/>
      <c r="FI61" s="748"/>
    </row>
    <row r="62" spans="6:165" ht="9"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8"/>
      <c r="AC62" s="748"/>
      <c r="AD62" s="748"/>
      <c r="AE62" s="748"/>
      <c r="AF62" s="747"/>
      <c r="AG62" s="747"/>
      <c r="AH62" s="747"/>
      <c r="AI62" s="747"/>
      <c r="AJ62" s="747"/>
      <c r="AK62" s="747"/>
      <c r="AL62" s="747"/>
      <c r="AN62" s="744"/>
      <c r="AS62" s="754"/>
      <c r="AT62" s="747"/>
      <c r="AU62" s="748"/>
      <c r="AV62" s="748"/>
      <c r="AW62" s="748"/>
      <c r="AX62" s="748"/>
      <c r="AY62" s="748"/>
      <c r="AZ62" s="748"/>
      <c r="BA62" s="748"/>
      <c r="BB62" s="748"/>
      <c r="BC62" s="748"/>
      <c r="BD62" s="748"/>
      <c r="BE62" s="748"/>
      <c r="BF62" s="748"/>
      <c r="BG62" s="748"/>
      <c r="BH62" s="748"/>
      <c r="BI62" s="748"/>
      <c r="BJ62" s="748"/>
      <c r="BK62" s="748"/>
      <c r="BL62" s="748"/>
      <c r="BM62" s="748"/>
      <c r="BN62" s="748"/>
      <c r="BO62" s="748"/>
      <c r="BP62" s="748"/>
      <c r="BQ62" s="748"/>
      <c r="BR62" s="748"/>
      <c r="BS62" s="748"/>
      <c r="BT62" s="748"/>
      <c r="BU62" s="748"/>
      <c r="BV62" s="748"/>
      <c r="BW62" s="748"/>
      <c r="BX62" s="748"/>
      <c r="BY62" s="748"/>
      <c r="BZ62" s="748"/>
      <c r="CA62" s="748"/>
      <c r="CB62" s="748"/>
      <c r="CC62" s="748"/>
      <c r="CD62" s="748"/>
      <c r="CE62" s="748"/>
      <c r="CF62" s="748"/>
      <c r="CG62" s="748"/>
      <c r="CH62" s="748"/>
      <c r="CI62" s="748"/>
      <c r="CJ62" s="748"/>
      <c r="CK62" s="748"/>
      <c r="CL62" s="748"/>
      <c r="CM62" s="748"/>
      <c r="CN62" s="748"/>
      <c r="CO62" s="748"/>
      <c r="CP62" s="748"/>
      <c r="CQ62" s="748"/>
      <c r="CR62" s="748"/>
      <c r="CS62" s="748"/>
      <c r="CT62" s="748"/>
      <c r="CU62" s="748"/>
      <c r="CV62" s="748"/>
      <c r="CW62" s="748"/>
      <c r="CX62" s="748"/>
      <c r="CY62" s="748"/>
      <c r="CZ62" s="748"/>
      <c r="DA62" s="748"/>
      <c r="DB62" s="748"/>
      <c r="DC62" s="748"/>
      <c r="DD62" s="748"/>
      <c r="DE62" s="748"/>
      <c r="DF62" s="748"/>
      <c r="DG62" s="748"/>
      <c r="DH62" s="748"/>
      <c r="DI62" s="748"/>
      <c r="DJ62" s="748"/>
      <c r="DK62" s="748"/>
      <c r="DL62" s="748"/>
      <c r="DM62" s="748"/>
      <c r="DN62" s="748"/>
      <c r="DO62" s="748"/>
      <c r="DP62" s="748"/>
      <c r="DQ62" s="748"/>
      <c r="DR62" s="748"/>
      <c r="DS62" s="748"/>
      <c r="DT62" s="748"/>
      <c r="DU62" s="748"/>
      <c r="DV62" s="748"/>
      <c r="DW62" s="748"/>
      <c r="DX62" s="748"/>
      <c r="DY62" s="748"/>
      <c r="DZ62" s="748"/>
      <c r="EA62" s="748"/>
      <c r="EB62" s="748"/>
      <c r="EC62" s="748"/>
      <c r="ED62" s="748"/>
      <c r="EE62" s="748"/>
      <c r="EF62" s="748"/>
      <c r="EG62" s="748"/>
      <c r="EH62" s="748"/>
      <c r="EI62" s="748"/>
      <c r="EJ62" s="748"/>
      <c r="EK62" s="748"/>
      <c r="EL62" s="748"/>
      <c r="EM62" s="748"/>
      <c r="EN62" s="748"/>
      <c r="EO62" s="748"/>
      <c r="EP62" s="748"/>
      <c r="EQ62" s="748"/>
      <c r="ER62" s="748"/>
      <c r="ES62" s="748"/>
      <c r="ET62" s="748"/>
      <c r="EU62" s="748"/>
      <c r="EV62" s="748"/>
      <c r="EW62" s="748"/>
      <c r="EX62" s="748"/>
      <c r="EY62" s="748"/>
      <c r="EZ62" s="748"/>
      <c r="FA62" s="748"/>
      <c r="FB62" s="748"/>
      <c r="FC62" s="748"/>
      <c r="FD62" s="748"/>
      <c r="FE62" s="748"/>
      <c r="FF62" s="748"/>
      <c r="FG62" s="748"/>
      <c r="FH62" s="748"/>
      <c r="FI62" s="748"/>
    </row>
    <row r="63" spans="6:165" ht="9">
      <c r="F63" s="747"/>
      <c r="G63" s="747"/>
      <c r="H63" s="747"/>
      <c r="I63" s="747"/>
      <c r="J63" s="747"/>
      <c r="K63" s="747"/>
      <c r="L63" s="747"/>
      <c r="M63" s="747"/>
      <c r="N63" s="747"/>
      <c r="O63" s="747"/>
      <c r="P63" s="747"/>
      <c r="Q63" s="747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8"/>
      <c r="AC63" s="748"/>
      <c r="AD63" s="748"/>
      <c r="AE63" s="748"/>
      <c r="AF63" s="747"/>
      <c r="AG63" s="747"/>
      <c r="AH63" s="747"/>
      <c r="AI63" s="747"/>
      <c r="AJ63" s="747"/>
      <c r="AK63" s="747"/>
      <c r="AL63" s="747"/>
      <c r="AN63" s="744"/>
      <c r="AS63" s="754"/>
      <c r="AT63" s="747"/>
      <c r="AU63" s="748"/>
      <c r="AV63" s="748"/>
      <c r="AW63" s="748"/>
      <c r="AX63" s="748"/>
      <c r="AY63" s="748"/>
      <c r="AZ63" s="748"/>
      <c r="BA63" s="748"/>
      <c r="BB63" s="748"/>
      <c r="BC63" s="748"/>
      <c r="BD63" s="748"/>
      <c r="BE63" s="748"/>
      <c r="BF63" s="748"/>
      <c r="BG63" s="748"/>
      <c r="BH63" s="748"/>
      <c r="BI63" s="748"/>
      <c r="BJ63" s="748"/>
      <c r="BK63" s="748"/>
      <c r="BL63" s="748"/>
      <c r="BM63" s="748"/>
      <c r="BN63" s="748"/>
      <c r="BO63" s="748"/>
      <c r="BP63" s="748"/>
      <c r="BQ63" s="748"/>
      <c r="BR63" s="748"/>
      <c r="BS63" s="748"/>
      <c r="BT63" s="748"/>
      <c r="BU63" s="748"/>
      <c r="BV63" s="748"/>
      <c r="BW63" s="748"/>
      <c r="BX63" s="748"/>
      <c r="BY63" s="748"/>
      <c r="BZ63" s="748"/>
      <c r="CA63" s="748"/>
      <c r="CB63" s="748"/>
      <c r="CC63" s="748"/>
      <c r="CD63" s="748"/>
      <c r="CE63" s="748"/>
      <c r="CF63" s="748"/>
      <c r="CG63" s="748"/>
      <c r="CH63" s="748"/>
      <c r="CI63" s="748"/>
      <c r="CJ63" s="748"/>
      <c r="CK63" s="748"/>
      <c r="CL63" s="748"/>
      <c r="CM63" s="748"/>
      <c r="CN63" s="748"/>
      <c r="CO63" s="748"/>
      <c r="CP63" s="748"/>
      <c r="CQ63" s="748"/>
      <c r="CR63" s="748"/>
      <c r="CS63" s="748"/>
      <c r="CT63" s="748"/>
      <c r="CU63" s="748"/>
      <c r="CV63" s="748"/>
      <c r="CW63" s="748"/>
      <c r="CX63" s="748"/>
      <c r="CY63" s="748"/>
      <c r="CZ63" s="748"/>
      <c r="DA63" s="748"/>
      <c r="DB63" s="748"/>
      <c r="DC63" s="748"/>
      <c r="DD63" s="748"/>
      <c r="DE63" s="748"/>
      <c r="DF63" s="748"/>
      <c r="DG63" s="748"/>
      <c r="DH63" s="748"/>
      <c r="DI63" s="748"/>
      <c r="DJ63" s="748"/>
      <c r="DK63" s="748"/>
      <c r="DL63" s="748"/>
      <c r="DM63" s="748"/>
      <c r="DN63" s="748"/>
      <c r="DO63" s="748"/>
      <c r="DP63" s="748"/>
      <c r="DQ63" s="748"/>
      <c r="DR63" s="748"/>
      <c r="DS63" s="748"/>
      <c r="DT63" s="748"/>
      <c r="DU63" s="748"/>
      <c r="DV63" s="748"/>
      <c r="DW63" s="748"/>
      <c r="DX63" s="748"/>
      <c r="DY63" s="748"/>
      <c r="DZ63" s="748"/>
      <c r="EA63" s="748"/>
      <c r="EB63" s="748"/>
      <c r="EC63" s="748"/>
      <c r="ED63" s="748"/>
      <c r="EE63" s="748"/>
      <c r="EF63" s="748"/>
      <c r="EG63" s="748"/>
      <c r="EH63" s="748"/>
      <c r="EI63" s="748"/>
      <c r="EJ63" s="748"/>
      <c r="EK63" s="748"/>
      <c r="EL63" s="748"/>
      <c r="EM63" s="748"/>
      <c r="EN63" s="748"/>
      <c r="EO63" s="748"/>
      <c r="EP63" s="748"/>
      <c r="EQ63" s="748"/>
      <c r="ER63" s="748"/>
      <c r="ES63" s="748"/>
      <c r="ET63" s="748"/>
      <c r="EU63" s="748"/>
      <c r="EV63" s="748"/>
      <c r="EW63" s="748"/>
      <c r="EX63" s="748"/>
      <c r="EY63" s="748"/>
      <c r="EZ63" s="748"/>
      <c r="FA63" s="748"/>
      <c r="FB63" s="748"/>
      <c r="FC63" s="748"/>
      <c r="FD63" s="748"/>
      <c r="FE63" s="748"/>
      <c r="FF63" s="748"/>
      <c r="FG63" s="748"/>
      <c r="FH63" s="748"/>
      <c r="FI63" s="748"/>
    </row>
    <row r="64" spans="6:165" ht="9">
      <c r="F64" s="747"/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8"/>
      <c r="AC64" s="748"/>
      <c r="AD64" s="748"/>
      <c r="AE64" s="748"/>
      <c r="AF64" s="747"/>
      <c r="AG64" s="747"/>
      <c r="AH64" s="747"/>
      <c r="AI64" s="747"/>
      <c r="AJ64" s="747"/>
      <c r="AK64" s="747"/>
      <c r="AL64" s="747"/>
      <c r="AM64" s="747"/>
      <c r="AN64" s="747"/>
      <c r="AO64" s="747"/>
      <c r="AP64" s="747"/>
      <c r="AQ64" s="747"/>
      <c r="AR64" s="747"/>
      <c r="AS64" s="754"/>
      <c r="AT64" s="747"/>
      <c r="AU64" s="748"/>
      <c r="AV64" s="748"/>
      <c r="AW64" s="748"/>
      <c r="AX64" s="748"/>
      <c r="AY64" s="748"/>
      <c r="AZ64" s="748"/>
      <c r="BA64" s="748"/>
      <c r="BB64" s="748"/>
      <c r="BC64" s="748"/>
      <c r="BD64" s="748"/>
      <c r="BE64" s="748"/>
      <c r="BF64" s="748"/>
      <c r="BG64" s="748"/>
      <c r="BH64" s="748"/>
      <c r="BI64" s="748"/>
      <c r="BJ64" s="748"/>
      <c r="BK64" s="748"/>
      <c r="BL64" s="748"/>
      <c r="BM64" s="748"/>
      <c r="BN64" s="748"/>
      <c r="BO64" s="748"/>
      <c r="BP64" s="748"/>
      <c r="BQ64" s="748"/>
      <c r="BR64" s="748"/>
      <c r="BS64" s="748"/>
      <c r="BT64" s="748"/>
      <c r="BU64" s="748"/>
      <c r="BV64" s="748"/>
      <c r="BW64" s="748"/>
      <c r="BX64" s="748"/>
      <c r="BY64" s="748"/>
      <c r="BZ64" s="748"/>
      <c r="CA64" s="748"/>
      <c r="CB64" s="748"/>
      <c r="CC64" s="748"/>
      <c r="CD64" s="748"/>
      <c r="CE64" s="748"/>
      <c r="CF64" s="748"/>
      <c r="CG64" s="748"/>
      <c r="CH64" s="748"/>
      <c r="CI64" s="748"/>
      <c r="CJ64" s="748"/>
      <c r="CK64" s="748"/>
      <c r="CL64" s="748"/>
      <c r="CM64" s="748"/>
      <c r="CN64" s="748"/>
      <c r="CO64" s="748"/>
      <c r="CP64" s="748"/>
      <c r="CQ64" s="748"/>
      <c r="CR64" s="748"/>
      <c r="CS64" s="748"/>
      <c r="CT64" s="748"/>
      <c r="CU64" s="748"/>
      <c r="CV64" s="748"/>
      <c r="CW64" s="748"/>
      <c r="CX64" s="748"/>
      <c r="CY64" s="748"/>
      <c r="CZ64" s="748"/>
      <c r="DA64" s="748"/>
      <c r="DB64" s="748"/>
      <c r="DC64" s="748"/>
      <c r="DD64" s="748"/>
      <c r="DE64" s="748"/>
      <c r="DF64" s="748"/>
      <c r="DG64" s="748"/>
      <c r="DH64" s="748"/>
      <c r="DI64" s="748"/>
      <c r="DJ64" s="748"/>
      <c r="DK64" s="748"/>
      <c r="DL64" s="748"/>
      <c r="DM64" s="748"/>
      <c r="DN64" s="748"/>
      <c r="DO64" s="748"/>
      <c r="DP64" s="748"/>
      <c r="DQ64" s="748"/>
      <c r="DR64" s="748"/>
      <c r="DS64" s="748"/>
      <c r="DT64" s="748"/>
      <c r="DU64" s="748"/>
      <c r="DV64" s="748"/>
      <c r="DW64" s="748"/>
      <c r="DX64" s="748"/>
      <c r="DY64" s="748"/>
      <c r="DZ64" s="748"/>
      <c r="EA64" s="748"/>
      <c r="EB64" s="748"/>
      <c r="EC64" s="748"/>
      <c r="ED64" s="748"/>
      <c r="EE64" s="748"/>
      <c r="EF64" s="748"/>
      <c r="EG64" s="748"/>
      <c r="EH64" s="748"/>
      <c r="EI64" s="748"/>
      <c r="EJ64" s="748"/>
      <c r="EK64" s="748"/>
      <c r="EL64" s="748"/>
      <c r="EM64" s="748"/>
      <c r="EN64" s="748"/>
      <c r="EO64" s="748"/>
      <c r="EP64" s="748"/>
      <c r="EQ64" s="748"/>
      <c r="ER64" s="748"/>
      <c r="ES64" s="748"/>
      <c r="ET64" s="748"/>
      <c r="EU64" s="748"/>
      <c r="EV64" s="748"/>
      <c r="EW64" s="748"/>
      <c r="EX64" s="748"/>
      <c r="EY64" s="748"/>
      <c r="EZ64" s="748"/>
      <c r="FA64" s="748"/>
      <c r="FB64" s="748"/>
      <c r="FC64" s="748"/>
      <c r="FD64" s="748"/>
      <c r="FE64" s="748"/>
      <c r="FF64" s="748"/>
      <c r="FG64" s="748"/>
      <c r="FH64" s="748"/>
      <c r="FI64" s="748"/>
    </row>
    <row r="65" spans="6:165" ht="9"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8"/>
      <c r="AC65" s="748"/>
      <c r="AD65" s="748"/>
      <c r="AE65" s="748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754"/>
      <c r="AT65" s="747"/>
      <c r="AU65" s="748"/>
      <c r="AV65" s="748"/>
      <c r="AW65" s="748"/>
      <c r="AX65" s="748"/>
      <c r="AY65" s="748"/>
      <c r="AZ65" s="748"/>
      <c r="BA65" s="748"/>
      <c r="BB65" s="748"/>
      <c r="BC65" s="748"/>
      <c r="BD65" s="748"/>
      <c r="BE65" s="748"/>
      <c r="BF65" s="748"/>
      <c r="BG65" s="748"/>
      <c r="BH65" s="748"/>
      <c r="BI65" s="748"/>
      <c r="BJ65" s="748"/>
      <c r="BK65" s="748"/>
      <c r="BL65" s="748"/>
      <c r="BM65" s="748"/>
      <c r="BN65" s="748"/>
      <c r="BO65" s="748"/>
      <c r="BP65" s="748"/>
      <c r="BQ65" s="748"/>
      <c r="BR65" s="748"/>
      <c r="BS65" s="748"/>
      <c r="BT65" s="748"/>
      <c r="BU65" s="748"/>
      <c r="BV65" s="748"/>
      <c r="BW65" s="748"/>
      <c r="BX65" s="748"/>
      <c r="BY65" s="748"/>
      <c r="BZ65" s="748"/>
      <c r="CA65" s="748"/>
      <c r="CB65" s="748"/>
      <c r="CC65" s="748"/>
      <c r="CD65" s="748"/>
      <c r="CE65" s="748"/>
      <c r="CF65" s="748"/>
      <c r="CG65" s="748"/>
      <c r="CH65" s="748"/>
      <c r="CI65" s="748"/>
      <c r="CJ65" s="748"/>
      <c r="CK65" s="748"/>
      <c r="CL65" s="748"/>
      <c r="CM65" s="748"/>
      <c r="CN65" s="748"/>
      <c r="CO65" s="748"/>
      <c r="CP65" s="748"/>
      <c r="CQ65" s="748"/>
      <c r="CR65" s="748"/>
      <c r="CS65" s="748"/>
      <c r="CT65" s="748"/>
      <c r="CU65" s="748"/>
      <c r="CV65" s="748"/>
      <c r="CW65" s="748"/>
      <c r="CX65" s="748"/>
      <c r="CY65" s="748"/>
      <c r="CZ65" s="748"/>
      <c r="DA65" s="748"/>
      <c r="DB65" s="748"/>
      <c r="DC65" s="748"/>
      <c r="DD65" s="748"/>
      <c r="DE65" s="748"/>
      <c r="DF65" s="748"/>
      <c r="DG65" s="748"/>
      <c r="DH65" s="748"/>
      <c r="DI65" s="748"/>
      <c r="DJ65" s="748"/>
      <c r="DK65" s="748"/>
      <c r="DL65" s="748"/>
      <c r="DM65" s="748"/>
      <c r="DN65" s="748"/>
      <c r="DO65" s="748"/>
      <c r="DP65" s="748"/>
      <c r="DQ65" s="748"/>
      <c r="DR65" s="748"/>
      <c r="DS65" s="748"/>
      <c r="DT65" s="748"/>
      <c r="DU65" s="748"/>
      <c r="DV65" s="748"/>
      <c r="DW65" s="748"/>
      <c r="DX65" s="748"/>
      <c r="DY65" s="748"/>
      <c r="DZ65" s="748"/>
      <c r="EA65" s="748"/>
      <c r="EB65" s="748"/>
      <c r="EC65" s="748"/>
      <c r="ED65" s="748"/>
      <c r="EE65" s="748"/>
      <c r="EF65" s="748"/>
      <c r="EG65" s="748"/>
      <c r="EH65" s="748"/>
      <c r="EI65" s="748"/>
      <c r="EJ65" s="748"/>
      <c r="EK65" s="748"/>
      <c r="EL65" s="748"/>
      <c r="EM65" s="748"/>
      <c r="EN65" s="748"/>
      <c r="EO65" s="748"/>
      <c r="EP65" s="748"/>
      <c r="EQ65" s="748"/>
      <c r="ER65" s="748"/>
      <c r="ES65" s="748"/>
      <c r="ET65" s="748"/>
      <c r="EU65" s="748"/>
      <c r="EV65" s="748"/>
      <c r="EW65" s="748"/>
      <c r="EX65" s="748"/>
      <c r="EY65" s="748"/>
      <c r="EZ65" s="748"/>
      <c r="FA65" s="748"/>
      <c r="FB65" s="748"/>
      <c r="FC65" s="748"/>
      <c r="FD65" s="748"/>
      <c r="FE65" s="748"/>
      <c r="FF65" s="748"/>
      <c r="FG65" s="748"/>
      <c r="FH65" s="748"/>
      <c r="FI65" s="748"/>
    </row>
    <row r="66" spans="6:165" ht="9">
      <c r="F66" s="747"/>
      <c r="G66" s="747"/>
      <c r="H66" s="747"/>
      <c r="I66" s="747"/>
      <c r="J66" s="747"/>
      <c r="K66" s="747"/>
      <c r="L66" s="747"/>
      <c r="M66" s="747"/>
      <c r="N66" s="747"/>
      <c r="O66" s="747"/>
      <c r="P66" s="747"/>
      <c r="Q66" s="747"/>
      <c r="R66" s="747"/>
      <c r="S66" s="747"/>
      <c r="T66" s="747"/>
      <c r="U66" s="747"/>
      <c r="V66" s="747"/>
      <c r="W66" s="747"/>
      <c r="X66" s="747"/>
      <c r="Y66" s="747"/>
      <c r="Z66" s="747"/>
      <c r="AA66" s="747"/>
      <c r="AB66" s="748"/>
      <c r="AC66" s="748"/>
      <c r="AD66" s="748"/>
      <c r="AE66" s="748"/>
      <c r="AF66" s="747"/>
      <c r="AG66" s="747"/>
      <c r="AH66" s="747"/>
      <c r="AI66" s="747"/>
      <c r="AJ66" s="747"/>
      <c r="AK66" s="747"/>
      <c r="AL66" s="747"/>
      <c r="AM66" s="747"/>
      <c r="AN66" s="747"/>
      <c r="AO66" s="747"/>
      <c r="AP66" s="747"/>
      <c r="AQ66" s="747"/>
      <c r="AR66" s="747"/>
      <c r="AS66" s="754"/>
      <c r="AT66" s="747"/>
      <c r="AU66" s="748"/>
      <c r="AV66" s="748"/>
      <c r="AW66" s="748"/>
      <c r="AX66" s="748"/>
      <c r="AY66" s="748"/>
      <c r="AZ66" s="748"/>
      <c r="BA66" s="748"/>
      <c r="BB66" s="748"/>
      <c r="BC66" s="748"/>
      <c r="BD66" s="748"/>
      <c r="BE66" s="748"/>
      <c r="BF66" s="748"/>
      <c r="BG66" s="748"/>
      <c r="BH66" s="748"/>
      <c r="BI66" s="748"/>
      <c r="BJ66" s="748"/>
      <c r="BK66" s="748"/>
      <c r="BL66" s="748"/>
      <c r="BM66" s="748"/>
      <c r="BN66" s="748"/>
      <c r="BO66" s="748"/>
      <c r="BP66" s="748"/>
      <c r="BQ66" s="748"/>
      <c r="BR66" s="748"/>
      <c r="BS66" s="748"/>
      <c r="BT66" s="748"/>
      <c r="BU66" s="748"/>
      <c r="BV66" s="748"/>
      <c r="BW66" s="748"/>
      <c r="BX66" s="748"/>
      <c r="BY66" s="748"/>
      <c r="BZ66" s="748"/>
      <c r="CA66" s="748"/>
      <c r="CB66" s="748"/>
      <c r="CC66" s="748"/>
      <c r="CD66" s="748"/>
      <c r="CE66" s="748"/>
      <c r="CF66" s="748"/>
      <c r="CG66" s="748"/>
      <c r="CH66" s="748"/>
      <c r="CI66" s="748"/>
      <c r="CJ66" s="748"/>
      <c r="CK66" s="748"/>
      <c r="CL66" s="748"/>
      <c r="CM66" s="748"/>
      <c r="CN66" s="748"/>
      <c r="CO66" s="748"/>
      <c r="CP66" s="748"/>
      <c r="CQ66" s="748"/>
      <c r="CR66" s="748"/>
      <c r="CS66" s="748"/>
      <c r="CT66" s="748"/>
      <c r="CU66" s="748"/>
      <c r="CV66" s="748"/>
      <c r="CW66" s="748"/>
      <c r="CX66" s="748"/>
      <c r="CY66" s="748"/>
      <c r="CZ66" s="748"/>
      <c r="DA66" s="748"/>
      <c r="DB66" s="748"/>
      <c r="DC66" s="748"/>
      <c r="DD66" s="748"/>
      <c r="DE66" s="748"/>
      <c r="DF66" s="748"/>
      <c r="DG66" s="748"/>
      <c r="DH66" s="748"/>
      <c r="DI66" s="748"/>
      <c r="DJ66" s="748"/>
      <c r="DK66" s="748"/>
      <c r="DL66" s="748"/>
      <c r="DM66" s="748"/>
      <c r="DN66" s="748"/>
      <c r="DO66" s="748"/>
      <c r="DP66" s="748"/>
      <c r="DQ66" s="748"/>
      <c r="DR66" s="748"/>
      <c r="DS66" s="748"/>
      <c r="DT66" s="748"/>
      <c r="DU66" s="748"/>
      <c r="DV66" s="748"/>
      <c r="DW66" s="748"/>
      <c r="DX66" s="748"/>
      <c r="DY66" s="748"/>
      <c r="DZ66" s="748"/>
      <c r="EA66" s="748"/>
      <c r="EB66" s="748"/>
      <c r="EC66" s="748"/>
      <c r="ED66" s="748"/>
      <c r="EE66" s="748"/>
      <c r="EF66" s="748"/>
      <c r="EG66" s="748"/>
      <c r="EH66" s="748"/>
      <c r="EI66" s="748"/>
      <c r="EJ66" s="748"/>
      <c r="EK66" s="748"/>
      <c r="EL66" s="748"/>
      <c r="EM66" s="748"/>
      <c r="EN66" s="748"/>
      <c r="EO66" s="748"/>
      <c r="EP66" s="748"/>
      <c r="EQ66" s="748"/>
      <c r="ER66" s="748"/>
      <c r="ES66" s="748"/>
      <c r="ET66" s="748"/>
      <c r="EU66" s="748"/>
      <c r="EV66" s="748"/>
      <c r="EW66" s="748"/>
      <c r="EX66" s="748"/>
      <c r="EY66" s="748"/>
      <c r="EZ66" s="748"/>
      <c r="FA66" s="748"/>
      <c r="FB66" s="748"/>
      <c r="FC66" s="748"/>
      <c r="FD66" s="748"/>
      <c r="FE66" s="748"/>
      <c r="FF66" s="748"/>
      <c r="FG66" s="748"/>
      <c r="FH66" s="748"/>
      <c r="FI66" s="748"/>
    </row>
    <row r="67" spans="6:165" ht="9"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7"/>
      <c r="V67" s="747"/>
      <c r="W67" s="747"/>
      <c r="X67" s="747"/>
      <c r="Y67" s="747"/>
      <c r="Z67" s="747"/>
      <c r="AA67" s="747"/>
      <c r="AB67" s="748"/>
      <c r="AC67" s="748"/>
      <c r="AD67" s="748"/>
      <c r="AE67" s="748"/>
      <c r="AF67" s="747"/>
      <c r="AG67" s="747"/>
      <c r="AH67" s="747"/>
      <c r="AI67" s="747"/>
      <c r="AJ67" s="747"/>
      <c r="AK67" s="747"/>
      <c r="AL67" s="747"/>
      <c r="AM67" s="747"/>
      <c r="AN67" s="747"/>
      <c r="AO67" s="747"/>
      <c r="AP67" s="747"/>
      <c r="AQ67" s="747"/>
      <c r="AR67" s="747"/>
      <c r="AS67" s="754"/>
      <c r="AT67" s="747"/>
      <c r="AU67" s="748"/>
      <c r="AV67" s="748"/>
      <c r="AW67" s="748"/>
      <c r="AX67" s="748"/>
      <c r="AY67" s="748"/>
      <c r="AZ67" s="748"/>
      <c r="BA67" s="748"/>
      <c r="BB67" s="748"/>
      <c r="BC67" s="748"/>
      <c r="BD67" s="748"/>
      <c r="BE67" s="748"/>
      <c r="BF67" s="748"/>
      <c r="BG67" s="748"/>
      <c r="BH67" s="748"/>
      <c r="BI67" s="748"/>
      <c r="BJ67" s="748"/>
      <c r="BK67" s="748"/>
      <c r="BL67" s="748"/>
      <c r="BM67" s="748"/>
      <c r="BN67" s="748"/>
      <c r="BO67" s="748"/>
      <c r="BP67" s="748"/>
      <c r="BQ67" s="748"/>
      <c r="BR67" s="748"/>
      <c r="BS67" s="748"/>
      <c r="BT67" s="748"/>
      <c r="BU67" s="748"/>
      <c r="BV67" s="748"/>
      <c r="BW67" s="748"/>
      <c r="BX67" s="748"/>
      <c r="BY67" s="748"/>
      <c r="BZ67" s="748"/>
      <c r="CA67" s="748"/>
      <c r="CB67" s="748"/>
      <c r="CC67" s="748"/>
      <c r="CD67" s="748"/>
      <c r="CE67" s="748"/>
      <c r="CF67" s="748"/>
      <c r="CG67" s="748"/>
      <c r="CH67" s="748"/>
      <c r="CI67" s="748"/>
      <c r="CJ67" s="748"/>
      <c r="CK67" s="748"/>
      <c r="CL67" s="748"/>
      <c r="CM67" s="748"/>
      <c r="CN67" s="748"/>
      <c r="CO67" s="748"/>
      <c r="CP67" s="748"/>
      <c r="CQ67" s="748"/>
      <c r="CR67" s="748"/>
      <c r="CS67" s="748"/>
      <c r="CT67" s="748"/>
      <c r="CU67" s="748"/>
      <c r="CV67" s="748"/>
      <c r="CW67" s="748"/>
      <c r="CX67" s="748"/>
      <c r="CY67" s="748"/>
      <c r="CZ67" s="748"/>
      <c r="DA67" s="748"/>
      <c r="DB67" s="748"/>
      <c r="DC67" s="748"/>
      <c r="DD67" s="748"/>
      <c r="DE67" s="748"/>
      <c r="DF67" s="748"/>
      <c r="DG67" s="748"/>
      <c r="DH67" s="748"/>
      <c r="DI67" s="748"/>
      <c r="DJ67" s="748"/>
      <c r="DK67" s="748"/>
      <c r="DL67" s="748"/>
      <c r="DM67" s="748"/>
      <c r="DN67" s="748"/>
      <c r="DO67" s="748"/>
      <c r="DP67" s="748"/>
      <c r="DQ67" s="748"/>
      <c r="DR67" s="748"/>
      <c r="DS67" s="748"/>
      <c r="DT67" s="748"/>
      <c r="DU67" s="748"/>
      <c r="DV67" s="748"/>
      <c r="DW67" s="748"/>
      <c r="DX67" s="748"/>
      <c r="DY67" s="748"/>
      <c r="DZ67" s="748"/>
      <c r="EA67" s="748"/>
      <c r="EB67" s="748"/>
      <c r="EC67" s="748"/>
      <c r="ED67" s="748"/>
      <c r="EE67" s="748"/>
      <c r="EF67" s="748"/>
      <c r="EG67" s="748"/>
      <c r="EH67" s="748"/>
      <c r="EI67" s="748"/>
      <c r="EJ67" s="748"/>
      <c r="EK67" s="748"/>
      <c r="EL67" s="748"/>
      <c r="EM67" s="748"/>
      <c r="EN67" s="748"/>
      <c r="EO67" s="748"/>
      <c r="EP67" s="748"/>
      <c r="EQ67" s="748"/>
      <c r="ER67" s="748"/>
      <c r="ES67" s="748"/>
      <c r="ET67" s="748"/>
      <c r="EU67" s="748"/>
      <c r="EV67" s="748"/>
      <c r="EW67" s="748"/>
      <c r="EX67" s="748"/>
      <c r="EY67" s="748"/>
      <c r="EZ67" s="748"/>
      <c r="FA67" s="748"/>
      <c r="FB67" s="748"/>
      <c r="FC67" s="748"/>
      <c r="FD67" s="748"/>
      <c r="FE67" s="748"/>
      <c r="FF67" s="748"/>
      <c r="FG67" s="748"/>
      <c r="FH67" s="748"/>
      <c r="FI67" s="748"/>
    </row>
    <row r="68" spans="6:165" ht="9">
      <c r="F68" s="747"/>
      <c r="G68" s="747"/>
      <c r="H68" s="747"/>
      <c r="I68" s="74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8"/>
      <c r="AC68" s="748"/>
      <c r="AD68" s="748"/>
      <c r="AE68" s="748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7"/>
      <c r="AS68" s="754"/>
      <c r="AT68" s="747"/>
      <c r="AU68" s="748"/>
      <c r="AV68" s="748"/>
      <c r="AW68" s="748"/>
      <c r="AX68" s="748"/>
      <c r="AY68" s="748"/>
      <c r="AZ68" s="748"/>
      <c r="BA68" s="748"/>
      <c r="BB68" s="748"/>
      <c r="BC68" s="748"/>
      <c r="BD68" s="748"/>
      <c r="BE68" s="748"/>
      <c r="BF68" s="748"/>
      <c r="BG68" s="748"/>
      <c r="BH68" s="748"/>
      <c r="BI68" s="748"/>
      <c r="BJ68" s="748"/>
      <c r="BK68" s="748"/>
      <c r="BL68" s="748"/>
      <c r="BM68" s="748"/>
      <c r="BN68" s="748"/>
      <c r="BO68" s="748"/>
      <c r="BP68" s="748"/>
      <c r="BQ68" s="748"/>
      <c r="BR68" s="748"/>
      <c r="BS68" s="748"/>
      <c r="BT68" s="748"/>
      <c r="BU68" s="748"/>
      <c r="BV68" s="748"/>
      <c r="BW68" s="748"/>
      <c r="BX68" s="748"/>
      <c r="BY68" s="748"/>
      <c r="BZ68" s="748"/>
      <c r="CA68" s="748"/>
      <c r="CB68" s="748"/>
      <c r="CC68" s="748"/>
      <c r="CD68" s="748"/>
      <c r="CE68" s="748"/>
      <c r="CF68" s="748"/>
      <c r="CG68" s="748"/>
      <c r="CH68" s="748"/>
      <c r="CI68" s="748"/>
      <c r="CJ68" s="748"/>
      <c r="CK68" s="748"/>
      <c r="CL68" s="748"/>
      <c r="CM68" s="748"/>
      <c r="CN68" s="748"/>
      <c r="CO68" s="748"/>
      <c r="CP68" s="748"/>
      <c r="CQ68" s="748"/>
      <c r="CR68" s="748"/>
      <c r="CS68" s="748"/>
      <c r="CT68" s="748"/>
      <c r="CU68" s="748"/>
      <c r="CV68" s="748"/>
      <c r="CW68" s="748"/>
      <c r="CX68" s="748"/>
      <c r="CY68" s="748"/>
      <c r="CZ68" s="748"/>
      <c r="DA68" s="748"/>
      <c r="DB68" s="748"/>
      <c r="DC68" s="748"/>
      <c r="DD68" s="748"/>
      <c r="DE68" s="748"/>
      <c r="DF68" s="748"/>
      <c r="DG68" s="748"/>
      <c r="DH68" s="748"/>
      <c r="DI68" s="748"/>
      <c r="DJ68" s="748"/>
      <c r="DK68" s="748"/>
      <c r="DL68" s="748"/>
      <c r="DM68" s="748"/>
      <c r="DN68" s="748"/>
      <c r="DO68" s="748"/>
      <c r="DP68" s="748"/>
      <c r="DQ68" s="748"/>
      <c r="DR68" s="748"/>
      <c r="DS68" s="748"/>
      <c r="DT68" s="748"/>
      <c r="DU68" s="748"/>
      <c r="DV68" s="748"/>
      <c r="DW68" s="748"/>
      <c r="DX68" s="748"/>
      <c r="DY68" s="748"/>
      <c r="DZ68" s="748"/>
      <c r="EA68" s="748"/>
      <c r="EB68" s="748"/>
      <c r="EC68" s="748"/>
      <c r="ED68" s="748"/>
      <c r="EE68" s="748"/>
      <c r="EF68" s="748"/>
      <c r="EG68" s="748"/>
      <c r="EH68" s="748"/>
      <c r="EI68" s="748"/>
      <c r="EJ68" s="748"/>
      <c r="EK68" s="748"/>
      <c r="EL68" s="748"/>
      <c r="EM68" s="748"/>
      <c r="EN68" s="748"/>
      <c r="EO68" s="748"/>
      <c r="EP68" s="748"/>
      <c r="EQ68" s="748"/>
      <c r="ER68" s="748"/>
      <c r="ES68" s="748"/>
      <c r="ET68" s="748"/>
      <c r="EU68" s="748"/>
      <c r="EV68" s="748"/>
      <c r="EW68" s="748"/>
      <c r="EX68" s="748"/>
      <c r="EY68" s="748"/>
      <c r="EZ68" s="748"/>
      <c r="FA68" s="748"/>
      <c r="FB68" s="748"/>
      <c r="FC68" s="748"/>
      <c r="FD68" s="748"/>
      <c r="FE68" s="748"/>
      <c r="FF68" s="748"/>
      <c r="FG68" s="748"/>
      <c r="FH68" s="748"/>
      <c r="FI68" s="748"/>
    </row>
    <row r="69" spans="6:165" ht="9"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7"/>
      <c r="X69" s="747"/>
      <c r="Y69" s="747"/>
      <c r="Z69" s="747"/>
      <c r="AA69" s="747"/>
      <c r="AB69" s="748"/>
      <c r="AC69" s="748"/>
      <c r="AD69" s="748"/>
      <c r="AE69" s="748"/>
      <c r="AF69" s="747"/>
      <c r="AG69" s="747"/>
      <c r="AH69" s="747"/>
      <c r="AI69" s="747"/>
      <c r="AJ69" s="747"/>
      <c r="AK69" s="747"/>
      <c r="AL69" s="747"/>
      <c r="AM69" s="747"/>
      <c r="AN69" s="747"/>
      <c r="AO69" s="747"/>
      <c r="AP69" s="747"/>
      <c r="AQ69" s="747"/>
      <c r="AR69" s="747"/>
      <c r="AS69" s="754"/>
      <c r="AT69" s="747"/>
      <c r="AU69" s="748"/>
      <c r="AV69" s="748"/>
      <c r="AW69" s="748"/>
      <c r="AX69" s="748"/>
      <c r="AY69" s="748"/>
      <c r="AZ69" s="748"/>
      <c r="BA69" s="748"/>
      <c r="BB69" s="748"/>
      <c r="BC69" s="748"/>
      <c r="BD69" s="748"/>
      <c r="BE69" s="748"/>
      <c r="BF69" s="748"/>
      <c r="BG69" s="748"/>
      <c r="BH69" s="748"/>
      <c r="BI69" s="748"/>
      <c r="BJ69" s="748"/>
      <c r="BK69" s="748"/>
      <c r="BL69" s="748"/>
      <c r="BM69" s="748"/>
      <c r="BN69" s="748"/>
      <c r="BO69" s="748"/>
      <c r="BP69" s="748"/>
      <c r="BQ69" s="748"/>
      <c r="BR69" s="748"/>
      <c r="BS69" s="748"/>
      <c r="BT69" s="748"/>
      <c r="BU69" s="748"/>
      <c r="BV69" s="748"/>
      <c r="BW69" s="748"/>
      <c r="BX69" s="748"/>
      <c r="BY69" s="748"/>
      <c r="BZ69" s="748"/>
      <c r="CA69" s="748"/>
      <c r="CB69" s="748"/>
      <c r="CC69" s="748"/>
      <c r="CD69" s="748"/>
      <c r="CE69" s="748"/>
      <c r="CF69" s="748"/>
      <c r="CG69" s="748"/>
      <c r="CH69" s="748"/>
      <c r="CI69" s="748"/>
      <c r="CJ69" s="748"/>
      <c r="CK69" s="748"/>
      <c r="CL69" s="748"/>
      <c r="CM69" s="748"/>
      <c r="CN69" s="748"/>
      <c r="CO69" s="748"/>
      <c r="CP69" s="748"/>
      <c r="CQ69" s="748"/>
      <c r="CR69" s="748"/>
      <c r="CS69" s="748"/>
      <c r="CT69" s="748"/>
      <c r="CU69" s="748"/>
      <c r="CV69" s="748"/>
      <c r="CW69" s="748"/>
      <c r="CX69" s="748"/>
      <c r="CY69" s="748"/>
      <c r="CZ69" s="748"/>
      <c r="DA69" s="748"/>
      <c r="DB69" s="748"/>
      <c r="DC69" s="748"/>
      <c r="DD69" s="748"/>
      <c r="DE69" s="748"/>
      <c r="DF69" s="748"/>
      <c r="DG69" s="748"/>
      <c r="DH69" s="748"/>
      <c r="DI69" s="748"/>
      <c r="DJ69" s="748"/>
      <c r="DK69" s="748"/>
      <c r="DL69" s="748"/>
      <c r="DM69" s="748"/>
      <c r="DN69" s="748"/>
      <c r="DO69" s="748"/>
      <c r="DP69" s="748"/>
      <c r="DQ69" s="748"/>
      <c r="DR69" s="748"/>
      <c r="DS69" s="748"/>
      <c r="DT69" s="748"/>
      <c r="DU69" s="748"/>
      <c r="DV69" s="748"/>
      <c r="DW69" s="748"/>
      <c r="DX69" s="748"/>
      <c r="DY69" s="748"/>
      <c r="DZ69" s="748"/>
      <c r="EA69" s="748"/>
      <c r="EB69" s="748"/>
      <c r="EC69" s="748"/>
      <c r="ED69" s="748"/>
      <c r="EE69" s="748"/>
      <c r="EF69" s="748"/>
      <c r="EG69" s="748"/>
      <c r="EH69" s="748"/>
      <c r="EI69" s="748"/>
      <c r="EJ69" s="748"/>
      <c r="EK69" s="748"/>
      <c r="EL69" s="748"/>
      <c r="EM69" s="748"/>
      <c r="EN69" s="748"/>
      <c r="EO69" s="748"/>
      <c r="EP69" s="748"/>
      <c r="EQ69" s="748"/>
      <c r="ER69" s="748"/>
      <c r="ES69" s="748"/>
      <c r="ET69" s="748"/>
      <c r="EU69" s="748"/>
      <c r="EV69" s="748"/>
      <c r="EW69" s="748"/>
      <c r="EX69" s="748"/>
      <c r="EY69" s="748"/>
      <c r="EZ69" s="748"/>
      <c r="FA69" s="748"/>
      <c r="FB69" s="748"/>
      <c r="FC69" s="748"/>
      <c r="FD69" s="748"/>
      <c r="FE69" s="748"/>
      <c r="FF69" s="748"/>
      <c r="FG69" s="748"/>
      <c r="FH69" s="748"/>
      <c r="FI69" s="748"/>
    </row>
    <row r="70" spans="6:165" ht="9"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747"/>
      <c r="T70" s="747"/>
      <c r="U70" s="747"/>
      <c r="V70" s="747"/>
      <c r="W70" s="747"/>
      <c r="X70" s="747"/>
      <c r="Y70" s="747"/>
      <c r="Z70" s="747"/>
      <c r="AA70" s="747"/>
      <c r="AB70" s="748"/>
      <c r="AC70" s="748"/>
      <c r="AD70" s="748"/>
      <c r="AE70" s="748"/>
      <c r="AF70" s="747"/>
      <c r="AG70" s="747"/>
      <c r="AH70" s="747"/>
      <c r="AI70" s="747"/>
      <c r="AJ70" s="747"/>
      <c r="AK70" s="747"/>
      <c r="AL70" s="747"/>
      <c r="AM70" s="747"/>
      <c r="AN70" s="747"/>
      <c r="AO70" s="747"/>
      <c r="AP70" s="747"/>
      <c r="AQ70" s="747"/>
      <c r="AR70" s="747"/>
      <c r="AS70" s="754"/>
      <c r="AT70" s="747"/>
      <c r="AU70" s="748"/>
      <c r="AV70" s="748"/>
      <c r="AW70" s="748"/>
      <c r="AX70" s="748"/>
      <c r="AY70" s="748"/>
      <c r="AZ70" s="748"/>
      <c r="BA70" s="748"/>
      <c r="BB70" s="748"/>
      <c r="BC70" s="748"/>
      <c r="BD70" s="748"/>
      <c r="BE70" s="748"/>
      <c r="BF70" s="748"/>
      <c r="BG70" s="748"/>
      <c r="BH70" s="748"/>
      <c r="BI70" s="748"/>
      <c r="BJ70" s="748"/>
      <c r="BK70" s="748"/>
      <c r="BL70" s="748"/>
      <c r="BM70" s="748"/>
      <c r="BN70" s="748"/>
      <c r="BO70" s="748"/>
      <c r="BP70" s="748"/>
      <c r="BQ70" s="748"/>
      <c r="BR70" s="748"/>
      <c r="BS70" s="748"/>
      <c r="BT70" s="748"/>
      <c r="BU70" s="748"/>
      <c r="BV70" s="748"/>
      <c r="BW70" s="748"/>
      <c r="BX70" s="748"/>
      <c r="BY70" s="748"/>
      <c r="BZ70" s="748"/>
      <c r="CA70" s="748"/>
      <c r="CB70" s="748"/>
      <c r="CC70" s="748"/>
      <c r="CD70" s="748"/>
      <c r="CE70" s="748"/>
      <c r="CF70" s="748"/>
      <c r="CG70" s="748"/>
      <c r="CH70" s="748"/>
      <c r="CI70" s="748"/>
      <c r="CJ70" s="748"/>
      <c r="CK70" s="748"/>
      <c r="CL70" s="748"/>
      <c r="CM70" s="748"/>
      <c r="CN70" s="748"/>
      <c r="CO70" s="748"/>
      <c r="CP70" s="748"/>
      <c r="CQ70" s="748"/>
      <c r="CR70" s="748"/>
      <c r="CS70" s="748"/>
      <c r="CT70" s="748"/>
      <c r="CU70" s="748"/>
      <c r="CV70" s="748"/>
      <c r="CW70" s="748"/>
      <c r="CX70" s="748"/>
      <c r="CY70" s="748"/>
      <c r="CZ70" s="748"/>
      <c r="DA70" s="748"/>
      <c r="DB70" s="748"/>
      <c r="DC70" s="748"/>
      <c r="DD70" s="748"/>
      <c r="DE70" s="748"/>
      <c r="DF70" s="748"/>
      <c r="DG70" s="748"/>
      <c r="DH70" s="748"/>
      <c r="DI70" s="748"/>
      <c r="DJ70" s="748"/>
      <c r="DK70" s="748"/>
      <c r="DL70" s="748"/>
      <c r="DM70" s="748"/>
      <c r="DN70" s="748"/>
      <c r="DO70" s="748"/>
      <c r="DP70" s="748"/>
      <c r="DQ70" s="748"/>
      <c r="DR70" s="748"/>
      <c r="DS70" s="748"/>
      <c r="DT70" s="748"/>
      <c r="DU70" s="748"/>
      <c r="DV70" s="748"/>
      <c r="DW70" s="748"/>
      <c r="DX70" s="748"/>
      <c r="DY70" s="748"/>
      <c r="DZ70" s="748"/>
      <c r="EA70" s="748"/>
      <c r="EB70" s="748"/>
      <c r="EC70" s="748"/>
      <c r="ED70" s="748"/>
      <c r="EE70" s="748"/>
      <c r="EF70" s="748"/>
      <c r="EG70" s="748"/>
      <c r="EH70" s="748"/>
      <c r="EI70" s="748"/>
      <c r="EJ70" s="748"/>
      <c r="EK70" s="748"/>
      <c r="EL70" s="748"/>
      <c r="EM70" s="748"/>
      <c r="EN70" s="748"/>
      <c r="EO70" s="748"/>
      <c r="EP70" s="748"/>
      <c r="EQ70" s="748"/>
      <c r="ER70" s="748"/>
      <c r="ES70" s="748"/>
      <c r="ET70" s="748"/>
      <c r="EU70" s="748"/>
      <c r="EV70" s="748"/>
      <c r="EW70" s="748"/>
      <c r="EX70" s="748"/>
      <c r="EY70" s="748"/>
      <c r="EZ70" s="748"/>
      <c r="FA70" s="748"/>
      <c r="FB70" s="748"/>
      <c r="FC70" s="748"/>
      <c r="FD70" s="748"/>
      <c r="FE70" s="748"/>
      <c r="FF70" s="748"/>
      <c r="FG70" s="748"/>
      <c r="FH70" s="748"/>
      <c r="FI70" s="748"/>
    </row>
    <row r="71" spans="6:165" ht="9"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747"/>
      <c r="X71" s="747"/>
      <c r="Y71" s="747"/>
      <c r="Z71" s="747"/>
      <c r="AA71" s="747"/>
      <c r="AB71" s="748"/>
      <c r="AC71" s="748"/>
      <c r="AD71" s="748"/>
      <c r="AE71" s="748"/>
      <c r="AF71" s="747"/>
      <c r="AG71" s="747"/>
      <c r="AH71" s="747"/>
      <c r="AI71" s="747"/>
      <c r="AJ71" s="747"/>
      <c r="AK71" s="747"/>
      <c r="AL71" s="747"/>
      <c r="AM71" s="747"/>
      <c r="AN71" s="747"/>
      <c r="AO71" s="747"/>
      <c r="AP71" s="747"/>
      <c r="AQ71" s="747"/>
      <c r="AR71" s="747"/>
      <c r="AS71" s="754"/>
      <c r="AT71" s="747"/>
      <c r="AU71" s="748"/>
      <c r="AV71" s="748"/>
      <c r="AW71" s="748"/>
      <c r="AX71" s="748"/>
      <c r="AY71" s="748"/>
      <c r="AZ71" s="748"/>
      <c r="BA71" s="748"/>
      <c r="BB71" s="748"/>
      <c r="BC71" s="748"/>
      <c r="BD71" s="748"/>
      <c r="BE71" s="748"/>
      <c r="BF71" s="748"/>
      <c r="BG71" s="748"/>
      <c r="BH71" s="748"/>
      <c r="BI71" s="748"/>
      <c r="BJ71" s="748"/>
      <c r="BK71" s="748"/>
      <c r="BL71" s="748"/>
      <c r="BM71" s="748"/>
      <c r="BN71" s="748"/>
      <c r="BO71" s="748"/>
      <c r="BP71" s="748"/>
      <c r="BQ71" s="748"/>
      <c r="BR71" s="748"/>
      <c r="BS71" s="748"/>
      <c r="BT71" s="748"/>
      <c r="BU71" s="748"/>
      <c r="BV71" s="748"/>
      <c r="BW71" s="748"/>
      <c r="BX71" s="748"/>
      <c r="BY71" s="748"/>
      <c r="BZ71" s="748"/>
      <c r="CA71" s="748"/>
      <c r="CB71" s="748"/>
      <c r="CC71" s="748"/>
      <c r="CD71" s="748"/>
      <c r="CE71" s="748"/>
      <c r="CF71" s="748"/>
      <c r="CG71" s="748"/>
      <c r="CH71" s="748"/>
      <c r="CI71" s="748"/>
      <c r="CJ71" s="748"/>
      <c r="CK71" s="748"/>
      <c r="CL71" s="748"/>
      <c r="CM71" s="748"/>
      <c r="CN71" s="748"/>
      <c r="CO71" s="748"/>
      <c r="CP71" s="748"/>
      <c r="CQ71" s="748"/>
      <c r="CR71" s="748"/>
      <c r="CS71" s="748"/>
      <c r="CT71" s="748"/>
      <c r="CU71" s="748"/>
      <c r="CV71" s="748"/>
      <c r="CW71" s="748"/>
      <c r="CX71" s="748"/>
      <c r="CY71" s="748"/>
      <c r="CZ71" s="748"/>
      <c r="DA71" s="748"/>
      <c r="DB71" s="748"/>
      <c r="DC71" s="748"/>
      <c r="DD71" s="748"/>
      <c r="DE71" s="748"/>
      <c r="DF71" s="748"/>
      <c r="DG71" s="748"/>
      <c r="DH71" s="748"/>
      <c r="DI71" s="748"/>
      <c r="DJ71" s="748"/>
      <c r="DK71" s="748"/>
      <c r="DL71" s="748"/>
      <c r="DM71" s="748"/>
      <c r="DN71" s="748"/>
      <c r="DO71" s="748"/>
      <c r="DP71" s="748"/>
      <c r="DQ71" s="748"/>
      <c r="DR71" s="748"/>
      <c r="DS71" s="748"/>
      <c r="DT71" s="748"/>
      <c r="DU71" s="748"/>
      <c r="DV71" s="748"/>
      <c r="DW71" s="748"/>
      <c r="DX71" s="748"/>
      <c r="DY71" s="748"/>
      <c r="DZ71" s="748"/>
      <c r="EA71" s="748"/>
      <c r="EB71" s="748"/>
      <c r="EC71" s="748"/>
      <c r="ED71" s="748"/>
      <c r="EE71" s="748"/>
      <c r="EF71" s="748"/>
      <c r="EG71" s="748"/>
      <c r="EH71" s="748"/>
      <c r="EI71" s="748"/>
      <c r="EJ71" s="748"/>
      <c r="EK71" s="748"/>
      <c r="EL71" s="748"/>
      <c r="EM71" s="748"/>
      <c r="EN71" s="748"/>
      <c r="EO71" s="748"/>
      <c r="EP71" s="748"/>
      <c r="EQ71" s="748"/>
      <c r="ER71" s="748"/>
      <c r="ES71" s="748"/>
      <c r="ET71" s="748"/>
      <c r="EU71" s="748"/>
      <c r="EV71" s="748"/>
      <c r="EW71" s="748"/>
      <c r="EX71" s="748"/>
      <c r="EY71" s="748"/>
      <c r="EZ71" s="748"/>
      <c r="FA71" s="748"/>
      <c r="FB71" s="748"/>
      <c r="FC71" s="748"/>
      <c r="FD71" s="748"/>
      <c r="FE71" s="748"/>
      <c r="FF71" s="748"/>
      <c r="FG71" s="748"/>
      <c r="FH71" s="748"/>
      <c r="FI71" s="748"/>
    </row>
    <row r="72" spans="6:165" ht="9">
      <c r="F72" s="747"/>
      <c r="G72" s="747"/>
      <c r="H72" s="747"/>
      <c r="I72" s="74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8"/>
      <c r="AC72" s="748"/>
      <c r="AD72" s="748"/>
      <c r="AE72" s="748"/>
      <c r="AF72" s="747"/>
      <c r="AG72" s="747"/>
      <c r="AH72" s="747"/>
      <c r="AI72" s="747"/>
      <c r="AJ72" s="747"/>
      <c r="AK72" s="747"/>
      <c r="AL72" s="747"/>
      <c r="AM72" s="747"/>
      <c r="AN72" s="747"/>
      <c r="AO72" s="747"/>
      <c r="AP72" s="747"/>
      <c r="AQ72" s="747"/>
      <c r="AR72" s="747"/>
      <c r="AS72" s="754"/>
      <c r="AT72" s="747"/>
      <c r="AU72" s="748"/>
      <c r="AV72" s="748"/>
      <c r="AW72" s="748"/>
      <c r="AX72" s="748"/>
      <c r="AY72" s="748"/>
      <c r="AZ72" s="748"/>
      <c r="BA72" s="748"/>
      <c r="BB72" s="748"/>
      <c r="BC72" s="748"/>
      <c r="BD72" s="748"/>
      <c r="BE72" s="748"/>
      <c r="BF72" s="748"/>
      <c r="BG72" s="748"/>
      <c r="BH72" s="748"/>
      <c r="BI72" s="748"/>
      <c r="BJ72" s="748"/>
      <c r="BK72" s="748"/>
      <c r="BL72" s="748"/>
      <c r="BM72" s="748"/>
      <c r="BN72" s="748"/>
      <c r="BO72" s="748"/>
      <c r="BP72" s="748"/>
      <c r="BQ72" s="748"/>
      <c r="BR72" s="748"/>
      <c r="BS72" s="748"/>
      <c r="BT72" s="748"/>
      <c r="BU72" s="748"/>
      <c r="BV72" s="748"/>
      <c r="BW72" s="748"/>
      <c r="BX72" s="748"/>
      <c r="BY72" s="748"/>
      <c r="BZ72" s="748"/>
      <c r="CA72" s="748"/>
      <c r="CB72" s="748"/>
      <c r="CC72" s="748"/>
      <c r="CD72" s="748"/>
      <c r="CE72" s="748"/>
      <c r="CF72" s="748"/>
      <c r="CG72" s="748"/>
      <c r="CH72" s="748"/>
      <c r="CI72" s="748"/>
      <c r="CJ72" s="748"/>
      <c r="CK72" s="748"/>
      <c r="CL72" s="748"/>
      <c r="CM72" s="748"/>
      <c r="CN72" s="748"/>
      <c r="CO72" s="748"/>
      <c r="CP72" s="748"/>
      <c r="CQ72" s="748"/>
      <c r="CR72" s="748"/>
      <c r="CS72" s="748"/>
      <c r="CT72" s="748"/>
      <c r="CU72" s="748"/>
      <c r="CV72" s="748"/>
      <c r="CW72" s="748"/>
      <c r="CX72" s="748"/>
      <c r="CY72" s="748"/>
      <c r="CZ72" s="748"/>
      <c r="DA72" s="748"/>
      <c r="DB72" s="748"/>
      <c r="DC72" s="748"/>
      <c r="DD72" s="748"/>
      <c r="DE72" s="748"/>
      <c r="DF72" s="748"/>
      <c r="DG72" s="748"/>
      <c r="DH72" s="748"/>
      <c r="DI72" s="748"/>
      <c r="DJ72" s="748"/>
      <c r="DK72" s="748"/>
      <c r="DL72" s="748"/>
      <c r="DM72" s="748"/>
      <c r="DN72" s="748"/>
      <c r="DO72" s="748"/>
      <c r="DP72" s="748"/>
      <c r="DQ72" s="748"/>
      <c r="DR72" s="748"/>
      <c r="DS72" s="748"/>
      <c r="DT72" s="748"/>
      <c r="DU72" s="748"/>
      <c r="DV72" s="748"/>
      <c r="DW72" s="748"/>
      <c r="DX72" s="748"/>
      <c r="DY72" s="748"/>
      <c r="DZ72" s="748"/>
      <c r="EA72" s="748"/>
      <c r="EB72" s="748"/>
      <c r="EC72" s="748"/>
      <c r="ED72" s="748"/>
      <c r="EE72" s="748"/>
      <c r="EF72" s="748"/>
      <c r="EG72" s="748"/>
      <c r="EH72" s="748"/>
      <c r="EI72" s="748"/>
      <c r="EJ72" s="748"/>
      <c r="EK72" s="748"/>
      <c r="EL72" s="748"/>
      <c r="EM72" s="748"/>
      <c r="EN72" s="748"/>
      <c r="EO72" s="748"/>
      <c r="EP72" s="748"/>
      <c r="EQ72" s="748"/>
      <c r="ER72" s="748"/>
      <c r="ES72" s="748"/>
      <c r="ET72" s="748"/>
      <c r="EU72" s="748"/>
      <c r="EV72" s="748"/>
      <c r="EW72" s="748"/>
      <c r="EX72" s="748"/>
      <c r="EY72" s="748"/>
      <c r="EZ72" s="748"/>
      <c r="FA72" s="748"/>
      <c r="FB72" s="748"/>
      <c r="FC72" s="748"/>
      <c r="FD72" s="748"/>
      <c r="FE72" s="748"/>
      <c r="FF72" s="748"/>
      <c r="FG72" s="748"/>
      <c r="FH72" s="748"/>
      <c r="FI72" s="748"/>
    </row>
    <row r="73" spans="6:165" ht="9">
      <c r="F73" s="747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8"/>
      <c r="AC73" s="748"/>
      <c r="AD73" s="748"/>
      <c r="AE73" s="748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7"/>
      <c r="AS73" s="754"/>
      <c r="AT73" s="747"/>
      <c r="AU73" s="748"/>
      <c r="AV73" s="748"/>
      <c r="AW73" s="748"/>
      <c r="AX73" s="748"/>
      <c r="AY73" s="748"/>
      <c r="AZ73" s="748"/>
      <c r="BA73" s="748"/>
      <c r="BB73" s="748"/>
      <c r="BC73" s="748"/>
      <c r="BD73" s="748"/>
      <c r="BE73" s="748"/>
      <c r="BF73" s="748"/>
      <c r="BG73" s="748"/>
      <c r="BH73" s="748"/>
      <c r="BI73" s="748"/>
      <c r="BJ73" s="748"/>
      <c r="BK73" s="748"/>
      <c r="BL73" s="748"/>
      <c r="BM73" s="748"/>
      <c r="BN73" s="748"/>
      <c r="BO73" s="748"/>
      <c r="BP73" s="748"/>
      <c r="BQ73" s="748"/>
      <c r="BR73" s="748"/>
      <c r="BS73" s="748"/>
      <c r="BT73" s="748"/>
      <c r="BU73" s="748"/>
      <c r="BV73" s="748"/>
      <c r="BW73" s="748"/>
      <c r="BX73" s="748"/>
      <c r="BY73" s="748"/>
      <c r="BZ73" s="748"/>
      <c r="CA73" s="748"/>
      <c r="CB73" s="748"/>
      <c r="CC73" s="748"/>
      <c r="CD73" s="748"/>
      <c r="CE73" s="748"/>
      <c r="CF73" s="748"/>
      <c r="CG73" s="748"/>
      <c r="CH73" s="748"/>
      <c r="CI73" s="748"/>
      <c r="CJ73" s="748"/>
      <c r="CK73" s="748"/>
      <c r="CL73" s="748"/>
      <c r="CM73" s="748"/>
      <c r="CN73" s="748"/>
      <c r="CO73" s="748"/>
      <c r="CP73" s="748"/>
      <c r="CQ73" s="748"/>
      <c r="CR73" s="748"/>
      <c r="CS73" s="748"/>
      <c r="CT73" s="748"/>
      <c r="CU73" s="748"/>
      <c r="CV73" s="748"/>
      <c r="CW73" s="748"/>
      <c r="CX73" s="748"/>
      <c r="CY73" s="748"/>
      <c r="CZ73" s="748"/>
      <c r="DA73" s="748"/>
      <c r="DB73" s="748"/>
      <c r="DC73" s="748"/>
      <c r="DD73" s="748"/>
      <c r="DE73" s="748"/>
      <c r="DF73" s="748"/>
      <c r="DG73" s="748"/>
      <c r="DH73" s="748"/>
      <c r="DI73" s="748"/>
      <c r="DJ73" s="748"/>
      <c r="DK73" s="748"/>
      <c r="DL73" s="748"/>
      <c r="DM73" s="748"/>
      <c r="DN73" s="748"/>
      <c r="DO73" s="748"/>
      <c r="DP73" s="748"/>
      <c r="DQ73" s="748"/>
      <c r="DR73" s="748"/>
      <c r="DS73" s="748"/>
      <c r="DT73" s="748"/>
      <c r="DU73" s="748"/>
      <c r="DV73" s="748"/>
      <c r="DW73" s="748"/>
      <c r="DX73" s="748"/>
      <c r="DY73" s="748"/>
      <c r="DZ73" s="748"/>
      <c r="EA73" s="748"/>
      <c r="EB73" s="748"/>
      <c r="EC73" s="748"/>
      <c r="ED73" s="748"/>
      <c r="EE73" s="748"/>
      <c r="EF73" s="748"/>
      <c r="EG73" s="748"/>
      <c r="EH73" s="748"/>
      <c r="EI73" s="748"/>
      <c r="EJ73" s="748"/>
      <c r="EK73" s="748"/>
      <c r="EL73" s="748"/>
      <c r="EM73" s="748"/>
      <c r="EN73" s="748"/>
      <c r="EO73" s="748"/>
      <c r="EP73" s="748"/>
      <c r="EQ73" s="748"/>
      <c r="ER73" s="748"/>
      <c r="ES73" s="748"/>
      <c r="ET73" s="748"/>
      <c r="EU73" s="748"/>
      <c r="EV73" s="748"/>
      <c r="EW73" s="748"/>
      <c r="EX73" s="748"/>
      <c r="EY73" s="748"/>
      <c r="EZ73" s="748"/>
      <c r="FA73" s="748"/>
      <c r="FB73" s="748"/>
      <c r="FC73" s="748"/>
      <c r="FD73" s="748"/>
      <c r="FE73" s="748"/>
      <c r="FF73" s="748"/>
      <c r="FG73" s="748"/>
      <c r="FH73" s="748"/>
      <c r="FI73" s="748"/>
    </row>
    <row r="74" spans="6:165" ht="9">
      <c r="F74" s="747"/>
      <c r="G74" s="747"/>
      <c r="H74" s="747"/>
      <c r="I74" s="74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8"/>
      <c r="AC74" s="748"/>
      <c r="AD74" s="748"/>
      <c r="AE74" s="748"/>
      <c r="AF74" s="747"/>
      <c r="AG74" s="747"/>
      <c r="AH74" s="747"/>
      <c r="AI74" s="747"/>
      <c r="AJ74" s="747"/>
      <c r="AK74" s="747"/>
      <c r="AL74" s="747"/>
      <c r="AM74" s="747"/>
      <c r="AN74" s="747"/>
      <c r="AO74" s="747"/>
      <c r="AP74" s="747"/>
      <c r="AQ74" s="747"/>
      <c r="AR74" s="747"/>
      <c r="AS74" s="754"/>
      <c r="AT74" s="747"/>
      <c r="AU74" s="748"/>
      <c r="AV74" s="748"/>
      <c r="AW74" s="748"/>
      <c r="AX74" s="748"/>
      <c r="AY74" s="748"/>
      <c r="AZ74" s="748"/>
      <c r="BA74" s="748"/>
      <c r="BB74" s="748"/>
      <c r="BC74" s="748"/>
      <c r="BD74" s="748"/>
      <c r="BE74" s="748"/>
      <c r="BF74" s="748"/>
      <c r="BG74" s="748"/>
      <c r="BH74" s="748"/>
      <c r="BI74" s="748"/>
      <c r="BJ74" s="748"/>
      <c r="BK74" s="748"/>
      <c r="BL74" s="748"/>
      <c r="BM74" s="748"/>
      <c r="BN74" s="748"/>
      <c r="BO74" s="748"/>
      <c r="BP74" s="748"/>
      <c r="BQ74" s="748"/>
      <c r="BR74" s="748"/>
      <c r="BS74" s="748"/>
      <c r="BT74" s="748"/>
      <c r="BU74" s="748"/>
      <c r="BV74" s="748"/>
      <c r="BW74" s="748"/>
      <c r="BX74" s="748"/>
      <c r="BY74" s="748"/>
      <c r="BZ74" s="748"/>
      <c r="CA74" s="748"/>
      <c r="CB74" s="748"/>
      <c r="CC74" s="748"/>
      <c r="CD74" s="748"/>
      <c r="CE74" s="748"/>
      <c r="CF74" s="748"/>
      <c r="CG74" s="748"/>
      <c r="CH74" s="748"/>
      <c r="CI74" s="748"/>
      <c r="CJ74" s="748"/>
      <c r="CK74" s="748"/>
      <c r="CL74" s="748"/>
      <c r="CM74" s="748"/>
      <c r="CN74" s="748"/>
      <c r="CO74" s="748"/>
      <c r="CP74" s="748"/>
      <c r="CQ74" s="748"/>
      <c r="CR74" s="748"/>
      <c r="CS74" s="748"/>
      <c r="CT74" s="748"/>
      <c r="CU74" s="748"/>
      <c r="CV74" s="748"/>
      <c r="CW74" s="748"/>
      <c r="CX74" s="748"/>
      <c r="CY74" s="748"/>
      <c r="CZ74" s="748"/>
      <c r="DA74" s="748"/>
      <c r="DB74" s="748"/>
      <c r="DC74" s="748"/>
      <c r="DD74" s="748"/>
      <c r="DE74" s="748"/>
      <c r="DF74" s="748"/>
      <c r="DG74" s="748"/>
      <c r="DH74" s="748"/>
      <c r="DI74" s="748"/>
      <c r="DJ74" s="748"/>
      <c r="DK74" s="748"/>
      <c r="DL74" s="748"/>
      <c r="DM74" s="748"/>
      <c r="DN74" s="748"/>
      <c r="DO74" s="748"/>
      <c r="DP74" s="748"/>
      <c r="DQ74" s="748"/>
      <c r="DR74" s="748"/>
      <c r="DS74" s="748"/>
      <c r="DT74" s="748"/>
      <c r="DU74" s="748"/>
      <c r="DV74" s="748"/>
      <c r="DW74" s="748"/>
      <c r="DX74" s="748"/>
      <c r="DY74" s="748"/>
      <c r="DZ74" s="748"/>
      <c r="EA74" s="748"/>
      <c r="EB74" s="748"/>
      <c r="EC74" s="748"/>
      <c r="ED74" s="748"/>
      <c r="EE74" s="748"/>
      <c r="EF74" s="748"/>
      <c r="EG74" s="748"/>
      <c r="EH74" s="748"/>
      <c r="EI74" s="748"/>
      <c r="EJ74" s="748"/>
      <c r="EK74" s="748"/>
      <c r="EL74" s="748"/>
      <c r="EM74" s="748"/>
      <c r="EN74" s="748"/>
      <c r="EO74" s="748"/>
      <c r="EP74" s="748"/>
      <c r="EQ74" s="748"/>
      <c r="ER74" s="748"/>
      <c r="ES74" s="748"/>
      <c r="ET74" s="748"/>
      <c r="EU74" s="748"/>
      <c r="EV74" s="748"/>
      <c r="EW74" s="748"/>
      <c r="EX74" s="748"/>
      <c r="EY74" s="748"/>
      <c r="EZ74" s="748"/>
      <c r="FA74" s="748"/>
      <c r="FB74" s="748"/>
      <c r="FC74" s="748"/>
      <c r="FD74" s="748"/>
      <c r="FE74" s="748"/>
      <c r="FF74" s="748"/>
      <c r="FG74" s="748"/>
      <c r="FH74" s="748"/>
      <c r="FI74" s="748"/>
    </row>
    <row r="75" spans="6:165" ht="9">
      <c r="F75" s="747"/>
      <c r="G75" s="747"/>
      <c r="H75" s="747"/>
      <c r="I75" s="747"/>
      <c r="J75" s="747"/>
      <c r="K75" s="747"/>
      <c r="L75" s="747"/>
      <c r="M75" s="747"/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747"/>
      <c r="Y75" s="747"/>
      <c r="Z75" s="747"/>
      <c r="AA75" s="747"/>
      <c r="AB75" s="748"/>
      <c r="AC75" s="748"/>
      <c r="AD75" s="748"/>
      <c r="AE75" s="748"/>
      <c r="AF75" s="747"/>
      <c r="AG75" s="747"/>
      <c r="AH75" s="747"/>
      <c r="AI75" s="747"/>
      <c r="AJ75" s="747"/>
      <c r="AK75" s="747"/>
      <c r="AL75" s="747"/>
      <c r="AM75" s="747"/>
      <c r="AN75" s="747"/>
      <c r="AO75" s="747"/>
      <c r="AP75" s="747"/>
      <c r="AQ75" s="747"/>
      <c r="AR75" s="747"/>
      <c r="AS75" s="754"/>
      <c r="AT75" s="747"/>
      <c r="AU75" s="748"/>
      <c r="AV75" s="748"/>
      <c r="AW75" s="748"/>
      <c r="AX75" s="748"/>
      <c r="AY75" s="748"/>
      <c r="AZ75" s="748"/>
      <c r="BA75" s="748"/>
      <c r="BB75" s="748"/>
      <c r="BC75" s="748"/>
      <c r="BD75" s="748"/>
      <c r="BE75" s="748"/>
      <c r="BF75" s="748"/>
      <c r="BG75" s="748"/>
      <c r="BH75" s="748"/>
      <c r="BI75" s="748"/>
      <c r="BJ75" s="748"/>
      <c r="BK75" s="748"/>
      <c r="BL75" s="748"/>
      <c r="BM75" s="748"/>
      <c r="BN75" s="748"/>
      <c r="BO75" s="748"/>
      <c r="BP75" s="748"/>
      <c r="BQ75" s="748"/>
      <c r="BR75" s="748"/>
      <c r="BS75" s="748"/>
      <c r="BT75" s="748"/>
      <c r="BU75" s="748"/>
      <c r="BV75" s="748"/>
      <c r="BW75" s="748"/>
      <c r="BX75" s="748"/>
      <c r="BY75" s="748"/>
      <c r="BZ75" s="748"/>
      <c r="CA75" s="748"/>
      <c r="CB75" s="748"/>
      <c r="CC75" s="748"/>
      <c r="CD75" s="748"/>
      <c r="CE75" s="748"/>
      <c r="CF75" s="748"/>
      <c r="CG75" s="748"/>
      <c r="CH75" s="748"/>
      <c r="CI75" s="748"/>
      <c r="CJ75" s="748"/>
      <c r="CK75" s="748"/>
      <c r="CL75" s="748"/>
      <c r="CM75" s="748"/>
      <c r="CN75" s="748"/>
      <c r="CO75" s="748"/>
      <c r="CP75" s="748"/>
      <c r="CQ75" s="748"/>
      <c r="CR75" s="748"/>
      <c r="CS75" s="748"/>
      <c r="CT75" s="748"/>
      <c r="CU75" s="748"/>
      <c r="CV75" s="748"/>
      <c r="CW75" s="748"/>
      <c r="CX75" s="748"/>
      <c r="CY75" s="748"/>
      <c r="CZ75" s="748"/>
      <c r="DA75" s="748"/>
      <c r="DB75" s="748"/>
      <c r="DC75" s="748"/>
      <c r="DD75" s="748"/>
      <c r="DE75" s="748"/>
      <c r="DF75" s="748"/>
      <c r="DG75" s="748"/>
      <c r="DH75" s="748"/>
      <c r="DI75" s="748"/>
      <c r="DJ75" s="748"/>
      <c r="DK75" s="748"/>
      <c r="DL75" s="748"/>
      <c r="DM75" s="748"/>
      <c r="DN75" s="748"/>
      <c r="DO75" s="748"/>
      <c r="DP75" s="748"/>
      <c r="DQ75" s="748"/>
      <c r="DR75" s="748"/>
      <c r="DS75" s="748"/>
      <c r="DT75" s="748"/>
      <c r="DU75" s="748"/>
      <c r="DV75" s="748"/>
      <c r="DW75" s="748"/>
      <c r="DX75" s="748"/>
      <c r="DY75" s="748"/>
      <c r="DZ75" s="748"/>
      <c r="EA75" s="748"/>
      <c r="EB75" s="748"/>
      <c r="EC75" s="748"/>
      <c r="ED75" s="748"/>
      <c r="EE75" s="748"/>
      <c r="EF75" s="748"/>
      <c r="EG75" s="748"/>
      <c r="EH75" s="748"/>
      <c r="EI75" s="748"/>
      <c r="EJ75" s="748"/>
      <c r="EK75" s="748"/>
      <c r="EL75" s="748"/>
      <c r="EM75" s="748"/>
      <c r="EN75" s="748"/>
      <c r="EO75" s="748"/>
      <c r="EP75" s="748"/>
      <c r="EQ75" s="748"/>
      <c r="ER75" s="748"/>
      <c r="ES75" s="748"/>
      <c r="ET75" s="748"/>
      <c r="EU75" s="748"/>
      <c r="EV75" s="748"/>
      <c r="EW75" s="748"/>
      <c r="EX75" s="748"/>
      <c r="EY75" s="748"/>
      <c r="EZ75" s="748"/>
      <c r="FA75" s="748"/>
      <c r="FB75" s="748"/>
      <c r="FC75" s="748"/>
      <c r="FD75" s="748"/>
      <c r="FE75" s="748"/>
      <c r="FF75" s="748"/>
      <c r="FG75" s="748"/>
      <c r="FH75" s="748"/>
      <c r="FI75" s="748"/>
    </row>
    <row r="76" spans="6:165" ht="9">
      <c r="F76" s="747"/>
      <c r="G76" s="747"/>
      <c r="H76" s="747"/>
      <c r="I76" s="747"/>
      <c r="J76" s="747"/>
      <c r="K76" s="747"/>
      <c r="L76" s="747"/>
      <c r="M76" s="747"/>
      <c r="N76" s="747"/>
      <c r="O76" s="747"/>
      <c r="P76" s="747"/>
      <c r="Q76" s="747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8"/>
      <c r="AC76" s="748"/>
      <c r="AD76" s="748"/>
      <c r="AE76" s="748"/>
      <c r="AF76" s="747"/>
      <c r="AG76" s="747"/>
      <c r="AH76" s="747"/>
      <c r="AI76" s="747"/>
      <c r="AJ76" s="747"/>
      <c r="AK76" s="747"/>
      <c r="AL76" s="747"/>
      <c r="AM76" s="747"/>
      <c r="AN76" s="747"/>
      <c r="AO76" s="747"/>
      <c r="AP76" s="747"/>
      <c r="AQ76" s="747"/>
      <c r="AR76" s="747"/>
      <c r="AS76" s="754"/>
      <c r="AT76" s="747"/>
      <c r="AU76" s="748"/>
      <c r="AV76" s="748"/>
      <c r="AW76" s="748"/>
      <c r="AX76" s="748"/>
      <c r="AY76" s="748"/>
      <c r="AZ76" s="748"/>
      <c r="BA76" s="748"/>
      <c r="BB76" s="748"/>
      <c r="BC76" s="748"/>
      <c r="BD76" s="748"/>
      <c r="BE76" s="748"/>
      <c r="BF76" s="748"/>
      <c r="BG76" s="748"/>
      <c r="BH76" s="748"/>
      <c r="BI76" s="748"/>
      <c r="BJ76" s="748"/>
      <c r="BK76" s="748"/>
      <c r="BL76" s="748"/>
      <c r="BM76" s="748"/>
      <c r="BN76" s="748"/>
      <c r="BO76" s="748"/>
      <c r="BP76" s="748"/>
      <c r="BQ76" s="748"/>
      <c r="BR76" s="748"/>
      <c r="BS76" s="748"/>
      <c r="BT76" s="748"/>
      <c r="BU76" s="748"/>
      <c r="BV76" s="748"/>
      <c r="BW76" s="748"/>
      <c r="BX76" s="748"/>
      <c r="BY76" s="748"/>
      <c r="BZ76" s="748"/>
      <c r="CA76" s="748"/>
      <c r="CB76" s="748"/>
      <c r="CC76" s="748"/>
      <c r="CD76" s="748"/>
      <c r="CE76" s="748"/>
      <c r="CF76" s="748"/>
      <c r="CG76" s="748"/>
      <c r="CH76" s="748"/>
      <c r="CI76" s="748"/>
      <c r="CJ76" s="748"/>
      <c r="CK76" s="748"/>
      <c r="CL76" s="748"/>
      <c r="CM76" s="748"/>
      <c r="CN76" s="748"/>
      <c r="CO76" s="748"/>
      <c r="CP76" s="748"/>
      <c r="CQ76" s="748"/>
      <c r="CR76" s="748"/>
      <c r="CS76" s="748"/>
      <c r="CT76" s="748"/>
      <c r="CU76" s="748"/>
      <c r="CV76" s="748"/>
      <c r="CW76" s="748"/>
      <c r="CX76" s="748"/>
      <c r="CY76" s="748"/>
      <c r="CZ76" s="748"/>
      <c r="DA76" s="748"/>
      <c r="DB76" s="748"/>
      <c r="DC76" s="748"/>
      <c r="DD76" s="748"/>
      <c r="DE76" s="748"/>
      <c r="DF76" s="748"/>
      <c r="DG76" s="748"/>
      <c r="DH76" s="748"/>
      <c r="DI76" s="748"/>
      <c r="DJ76" s="748"/>
      <c r="DK76" s="748"/>
      <c r="DL76" s="748"/>
      <c r="DM76" s="748"/>
      <c r="DN76" s="748"/>
      <c r="DO76" s="748"/>
      <c r="DP76" s="748"/>
      <c r="DQ76" s="748"/>
      <c r="DR76" s="748"/>
      <c r="DS76" s="748"/>
      <c r="DT76" s="748"/>
      <c r="DU76" s="748"/>
      <c r="DV76" s="748"/>
      <c r="DW76" s="748"/>
      <c r="DX76" s="748"/>
      <c r="DY76" s="748"/>
      <c r="DZ76" s="748"/>
      <c r="EA76" s="748"/>
      <c r="EB76" s="748"/>
      <c r="EC76" s="748"/>
      <c r="ED76" s="748"/>
      <c r="EE76" s="748"/>
      <c r="EF76" s="748"/>
      <c r="EG76" s="748"/>
      <c r="EH76" s="748"/>
      <c r="EI76" s="748"/>
      <c r="EJ76" s="748"/>
      <c r="EK76" s="748"/>
      <c r="EL76" s="748"/>
      <c r="EM76" s="748"/>
      <c r="EN76" s="748"/>
      <c r="EO76" s="748"/>
      <c r="EP76" s="748"/>
      <c r="EQ76" s="748"/>
      <c r="ER76" s="748"/>
      <c r="ES76" s="748"/>
      <c r="ET76" s="748"/>
      <c r="EU76" s="748"/>
      <c r="EV76" s="748"/>
      <c r="EW76" s="748"/>
      <c r="EX76" s="748"/>
      <c r="EY76" s="748"/>
      <c r="EZ76" s="748"/>
      <c r="FA76" s="748"/>
      <c r="FB76" s="748"/>
      <c r="FC76" s="748"/>
      <c r="FD76" s="748"/>
      <c r="FE76" s="748"/>
      <c r="FF76" s="748"/>
      <c r="FG76" s="748"/>
      <c r="FH76" s="748"/>
      <c r="FI76" s="748"/>
    </row>
    <row r="77" spans="6:165" ht="9">
      <c r="F77" s="747"/>
      <c r="G77" s="747"/>
      <c r="H77" s="747"/>
      <c r="I77" s="747"/>
      <c r="J77" s="747"/>
      <c r="K77" s="747"/>
      <c r="L77" s="747"/>
      <c r="M77" s="747"/>
      <c r="N77" s="747"/>
      <c r="O77" s="747"/>
      <c r="P77" s="747"/>
      <c r="Q77" s="747"/>
      <c r="R77" s="747"/>
      <c r="S77" s="747"/>
      <c r="T77" s="747"/>
      <c r="U77" s="747"/>
      <c r="V77" s="747"/>
      <c r="W77" s="747"/>
      <c r="X77" s="747"/>
      <c r="Y77" s="747"/>
      <c r="Z77" s="747"/>
      <c r="AA77" s="747"/>
      <c r="AB77" s="748"/>
      <c r="AC77" s="748"/>
      <c r="AD77" s="748"/>
      <c r="AE77" s="748"/>
      <c r="AF77" s="747"/>
      <c r="AG77" s="747"/>
      <c r="AH77" s="747"/>
      <c r="AI77" s="747"/>
      <c r="AJ77" s="747"/>
      <c r="AK77" s="747"/>
      <c r="AL77" s="747"/>
      <c r="AM77" s="747"/>
      <c r="AN77" s="747"/>
      <c r="AO77" s="747"/>
      <c r="AP77" s="747"/>
      <c r="AQ77" s="747"/>
      <c r="AR77" s="747"/>
      <c r="AS77" s="754"/>
      <c r="AT77" s="747"/>
      <c r="AU77" s="748"/>
      <c r="AV77" s="748"/>
      <c r="AW77" s="748"/>
      <c r="AX77" s="748"/>
      <c r="AY77" s="748"/>
      <c r="AZ77" s="748"/>
      <c r="BA77" s="748"/>
      <c r="BB77" s="748"/>
      <c r="BC77" s="748"/>
      <c r="BD77" s="748"/>
      <c r="BE77" s="748"/>
      <c r="BF77" s="748"/>
      <c r="BG77" s="748"/>
      <c r="BH77" s="748"/>
      <c r="BI77" s="748"/>
      <c r="BJ77" s="748"/>
      <c r="BK77" s="748"/>
      <c r="BL77" s="748"/>
      <c r="BM77" s="748"/>
      <c r="BN77" s="748"/>
      <c r="BO77" s="748"/>
      <c r="BP77" s="748"/>
      <c r="BQ77" s="748"/>
      <c r="BR77" s="748"/>
      <c r="BS77" s="748"/>
      <c r="BT77" s="748"/>
      <c r="BU77" s="748"/>
      <c r="BV77" s="748"/>
      <c r="BW77" s="748"/>
      <c r="BX77" s="748"/>
      <c r="BY77" s="748"/>
      <c r="BZ77" s="748"/>
      <c r="CA77" s="748"/>
      <c r="CB77" s="748"/>
      <c r="CC77" s="748"/>
      <c r="CD77" s="748"/>
      <c r="CE77" s="748"/>
      <c r="CF77" s="748"/>
      <c r="CG77" s="748"/>
      <c r="CH77" s="748"/>
      <c r="CI77" s="748"/>
      <c r="CJ77" s="748"/>
      <c r="CK77" s="748"/>
      <c r="CL77" s="748"/>
      <c r="CM77" s="748"/>
      <c r="CN77" s="748"/>
      <c r="CO77" s="748"/>
      <c r="CP77" s="748"/>
      <c r="CQ77" s="748"/>
      <c r="CR77" s="748"/>
      <c r="CS77" s="748"/>
      <c r="CT77" s="748"/>
      <c r="CU77" s="748"/>
      <c r="CV77" s="748"/>
      <c r="CW77" s="748"/>
      <c r="CX77" s="748"/>
      <c r="CY77" s="748"/>
      <c r="CZ77" s="748"/>
      <c r="DA77" s="748"/>
      <c r="DB77" s="748"/>
      <c r="DC77" s="748"/>
      <c r="DD77" s="748"/>
      <c r="DE77" s="748"/>
      <c r="DF77" s="748"/>
      <c r="DG77" s="748"/>
      <c r="DH77" s="748"/>
      <c r="DI77" s="748"/>
      <c r="DJ77" s="748"/>
      <c r="DK77" s="748"/>
      <c r="DL77" s="748"/>
      <c r="DM77" s="748"/>
      <c r="DN77" s="748"/>
      <c r="DO77" s="748"/>
      <c r="DP77" s="748"/>
      <c r="DQ77" s="748"/>
      <c r="DR77" s="748"/>
      <c r="DS77" s="748"/>
      <c r="DT77" s="748"/>
      <c r="DU77" s="748"/>
      <c r="DV77" s="748"/>
      <c r="DW77" s="748"/>
      <c r="DX77" s="748"/>
      <c r="DY77" s="748"/>
      <c r="DZ77" s="748"/>
      <c r="EA77" s="748"/>
      <c r="EB77" s="748"/>
      <c r="EC77" s="748"/>
      <c r="ED77" s="748"/>
      <c r="EE77" s="748"/>
      <c r="EF77" s="748"/>
      <c r="EG77" s="748"/>
      <c r="EH77" s="748"/>
      <c r="EI77" s="748"/>
      <c r="EJ77" s="748"/>
      <c r="EK77" s="748"/>
      <c r="EL77" s="748"/>
      <c r="EM77" s="748"/>
      <c r="EN77" s="748"/>
      <c r="EO77" s="748"/>
      <c r="EP77" s="748"/>
      <c r="EQ77" s="748"/>
      <c r="ER77" s="748"/>
      <c r="ES77" s="748"/>
      <c r="ET77" s="748"/>
      <c r="EU77" s="748"/>
      <c r="EV77" s="748"/>
      <c r="EW77" s="748"/>
      <c r="EX77" s="748"/>
      <c r="EY77" s="748"/>
      <c r="EZ77" s="748"/>
      <c r="FA77" s="748"/>
      <c r="FB77" s="748"/>
      <c r="FC77" s="748"/>
      <c r="FD77" s="748"/>
      <c r="FE77" s="748"/>
      <c r="FF77" s="748"/>
      <c r="FG77" s="748"/>
      <c r="FH77" s="748"/>
      <c r="FI77" s="748"/>
    </row>
    <row r="78" spans="6:165" ht="9">
      <c r="F78" s="747"/>
      <c r="G78" s="747"/>
      <c r="H78" s="747"/>
      <c r="I78" s="747"/>
      <c r="J78" s="747"/>
      <c r="K78" s="747"/>
      <c r="L78" s="747"/>
      <c r="M78" s="747"/>
      <c r="N78" s="747"/>
      <c r="O78" s="747"/>
      <c r="P78" s="747"/>
      <c r="Q78" s="747"/>
      <c r="R78" s="747"/>
      <c r="S78" s="747"/>
      <c r="T78" s="747"/>
      <c r="U78" s="747"/>
      <c r="V78" s="747"/>
      <c r="W78" s="747"/>
      <c r="X78" s="747"/>
      <c r="Y78" s="747"/>
      <c r="Z78" s="747"/>
      <c r="AA78" s="747"/>
      <c r="AB78" s="748"/>
      <c r="AC78" s="748"/>
      <c r="AD78" s="748"/>
      <c r="AE78" s="748"/>
      <c r="AF78" s="747"/>
      <c r="AG78" s="747"/>
      <c r="AH78" s="747"/>
      <c r="AI78" s="747"/>
      <c r="AJ78" s="747"/>
      <c r="AK78" s="747"/>
      <c r="AL78" s="747"/>
      <c r="AM78" s="747"/>
      <c r="AN78" s="747"/>
      <c r="AO78" s="747"/>
      <c r="AP78" s="747"/>
      <c r="AQ78" s="747"/>
      <c r="AR78" s="747"/>
      <c r="AS78" s="754"/>
      <c r="AT78" s="747"/>
      <c r="AU78" s="748"/>
      <c r="AV78" s="748"/>
      <c r="AW78" s="748"/>
      <c r="AX78" s="748"/>
      <c r="AY78" s="748"/>
      <c r="AZ78" s="748"/>
      <c r="BA78" s="748"/>
      <c r="BB78" s="748"/>
      <c r="BC78" s="748"/>
      <c r="BD78" s="748"/>
      <c r="BE78" s="748"/>
      <c r="BF78" s="748"/>
      <c r="BG78" s="748"/>
      <c r="BH78" s="748"/>
      <c r="BI78" s="748"/>
      <c r="BJ78" s="748"/>
      <c r="BK78" s="748"/>
      <c r="BL78" s="748"/>
      <c r="BM78" s="748"/>
      <c r="BN78" s="748"/>
      <c r="BO78" s="748"/>
      <c r="BP78" s="748"/>
      <c r="BQ78" s="748"/>
      <c r="BR78" s="748"/>
      <c r="BS78" s="748"/>
      <c r="BT78" s="748"/>
      <c r="BU78" s="748"/>
      <c r="BV78" s="748"/>
      <c r="BW78" s="748"/>
      <c r="BX78" s="748"/>
      <c r="BY78" s="748"/>
      <c r="BZ78" s="748"/>
      <c r="CA78" s="748"/>
      <c r="CB78" s="748"/>
      <c r="CC78" s="748"/>
      <c r="CD78" s="748"/>
      <c r="CE78" s="748"/>
      <c r="CF78" s="748"/>
      <c r="CG78" s="748"/>
      <c r="CH78" s="748"/>
      <c r="CI78" s="748"/>
      <c r="CJ78" s="748"/>
      <c r="CK78" s="748"/>
      <c r="CL78" s="748"/>
      <c r="CM78" s="748"/>
      <c r="CN78" s="748"/>
      <c r="CO78" s="748"/>
      <c r="CP78" s="748"/>
      <c r="CQ78" s="748"/>
      <c r="CR78" s="748"/>
      <c r="CS78" s="748"/>
      <c r="CT78" s="748"/>
      <c r="CU78" s="748"/>
      <c r="CV78" s="748"/>
      <c r="CW78" s="748"/>
      <c r="CX78" s="748"/>
      <c r="CY78" s="748"/>
      <c r="CZ78" s="748"/>
      <c r="DA78" s="748"/>
      <c r="DB78" s="748"/>
      <c r="DC78" s="748"/>
      <c r="DD78" s="748"/>
      <c r="DE78" s="748"/>
      <c r="DF78" s="748"/>
      <c r="DG78" s="748"/>
      <c r="DH78" s="748"/>
      <c r="DI78" s="748"/>
      <c r="DJ78" s="748"/>
      <c r="DK78" s="748"/>
      <c r="DL78" s="748"/>
      <c r="DM78" s="748"/>
      <c r="DN78" s="748"/>
      <c r="DO78" s="748"/>
      <c r="DP78" s="748"/>
      <c r="DQ78" s="748"/>
      <c r="DR78" s="748"/>
      <c r="DS78" s="748"/>
      <c r="DT78" s="748"/>
      <c r="DU78" s="748"/>
      <c r="DV78" s="748"/>
      <c r="DW78" s="748"/>
      <c r="DX78" s="748"/>
      <c r="DY78" s="748"/>
      <c r="DZ78" s="748"/>
      <c r="EA78" s="748"/>
      <c r="EB78" s="748"/>
      <c r="EC78" s="748"/>
      <c r="ED78" s="748"/>
      <c r="EE78" s="748"/>
      <c r="EF78" s="748"/>
      <c r="EG78" s="748"/>
      <c r="EH78" s="748"/>
      <c r="EI78" s="748"/>
      <c r="EJ78" s="748"/>
      <c r="EK78" s="748"/>
      <c r="EL78" s="748"/>
      <c r="EM78" s="748"/>
      <c r="EN78" s="748"/>
      <c r="EO78" s="748"/>
      <c r="EP78" s="748"/>
      <c r="EQ78" s="748"/>
      <c r="ER78" s="748"/>
      <c r="ES78" s="748"/>
      <c r="ET78" s="748"/>
      <c r="EU78" s="748"/>
      <c r="EV78" s="748"/>
      <c r="EW78" s="748"/>
      <c r="EX78" s="748"/>
      <c r="EY78" s="748"/>
      <c r="EZ78" s="748"/>
      <c r="FA78" s="748"/>
      <c r="FB78" s="748"/>
      <c r="FC78" s="748"/>
      <c r="FD78" s="748"/>
      <c r="FE78" s="748"/>
      <c r="FF78" s="748"/>
      <c r="FG78" s="748"/>
      <c r="FH78" s="748"/>
      <c r="FI78" s="748"/>
    </row>
    <row r="79" spans="6:165" ht="9">
      <c r="F79" s="747"/>
      <c r="G79" s="747"/>
      <c r="H79" s="747"/>
      <c r="I79" s="747"/>
      <c r="J79" s="747"/>
      <c r="K79" s="747"/>
      <c r="L79" s="747"/>
      <c r="M79" s="747"/>
      <c r="N79" s="747"/>
      <c r="O79" s="747"/>
      <c r="P79" s="747"/>
      <c r="Q79" s="747"/>
      <c r="R79" s="747"/>
      <c r="S79" s="747"/>
      <c r="T79" s="747"/>
      <c r="U79" s="747"/>
      <c r="V79" s="747"/>
      <c r="W79" s="747"/>
      <c r="X79" s="747"/>
      <c r="Y79" s="747"/>
      <c r="Z79" s="747"/>
      <c r="AA79" s="747"/>
      <c r="AB79" s="748"/>
      <c r="AC79" s="748"/>
      <c r="AD79" s="748"/>
      <c r="AE79" s="748"/>
      <c r="AF79" s="747"/>
      <c r="AG79" s="747"/>
      <c r="AH79" s="747"/>
      <c r="AI79" s="747"/>
      <c r="AJ79" s="747"/>
      <c r="AK79" s="747"/>
      <c r="AL79" s="747"/>
      <c r="AM79" s="747"/>
      <c r="AN79" s="747"/>
      <c r="AO79" s="747"/>
      <c r="AP79" s="747"/>
      <c r="AQ79" s="747"/>
      <c r="AR79" s="747"/>
      <c r="AS79" s="754"/>
      <c r="AT79" s="747"/>
      <c r="AU79" s="748"/>
      <c r="AV79" s="748"/>
      <c r="AW79" s="748"/>
      <c r="AX79" s="748"/>
      <c r="AY79" s="748"/>
      <c r="AZ79" s="748"/>
      <c r="BA79" s="748"/>
      <c r="BB79" s="748"/>
      <c r="BC79" s="748"/>
      <c r="BD79" s="748"/>
      <c r="BE79" s="748"/>
      <c r="BF79" s="748"/>
      <c r="BG79" s="748"/>
      <c r="BH79" s="748"/>
      <c r="BI79" s="748"/>
      <c r="BJ79" s="748"/>
      <c r="BK79" s="748"/>
      <c r="BL79" s="748"/>
      <c r="BM79" s="748"/>
      <c r="BN79" s="748"/>
      <c r="BO79" s="748"/>
      <c r="BP79" s="748"/>
      <c r="BQ79" s="748"/>
      <c r="BR79" s="748"/>
      <c r="BS79" s="748"/>
      <c r="BT79" s="748"/>
      <c r="BU79" s="748"/>
      <c r="BV79" s="748"/>
      <c r="BW79" s="748"/>
      <c r="BX79" s="748"/>
      <c r="BY79" s="748"/>
      <c r="BZ79" s="748"/>
      <c r="CA79" s="748"/>
      <c r="CB79" s="748"/>
      <c r="CC79" s="748"/>
      <c r="CD79" s="748"/>
      <c r="CE79" s="748"/>
      <c r="CF79" s="748"/>
      <c r="CG79" s="748"/>
      <c r="CH79" s="748"/>
      <c r="CI79" s="748"/>
      <c r="CJ79" s="748"/>
      <c r="CK79" s="748"/>
      <c r="CL79" s="748"/>
      <c r="CM79" s="748"/>
      <c r="CN79" s="748"/>
      <c r="CO79" s="748"/>
      <c r="CP79" s="748"/>
      <c r="CQ79" s="748"/>
      <c r="CR79" s="748"/>
      <c r="CS79" s="748"/>
      <c r="CT79" s="748"/>
      <c r="CU79" s="748"/>
      <c r="CV79" s="748"/>
      <c r="CW79" s="748"/>
      <c r="CX79" s="748"/>
      <c r="CY79" s="748"/>
      <c r="CZ79" s="748"/>
      <c r="DA79" s="748"/>
      <c r="DB79" s="748"/>
      <c r="DC79" s="748"/>
      <c r="DD79" s="748"/>
      <c r="DE79" s="748"/>
      <c r="DF79" s="748"/>
      <c r="DG79" s="748"/>
      <c r="DH79" s="748"/>
      <c r="DI79" s="748"/>
      <c r="DJ79" s="748"/>
      <c r="DK79" s="748"/>
      <c r="DL79" s="748"/>
      <c r="DM79" s="748"/>
      <c r="DN79" s="748"/>
      <c r="DO79" s="748"/>
      <c r="DP79" s="748"/>
      <c r="DQ79" s="748"/>
      <c r="DR79" s="748"/>
      <c r="DS79" s="748"/>
      <c r="DT79" s="748"/>
      <c r="DU79" s="748"/>
      <c r="DV79" s="748"/>
      <c r="DW79" s="748"/>
      <c r="DX79" s="748"/>
      <c r="DY79" s="748"/>
      <c r="DZ79" s="748"/>
      <c r="EA79" s="748"/>
      <c r="EB79" s="748"/>
      <c r="EC79" s="748"/>
      <c r="ED79" s="748"/>
      <c r="EE79" s="748"/>
      <c r="EF79" s="748"/>
      <c r="EG79" s="748"/>
      <c r="EH79" s="748"/>
      <c r="EI79" s="748"/>
      <c r="EJ79" s="748"/>
      <c r="EK79" s="748"/>
      <c r="EL79" s="748"/>
      <c r="EM79" s="748"/>
      <c r="EN79" s="748"/>
      <c r="EO79" s="748"/>
      <c r="EP79" s="748"/>
      <c r="EQ79" s="748"/>
      <c r="ER79" s="748"/>
      <c r="ES79" s="748"/>
      <c r="ET79" s="748"/>
      <c r="EU79" s="748"/>
      <c r="EV79" s="748"/>
      <c r="EW79" s="748"/>
      <c r="EX79" s="748"/>
      <c r="EY79" s="748"/>
      <c r="EZ79" s="748"/>
      <c r="FA79" s="748"/>
      <c r="FB79" s="748"/>
      <c r="FC79" s="748"/>
      <c r="FD79" s="748"/>
      <c r="FE79" s="748"/>
      <c r="FF79" s="748"/>
      <c r="FG79" s="748"/>
      <c r="FH79" s="748"/>
      <c r="FI79" s="748"/>
    </row>
    <row r="80" spans="6:165" ht="9">
      <c r="F80" s="747"/>
      <c r="G80" s="747"/>
      <c r="H80" s="747"/>
      <c r="I80" s="747"/>
      <c r="J80" s="747"/>
      <c r="K80" s="747"/>
      <c r="L80" s="747"/>
      <c r="M80" s="747"/>
      <c r="N80" s="747"/>
      <c r="O80" s="747"/>
      <c r="P80" s="747"/>
      <c r="Q80" s="747"/>
      <c r="R80" s="747"/>
      <c r="S80" s="747"/>
      <c r="T80" s="747"/>
      <c r="U80" s="747"/>
      <c r="V80" s="747"/>
      <c r="W80" s="747"/>
      <c r="X80" s="747"/>
      <c r="Y80" s="747"/>
      <c r="Z80" s="747"/>
      <c r="AA80" s="747"/>
      <c r="AB80" s="748"/>
      <c r="AC80" s="748"/>
      <c r="AD80" s="748"/>
      <c r="AE80" s="748"/>
      <c r="AF80" s="747"/>
      <c r="AG80" s="747"/>
      <c r="AH80" s="747"/>
      <c r="AI80" s="747"/>
      <c r="AJ80" s="747"/>
      <c r="AK80" s="747"/>
      <c r="AL80" s="747"/>
      <c r="AM80" s="747"/>
      <c r="AN80" s="747"/>
      <c r="AO80" s="747"/>
      <c r="AP80" s="747"/>
      <c r="AQ80" s="747"/>
      <c r="AR80" s="747"/>
      <c r="AS80" s="754"/>
      <c r="AT80" s="747"/>
      <c r="AU80" s="748"/>
      <c r="AV80" s="748"/>
      <c r="AW80" s="748"/>
      <c r="AX80" s="748"/>
      <c r="AY80" s="748"/>
      <c r="AZ80" s="748"/>
      <c r="BA80" s="748"/>
      <c r="BB80" s="748"/>
      <c r="BC80" s="748"/>
      <c r="BD80" s="748"/>
      <c r="BE80" s="748"/>
      <c r="BF80" s="748"/>
      <c r="BG80" s="748"/>
      <c r="BH80" s="748"/>
      <c r="BI80" s="748"/>
      <c r="BJ80" s="748"/>
      <c r="BK80" s="748"/>
      <c r="BL80" s="748"/>
      <c r="BM80" s="748"/>
      <c r="BN80" s="748"/>
      <c r="BO80" s="748"/>
      <c r="BP80" s="748"/>
      <c r="BQ80" s="748"/>
      <c r="BR80" s="748"/>
      <c r="BS80" s="748"/>
      <c r="BT80" s="748"/>
      <c r="BU80" s="748"/>
      <c r="BV80" s="748"/>
      <c r="BW80" s="748"/>
      <c r="BX80" s="748"/>
      <c r="BY80" s="748"/>
      <c r="BZ80" s="748"/>
      <c r="CA80" s="748"/>
      <c r="CB80" s="748"/>
      <c r="CC80" s="748"/>
      <c r="CD80" s="748"/>
      <c r="CE80" s="748"/>
      <c r="CF80" s="748"/>
      <c r="CG80" s="748"/>
      <c r="CH80" s="748"/>
      <c r="CI80" s="748"/>
      <c r="CJ80" s="748"/>
      <c r="CK80" s="748"/>
      <c r="CL80" s="748"/>
      <c r="CM80" s="748"/>
      <c r="CN80" s="748"/>
      <c r="CO80" s="748"/>
      <c r="CP80" s="748"/>
      <c r="CQ80" s="748"/>
      <c r="CR80" s="748"/>
      <c r="CS80" s="748"/>
      <c r="CT80" s="748"/>
      <c r="CU80" s="748"/>
      <c r="CV80" s="748"/>
      <c r="CW80" s="748"/>
      <c r="CX80" s="748"/>
      <c r="CY80" s="748"/>
      <c r="CZ80" s="748"/>
      <c r="DA80" s="748"/>
      <c r="DB80" s="748"/>
      <c r="DC80" s="748"/>
      <c r="DD80" s="748"/>
      <c r="DE80" s="748"/>
      <c r="DF80" s="748"/>
      <c r="DG80" s="748"/>
      <c r="DH80" s="748"/>
      <c r="DI80" s="748"/>
      <c r="DJ80" s="748"/>
      <c r="DK80" s="748"/>
      <c r="DL80" s="748"/>
      <c r="DM80" s="748"/>
      <c r="DN80" s="748"/>
      <c r="DO80" s="748"/>
      <c r="DP80" s="748"/>
      <c r="DQ80" s="748"/>
      <c r="DR80" s="748"/>
      <c r="DS80" s="748"/>
      <c r="DT80" s="748"/>
      <c r="DU80" s="748"/>
      <c r="DV80" s="748"/>
      <c r="DW80" s="748"/>
      <c r="DX80" s="748"/>
      <c r="DY80" s="748"/>
      <c r="DZ80" s="748"/>
      <c r="EA80" s="748"/>
      <c r="EB80" s="748"/>
      <c r="EC80" s="748"/>
      <c r="ED80" s="748"/>
      <c r="EE80" s="748"/>
      <c r="EF80" s="748"/>
      <c r="EG80" s="748"/>
      <c r="EH80" s="748"/>
      <c r="EI80" s="748"/>
      <c r="EJ80" s="748"/>
      <c r="EK80" s="748"/>
      <c r="EL80" s="748"/>
      <c r="EM80" s="748"/>
      <c r="EN80" s="748"/>
      <c r="EO80" s="748"/>
      <c r="EP80" s="748"/>
      <c r="EQ80" s="748"/>
      <c r="ER80" s="748"/>
      <c r="ES80" s="748"/>
      <c r="ET80" s="748"/>
      <c r="EU80" s="748"/>
      <c r="EV80" s="748"/>
      <c r="EW80" s="748"/>
      <c r="EX80" s="748"/>
      <c r="EY80" s="748"/>
      <c r="EZ80" s="748"/>
      <c r="FA80" s="748"/>
      <c r="FB80" s="748"/>
      <c r="FC80" s="748"/>
      <c r="FD80" s="748"/>
      <c r="FE80" s="748"/>
      <c r="FF80" s="748"/>
      <c r="FG80" s="748"/>
      <c r="FH80" s="748"/>
      <c r="FI80" s="748"/>
    </row>
    <row r="81" spans="6:165" ht="9"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8"/>
      <c r="AC81" s="748"/>
      <c r="AD81" s="748"/>
      <c r="AE81" s="748"/>
      <c r="AF81" s="747"/>
      <c r="AG81" s="747"/>
      <c r="AH81" s="747"/>
      <c r="AI81" s="747"/>
      <c r="AJ81" s="747"/>
      <c r="AK81" s="747"/>
      <c r="AL81" s="747"/>
      <c r="AM81" s="747"/>
      <c r="AN81" s="747"/>
      <c r="AO81" s="747"/>
      <c r="AP81" s="747"/>
      <c r="AQ81" s="747"/>
      <c r="AR81" s="747"/>
      <c r="AS81" s="754"/>
      <c r="AT81" s="747"/>
      <c r="AU81" s="748"/>
      <c r="AV81" s="748"/>
      <c r="AW81" s="748"/>
      <c r="AX81" s="748"/>
      <c r="AY81" s="748"/>
      <c r="AZ81" s="748"/>
      <c r="BA81" s="748"/>
      <c r="BB81" s="748"/>
      <c r="BC81" s="748"/>
      <c r="BD81" s="748"/>
      <c r="BE81" s="748"/>
      <c r="BF81" s="748"/>
      <c r="BG81" s="748"/>
      <c r="BH81" s="748"/>
      <c r="BI81" s="748"/>
      <c r="BJ81" s="748"/>
      <c r="BK81" s="748"/>
      <c r="BL81" s="748"/>
      <c r="BM81" s="748"/>
      <c r="BN81" s="748"/>
      <c r="BO81" s="748"/>
      <c r="BP81" s="748"/>
      <c r="BQ81" s="748"/>
      <c r="BR81" s="748"/>
      <c r="BS81" s="748"/>
      <c r="BT81" s="748"/>
      <c r="BU81" s="748"/>
      <c r="BV81" s="748"/>
      <c r="BW81" s="748"/>
      <c r="BX81" s="748"/>
      <c r="BY81" s="748"/>
      <c r="BZ81" s="748"/>
      <c r="CA81" s="748"/>
      <c r="CB81" s="748"/>
      <c r="CC81" s="748"/>
      <c r="CD81" s="748"/>
      <c r="CE81" s="748"/>
      <c r="CF81" s="748"/>
      <c r="CG81" s="748"/>
      <c r="CH81" s="748"/>
      <c r="CI81" s="748"/>
      <c r="CJ81" s="748"/>
      <c r="CK81" s="748"/>
      <c r="CL81" s="748"/>
      <c r="CM81" s="748"/>
      <c r="CN81" s="748"/>
      <c r="CO81" s="748"/>
      <c r="CP81" s="748"/>
      <c r="CQ81" s="748"/>
      <c r="CR81" s="748"/>
      <c r="CS81" s="748"/>
      <c r="CT81" s="748"/>
      <c r="CU81" s="748"/>
      <c r="CV81" s="748"/>
      <c r="CW81" s="748"/>
      <c r="CX81" s="748"/>
      <c r="CY81" s="748"/>
      <c r="CZ81" s="748"/>
      <c r="DA81" s="748"/>
      <c r="DB81" s="748"/>
      <c r="DC81" s="748"/>
      <c r="DD81" s="748"/>
      <c r="DE81" s="748"/>
      <c r="DF81" s="748"/>
      <c r="DG81" s="748"/>
      <c r="DH81" s="748"/>
      <c r="DI81" s="748"/>
      <c r="DJ81" s="748"/>
      <c r="DK81" s="748"/>
      <c r="DL81" s="748"/>
      <c r="DM81" s="748"/>
      <c r="DN81" s="748"/>
      <c r="DO81" s="748"/>
      <c r="DP81" s="748"/>
      <c r="DQ81" s="748"/>
      <c r="DR81" s="748"/>
      <c r="DS81" s="748"/>
      <c r="DT81" s="748"/>
      <c r="DU81" s="748"/>
      <c r="DV81" s="748"/>
      <c r="DW81" s="748"/>
      <c r="DX81" s="748"/>
      <c r="DY81" s="748"/>
      <c r="DZ81" s="748"/>
      <c r="EA81" s="748"/>
      <c r="EB81" s="748"/>
      <c r="EC81" s="748"/>
      <c r="ED81" s="748"/>
      <c r="EE81" s="748"/>
      <c r="EF81" s="748"/>
      <c r="EG81" s="748"/>
      <c r="EH81" s="748"/>
      <c r="EI81" s="748"/>
      <c r="EJ81" s="748"/>
      <c r="EK81" s="748"/>
      <c r="EL81" s="748"/>
      <c r="EM81" s="748"/>
      <c r="EN81" s="748"/>
      <c r="EO81" s="748"/>
      <c r="EP81" s="748"/>
      <c r="EQ81" s="748"/>
      <c r="ER81" s="748"/>
      <c r="ES81" s="748"/>
      <c r="ET81" s="748"/>
      <c r="EU81" s="748"/>
      <c r="EV81" s="748"/>
      <c r="EW81" s="748"/>
      <c r="EX81" s="748"/>
      <c r="EY81" s="748"/>
      <c r="EZ81" s="748"/>
      <c r="FA81" s="748"/>
      <c r="FB81" s="748"/>
      <c r="FC81" s="748"/>
      <c r="FD81" s="748"/>
      <c r="FE81" s="748"/>
      <c r="FF81" s="748"/>
      <c r="FG81" s="748"/>
      <c r="FH81" s="748"/>
      <c r="FI81" s="748"/>
    </row>
    <row r="82" spans="6:165" ht="9"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7"/>
      <c r="V82" s="747"/>
      <c r="W82" s="747"/>
      <c r="X82" s="747"/>
      <c r="Y82" s="747"/>
      <c r="Z82" s="747"/>
      <c r="AA82" s="747"/>
      <c r="AB82" s="748"/>
      <c r="AC82" s="748"/>
      <c r="AD82" s="748"/>
      <c r="AE82" s="748"/>
      <c r="AF82" s="747"/>
      <c r="AG82" s="747"/>
      <c r="AH82" s="747"/>
      <c r="AI82" s="747"/>
      <c r="AJ82" s="747"/>
      <c r="AK82" s="747"/>
      <c r="AL82" s="747"/>
      <c r="AM82" s="747"/>
      <c r="AN82" s="747"/>
      <c r="AO82" s="747"/>
      <c r="AP82" s="747"/>
      <c r="AQ82" s="747"/>
      <c r="AR82" s="747"/>
      <c r="AS82" s="754"/>
      <c r="AT82" s="747"/>
      <c r="AU82" s="748"/>
      <c r="AV82" s="748"/>
      <c r="AW82" s="748"/>
      <c r="AX82" s="748"/>
      <c r="AY82" s="748"/>
      <c r="AZ82" s="748"/>
      <c r="BA82" s="748"/>
      <c r="BB82" s="748"/>
      <c r="BC82" s="748"/>
      <c r="BD82" s="748"/>
      <c r="BE82" s="748"/>
      <c r="BF82" s="748"/>
      <c r="BG82" s="748"/>
      <c r="BH82" s="748"/>
      <c r="BI82" s="748"/>
      <c r="BJ82" s="748"/>
      <c r="BK82" s="748"/>
      <c r="BL82" s="748"/>
      <c r="BM82" s="748"/>
      <c r="BN82" s="748"/>
      <c r="BO82" s="748"/>
      <c r="BP82" s="748"/>
      <c r="BQ82" s="748"/>
      <c r="BR82" s="748"/>
      <c r="BS82" s="748"/>
      <c r="BT82" s="748"/>
      <c r="BU82" s="748"/>
      <c r="BV82" s="748"/>
      <c r="BW82" s="748"/>
      <c r="BX82" s="748"/>
      <c r="BY82" s="748"/>
      <c r="BZ82" s="748"/>
      <c r="CA82" s="748"/>
      <c r="CB82" s="748"/>
      <c r="CC82" s="748"/>
      <c r="CD82" s="748"/>
      <c r="CE82" s="748"/>
      <c r="CF82" s="748"/>
      <c r="CG82" s="748"/>
      <c r="CH82" s="748"/>
      <c r="CI82" s="748"/>
      <c r="CJ82" s="748"/>
      <c r="CK82" s="748"/>
      <c r="CL82" s="748"/>
      <c r="CM82" s="748"/>
      <c r="CN82" s="748"/>
      <c r="CO82" s="748"/>
      <c r="CP82" s="748"/>
      <c r="CQ82" s="748"/>
      <c r="CR82" s="748"/>
      <c r="CS82" s="748"/>
      <c r="CT82" s="748"/>
      <c r="CU82" s="748"/>
      <c r="CV82" s="748"/>
      <c r="CW82" s="748"/>
      <c r="CX82" s="748"/>
      <c r="CY82" s="748"/>
      <c r="CZ82" s="748"/>
      <c r="DA82" s="748"/>
      <c r="DB82" s="748"/>
      <c r="DC82" s="748"/>
      <c r="DD82" s="748"/>
      <c r="DE82" s="748"/>
      <c r="DF82" s="748"/>
      <c r="DG82" s="748"/>
      <c r="DH82" s="748"/>
      <c r="DI82" s="748"/>
      <c r="DJ82" s="748"/>
      <c r="DK82" s="748"/>
      <c r="DL82" s="748"/>
      <c r="DM82" s="748"/>
      <c r="DN82" s="748"/>
      <c r="DO82" s="748"/>
      <c r="DP82" s="748"/>
      <c r="DQ82" s="748"/>
      <c r="DR82" s="748"/>
      <c r="DS82" s="748"/>
      <c r="DT82" s="748"/>
      <c r="DU82" s="748"/>
      <c r="DV82" s="748"/>
      <c r="DW82" s="748"/>
      <c r="DX82" s="748"/>
      <c r="DY82" s="748"/>
      <c r="DZ82" s="748"/>
      <c r="EA82" s="748"/>
      <c r="EB82" s="748"/>
      <c r="EC82" s="748"/>
      <c r="ED82" s="748"/>
      <c r="EE82" s="748"/>
      <c r="EF82" s="748"/>
      <c r="EG82" s="748"/>
      <c r="EH82" s="748"/>
      <c r="EI82" s="748"/>
      <c r="EJ82" s="748"/>
      <c r="EK82" s="748"/>
      <c r="EL82" s="748"/>
      <c r="EM82" s="748"/>
      <c r="EN82" s="748"/>
      <c r="EO82" s="748"/>
      <c r="EP82" s="748"/>
      <c r="EQ82" s="748"/>
      <c r="ER82" s="748"/>
      <c r="ES82" s="748"/>
      <c r="ET82" s="748"/>
      <c r="EU82" s="748"/>
      <c r="EV82" s="748"/>
      <c r="EW82" s="748"/>
      <c r="EX82" s="748"/>
      <c r="EY82" s="748"/>
      <c r="EZ82" s="748"/>
      <c r="FA82" s="748"/>
      <c r="FB82" s="748"/>
      <c r="FC82" s="748"/>
      <c r="FD82" s="748"/>
      <c r="FE82" s="748"/>
      <c r="FF82" s="748"/>
      <c r="FG82" s="748"/>
      <c r="FH82" s="748"/>
      <c r="FI82" s="748"/>
    </row>
    <row r="83" spans="6:165" ht="9"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8"/>
      <c r="AC83" s="748"/>
      <c r="AD83" s="748"/>
      <c r="AE83" s="748"/>
      <c r="AF83" s="747"/>
      <c r="AG83" s="747"/>
      <c r="AH83" s="747"/>
      <c r="AI83" s="747"/>
      <c r="AJ83" s="747"/>
      <c r="AK83" s="747"/>
      <c r="AL83" s="747"/>
      <c r="AM83" s="747"/>
      <c r="AN83" s="747"/>
      <c r="AO83" s="747"/>
      <c r="AP83" s="747"/>
      <c r="AQ83" s="747"/>
      <c r="AR83" s="747"/>
      <c r="AS83" s="754"/>
      <c r="AT83" s="747"/>
      <c r="AU83" s="748"/>
      <c r="AV83" s="748"/>
      <c r="AW83" s="748"/>
      <c r="AX83" s="748"/>
      <c r="AY83" s="748"/>
      <c r="AZ83" s="748"/>
      <c r="BA83" s="748"/>
      <c r="BB83" s="748"/>
      <c r="BC83" s="748"/>
      <c r="BD83" s="748"/>
      <c r="BE83" s="748"/>
      <c r="BF83" s="748"/>
      <c r="BG83" s="748"/>
      <c r="BH83" s="748"/>
      <c r="BI83" s="748"/>
      <c r="BJ83" s="748"/>
      <c r="BK83" s="748"/>
      <c r="BL83" s="748"/>
      <c r="BM83" s="748"/>
      <c r="BN83" s="748"/>
      <c r="BO83" s="748"/>
      <c r="BP83" s="748"/>
      <c r="BQ83" s="748"/>
      <c r="BR83" s="748"/>
      <c r="BS83" s="748"/>
      <c r="BT83" s="748"/>
      <c r="BU83" s="748"/>
      <c r="BV83" s="748"/>
      <c r="BW83" s="748"/>
      <c r="BX83" s="748"/>
      <c r="BY83" s="748"/>
      <c r="BZ83" s="748"/>
      <c r="CA83" s="748"/>
      <c r="CB83" s="748"/>
      <c r="CC83" s="748"/>
      <c r="CD83" s="748"/>
      <c r="CE83" s="748"/>
      <c r="CF83" s="748"/>
      <c r="CG83" s="748"/>
      <c r="CH83" s="748"/>
      <c r="CI83" s="748"/>
      <c r="CJ83" s="748"/>
      <c r="CK83" s="748"/>
      <c r="CL83" s="748"/>
      <c r="CM83" s="748"/>
      <c r="CN83" s="748"/>
      <c r="CO83" s="748"/>
      <c r="CP83" s="748"/>
      <c r="CQ83" s="748"/>
      <c r="CR83" s="748"/>
      <c r="CS83" s="748"/>
      <c r="CT83" s="748"/>
      <c r="CU83" s="748"/>
      <c r="CV83" s="748"/>
      <c r="CW83" s="748"/>
      <c r="CX83" s="748"/>
      <c r="CY83" s="748"/>
      <c r="CZ83" s="748"/>
      <c r="DA83" s="748"/>
      <c r="DB83" s="748"/>
      <c r="DC83" s="748"/>
      <c r="DD83" s="748"/>
      <c r="DE83" s="748"/>
      <c r="DF83" s="748"/>
      <c r="DG83" s="748"/>
      <c r="DH83" s="748"/>
      <c r="DI83" s="748"/>
      <c r="DJ83" s="748"/>
      <c r="DK83" s="748"/>
      <c r="DL83" s="748"/>
      <c r="DM83" s="748"/>
      <c r="DN83" s="748"/>
      <c r="DO83" s="748"/>
      <c r="DP83" s="748"/>
      <c r="DQ83" s="748"/>
      <c r="DR83" s="748"/>
      <c r="DS83" s="748"/>
      <c r="DT83" s="748"/>
      <c r="DU83" s="748"/>
      <c r="DV83" s="748"/>
      <c r="DW83" s="748"/>
      <c r="DX83" s="748"/>
      <c r="DY83" s="748"/>
      <c r="DZ83" s="748"/>
      <c r="EA83" s="748"/>
      <c r="EB83" s="748"/>
      <c r="EC83" s="748"/>
      <c r="ED83" s="748"/>
      <c r="EE83" s="748"/>
      <c r="EF83" s="748"/>
      <c r="EG83" s="748"/>
      <c r="EH83" s="748"/>
      <c r="EI83" s="748"/>
      <c r="EJ83" s="748"/>
      <c r="EK83" s="748"/>
      <c r="EL83" s="748"/>
      <c r="EM83" s="748"/>
      <c r="EN83" s="748"/>
      <c r="EO83" s="748"/>
      <c r="EP83" s="748"/>
      <c r="EQ83" s="748"/>
      <c r="ER83" s="748"/>
      <c r="ES83" s="748"/>
      <c r="ET83" s="748"/>
      <c r="EU83" s="748"/>
      <c r="EV83" s="748"/>
      <c r="EW83" s="748"/>
      <c r="EX83" s="748"/>
      <c r="EY83" s="748"/>
      <c r="EZ83" s="748"/>
      <c r="FA83" s="748"/>
      <c r="FB83" s="748"/>
      <c r="FC83" s="748"/>
      <c r="FD83" s="748"/>
      <c r="FE83" s="748"/>
      <c r="FF83" s="748"/>
      <c r="FG83" s="748"/>
      <c r="FH83" s="748"/>
      <c r="FI83" s="748"/>
    </row>
    <row r="84" spans="6:165" ht="9"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7"/>
      <c r="Q84" s="747"/>
      <c r="R84" s="747"/>
      <c r="S84" s="747"/>
      <c r="T84" s="747"/>
      <c r="U84" s="747"/>
      <c r="V84" s="747"/>
      <c r="W84" s="747"/>
      <c r="X84" s="747"/>
      <c r="Y84" s="747"/>
      <c r="Z84" s="747"/>
      <c r="AA84" s="747"/>
      <c r="AB84" s="748"/>
      <c r="AC84" s="748"/>
      <c r="AD84" s="748"/>
      <c r="AE84" s="748"/>
      <c r="AF84" s="747"/>
      <c r="AG84" s="747"/>
      <c r="AH84" s="747"/>
      <c r="AI84" s="747"/>
      <c r="AJ84" s="747"/>
      <c r="AK84" s="747"/>
      <c r="AL84" s="747"/>
      <c r="AM84" s="747"/>
      <c r="AN84" s="747"/>
      <c r="AO84" s="747"/>
      <c r="AP84" s="747"/>
      <c r="AQ84" s="747"/>
      <c r="AR84" s="747"/>
      <c r="AS84" s="754"/>
      <c r="AT84" s="747"/>
      <c r="AU84" s="748"/>
      <c r="AV84" s="748"/>
      <c r="AW84" s="748"/>
      <c r="AX84" s="748"/>
      <c r="AY84" s="748"/>
      <c r="AZ84" s="748"/>
      <c r="BA84" s="748"/>
      <c r="BB84" s="748"/>
      <c r="BC84" s="748"/>
      <c r="BD84" s="748"/>
      <c r="BE84" s="748"/>
      <c r="BF84" s="748"/>
      <c r="BG84" s="748"/>
      <c r="BH84" s="748"/>
      <c r="BI84" s="748"/>
      <c r="BJ84" s="748"/>
      <c r="BK84" s="748"/>
      <c r="BL84" s="748"/>
      <c r="BM84" s="748"/>
      <c r="BN84" s="748"/>
      <c r="BO84" s="748"/>
      <c r="BP84" s="748"/>
      <c r="BQ84" s="748"/>
      <c r="BR84" s="748"/>
      <c r="BS84" s="748"/>
      <c r="BT84" s="748"/>
      <c r="BU84" s="748"/>
      <c r="BV84" s="748"/>
      <c r="BW84" s="748"/>
      <c r="BX84" s="748"/>
      <c r="BY84" s="748"/>
      <c r="BZ84" s="748"/>
      <c r="CA84" s="748"/>
      <c r="CB84" s="748"/>
      <c r="CC84" s="748"/>
      <c r="CD84" s="748"/>
      <c r="CE84" s="748"/>
      <c r="CF84" s="748"/>
      <c r="CG84" s="748"/>
      <c r="CH84" s="748"/>
      <c r="CI84" s="748"/>
      <c r="CJ84" s="748"/>
      <c r="CK84" s="748"/>
      <c r="CL84" s="748"/>
      <c r="CM84" s="748"/>
      <c r="CN84" s="748"/>
      <c r="CO84" s="748"/>
      <c r="CP84" s="748"/>
      <c r="CQ84" s="748"/>
      <c r="CR84" s="748"/>
      <c r="CS84" s="748"/>
      <c r="CT84" s="748"/>
      <c r="CU84" s="748"/>
      <c r="CV84" s="748"/>
      <c r="CW84" s="748"/>
      <c r="CX84" s="748"/>
      <c r="CY84" s="748"/>
      <c r="CZ84" s="748"/>
      <c r="DA84" s="748"/>
      <c r="DB84" s="748"/>
      <c r="DC84" s="748"/>
      <c r="DD84" s="748"/>
      <c r="DE84" s="748"/>
      <c r="DF84" s="748"/>
      <c r="DG84" s="748"/>
      <c r="DH84" s="748"/>
      <c r="DI84" s="748"/>
      <c r="DJ84" s="748"/>
      <c r="DK84" s="748"/>
      <c r="DL84" s="748"/>
      <c r="DM84" s="748"/>
      <c r="DN84" s="748"/>
      <c r="DO84" s="748"/>
      <c r="DP84" s="748"/>
      <c r="DQ84" s="748"/>
      <c r="DR84" s="748"/>
      <c r="DS84" s="748"/>
      <c r="DT84" s="748"/>
      <c r="DU84" s="748"/>
      <c r="DV84" s="748"/>
      <c r="DW84" s="748"/>
      <c r="DX84" s="748"/>
      <c r="DY84" s="748"/>
      <c r="DZ84" s="748"/>
      <c r="EA84" s="748"/>
      <c r="EB84" s="748"/>
      <c r="EC84" s="748"/>
      <c r="ED84" s="748"/>
      <c r="EE84" s="748"/>
      <c r="EF84" s="748"/>
      <c r="EG84" s="748"/>
      <c r="EH84" s="748"/>
      <c r="EI84" s="748"/>
      <c r="EJ84" s="748"/>
      <c r="EK84" s="748"/>
      <c r="EL84" s="748"/>
      <c r="EM84" s="748"/>
      <c r="EN84" s="748"/>
      <c r="EO84" s="748"/>
      <c r="EP84" s="748"/>
      <c r="EQ84" s="748"/>
      <c r="ER84" s="748"/>
      <c r="ES84" s="748"/>
      <c r="ET84" s="748"/>
      <c r="EU84" s="748"/>
      <c r="EV84" s="748"/>
      <c r="EW84" s="748"/>
      <c r="EX84" s="748"/>
      <c r="EY84" s="748"/>
      <c r="EZ84" s="748"/>
      <c r="FA84" s="748"/>
      <c r="FB84" s="748"/>
      <c r="FC84" s="748"/>
      <c r="FD84" s="748"/>
      <c r="FE84" s="748"/>
      <c r="FF84" s="748"/>
      <c r="FG84" s="748"/>
      <c r="FH84" s="748"/>
      <c r="FI84" s="748"/>
    </row>
    <row r="85" spans="6:165" ht="9"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7"/>
      <c r="W85" s="747"/>
      <c r="X85" s="747"/>
      <c r="Y85" s="747"/>
      <c r="Z85" s="747"/>
      <c r="AA85" s="747"/>
      <c r="AB85" s="748"/>
      <c r="AC85" s="748"/>
      <c r="AD85" s="748"/>
      <c r="AE85" s="748"/>
      <c r="AF85" s="747"/>
      <c r="AG85" s="747"/>
      <c r="AH85" s="747"/>
      <c r="AI85" s="747"/>
      <c r="AJ85" s="747"/>
      <c r="AK85" s="747"/>
      <c r="AL85" s="747"/>
      <c r="AM85" s="747"/>
      <c r="AN85" s="747"/>
      <c r="AO85" s="747"/>
      <c r="AP85" s="747"/>
      <c r="AQ85" s="747"/>
      <c r="AR85" s="747"/>
      <c r="AS85" s="754"/>
      <c r="AT85" s="747"/>
      <c r="AU85" s="748"/>
      <c r="AV85" s="748"/>
      <c r="AW85" s="748"/>
      <c r="AX85" s="748"/>
      <c r="AY85" s="748"/>
      <c r="AZ85" s="748"/>
      <c r="BA85" s="748"/>
      <c r="BB85" s="748"/>
      <c r="BC85" s="748"/>
      <c r="BD85" s="748"/>
      <c r="BE85" s="748"/>
      <c r="BF85" s="748"/>
      <c r="BG85" s="748"/>
      <c r="BH85" s="748"/>
      <c r="BI85" s="748"/>
      <c r="BJ85" s="748"/>
      <c r="BK85" s="748"/>
      <c r="BL85" s="748"/>
      <c r="BM85" s="748"/>
      <c r="BN85" s="748"/>
      <c r="BO85" s="748"/>
      <c r="BP85" s="748"/>
      <c r="BQ85" s="748"/>
      <c r="BR85" s="748"/>
      <c r="BS85" s="748"/>
      <c r="BT85" s="748"/>
      <c r="BU85" s="748"/>
      <c r="BV85" s="748"/>
      <c r="BW85" s="748"/>
      <c r="BX85" s="748"/>
      <c r="BY85" s="748"/>
      <c r="BZ85" s="748"/>
      <c r="CA85" s="748"/>
      <c r="CB85" s="748"/>
      <c r="CC85" s="748"/>
      <c r="CD85" s="748"/>
      <c r="CE85" s="748"/>
      <c r="CF85" s="748"/>
      <c r="CG85" s="748"/>
      <c r="CH85" s="748"/>
      <c r="CI85" s="748"/>
      <c r="CJ85" s="748"/>
      <c r="CK85" s="748"/>
      <c r="CL85" s="748"/>
      <c r="CM85" s="748"/>
      <c r="CN85" s="748"/>
      <c r="CO85" s="748"/>
      <c r="CP85" s="748"/>
      <c r="CQ85" s="748"/>
      <c r="CR85" s="748"/>
      <c r="CS85" s="748"/>
      <c r="CT85" s="748"/>
      <c r="CU85" s="748"/>
      <c r="CV85" s="748"/>
      <c r="CW85" s="748"/>
      <c r="CX85" s="748"/>
      <c r="CY85" s="748"/>
      <c r="CZ85" s="748"/>
      <c r="DA85" s="748"/>
      <c r="DB85" s="748"/>
      <c r="DC85" s="748"/>
      <c r="DD85" s="748"/>
      <c r="DE85" s="748"/>
      <c r="DF85" s="748"/>
      <c r="DG85" s="748"/>
      <c r="DH85" s="748"/>
      <c r="DI85" s="748"/>
      <c r="DJ85" s="748"/>
      <c r="DK85" s="748"/>
      <c r="DL85" s="748"/>
      <c r="DM85" s="748"/>
      <c r="DN85" s="748"/>
      <c r="DO85" s="748"/>
      <c r="DP85" s="748"/>
      <c r="DQ85" s="748"/>
      <c r="DR85" s="748"/>
      <c r="DS85" s="748"/>
      <c r="DT85" s="748"/>
      <c r="DU85" s="748"/>
      <c r="DV85" s="748"/>
      <c r="DW85" s="748"/>
      <c r="DX85" s="748"/>
      <c r="DY85" s="748"/>
      <c r="DZ85" s="748"/>
      <c r="EA85" s="748"/>
      <c r="EB85" s="748"/>
      <c r="EC85" s="748"/>
      <c r="ED85" s="748"/>
      <c r="EE85" s="748"/>
      <c r="EF85" s="748"/>
      <c r="EG85" s="748"/>
      <c r="EH85" s="748"/>
      <c r="EI85" s="748"/>
      <c r="EJ85" s="748"/>
      <c r="EK85" s="748"/>
      <c r="EL85" s="748"/>
      <c r="EM85" s="748"/>
      <c r="EN85" s="748"/>
      <c r="EO85" s="748"/>
      <c r="EP85" s="748"/>
      <c r="EQ85" s="748"/>
      <c r="ER85" s="748"/>
      <c r="ES85" s="748"/>
      <c r="ET85" s="748"/>
      <c r="EU85" s="748"/>
      <c r="EV85" s="748"/>
      <c r="EW85" s="748"/>
      <c r="EX85" s="748"/>
      <c r="EY85" s="748"/>
      <c r="EZ85" s="748"/>
      <c r="FA85" s="748"/>
      <c r="FB85" s="748"/>
      <c r="FC85" s="748"/>
      <c r="FD85" s="748"/>
      <c r="FE85" s="748"/>
      <c r="FF85" s="748"/>
      <c r="FG85" s="748"/>
      <c r="FH85" s="748"/>
      <c r="FI85" s="748"/>
    </row>
    <row r="86" spans="6:165" ht="9">
      <c r="F86" s="747"/>
      <c r="G86" s="747"/>
      <c r="H86" s="747"/>
      <c r="I86" s="747"/>
      <c r="J86" s="747"/>
      <c r="K86" s="747"/>
      <c r="L86" s="747"/>
      <c r="M86" s="747"/>
      <c r="N86" s="747"/>
      <c r="O86" s="747"/>
      <c r="P86" s="747"/>
      <c r="Q86" s="747"/>
      <c r="R86" s="747"/>
      <c r="S86" s="747"/>
      <c r="T86" s="747"/>
      <c r="U86" s="747"/>
      <c r="V86" s="747"/>
      <c r="W86" s="747"/>
      <c r="X86" s="747"/>
      <c r="Y86" s="747"/>
      <c r="Z86" s="747"/>
      <c r="AA86" s="747"/>
      <c r="AB86" s="748"/>
      <c r="AC86" s="748"/>
      <c r="AD86" s="748"/>
      <c r="AE86" s="748"/>
      <c r="AF86" s="747"/>
      <c r="AG86" s="747"/>
      <c r="AH86" s="747"/>
      <c r="AI86" s="747"/>
      <c r="AJ86" s="747"/>
      <c r="AK86" s="747"/>
      <c r="AL86" s="747"/>
      <c r="AM86" s="747"/>
      <c r="AN86" s="747"/>
      <c r="AO86" s="747"/>
      <c r="AP86" s="747"/>
      <c r="AQ86" s="747"/>
      <c r="AR86" s="747"/>
      <c r="AS86" s="754"/>
      <c r="AT86" s="747"/>
      <c r="AU86" s="748"/>
      <c r="AV86" s="748"/>
      <c r="AW86" s="748"/>
      <c r="AX86" s="748"/>
      <c r="AY86" s="748"/>
      <c r="AZ86" s="748"/>
      <c r="BA86" s="748"/>
      <c r="BB86" s="748"/>
      <c r="BC86" s="748"/>
      <c r="BD86" s="748"/>
      <c r="BE86" s="748"/>
      <c r="BF86" s="748"/>
      <c r="BG86" s="748"/>
      <c r="BH86" s="748"/>
      <c r="BI86" s="748"/>
      <c r="BJ86" s="748"/>
      <c r="BK86" s="748"/>
      <c r="BL86" s="748"/>
      <c r="BM86" s="748"/>
      <c r="BN86" s="748"/>
      <c r="BO86" s="748"/>
      <c r="BP86" s="748"/>
      <c r="BQ86" s="748"/>
      <c r="BR86" s="748"/>
      <c r="BS86" s="748"/>
      <c r="BT86" s="748"/>
      <c r="BU86" s="748"/>
      <c r="BV86" s="748"/>
      <c r="BW86" s="748"/>
      <c r="BX86" s="748"/>
      <c r="BY86" s="748"/>
      <c r="BZ86" s="748"/>
      <c r="CA86" s="748"/>
      <c r="CB86" s="748"/>
      <c r="CC86" s="748"/>
      <c r="CD86" s="748"/>
      <c r="CE86" s="748"/>
      <c r="CF86" s="748"/>
      <c r="CG86" s="748"/>
      <c r="CH86" s="748"/>
      <c r="CI86" s="748"/>
      <c r="CJ86" s="748"/>
      <c r="CK86" s="748"/>
      <c r="CL86" s="748"/>
      <c r="CM86" s="748"/>
      <c r="CN86" s="748"/>
      <c r="CO86" s="748"/>
      <c r="CP86" s="748"/>
      <c r="CQ86" s="748"/>
      <c r="CR86" s="748"/>
      <c r="CS86" s="748"/>
      <c r="CT86" s="748"/>
      <c r="CU86" s="748"/>
      <c r="CV86" s="748"/>
      <c r="CW86" s="748"/>
      <c r="CX86" s="748"/>
      <c r="CY86" s="748"/>
      <c r="CZ86" s="748"/>
      <c r="DA86" s="748"/>
      <c r="DB86" s="748"/>
      <c r="DC86" s="748"/>
      <c r="DD86" s="748"/>
      <c r="DE86" s="748"/>
      <c r="DF86" s="748"/>
      <c r="DG86" s="748"/>
      <c r="DH86" s="748"/>
      <c r="DI86" s="748"/>
      <c r="DJ86" s="748"/>
      <c r="DK86" s="748"/>
      <c r="DL86" s="748"/>
      <c r="DM86" s="748"/>
      <c r="DN86" s="748"/>
      <c r="DO86" s="748"/>
      <c r="DP86" s="748"/>
      <c r="DQ86" s="748"/>
      <c r="DR86" s="748"/>
      <c r="DS86" s="748"/>
      <c r="DT86" s="748"/>
      <c r="DU86" s="748"/>
      <c r="DV86" s="748"/>
      <c r="DW86" s="748"/>
      <c r="DX86" s="748"/>
      <c r="DY86" s="748"/>
      <c r="DZ86" s="748"/>
      <c r="EA86" s="748"/>
      <c r="EB86" s="748"/>
      <c r="EC86" s="748"/>
      <c r="ED86" s="748"/>
      <c r="EE86" s="748"/>
      <c r="EF86" s="748"/>
      <c r="EG86" s="748"/>
      <c r="EH86" s="748"/>
      <c r="EI86" s="748"/>
      <c r="EJ86" s="748"/>
      <c r="EK86" s="748"/>
      <c r="EL86" s="748"/>
      <c r="EM86" s="748"/>
      <c r="EN86" s="748"/>
      <c r="EO86" s="748"/>
      <c r="EP86" s="748"/>
      <c r="EQ86" s="748"/>
      <c r="ER86" s="748"/>
      <c r="ES86" s="748"/>
      <c r="ET86" s="748"/>
      <c r="EU86" s="748"/>
      <c r="EV86" s="748"/>
      <c r="EW86" s="748"/>
      <c r="EX86" s="748"/>
      <c r="EY86" s="748"/>
      <c r="EZ86" s="748"/>
      <c r="FA86" s="748"/>
      <c r="FB86" s="748"/>
      <c r="FC86" s="748"/>
      <c r="FD86" s="748"/>
      <c r="FE86" s="748"/>
      <c r="FF86" s="748"/>
      <c r="FG86" s="748"/>
      <c r="FH86" s="748"/>
      <c r="FI86" s="748"/>
    </row>
    <row r="87" spans="6:165" ht="9">
      <c r="F87" s="747"/>
      <c r="G87" s="747"/>
      <c r="H87" s="747"/>
      <c r="I87" s="747"/>
      <c r="J87" s="747"/>
      <c r="K87" s="747"/>
      <c r="L87" s="747"/>
      <c r="M87" s="747"/>
      <c r="N87" s="747"/>
      <c r="O87" s="747"/>
      <c r="P87" s="747"/>
      <c r="Q87" s="747"/>
      <c r="R87" s="747"/>
      <c r="S87" s="747"/>
      <c r="T87" s="747"/>
      <c r="U87" s="747"/>
      <c r="V87" s="747"/>
      <c r="W87" s="747"/>
      <c r="X87" s="747"/>
      <c r="Y87" s="747"/>
      <c r="Z87" s="747"/>
      <c r="AA87" s="747"/>
      <c r="AB87" s="748"/>
      <c r="AC87" s="748"/>
      <c r="AD87" s="748"/>
      <c r="AE87" s="748"/>
      <c r="AF87" s="747"/>
      <c r="AG87" s="747"/>
      <c r="AH87" s="747"/>
      <c r="AI87" s="747"/>
      <c r="AJ87" s="747"/>
      <c r="AK87" s="747"/>
      <c r="AL87" s="747"/>
      <c r="AM87" s="747"/>
      <c r="AN87" s="747"/>
      <c r="AO87" s="747"/>
      <c r="AP87" s="747"/>
      <c r="AQ87" s="747"/>
      <c r="AR87" s="747"/>
      <c r="AS87" s="754"/>
      <c r="AT87" s="747"/>
      <c r="AU87" s="748"/>
      <c r="AV87" s="748"/>
      <c r="AW87" s="748"/>
      <c r="AX87" s="748"/>
      <c r="AY87" s="748"/>
      <c r="AZ87" s="748"/>
      <c r="BA87" s="748"/>
      <c r="BB87" s="748"/>
      <c r="BC87" s="748"/>
      <c r="BD87" s="748"/>
      <c r="BE87" s="748"/>
      <c r="BF87" s="748"/>
      <c r="BG87" s="748"/>
      <c r="BH87" s="748"/>
      <c r="BI87" s="748"/>
      <c r="BJ87" s="748"/>
      <c r="BK87" s="748"/>
      <c r="BL87" s="748"/>
      <c r="BM87" s="748"/>
      <c r="BN87" s="748"/>
      <c r="BO87" s="748"/>
      <c r="BP87" s="748"/>
      <c r="BQ87" s="748"/>
      <c r="BR87" s="748"/>
      <c r="BS87" s="748"/>
      <c r="BT87" s="748"/>
      <c r="BU87" s="748"/>
      <c r="BV87" s="748"/>
      <c r="BW87" s="748"/>
      <c r="BX87" s="748"/>
      <c r="BY87" s="748"/>
      <c r="BZ87" s="748"/>
      <c r="CA87" s="748"/>
      <c r="CB87" s="748"/>
      <c r="CC87" s="748"/>
      <c r="CD87" s="748"/>
      <c r="CE87" s="748"/>
      <c r="CF87" s="748"/>
      <c r="CG87" s="748"/>
      <c r="CH87" s="748"/>
      <c r="CI87" s="748"/>
      <c r="CJ87" s="748"/>
      <c r="CK87" s="748"/>
      <c r="CL87" s="748"/>
      <c r="CM87" s="748"/>
      <c r="CN87" s="748"/>
      <c r="CO87" s="748"/>
      <c r="CP87" s="748"/>
      <c r="CQ87" s="748"/>
      <c r="CR87" s="748"/>
      <c r="CS87" s="748"/>
      <c r="CT87" s="748"/>
      <c r="CU87" s="748"/>
      <c r="CV87" s="748"/>
      <c r="CW87" s="748"/>
      <c r="CX87" s="748"/>
      <c r="CY87" s="748"/>
      <c r="CZ87" s="748"/>
      <c r="DA87" s="748"/>
      <c r="DB87" s="748"/>
      <c r="DC87" s="748"/>
      <c r="DD87" s="748"/>
      <c r="DE87" s="748"/>
      <c r="DF87" s="748"/>
      <c r="DG87" s="748"/>
      <c r="DH87" s="748"/>
      <c r="DI87" s="748"/>
      <c r="DJ87" s="748"/>
      <c r="DK87" s="748"/>
      <c r="DL87" s="748"/>
      <c r="DM87" s="748"/>
      <c r="DN87" s="748"/>
      <c r="DO87" s="748"/>
      <c r="DP87" s="748"/>
      <c r="DQ87" s="748"/>
      <c r="DR87" s="748"/>
      <c r="DS87" s="748"/>
      <c r="DT87" s="748"/>
      <c r="DU87" s="748"/>
      <c r="DV87" s="748"/>
      <c r="DW87" s="748"/>
      <c r="DX87" s="748"/>
      <c r="DY87" s="748"/>
      <c r="DZ87" s="748"/>
      <c r="EA87" s="748"/>
      <c r="EB87" s="748"/>
      <c r="EC87" s="748"/>
      <c r="ED87" s="748"/>
      <c r="EE87" s="748"/>
      <c r="EF87" s="748"/>
      <c r="EG87" s="748"/>
      <c r="EH87" s="748"/>
      <c r="EI87" s="748"/>
      <c r="EJ87" s="748"/>
      <c r="EK87" s="748"/>
      <c r="EL87" s="748"/>
      <c r="EM87" s="748"/>
      <c r="EN87" s="748"/>
      <c r="EO87" s="748"/>
      <c r="EP87" s="748"/>
      <c r="EQ87" s="748"/>
      <c r="ER87" s="748"/>
      <c r="ES87" s="748"/>
      <c r="ET87" s="748"/>
      <c r="EU87" s="748"/>
      <c r="EV87" s="748"/>
      <c r="EW87" s="748"/>
      <c r="EX87" s="748"/>
      <c r="EY87" s="748"/>
      <c r="EZ87" s="748"/>
      <c r="FA87" s="748"/>
      <c r="FB87" s="748"/>
      <c r="FC87" s="748"/>
      <c r="FD87" s="748"/>
      <c r="FE87" s="748"/>
      <c r="FF87" s="748"/>
      <c r="FG87" s="748"/>
      <c r="FH87" s="748"/>
      <c r="FI87" s="748"/>
    </row>
    <row r="88" spans="6:165" ht="9"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747"/>
      <c r="Y88" s="747"/>
      <c r="Z88" s="747"/>
      <c r="AA88" s="747"/>
      <c r="AB88" s="748"/>
      <c r="AC88" s="748"/>
      <c r="AD88" s="748"/>
      <c r="AE88" s="748"/>
      <c r="AF88" s="747"/>
      <c r="AG88" s="747"/>
      <c r="AH88" s="747"/>
      <c r="AI88" s="747"/>
      <c r="AJ88" s="747"/>
      <c r="AK88" s="747"/>
      <c r="AL88" s="747"/>
      <c r="AM88" s="747"/>
      <c r="AN88" s="747"/>
      <c r="AO88" s="747"/>
      <c r="AP88" s="747"/>
      <c r="AQ88" s="747"/>
      <c r="AR88" s="747"/>
      <c r="AS88" s="754"/>
      <c r="AT88" s="747"/>
      <c r="AU88" s="748"/>
      <c r="AV88" s="748"/>
      <c r="AW88" s="748"/>
      <c r="AX88" s="748"/>
      <c r="AY88" s="748"/>
      <c r="AZ88" s="748"/>
      <c r="BA88" s="748"/>
      <c r="BB88" s="748"/>
      <c r="BC88" s="748"/>
      <c r="BD88" s="748"/>
      <c r="BE88" s="748"/>
      <c r="BF88" s="748"/>
      <c r="BG88" s="748"/>
      <c r="BH88" s="748"/>
      <c r="BI88" s="748"/>
      <c r="BJ88" s="748"/>
      <c r="BK88" s="748"/>
      <c r="BL88" s="748"/>
      <c r="BM88" s="748"/>
      <c r="BN88" s="748"/>
      <c r="BO88" s="748"/>
      <c r="BP88" s="748"/>
      <c r="BQ88" s="748"/>
      <c r="BR88" s="748"/>
      <c r="BS88" s="748"/>
      <c r="BT88" s="748"/>
      <c r="BU88" s="748"/>
      <c r="BV88" s="748"/>
      <c r="BW88" s="748"/>
      <c r="BX88" s="748"/>
      <c r="BY88" s="748"/>
      <c r="BZ88" s="748"/>
      <c r="CA88" s="748"/>
      <c r="CB88" s="748"/>
      <c r="CC88" s="748"/>
      <c r="CD88" s="748"/>
      <c r="CE88" s="748"/>
      <c r="CF88" s="748"/>
      <c r="CG88" s="748"/>
      <c r="CH88" s="748"/>
      <c r="CI88" s="748"/>
      <c r="CJ88" s="748"/>
      <c r="CK88" s="748"/>
      <c r="CL88" s="748"/>
      <c r="CM88" s="748"/>
      <c r="CN88" s="748"/>
      <c r="CO88" s="748"/>
      <c r="CP88" s="748"/>
      <c r="CQ88" s="748"/>
      <c r="CR88" s="748"/>
      <c r="CS88" s="748"/>
      <c r="CT88" s="748"/>
      <c r="CU88" s="748"/>
      <c r="CV88" s="748"/>
      <c r="CW88" s="748"/>
      <c r="CX88" s="748"/>
      <c r="CY88" s="748"/>
      <c r="CZ88" s="748"/>
      <c r="DA88" s="748"/>
      <c r="DB88" s="748"/>
      <c r="DC88" s="748"/>
      <c r="DD88" s="748"/>
      <c r="DE88" s="748"/>
      <c r="DF88" s="748"/>
      <c r="DG88" s="748"/>
      <c r="DH88" s="748"/>
      <c r="DI88" s="748"/>
      <c r="DJ88" s="748"/>
      <c r="DK88" s="748"/>
      <c r="DL88" s="748"/>
      <c r="DM88" s="748"/>
      <c r="DN88" s="748"/>
      <c r="DO88" s="748"/>
      <c r="DP88" s="748"/>
      <c r="DQ88" s="748"/>
      <c r="DR88" s="748"/>
      <c r="DS88" s="748"/>
      <c r="DT88" s="748"/>
      <c r="DU88" s="748"/>
      <c r="DV88" s="748"/>
      <c r="DW88" s="748"/>
      <c r="DX88" s="748"/>
      <c r="DY88" s="748"/>
      <c r="DZ88" s="748"/>
      <c r="EA88" s="748"/>
      <c r="EB88" s="748"/>
      <c r="EC88" s="748"/>
      <c r="ED88" s="748"/>
      <c r="EE88" s="748"/>
      <c r="EF88" s="748"/>
      <c r="EG88" s="748"/>
      <c r="EH88" s="748"/>
      <c r="EI88" s="748"/>
      <c r="EJ88" s="748"/>
      <c r="EK88" s="748"/>
      <c r="EL88" s="748"/>
      <c r="EM88" s="748"/>
      <c r="EN88" s="748"/>
      <c r="EO88" s="748"/>
      <c r="EP88" s="748"/>
      <c r="EQ88" s="748"/>
      <c r="ER88" s="748"/>
      <c r="ES88" s="748"/>
      <c r="ET88" s="748"/>
      <c r="EU88" s="748"/>
      <c r="EV88" s="748"/>
      <c r="EW88" s="748"/>
      <c r="EX88" s="748"/>
      <c r="EY88" s="748"/>
      <c r="EZ88" s="748"/>
      <c r="FA88" s="748"/>
      <c r="FB88" s="748"/>
      <c r="FC88" s="748"/>
      <c r="FD88" s="748"/>
      <c r="FE88" s="748"/>
      <c r="FF88" s="748"/>
      <c r="FG88" s="748"/>
      <c r="FH88" s="748"/>
      <c r="FI88" s="748"/>
    </row>
    <row r="89" spans="6:165" ht="9">
      <c r="F89" s="747"/>
      <c r="G89" s="747"/>
      <c r="H89" s="747"/>
      <c r="I89" s="747"/>
      <c r="J89" s="747"/>
      <c r="K89" s="747"/>
      <c r="L89" s="747"/>
      <c r="M89" s="747"/>
      <c r="N89" s="747"/>
      <c r="O89" s="747"/>
      <c r="P89" s="747"/>
      <c r="Q89" s="747"/>
      <c r="R89" s="747"/>
      <c r="S89" s="747"/>
      <c r="T89" s="747"/>
      <c r="U89" s="747"/>
      <c r="V89" s="747"/>
      <c r="W89" s="747"/>
      <c r="X89" s="747"/>
      <c r="Y89" s="747"/>
      <c r="Z89" s="747"/>
      <c r="AA89" s="747"/>
      <c r="AB89" s="748"/>
      <c r="AC89" s="748"/>
      <c r="AD89" s="748"/>
      <c r="AE89" s="748"/>
      <c r="AF89" s="747"/>
      <c r="AG89" s="747"/>
      <c r="AH89" s="747"/>
      <c r="AI89" s="747"/>
      <c r="AJ89" s="747"/>
      <c r="AK89" s="747"/>
      <c r="AL89" s="747"/>
      <c r="AM89" s="747"/>
      <c r="AN89" s="747"/>
      <c r="AO89" s="747"/>
      <c r="AP89" s="747"/>
      <c r="AQ89" s="747"/>
      <c r="AR89" s="747"/>
      <c r="AS89" s="754"/>
      <c r="AT89" s="747"/>
      <c r="AU89" s="748"/>
      <c r="AV89" s="748"/>
      <c r="AW89" s="748"/>
      <c r="AX89" s="748"/>
      <c r="AY89" s="748"/>
      <c r="AZ89" s="748"/>
      <c r="BA89" s="748"/>
      <c r="BB89" s="748"/>
      <c r="BC89" s="748"/>
      <c r="BD89" s="748"/>
      <c r="BE89" s="748"/>
      <c r="BF89" s="748"/>
      <c r="BG89" s="748"/>
      <c r="BH89" s="748"/>
      <c r="BI89" s="748"/>
      <c r="BJ89" s="748"/>
      <c r="BK89" s="748"/>
      <c r="BL89" s="748"/>
      <c r="BM89" s="748"/>
      <c r="BN89" s="748"/>
      <c r="BO89" s="748"/>
      <c r="BP89" s="748"/>
      <c r="BQ89" s="748"/>
      <c r="BR89" s="748"/>
      <c r="BS89" s="748"/>
      <c r="BT89" s="748"/>
      <c r="BU89" s="748"/>
      <c r="BV89" s="748"/>
      <c r="BW89" s="748"/>
      <c r="BX89" s="748"/>
      <c r="BY89" s="748"/>
      <c r="BZ89" s="748"/>
      <c r="CA89" s="748"/>
      <c r="CB89" s="748"/>
      <c r="CC89" s="748"/>
      <c r="CD89" s="748"/>
      <c r="CE89" s="748"/>
      <c r="CF89" s="748"/>
      <c r="CG89" s="748"/>
      <c r="CH89" s="748"/>
      <c r="CI89" s="748"/>
      <c r="CJ89" s="748"/>
      <c r="CK89" s="748"/>
      <c r="CL89" s="748"/>
      <c r="CM89" s="748"/>
      <c r="CN89" s="748"/>
      <c r="CO89" s="748"/>
      <c r="CP89" s="748"/>
      <c r="CQ89" s="748"/>
      <c r="CR89" s="748"/>
      <c r="CS89" s="748"/>
      <c r="CT89" s="748"/>
      <c r="CU89" s="748"/>
      <c r="CV89" s="748"/>
      <c r="CW89" s="748"/>
      <c r="CX89" s="748"/>
      <c r="CY89" s="748"/>
      <c r="CZ89" s="748"/>
      <c r="DA89" s="748"/>
      <c r="DB89" s="748"/>
      <c r="DC89" s="748"/>
      <c r="DD89" s="748"/>
      <c r="DE89" s="748"/>
      <c r="DF89" s="748"/>
      <c r="DG89" s="748"/>
      <c r="DH89" s="748"/>
      <c r="DI89" s="748"/>
      <c r="DJ89" s="748"/>
      <c r="DK89" s="748"/>
      <c r="DL89" s="748"/>
      <c r="DM89" s="748"/>
      <c r="DN89" s="748"/>
      <c r="DO89" s="748"/>
      <c r="DP89" s="748"/>
      <c r="DQ89" s="748"/>
      <c r="DR89" s="748"/>
      <c r="DS89" s="748"/>
      <c r="DT89" s="748"/>
      <c r="DU89" s="748"/>
      <c r="DV89" s="748"/>
      <c r="DW89" s="748"/>
      <c r="DX89" s="748"/>
      <c r="DY89" s="748"/>
      <c r="DZ89" s="748"/>
      <c r="EA89" s="748"/>
      <c r="EB89" s="748"/>
      <c r="EC89" s="748"/>
      <c r="ED89" s="748"/>
      <c r="EE89" s="748"/>
      <c r="EF89" s="748"/>
      <c r="EG89" s="748"/>
      <c r="EH89" s="748"/>
      <c r="EI89" s="748"/>
      <c r="EJ89" s="748"/>
      <c r="EK89" s="748"/>
      <c r="EL89" s="748"/>
      <c r="EM89" s="748"/>
      <c r="EN89" s="748"/>
      <c r="EO89" s="748"/>
      <c r="EP89" s="748"/>
      <c r="EQ89" s="748"/>
      <c r="ER89" s="748"/>
      <c r="ES89" s="748"/>
      <c r="ET89" s="748"/>
      <c r="EU89" s="748"/>
      <c r="EV89" s="748"/>
      <c r="EW89" s="748"/>
      <c r="EX89" s="748"/>
      <c r="EY89" s="748"/>
      <c r="EZ89" s="748"/>
      <c r="FA89" s="748"/>
      <c r="FB89" s="748"/>
      <c r="FC89" s="748"/>
      <c r="FD89" s="748"/>
      <c r="FE89" s="748"/>
      <c r="FF89" s="748"/>
      <c r="FG89" s="748"/>
      <c r="FH89" s="748"/>
      <c r="FI89" s="748"/>
    </row>
    <row r="90" spans="6:165" ht="9">
      <c r="F90" s="747"/>
      <c r="G90" s="747"/>
      <c r="H90" s="747"/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  <c r="U90" s="747"/>
      <c r="V90" s="747"/>
      <c r="W90" s="747"/>
      <c r="X90" s="747"/>
      <c r="Y90" s="747"/>
      <c r="Z90" s="747"/>
      <c r="AA90" s="747"/>
      <c r="AB90" s="748"/>
      <c r="AC90" s="748"/>
      <c r="AD90" s="748"/>
      <c r="AE90" s="748"/>
      <c r="AF90" s="747"/>
      <c r="AG90" s="747"/>
      <c r="AH90" s="747"/>
      <c r="AI90" s="747"/>
      <c r="AJ90" s="747"/>
      <c r="AK90" s="747"/>
      <c r="AL90" s="747"/>
      <c r="AM90" s="747"/>
      <c r="AN90" s="747"/>
      <c r="AO90" s="747"/>
      <c r="AP90" s="747"/>
      <c r="AQ90" s="747"/>
      <c r="AR90" s="747"/>
      <c r="AS90" s="747"/>
      <c r="AT90" s="747"/>
      <c r="AU90" s="748"/>
      <c r="AV90" s="748"/>
      <c r="AW90" s="748"/>
      <c r="AX90" s="748"/>
      <c r="AY90" s="748"/>
      <c r="AZ90" s="748"/>
      <c r="BA90" s="748"/>
      <c r="BB90" s="748"/>
      <c r="BC90" s="748"/>
      <c r="BD90" s="748"/>
      <c r="BE90" s="748"/>
      <c r="BF90" s="748"/>
      <c r="BG90" s="748"/>
      <c r="BH90" s="748"/>
      <c r="BI90" s="748"/>
      <c r="BJ90" s="748"/>
      <c r="BK90" s="748"/>
      <c r="BL90" s="748"/>
      <c r="BM90" s="748"/>
      <c r="BN90" s="748"/>
      <c r="BO90" s="748"/>
      <c r="BP90" s="748"/>
      <c r="BQ90" s="748"/>
      <c r="BR90" s="748"/>
      <c r="BS90" s="748"/>
      <c r="BT90" s="748"/>
      <c r="BU90" s="748"/>
      <c r="BV90" s="748"/>
      <c r="BW90" s="748"/>
      <c r="BX90" s="748"/>
      <c r="BY90" s="748"/>
      <c r="BZ90" s="748"/>
      <c r="CA90" s="748"/>
      <c r="CB90" s="748"/>
      <c r="CC90" s="748"/>
      <c r="CD90" s="748"/>
      <c r="CE90" s="748"/>
      <c r="CF90" s="748"/>
      <c r="CG90" s="748"/>
      <c r="CH90" s="748"/>
      <c r="CI90" s="748"/>
      <c r="CJ90" s="748"/>
      <c r="CK90" s="748"/>
      <c r="CL90" s="748"/>
      <c r="CM90" s="748"/>
      <c r="CN90" s="748"/>
      <c r="CO90" s="748"/>
      <c r="CP90" s="748"/>
      <c r="CQ90" s="748"/>
      <c r="CR90" s="748"/>
      <c r="CS90" s="748"/>
      <c r="CT90" s="748"/>
      <c r="CU90" s="748"/>
      <c r="CV90" s="748"/>
      <c r="CW90" s="748"/>
      <c r="CX90" s="748"/>
      <c r="CY90" s="748"/>
      <c r="CZ90" s="748"/>
      <c r="DA90" s="748"/>
      <c r="DB90" s="748"/>
      <c r="DC90" s="748"/>
      <c r="DD90" s="748"/>
      <c r="DE90" s="748"/>
      <c r="DF90" s="748"/>
      <c r="DG90" s="748"/>
      <c r="DH90" s="748"/>
      <c r="DI90" s="748"/>
      <c r="DJ90" s="748"/>
      <c r="DK90" s="748"/>
      <c r="DL90" s="748"/>
      <c r="DM90" s="748"/>
      <c r="DN90" s="748"/>
      <c r="DO90" s="748"/>
      <c r="DP90" s="748"/>
      <c r="DQ90" s="748"/>
      <c r="DR90" s="748"/>
      <c r="DS90" s="748"/>
      <c r="DT90" s="748"/>
      <c r="DU90" s="748"/>
      <c r="DV90" s="748"/>
      <c r="DW90" s="748"/>
      <c r="DX90" s="748"/>
      <c r="DY90" s="748"/>
      <c r="DZ90" s="748"/>
      <c r="EA90" s="748"/>
      <c r="EB90" s="748"/>
      <c r="EC90" s="748"/>
      <c r="ED90" s="748"/>
      <c r="EE90" s="748"/>
      <c r="EF90" s="748"/>
      <c r="EG90" s="748"/>
      <c r="EH90" s="748"/>
      <c r="EI90" s="748"/>
      <c r="EJ90" s="748"/>
      <c r="EK90" s="748"/>
      <c r="EL90" s="748"/>
      <c r="EM90" s="748"/>
      <c r="EN90" s="748"/>
      <c r="EO90" s="748"/>
      <c r="EP90" s="748"/>
      <c r="EQ90" s="748"/>
      <c r="ER90" s="748"/>
      <c r="ES90" s="748"/>
      <c r="ET90" s="748"/>
      <c r="EU90" s="748"/>
      <c r="EV90" s="748"/>
      <c r="EW90" s="748"/>
      <c r="EX90" s="748"/>
      <c r="EY90" s="748"/>
      <c r="EZ90" s="748"/>
      <c r="FA90" s="748"/>
      <c r="FB90" s="748"/>
      <c r="FC90" s="748"/>
      <c r="FD90" s="748"/>
      <c r="FE90" s="748"/>
      <c r="FF90" s="748"/>
      <c r="FG90" s="748"/>
      <c r="FH90" s="748"/>
      <c r="FI90" s="748"/>
    </row>
    <row r="91" spans="6:165" ht="9">
      <c r="F91" s="747"/>
      <c r="G91" s="748"/>
      <c r="H91" s="748"/>
      <c r="I91" s="748"/>
      <c r="J91" s="748"/>
      <c r="K91" s="748"/>
      <c r="L91" s="748"/>
      <c r="M91" s="748"/>
      <c r="T91" s="748"/>
      <c r="U91" s="748"/>
      <c r="V91" s="748"/>
      <c r="W91" s="748"/>
      <c r="X91" s="748"/>
      <c r="Y91" s="748"/>
      <c r="Z91" s="748"/>
      <c r="AA91" s="748"/>
      <c r="AB91" s="748"/>
      <c r="AC91" s="748"/>
      <c r="AD91" s="748"/>
      <c r="AE91" s="748"/>
      <c r="AF91" s="747"/>
      <c r="AG91" s="747"/>
      <c r="AH91" s="747"/>
      <c r="AI91" s="747"/>
      <c r="AJ91" s="747"/>
      <c r="AK91" s="747"/>
      <c r="AL91" s="747"/>
      <c r="AM91" s="747"/>
      <c r="AN91" s="747"/>
      <c r="AO91" s="747"/>
      <c r="AP91" s="747"/>
      <c r="AQ91" s="747"/>
      <c r="AR91" s="747"/>
      <c r="AS91" s="747"/>
      <c r="AT91" s="747"/>
      <c r="AU91" s="748"/>
      <c r="AV91" s="748"/>
      <c r="AW91" s="748"/>
      <c r="AX91" s="748"/>
      <c r="AY91" s="748"/>
      <c r="AZ91" s="748"/>
      <c r="BA91" s="748"/>
      <c r="BB91" s="748"/>
      <c r="BC91" s="748"/>
      <c r="BD91" s="748"/>
      <c r="BE91" s="748"/>
      <c r="BF91" s="748"/>
      <c r="BG91" s="748"/>
      <c r="BH91" s="748"/>
      <c r="BI91" s="748"/>
      <c r="BJ91" s="748"/>
      <c r="BK91" s="748"/>
      <c r="BL91" s="748"/>
      <c r="BM91" s="748"/>
      <c r="BN91" s="748"/>
      <c r="BO91" s="748"/>
      <c r="BP91" s="748"/>
      <c r="BQ91" s="748"/>
      <c r="BR91" s="748"/>
      <c r="BS91" s="748"/>
      <c r="BT91" s="748"/>
      <c r="BU91" s="748"/>
      <c r="BV91" s="748"/>
      <c r="BW91" s="748"/>
      <c r="BX91" s="748"/>
      <c r="BY91" s="748"/>
      <c r="BZ91" s="748"/>
      <c r="CA91" s="748"/>
      <c r="CB91" s="748"/>
      <c r="CC91" s="748"/>
      <c r="CD91" s="748"/>
      <c r="CE91" s="748"/>
      <c r="CF91" s="748"/>
      <c r="CG91" s="748"/>
      <c r="CH91" s="748"/>
      <c r="CI91" s="748"/>
      <c r="CJ91" s="748"/>
      <c r="CK91" s="748"/>
      <c r="CL91" s="748"/>
      <c r="CM91" s="748"/>
      <c r="CN91" s="748"/>
      <c r="CO91" s="748"/>
      <c r="CP91" s="748"/>
      <c r="CQ91" s="748"/>
      <c r="CR91" s="748"/>
      <c r="CS91" s="748"/>
      <c r="CT91" s="748"/>
      <c r="CU91" s="748"/>
      <c r="CV91" s="748"/>
      <c r="CW91" s="748"/>
      <c r="CX91" s="748"/>
      <c r="CY91" s="748"/>
      <c r="CZ91" s="748"/>
      <c r="DA91" s="748"/>
      <c r="DB91" s="748"/>
      <c r="DC91" s="748"/>
      <c r="DD91" s="748"/>
      <c r="DE91" s="748"/>
      <c r="DF91" s="748"/>
      <c r="DG91" s="748"/>
      <c r="DH91" s="748"/>
      <c r="DI91" s="748"/>
      <c r="DJ91" s="748"/>
      <c r="DK91" s="748"/>
      <c r="DL91" s="748"/>
      <c r="DM91" s="748"/>
      <c r="DN91" s="748"/>
      <c r="DO91" s="748"/>
      <c r="DP91" s="748"/>
      <c r="DQ91" s="748"/>
      <c r="DR91" s="748"/>
      <c r="DS91" s="748"/>
      <c r="DT91" s="748"/>
      <c r="DU91" s="748"/>
      <c r="DV91" s="748"/>
      <c r="DW91" s="748"/>
      <c r="DX91" s="748"/>
      <c r="DY91" s="748"/>
      <c r="DZ91" s="748"/>
      <c r="EA91" s="748"/>
      <c r="EB91" s="748"/>
      <c r="EC91" s="748"/>
      <c r="ED91" s="748"/>
      <c r="EE91" s="748"/>
      <c r="EF91" s="748"/>
      <c r="EG91" s="748"/>
      <c r="EH91" s="748"/>
      <c r="EI91" s="748"/>
      <c r="EJ91" s="748"/>
      <c r="EK91" s="748"/>
      <c r="EL91" s="748"/>
      <c r="EM91" s="748"/>
      <c r="EN91" s="748"/>
      <c r="EO91" s="748"/>
      <c r="EP91" s="748"/>
      <c r="EQ91" s="748"/>
      <c r="ER91" s="748"/>
      <c r="ES91" s="748"/>
      <c r="ET91" s="748"/>
      <c r="EU91" s="748"/>
      <c r="EV91" s="748"/>
      <c r="EW91" s="748"/>
      <c r="EX91" s="748"/>
      <c r="EY91" s="748"/>
      <c r="EZ91" s="748"/>
      <c r="FA91" s="748"/>
      <c r="FB91" s="748"/>
      <c r="FC91" s="748"/>
      <c r="FD91" s="748"/>
      <c r="FE91" s="748"/>
      <c r="FF91" s="748"/>
      <c r="FG91" s="748"/>
      <c r="FH91" s="748"/>
      <c r="FI91" s="748"/>
    </row>
    <row r="92" spans="6:165" ht="9">
      <c r="F92" s="747"/>
      <c r="G92" s="748"/>
      <c r="H92" s="748"/>
      <c r="I92" s="748"/>
      <c r="J92" s="748"/>
      <c r="K92" s="748"/>
      <c r="L92" s="748"/>
      <c r="M92" s="748"/>
      <c r="T92" s="748"/>
      <c r="U92" s="748"/>
      <c r="V92" s="748"/>
      <c r="W92" s="748"/>
      <c r="X92" s="748"/>
      <c r="Y92" s="748"/>
      <c r="Z92" s="748"/>
      <c r="AA92" s="748"/>
      <c r="AB92" s="748"/>
      <c r="AC92" s="748"/>
      <c r="AD92" s="748"/>
      <c r="AE92" s="748"/>
      <c r="AF92" s="747"/>
      <c r="AG92" s="747"/>
      <c r="AH92" s="747"/>
      <c r="AI92" s="747"/>
      <c r="AJ92" s="747"/>
      <c r="AK92" s="747"/>
      <c r="AL92" s="747"/>
      <c r="AM92" s="747"/>
      <c r="AN92" s="747"/>
      <c r="AO92" s="747"/>
      <c r="AP92" s="747"/>
      <c r="AQ92" s="747"/>
      <c r="AR92" s="747"/>
      <c r="AS92" s="747"/>
      <c r="AT92" s="747"/>
      <c r="AU92" s="748"/>
      <c r="AV92" s="748"/>
      <c r="AW92" s="748"/>
      <c r="AX92" s="748"/>
      <c r="AY92" s="748"/>
      <c r="AZ92" s="748"/>
      <c r="BA92" s="748"/>
      <c r="BB92" s="748"/>
      <c r="BC92" s="748"/>
      <c r="BD92" s="748"/>
      <c r="BE92" s="748"/>
      <c r="BF92" s="748"/>
      <c r="BG92" s="748"/>
      <c r="BH92" s="748"/>
      <c r="BI92" s="748"/>
      <c r="BJ92" s="748"/>
      <c r="BK92" s="748"/>
      <c r="BL92" s="748"/>
      <c r="BM92" s="748"/>
      <c r="BN92" s="748"/>
      <c r="BO92" s="748"/>
      <c r="BP92" s="748"/>
      <c r="BQ92" s="748"/>
      <c r="BR92" s="748"/>
      <c r="BS92" s="748"/>
      <c r="BT92" s="748"/>
      <c r="BU92" s="748"/>
      <c r="BV92" s="748"/>
      <c r="BW92" s="748"/>
      <c r="BX92" s="748"/>
      <c r="BY92" s="748"/>
      <c r="BZ92" s="748"/>
      <c r="CA92" s="748"/>
      <c r="CB92" s="748"/>
      <c r="CC92" s="748"/>
      <c r="CD92" s="748"/>
      <c r="CE92" s="748"/>
      <c r="CF92" s="748"/>
      <c r="CG92" s="748"/>
      <c r="CH92" s="748"/>
      <c r="CI92" s="748"/>
      <c r="CJ92" s="748"/>
      <c r="CK92" s="748"/>
      <c r="CL92" s="748"/>
      <c r="CM92" s="748"/>
      <c r="CN92" s="748"/>
      <c r="CO92" s="748"/>
      <c r="CP92" s="748"/>
      <c r="CQ92" s="748"/>
      <c r="CR92" s="748"/>
      <c r="CS92" s="748"/>
      <c r="CT92" s="748"/>
      <c r="CU92" s="748"/>
      <c r="CV92" s="748"/>
      <c r="CW92" s="748"/>
      <c r="CX92" s="748"/>
      <c r="CY92" s="748"/>
      <c r="CZ92" s="748"/>
      <c r="DA92" s="748"/>
      <c r="DB92" s="748"/>
      <c r="DC92" s="748"/>
      <c r="DD92" s="748"/>
      <c r="DE92" s="748"/>
      <c r="DF92" s="748"/>
      <c r="DG92" s="748"/>
      <c r="DH92" s="748"/>
      <c r="DI92" s="748"/>
      <c r="DJ92" s="748"/>
      <c r="DK92" s="748"/>
      <c r="DL92" s="748"/>
      <c r="DM92" s="748"/>
      <c r="DN92" s="748"/>
      <c r="DO92" s="748"/>
      <c r="DP92" s="748"/>
      <c r="DQ92" s="748"/>
      <c r="DR92" s="748"/>
      <c r="DS92" s="748"/>
      <c r="DT92" s="748"/>
      <c r="DU92" s="748"/>
      <c r="DV92" s="748"/>
      <c r="DW92" s="748"/>
      <c r="DX92" s="748"/>
      <c r="DY92" s="748"/>
      <c r="DZ92" s="748"/>
      <c r="EA92" s="748"/>
      <c r="EB92" s="748"/>
      <c r="EC92" s="748"/>
      <c r="ED92" s="748"/>
      <c r="EE92" s="748"/>
      <c r="EF92" s="748"/>
      <c r="EG92" s="748"/>
      <c r="EH92" s="748"/>
      <c r="EI92" s="748"/>
      <c r="EJ92" s="748"/>
      <c r="EK92" s="748"/>
      <c r="EL92" s="748"/>
      <c r="EM92" s="748"/>
      <c r="EN92" s="748"/>
      <c r="EO92" s="748"/>
      <c r="EP92" s="748"/>
      <c r="EQ92" s="748"/>
      <c r="ER92" s="748"/>
      <c r="ES92" s="748"/>
      <c r="ET92" s="748"/>
      <c r="EU92" s="748"/>
      <c r="EV92" s="748"/>
      <c r="EW92" s="748"/>
      <c r="EX92" s="748"/>
      <c r="EY92" s="748"/>
      <c r="EZ92" s="748"/>
      <c r="FA92" s="748"/>
      <c r="FB92" s="748"/>
      <c r="FC92" s="748"/>
      <c r="FD92" s="748"/>
      <c r="FE92" s="748"/>
      <c r="FF92" s="748"/>
      <c r="FG92" s="748"/>
      <c r="FH92" s="748"/>
      <c r="FI92" s="748"/>
    </row>
    <row r="93" spans="6:165" ht="9">
      <c r="F93" s="747"/>
      <c r="G93" s="748"/>
      <c r="H93" s="748"/>
      <c r="I93" s="748"/>
      <c r="J93" s="748"/>
      <c r="K93" s="748"/>
      <c r="L93" s="748"/>
      <c r="M93" s="748"/>
      <c r="T93" s="748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7"/>
      <c r="AG93" s="747"/>
      <c r="AH93" s="747"/>
      <c r="AI93" s="747"/>
      <c r="AJ93" s="747"/>
      <c r="AK93" s="747"/>
      <c r="AL93" s="747"/>
      <c r="AM93" s="747"/>
      <c r="AN93" s="747"/>
      <c r="AO93" s="747"/>
      <c r="AP93" s="747"/>
      <c r="AQ93" s="747"/>
      <c r="AR93" s="747"/>
      <c r="AS93" s="747"/>
      <c r="AT93" s="747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748"/>
      <c r="BJ93" s="748"/>
      <c r="BK93" s="748"/>
      <c r="BL93" s="748"/>
      <c r="BM93" s="748"/>
      <c r="BN93" s="748"/>
      <c r="BO93" s="748"/>
      <c r="BP93" s="748"/>
      <c r="BQ93" s="748"/>
      <c r="BR93" s="748"/>
      <c r="BS93" s="748"/>
      <c r="BT93" s="748"/>
      <c r="BU93" s="748"/>
      <c r="BV93" s="748"/>
      <c r="BW93" s="748"/>
      <c r="BX93" s="748"/>
      <c r="BY93" s="748"/>
      <c r="BZ93" s="748"/>
      <c r="CA93" s="748"/>
      <c r="CB93" s="748"/>
      <c r="CC93" s="748"/>
      <c r="CD93" s="748"/>
      <c r="CE93" s="748"/>
      <c r="CF93" s="748"/>
      <c r="CG93" s="748"/>
      <c r="CH93" s="748"/>
      <c r="CI93" s="748"/>
      <c r="CJ93" s="748"/>
      <c r="CK93" s="748"/>
      <c r="CL93" s="748"/>
      <c r="CM93" s="748"/>
      <c r="CN93" s="748"/>
      <c r="CO93" s="748"/>
      <c r="CP93" s="748"/>
      <c r="CQ93" s="748"/>
      <c r="CR93" s="748"/>
      <c r="CS93" s="748"/>
      <c r="CT93" s="748"/>
      <c r="CU93" s="748"/>
      <c r="CV93" s="748"/>
      <c r="CW93" s="748"/>
      <c r="CX93" s="748"/>
      <c r="CY93" s="748"/>
      <c r="CZ93" s="748"/>
      <c r="DA93" s="748"/>
      <c r="DB93" s="748"/>
      <c r="DC93" s="748"/>
      <c r="DD93" s="748"/>
      <c r="DE93" s="748"/>
      <c r="DF93" s="748"/>
      <c r="DG93" s="748"/>
      <c r="DH93" s="748"/>
      <c r="DI93" s="748"/>
      <c r="DJ93" s="748"/>
      <c r="DK93" s="748"/>
      <c r="DL93" s="748"/>
      <c r="DM93" s="748"/>
      <c r="DN93" s="748"/>
      <c r="DO93" s="748"/>
      <c r="DP93" s="748"/>
      <c r="DQ93" s="748"/>
      <c r="DR93" s="748"/>
      <c r="DS93" s="748"/>
      <c r="DT93" s="748"/>
      <c r="DU93" s="748"/>
      <c r="DV93" s="748"/>
      <c r="DW93" s="748"/>
      <c r="DX93" s="748"/>
      <c r="DY93" s="748"/>
      <c r="DZ93" s="748"/>
      <c r="EA93" s="748"/>
      <c r="EB93" s="748"/>
      <c r="EC93" s="748"/>
      <c r="ED93" s="748"/>
      <c r="EE93" s="748"/>
      <c r="EF93" s="748"/>
      <c r="EG93" s="748"/>
      <c r="EH93" s="748"/>
      <c r="EI93" s="748"/>
      <c r="EJ93" s="748"/>
      <c r="EK93" s="748"/>
      <c r="EL93" s="748"/>
      <c r="EM93" s="748"/>
      <c r="EN93" s="748"/>
      <c r="EO93" s="748"/>
      <c r="EP93" s="748"/>
      <c r="EQ93" s="748"/>
      <c r="ER93" s="748"/>
      <c r="ES93" s="748"/>
      <c r="ET93" s="748"/>
      <c r="EU93" s="748"/>
      <c r="EV93" s="748"/>
      <c r="EW93" s="748"/>
      <c r="EX93" s="748"/>
      <c r="EY93" s="748"/>
      <c r="EZ93" s="748"/>
      <c r="FA93" s="748"/>
      <c r="FB93" s="748"/>
      <c r="FC93" s="748"/>
      <c r="FD93" s="748"/>
      <c r="FE93" s="748"/>
      <c r="FF93" s="748"/>
      <c r="FG93" s="748"/>
      <c r="FH93" s="748"/>
      <c r="FI93" s="748"/>
    </row>
    <row r="94" spans="6:165" ht="9">
      <c r="F94" s="747"/>
      <c r="G94" s="748"/>
      <c r="H94" s="748"/>
      <c r="I94" s="748"/>
      <c r="J94" s="748"/>
      <c r="K94" s="748"/>
      <c r="L94" s="748"/>
      <c r="M94" s="748"/>
      <c r="T94" s="748"/>
      <c r="U94" s="748"/>
      <c r="V94" s="748"/>
      <c r="W94" s="748"/>
      <c r="X94" s="748"/>
      <c r="Y94" s="748"/>
      <c r="Z94" s="748"/>
      <c r="AA94" s="748"/>
      <c r="AB94" s="748"/>
      <c r="AC94" s="748"/>
      <c r="AD94" s="748"/>
      <c r="AE94" s="748"/>
      <c r="AF94" s="747"/>
      <c r="AG94" s="747"/>
      <c r="AH94" s="747"/>
      <c r="AI94" s="747"/>
      <c r="AJ94" s="747"/>
      <c r="AK94" s="747"/>
      <c r="AL94" s="747"/>
      <c r="AM94" s="747"/>
      <c r="AN94" s="747"/>
      <c r="AO94" s="747"/>
      <c r="AP94" s="747"/>
      <c r="AQ94" s="747"/>
      <c r="AR94" s="747"/>
      <c r="AS94" s="747"/>
      <c r="AT94" s="747"/>
      <c r="AU94" s="748"/>
      <c r="AV94" s="748"/>
      <c r="AW94" s="748"/>
      <c r="AX94" s="748"/>
      <c r="AY94" s="748"/>
      <c r="AZ94" s="748"/>
      <c r="BA94" s="748"/>
      <c r="BB94" s="748"/>
      <c r="BC94" s="748"/>
      <c r="BD94" s="748"/>
      <c r="BE94" s="748"/>
      <c r="BF94" s="748"/>
      <c r="BG94" s="748"/>
      <c r="BH94" s="748"/>
      <c r="BI94" s="748"/>
      <c r="BJ94" s="748"/>
      <c r="BK94" s="748"/>
      <c r="BL94" s="748"/>
      <c r="BM94" s="748"/>
      <c r="BN94" s="748"/>
      <c r="BO94" s="748"/>
      <c r="BP94" s="748"/>
      <c r="BQ94" s="748"/>
      <c r="BR94" s="748"/>
      <c r="BS94" s="748"/>
      <c r="BT94" s="748"/>
      <c r="BU94" s="748"/>
      <c r="BV94" s="748"/>
      <c r="BW94" s="748"/>
      <c r="BX94" s="748"/>
      <c r="BY94" s="748"/>
      <c r="BZ94" s="748"/>
      <c r="CA94" s="748"/>
      <c r="CB94" s="748"/>
      <c r="CC94" s="748"/>
      <c r="CD94" s="748"/>
      <c r="CE94" s="748"/>
      <c r="CF94" s="748"/>
      <c r="CG94" s="748"/>
      <c r="CH94" s="748"/>
      <c r="CI94" s="748"/>
      <c r="CJ94" s="748"/>
      <c r="CK94" s="748"/>
      <c r="CL94" s="748"/>
      <c r="CM94" s="748"/>
      <c r="CN94" s="748"/>
      <c r="CO94" s="748"/>
      <c r="CP94" s="748"/>
      <c r="CQ94" s="748"/>
      <c r="CR94" s="748"/>
      <c r="CS94" s="748"/>
      <c r="CT94" s="748"/>
      <c r="CU94" s="748"/>
      <c r="CV94" s="748"/>
      <c r="CW94" s="748"/>
      <c r="CX94" s="748"/>
      <c r="CY94" s="748"/>
      <c r="CZ94" s="748"/>
      <c r="DA94" s="748"/>
      <c r="DB94" s="748"/>
      <c r="DC94" s="748"/>
      <c r="DD94" s="748"/>
      <c r="DE94" s="748"/>
      <c r="DF94" s="748"/>
      <c r="DG94" s="748"/>
      <c r="DH94" s="748"/>
      <c r="DI94" s="748"/>
      <c r="DJ94" s="748"/>
      <c r="DK94" s="748"/>
      <c r="DL94" s="748"/>
      <c r="DM94" s="748"/>
      <c r="DN94" s="748"/>
      <c r="DO94" s="748"/>
      <c r="DP94" s="748"/>
      <c r="DQ94" s="748"/>
      <c r="DR94" s="748"/>
      <c r="DS94" s="748"/>
      <c r="DT94" s="748"/>
      <c r="DU94" s="748"/>
      <c r="DV94" s="748"/>
      <c r="DW94" s="748"/>
      <c r="DX94" s="748"/>
      <c r="DY94" s="748"/>
      <c r="DZ94" s="748"/>
      <c r="EA94" s="748"/>
      <c r="EB94" s="748"/>
      <c r="EC94" s="748"/>
      <c r="ED94" s="748"/>
      <c r="EE94" s="748"/>
      <c r="EF94" s="748"/>
      <c r="EG94" s="748"/>
      <c r="EH94" s="748"/>
      <c r="EI94" s="748"/>
      <c r="EJ94" s="748"/>
      <c r="EK94" s="748"/>
      <c r="EL94" s="748"/>
      <c r="EM94" s="748"/>
      <c r="EN94" s="748"/>
      <c r="EO94" s="748"/>
      <c r="EP94" s="748"/>
      <c r="EQ94" s="748"/>
      <c r="ER94" s="748"/>
      <c r="ES94" s="748"/>
      <c r="ET94" s="748"/>
      <c r="EU94" s="748"/>
      <c r="EV94" s="748"/>
      <c r="EW94" s="748"/>
      <c r="EX94" s="748"/>
      <c r="EY94" s="748"/>
      <c r="EZ94" s="748"/>
      <c r="FA94" s="748"/>
      <c r="FB94" s="748"/>
      <c r="FC94" s="748"/>
      <c r="FD94" s="748"/>
      <c r="FE94" s="748"/>
      <c r="FF94" s="748"/>
      <c r="FG94" s="748"/>
      <c r="FH94" s="748"/>
      <c r="FI94" s="748"/>
    </row>
    <row r="95" spans="6:165" ht="9">
      <c r="F95" s="747"/>
      <c r="G95" s="748"/>
      <c r="H95" s="748"/>
      <c r="I95" s="748"/>
      <c r="J95" s="748"/>
      <c r="K95" s="748"/>
      <c r="L95" s="748"/>
      <c r="M95" s="748"/>
      <c r="T95" s="748"/>
      <c r="U95" s="748"/>
      <c r="V95" s="748"/>
      <c r="W95" s="748"/>
      <c r="X95" s="748"/>
      <c r="Y95" s="748"/>
      <c r="Z95" s="748"/>
      <c r="AA95" s="748"/>
      <c r="AB95" s="748"/>
      <c r="AC95" s="748"/>
      <c r="AD95" s="748"/>
      <c r="AE95" s="748"/>
      <c r="AF95" s="747"/>
      <c r="AG95" s="747"/>
      <c r="AH95" s="747"/>
      <c r="AI95" s="747"/>
      <c r="AJ95" s="747"/>
      <c r="AK95" s="747"/>
      <c r="AL95" s="747"/>
      <c r="AM95" s="747"/>
      <c r="AN95" s="747"/>
      <c r="AO95" s="747"/>
      <c r="AP95" s="747"/>
      <c r="AQ95" s="747"/>
      <c r="AR95" s="747"/>
      <c r="AS95" s="747"/>
      <c r="AT95" s="747"/>
      <c r="AU95" s="748"/>
      <c r="AV95" s="748"/>
      <c r="AW95" s="748"/>
      <c r="AX95" s="748"/>
      <c r="AY95" s="748"/>
      <c r="AZ95" s="748"/>
      <c r="BA95" s="748"/>
      <c r="BB95" s="748"/>
      <c r="BC95" s="748"/>
      <c r="BD95" s="748"/>
      <c r="BE95" s="748"/>
      <c r="BF95" s="748"/>
      <c r="BG95" s="748"/>
      <c r="BH95" s="748"/>
      <c r="BI95" s="748"/>
      <c r="BJ95" s="748"/>
      <c r="BK95" s="748"/>
      <c r="BL95" s="748"/>
      <c r="BM95" s="748"/>
      <c r="BN95" s="748"/>
      <c r="BO95" s="748"/>
      <c r="BP95" s="748"/>
      <c r="BQ95" s="748"/>
      <c r="BR95" s="748"/>
      <c r="BS95" s="748"/>
      <c r="BT95" s="748"/>
      <c r="BU95" s="748"/>
      <c r="BV95" s="748"/>
      <c r="BW95" s="748"/>
      <c r="BX95" s="748"/>
      <c r="BY95" s="748"/>
      <c r="BZ95" s="748"/>
      <c r="CA95" s="748"/>
      <c r="CB95" s="748"/>
      <c r="CC95" s="748"/>
      <c r="CD95" s="748"/>
      <c r="CE95" s="748"/>
      <c r="CF95" s="748"/>
      <c r="CG95" s="748"/>
      <c r="CH95" s="748"/>
      <c r="CI95" s="748"/>
      <c r="CJ95" s="748"/>
      <c r="CK95" s="748"/>
      <c r="CL95" s="748"/>
      <c r="CM95" s="748"/>
      <c r="CN95" s="748"/>
      <c r="CO95" s="748"/>
      <c r="CP95" s="748"/>
      <c r="CQ95" s="748"/>
      <c r="CR95" s="748"/>
      <c r="CS95" s="748"/>
      <c r="CT95" s="748"/>
      <c r="CU95" s="748"/>
      <c r="CV95" s="748"/>
      <c r="CW95" s="748"/>
      <c r="CX95" s="748"/>
      <c r="CY95" s="748"/>
      <c r="CZ95" s="748"/>
      <c r="DA95" s="748"/>
      <c r="DB95" s="748"/>
      <c r="DC95" s="748"/>
      <c r="DD95" s="748"/>
      <c r="DE95" s="748"/>
      <c r="DF95" s="748"/>
      <c r="DG95" s="748"/>
      <c r="DH95" s="748"/>
      <c r="DI95" s="748"/>
      <c r="DJ95" s="748"/>
      <c r="DK95" s="748"/>
      <c r="DL95" s="748"/>
      <c r="DM95" s="748"/>
      <c r="DN95" s="748"/>
      <c r="DO95" s="748"/>
      <c r="DP95" s="748"/>
      <c r="DQ95" s="748"/>
      <c r="DR95" s="748"/>
      <c r="DS95" s="748"/>
      <c r="DT95" s="748"/>
      <c r="DU95" s="748"/>
      <c r="DV95" s="748"/>
      <c r="DW95" s="748"/>
      <c r="DX95" s="748"/>
      <c r="DY95" s="748"/>
      <c r="DZ95" s="748"/>
      <c r="EA95" s="748"/>
      <c r="EB95" s="748"/>
      <c r="EC95" s="748"/>
      <c r="ED95" s="748"/>
      <c r="EE95" s="748"/>
      <c r="EF95" s="748"/>
      <c r="EG95" s="748"/>
      <c r="EH95" s="748"/>
      <c r="EI95" s="748"/>
      <c r="EJ95" s="748"/>
      <c r="EK95" s="748"/>
      <c r="EL95" s="748"/>
      <c r="EM95" s="748"/>
      <c r="EN95" s="748"/>
      <c r="EO95" s="748"/>
      <c r="EP95" s="748"/>
      <c r="EQ95" s="748"/>
      <c r="ER95" s="748"/>
      <c r="ES95" s="748"/>
      <c r="ET95" s="748"/>
      <c r="EU95" s="748"/>
      <c r="EV95" s="748"/>
      <c r="EW95" s="748"/>
      <c r="EX95" s="748"/>
      <c r="EY95" s="748"/>
      <c r="EZ95" s="748"/>
      <c r="FA95" s="748"/>
      <c r="FB95" s="748"/>
      <c r="FC95" s="748"/>
      <c r="FD95" s="748"/>
      <c r="FE95" s="748"/>
      <c r="FF95" s="748"/>
      <c r="FG95" s="748"/>
      <c r="FH95" s="748"/>
      <c r="FI95" s="748"/>
    </row>
    <row r="96" spans="6:165" ht="9">
      <c r="F96" s="747"/>
      <c r="G96" s="748"/>
      <c r="H96" s="748"/>
      <c r="I96" s="748"/>
      <c r="J96" s="748"/>
      <c r="K96" s="748"/>
      <c r="L96" s="748"/>
      <c r="M96" s="748"/>
      <c r="T96" s="748"/>
      <c r="U96" s="748"/>
      <c r="V96" s="748"/>
      <c r="W96" s="748"/>
      <c r="X96" s="748"/>
      <c r="Y96" s="748"/>
      <c r="Z96" s="748"/>
      <c r="AA96" s="748"/>
      <c r="AB96" s="748"/>
      <c r="AC96" s="748"/>
      <c r="AD96" s="748"/>
      <c r="AE96" s="748"/>
      <c r="AF96" s="747"/>
      <c r="AG96" s="747"/>
      <c r="AH96" s="747"/>
      <c r="AI96" s="747"/>
      <c r="AJ96" s="747"/>
      <c r="AK96" s="747"/>
      <c r="AL96" s="747"/>
      <c r="AM96" s="747"/>
      <c r="AN96" s="747"/>
      <c r="AO96" s="747"/>
      <c r="AP96" s="747"/>
      <c r="AQ96" s="747"/>
      <c r="AR96" s="747"/>
      <c r="AS96" s="747"/>
      <c r="AT96" s="747"/>
      <c r="AU96" s="748"/>
      <c r="AV96" s="748"/>
      <c r="AW96" s="748"/>
      <c r="AX96" s="748"/>
      <c r="AY96" s="748"/>
      <c r="AZ96" s="748"/>
      <c r="BA96" s="748"/>
      <c r="BB96" s="748"/>
      <c r="BC96" s="748"/>
      <c r="BD96" s="748"/>
      <c r="BE96" s="748"/>
      <c r="BF96" s="748"/>
      <c r="BG96" s="748"/>
      <c r="BH96" s="748"/>
      <c r="BI96" s="748"/>
      <c r="BJ96" s="748"/>
      <c r="BK96" s="748"/>
      <c r="BL96" s="748"/>
      <c r="BM96" s="748"/>
      <c r="BN96" s="748"/>
      <c r="BO96" s="748"/>
      <c r="BP96" s="748"/>
      <c r="BQ96" s="748"/>
      <c r="BR96" s="748"/>
      <c r="BS96" s="748"/>
      <c r="BT96" s="748"/>
      <c r="BU96" s="748"/>
      <c r="BV96" s="748"/>
      <c r="BW96" s="748"/>
      <c r="BX96" s="748"/>
      <c r="BY96" s="748"/>
      <c r="BZ96" s="748"/>
      <c r="CA96" s="748"/>
      <c r="CB96" s="748"/>
      <c r="CC96" s="748"/>
      <c r="CD96" s="748"/>
      <c r="CE96" s="748"/>
      <c r="CF96" s="748"/>
      <c r="CG96" s="748"/>
      <c r="CH96" s="748"/>
      <c r="CI96" s="748"/>
      <c r="CJ96" s="748"/>
      <c r="CK96" s="748"/>
      <c r="CL96" s="748"/>
      <c r="CM96" s="748"/>
      <c r="CN96" s="748"/>
      <c r="CO96" s="748"/>
      <c r="CP96" s="748"/>
      <c r="CQ96" s="748"/>
      <c r="CR96" s="748"/>
      <c r="CS96" s="748"/>
      <c r="CT96" s="748"/>
      <c r="CU96" s="748"/>
      <c r="CV96" s="748"/>
      <c r="CW96" s="748"/>
      <c r="CX96" s="748"/>
      <c r="CY96" s="748"/>
      <c r="CZ96" s="748"/>
      <c r="DA96" s="748"/>
      <c r="DB96" s="748"/>
      <c r="DC96" s="748"/>
      <c r="DD96" s="748"/>
      <c r="DE96" s="748"/>
      <c r="DF96" s="748"/>
      <c r="DG96" s="748"/>
      <c r="DH96" s="748"/>
      <c r="DI96" s="748"/>
      <c r="DJ96" s="748"/>
      <c r="DK96" s="748"/>
      <c r="DL96" s="748"/>
      <c r="DM96" s="748"/>
      <c r="DN96" s="748"/>
      <c r="DO96" s="748"/>
      <c r="DP96" s="748"/>
      <c r="DQ96" s="748"/>
      <c r="DR96" s="748"/>
      <c r="DS96" s="748"/>
      <c r="DT96" s="748"/>
      <c r="DU96" s="748"/>
      <c r="DV96" s="748"/>
      <c r="DW96" s="748"/>
      <c r="DX96" s="748"/>
      <c r="DY96" s="748"/>
      <c r="DZ96" s="748"/>
      <c r="EA96" s="748"/>
      <c r="EB96" s="748"/>
      <c r="EC96" s="748"/>
      <c r="ED96" s="748"/>
      <c r="EE96" s="748"/>
      <c r="EF96" s="748"/>
      <c r="EG96" s="748"/>
      <c r="EH96" s="748"/>
      <c r="EI96" s="748"/>
      <c r="EJ96" s="748"/>
      <c r="EK96" s="748"/>
      <c r="EL96" s="748"/>
      <c r="EM96" s="748"/>
      <c r="EN96" s="748"/>
      <c r="EO96" s="748"/>
      <c r="EP96" s="748"/>
      <c r="EQ96" s="748"/>
      <c r="ER96" s="748"/>
      <c r="ES96" s="748"/>
      <c r="ET96" s="748"/>
      <c r="EU96" s="748"/>
      <c r="EV96" s="748"/>
      <c r="EW96" s="748"/>
      <c r="EX96" s="748"/>
      <c r="EY96" s="748"/>
      <c r="EZ96" s="748"/>
      <c r="FA96" s="748"/>
      <c r="FB96" s="748"/>
      <c r="FC96" s="748"/>
      <c r="FD96" s="748"/>
      <c r="FE96" s="748"/>
      <c r="FF96" s="748"/>
      <c r="FG96" s="748"/>
      <c r="FH96" s="748"/>
      <c r="FI96" s="748"/>
    </row>
    <row r="97" spans="6:165" ht="9">
      <c r="F97" s="747"/>
      <c r="G97" s="748"/>
      <c r="H97" s="748"/>
      <c r="I97" s="748"/>
      <c r="J97" s="748"/>
      <c r="K97" s="748"/>
      <c r="L97" s="748"/>
      <c r="M97" s="748"/>
      <c r="T97" s="748"/>
      <c r="U97" s="748"/>
      <c r="V97" s="748"/>
      <c r="W97" s="748"/>
      <c r="X97" s="748"/>
      <c r="Y97" s="748"/>
      <c r="Z97" s="748"/>
      <c r="AA97" s="748"/>
      <c r="AB97" s="748"/>
      <c r="AC97" s="748"/>
      <c r="AD97" s="748"/>
      <c r="AE97" s="748"/>
      <c r="AF97" s="747"/>
      <c r="AG97" s="747"/>
      <c r="AH97" s="747"/>
      <c r="AI97" s="747"/>
      <c r="AJ97" s="747"/>
      <c r="AK97" s="747"/>
      <c r="AL97" s="747"/>
      <c r="AM97" s="747"/>
      <c r="AN97" s="747"/>
      <c r="AO97" s="747"/>
      <c r="AP97" s="747"/>
      <c r="AQ97" s="747"/>
      <c r="AR97" s="747"/>
      <c r="AS97" s="747"/>
      <c r="AT97" s="747"/>
      <c r="AU97" s="748"/>
      <c r="AV97" s="748"/>
      <c r="AW97" s="748"/>
      <c r="AX97" s="748"/>
      <c r="AY97" s="748"/>
      <c r="AZ97" s="748"/>
      <c r="BA97" s="748"/>
      <c r="BB97" s="748"/>
      <c r="BC97" s="748"/>
      <c r="BD97" s="748"/>
      <c r="BE97" s="748"/>
      <c r="BF97" s="748"/>
      <c r="BG97" s="748"/>
      <c r="BH97" s="748"/>
      <c r="BI97" s="748"/>
      <c r="BJ97" s="748"/>
      <c r="BK97" s="748"/>
      <c r="BL97" s="748"/>
      <c r="BM97" s="748"/>
      <c r="BN97" s="748"/>
      <c r="BO97" s="748"/>
      <c r="BP97" s="748"/>
      <c r="BQ97" s="748"/>
      <c r="BR97" s="748"/>
      <c r="BS97" s="748"/>
      <c r="BT97" s="748"/>
      <c r="BU97" s="748"/>
      <c r="BV97" s="748"/>
      <c r="BW97" s="748"/>
      <c r="BX97" s="748"/>
      <c r="BY97" s="748"/>
      <c r="BZ97" s="748"/>
      <c r="CA97" s="748"/>
      <c r="CB97" s="748"/>
      <c r="CC97" s="748"/>
      <c r="CD97" s="748"/>
      <c r="CE97" s="748"/>
      <c r="CF97" s="748"/>
      <c r="CG97" s="748"/>
      <c r="CH97" s="748"/>
      <c r="CI97" s="748"/>
      <c r="CJ97" s="748"/>
      <c r="CK97" s="748"/>
      <c r="CL97" s="748"/>
      <c r="CM97" s="748"/>
      <c r="CN97" s="748"/>
      <c r="CO97" s="748"/>
      <c r="CP97" s="748"/>
      <c r="CQ97" s="748"/>
      <c r="CR97" s="748"/>
      <c r="CS97" s="748"/>
      <c r="CT97" s="748"/>
      <c r="CU97" s="748"/>
      <c r="CV97" s="748"/>
      <c r="CW97" s="748"/>
      <c r="CX97" s="748"/>
      <c r="CY97" s="748"/>
      <c r="CZ97" s="748"/>
      <c r="DA97" s="748"/>
      <c r="DB97" s="748"/>
      <c r="DC97" s="748"/>
      <c r="DD97" s="748"/>
      <c r="DE97" s="748"/>
      <c r="DF97" s="748"/>
      <c r="DG97" s="748"/>
      <c r="DH97" s="748"/>
      <c r="DI97" s="748"/>
      <c r="DJ97" s="748"/>
      <c r="DK97" s="748"/>
      <c r="DL97" s="748"/>
      <c r="DM97" s="748"/>
      <c r="DN97" s="748"/>
      <c r="DO97" s="748"/>
      <c r="DP97" s="748"/>
      <c r="DQ97" s="748"/>
      <c r="DR97" s="748"/>
      <c r="DS97" s="748"/>
      <c r="DT97" s="748"/>
      <c r="DU97" s="748"/>
      <c r="DV97" s="748"/>
      <c r="DW97" s="748"/>
      <c r="DX97" s="748"/>
      <c r="DY97" s="748"/>
      <c r="DZ97" s="748"/>
      <c r="EA97" s="748"/>
      <c r="EB97" s="748"/>
      <c r="EC97" s="748"/>
      <c r="ED97" s="748"/>
      <c r="EE97" s="748"/>
      <c r="EF97" s="748"/>
      <c r="EG97" s="748"/>
      <c r="EH97" s="748"/>
      <c r="EI97" s="748"/>
      <c r="EJ97" s="748"/>
      <c r="EK97" s="748"/>
      <c r="EL97" s="748"/>
      <c r="EM97" s="748"/>
      <c r="EN97" s="748"/>
      <c r="EO97" s="748"/>
      <c r="EP97" s="748"/>
      <c r="EQ97" s="748"/>
      <c r="ER97" s="748"/>
      <c r="ES97" s="748"/>
      <c r="ET97" s="748"/>
      <c r="EU97" s="748"/>
      <c r="EV97" s="748"/>
      <c r="EW97" s="748"/>
      <c r="EX97" s="748"/>
      <c r="EY97" s="748"/>
      <c r="EZ97" s="748"/>
      <c r="FA97" s="748"/>
      <c r="FB97" s="748"/>
      <c r="FC97" s="748"/>
      <c r="FD97" s="748"/>
      <c r="FE97" s="748"/>
      <c r="FF97" s="748"/>
      <c r="FG97" s="748"/>
      <c r="FH97" s="748"/>
      <c r="FI97" s="748"/>
    </row>
    <row r="98" spans="6:165" ht="9">
      <c r="F98" s="747"/>
      <c r="G98" s="748"/>
      <c r="H98" s="748"/>
      <c r="I98" s="748"/>
      <c r="J98" s="748"/>
      <c r="K98" s="748"/>
      <c r="L98" s="748"/>
      <c r="M98" s="748"/>
      <c r="T98" s="748"/>
      <c r="U98" s="748"/>
      <c r="V98" s="748"/>
      <c r="W98" s="748"/>
      <c r="X98" s="748"/>
      <c r="Y98" s="748"/>
      <c r="Z98" s="748"/>
      <c r="AA98" s="748"/>
      <c r="AB98" s="748"/>
      <c r="AC98" s="748"/>
      <c r="AD98" s="748"/>
      <c r="AE98" s="748"/>
      <c r="AF98" s="747"/>
      <c r="AG98" s="747"/>
      <c r="AH98" s="747"/>
      <c r="AI98" s="747"/>
      <c r="AJ98" s="747"/>
      <c r="AK98" s="747"/>
      <c r="AL98" s="747"/>
      <c r="AM98" s="747"/>
      <c r="AN98" s="747"/>
      <c r="AO98" s="747"/>
      <c r="AP98" s="747"/>
      <c r="AQ98" s="747"/>
      <c r="AR98" s="747"/>
      <c r="AS98" s="747"/>
      <c r="AT98" s="747"/>
      <c r="AU98" s="748"/>
      <c r="AV98" s="748"/>
      <c r="AW98" s="748"/>
      <c r="AX98" s="748"/>
      <c r="AY98" s="748"/>
      <c r="AZ98" s="748"/>
      <c r="BA98" s="748"/>
      <c r="BB98" s="748"/>
      <c r="BC98" s="748"/>
      <c r="BD98" s="748"/>
      <c r="BE98" s="748"/>
      <c r="BF98" s="748"/>
      <c r="BG98" s="748"/>
      <c r="BH98" s="748"/>
      <c r="BI98" s="748"/>
      <c r="BJ98" s="748"/>
      <c r="BK98" s="748"/>
      <c r="BL98" s="748"/>
      <c r="BM98" s="748"/>
      <c r="BN98" s="748"/>
      <c r="BO98" s="748"/>
      <c r="BP98" s="748"/>
      <c r="BQ98" s="748"/>
      <c r="BR98" s="748"/>
      <c r="BS98" s="748"/>
      <c r="BT98" s="748"/>
      <c r="BU98" s="748"/>
      <c r="BV98" s="748"/>
      <c r="BW98" s="748"/>
      <c r="BX98" s="748"/>
      <c r="BY98" s="748"/>
      <c r="BZ98" s="748"/>
      <c r="CA98" s="748"/>
      <c r="CB98" s="748"/>
      <c r="CC98" s="748"/>
      <c r="CD98" s="748"/>
      <c r="CE98" s="748"/>
      <c r="CF98" s="748"/>
      <c r="CG98" s="748"/>
      <c r="CH98" s="748"/>
      <c r="CI98" s="748"/>
      <c r="CJ98" s="748"/>
      <c r="CK98" s="748"/>
      <c r="CL98" s="748"/>
      <c r="CM98" s="748"/>
      <c r="CN98" s="748"/>
      <c r="CO98" s="748"/>
      <c r="CP98" s="748"/>
      <c r="CQ98" s="748"/>
      <c r="CR98" s="748"/>
      <c r="CS98" s="748"/>
      <c r="CT98" s="748"/>
      <c r="CU98" s="748"/>
      <c r="CV98" s="748"/>
      <c r="CW98" s="748"/>
      <c r="CX98" s="748"/>
      <c r="CY98" s="748"/>
      <c r="CZ98" s="748"/>
      <c r="DA98" s="748"/>
      <c r="DB98" s="748"/>
      <c r="DC98" s="748"/>
      <c r="DD98" s="748"/>
      <c r="DE98" s="748"/>
      <c r="DF98" s="748"/>
      <c r="DG98" s="748"/>
      <c r="DH98" s="748"/>
      <c r="DI98" s="748"/>
      <c r="DJ98" s="748"/>
      <c r="DK98" s="748"/>
      <c r="DL98" s="748"/>
      <c r="DM98" s="748"/>
      <c r="DN98" s="748"/>
      <c r="DO98" s="748"/>
      <c r="DP98" s="748"/>
      <c r="DQ98" s="748"/>
      <c r="DR98" s="748"/>
      <c r="DS98" s="748"/>
      <c r="DT98" s="748"/>
      <c r="DU98" s="748"/>
      <c r="DV98" s="748"/>
      <c r="DW98" s="748"/>
      <c r="DX98" s="748"/>
      <c r="DY98" s="748"/>
      <c r="DZ98" s="748"/>
      <c r="EA98" s="748"/>
      <c r="EB98" s="748"/>
      <c r="EC98" s="748"/>
      <c r="ED98" s="748"/>
      <c r="EE98" s="748"/>
      <c r="EF98" s="748"/>
      <c r="EG98" s="748"/>
      <c r="EH98" s="748"/>
      <c r="EI98" s="748"/>
      <c r="EJ98" s="748"/>
      <c r="EK98" s="748"/>
      <c r="EL98" s="748"/>
      <c r="EM98" s="748"/>
      <c r="EN98" s="748"/>
      <c r="EO98" s="748"/>
      <c r="EP98" s="748"/>
      <c r="EQ98" s="748"/>
      <c r="ER98" s="748"/>
      <c r="ES98" s="748"/>
      <c r="ET98" s="748"/>
      <c r="EU98" s="748"/>
      <c r="EV98" s="748"/>
      <c r="EW98" s="748"/>
      <c r="EX98" s="748"/>
      <c r="EY98" s="748"/>
      <c r="EZ98" s="748"/>
      <c r="FA98" s="748"/>
      <c r="FB98" s="748"/>
      <c r="FC98" s="748"/>
      <c r="FD98" s="748"/>
      <c r="FE98" s="748"/>
      <c r="FF98" s="748"/>
      <c r="FG98" s="748"/>
      <c r="FH98" s="748"/>
      <c r="FI98" s="748"/>
    </row>
    <row r="99" spans="6:165" ht="9">
      <c r="F99" s="747"/>
      <c r="G99" s="748"/>
      <c r="H99" s="748"/>
      <c r="I99" s="748"/>
      <c r="J99" s="748"/>
      <c r="K99" s="748"/>
      <c r="L99" s="748"/>
      <c r="M99" s="748"/>
      <c r="T99" s="748"/>
      <c r="U99" s="748"/>
      <c r="V99" s="748"/>
      <c r="W99" s="748"/>
      <c r="X99" s="748"/>
      <c r="Y99" s="748"/>
      <c r="Z99" s="748"/>
      <c r="AA99" s="748"/>
      <c r="AB99" s="748"/>
      <c r="AC99" s="748"/>
      <c r="AD99" s="748"/>
      <c r="AE99" s="748"/>
      <c r="AF99" s="747"/>
      <c r="AG99" s="747"/>
      <c r="AH99" s="747"/>
      <c r="AI99" s="747"/>
      <c r="AJ99" s="747"/>
      <c r="AK99" s="747"/>
      <c r="AL99" s="747"/>
      <c r="AM99" s="747"/>
      <c r="AN99" s="747"/>
      <c r="AO99" s="747"/>
      <c r="AP99" s="747"/>
      <c r="AQ99" s="747"/>
      <c r="AR99" s="747"/>
      <c r="AS99" s="747"/>
      <c r="AT99" s="747"/>
      <c r="AU99" s="748"/>
      <c r="AV99" s="748"/>
      <c r="AW99" s="748"/>
      <c r="AX99" s="748"/>
      <c r="AY99" s="748"/>
      <c r="AZ99" s="748"/>
      <c r="BA99" s="748"/>
      <c r="BB99" s="748"/>
      <c r="BC99" s="748"/>
      <c r="BD99" s="748"/>
      <c r="BE99" s="748"/>
      <c r="BF99" s="748"/>
      <c r="BG99" s="748"/>
      <c r="BH99" s="748"/>
      <c r="BI99" s="748"/>
      <c r="BJ99" s="748"/>
      <c r="BK99" s="748"/>
      <c r="BL99" s="748"/>
      <c r="BM99" s="748"/>
      <c r="BN99" s="748"/>
      <c r="BO99" s="748"/>
      <c r="BP99" s="748"/>
      <c r="BQ99" s="748"/>
      <c r="BR99" s="748"/>
      <c r="BS99" s="748"/>
      <c r="BT99" s="748"/>
      <c r="BU99" s="748"/>
      <c r="BV99" s="748"/>
      <c r="BW99" s="748"/>
      <c r="BX99" s="748"/>
      <c r="BY99" s="748"/>
      <c r="BZ99" s="748"/>
      <c r="CA99" s="748"/>
      <c r="CB99" s="748"/>
      <c r="CC99" s="748"/>
      <c r="CD99" s="748"/>
      <c r="CE99" s="748"/>
      <c r="CF99" s="748"/>
      <c r="CG99" s="748"/>
      <c r="CH99" s="748"/>
      <c r="CI99" s="748"/>
      <c r="CJ99" s="748"/>
      <c r="CK99" s="748"/>
      <c r="CL99" s="748"/>
      <c r="CM99" s="748"/>
      <c r="CN99" s="748"/>
      <c r="CO99" s="748"/>
      <c r="CP99" s="748"/>
      <c r="CQ99" s="748"/>
      <c r="CR99" s="748"/>
      <c r="CS99" s="748"/>
      <c r="CT99" s="748"/>
      <c r="CU99" s="748"/>
      <c r="CV99" s="748"/>
      <c r="CW99" s="748"/>
      <c r="CX99" s="748"/>
      <c r="CY99" s="748"/>
      <c r="CZ99" s="748"/>
      <c r="DA99" s="748"/>
      <c r="DB99" s="748"/>
      <c r="DC99" s="748"/>
      <c r="DD99" s="748"/>
      <c r="DE99" s="748"/>
      <c r="DF99" s="748"/>
      <c r="DG99" s="748"/>
      <c r="DH99" s="748"/>
      <c r="DI99" s="748"/>
      <c r="DJ99" s="748"/>
      <c r="DK99" s="748"/>
      <c r="DL99" s="748"/>
      <c r="DM99" s="748"/>
      <c r="DN99" s="748"/>
      <c r="DO99" s="748"/>
      <c r="DP99" s="748"/>
      <c r="DQ99" s="748"/>
      <c r="DR99" s="748"/>
      <c r="DS99" s="748"/>
      <c r="DT99" s="748"/>
      <c r="DU99" s="748"/>
      <c r="DV99" s="748"/>
      <c r="DW99" s="748"/>
      <c r="DX99" s="748"/>
      <c r="DY99" s="748"/>
      <c r="DZ99" s="748"/>
      <c r="EA99" s="748"/>
      <c r="EB99" s="748"/>
      <c r="EC99" s="748"/>
      <c r="ED99" s="748"/>
      <c r="EE99" s="748"/>
      <c r="EF99" s="748"/>
      <c r="EG99" s="748"/>
      <c r="EH99" s="748"/>
      <c r="EI99" s="748"/>
      <c r="EJ99" s="748"/>
      <c r="EK99" s="748"/>
      <c r="EL99" s="748"/>
      <c r="EM99" s="748"/>
      <c r="EN99" s="748"/>
      <c r="EO99" s="748"/>
      <c r="EP99" s="748"/>
      <c r="EQ99" s="748"/>
      <c r="ER99" s="748"/>
      <c r="ES99" s="748"/>
      <c r="ET99" s="748"/>
      <c r="EU99" s="748"/>
      <c r="EV99" s="748"/>
      <c r="EW99" s="748"/>
      <c r="EX99" s="748"/>
      <c r="EY99" s="748"/>
      <c r="EZ99" s="748"/>
      <c r="FA99" s="748"/>
      <c r="FB99" s="748"/>
      <c r="FC99" s="748"/>
      <c r="FD99" s="748"/>
      <c r="FE99" s="748"/>
      <c r="FF99" s="748"/>
      <c r="FG99" s="748"/>
      <c r="FH99" s="748"/>
      <c r="FI99" s="748"/>
    </row>
    <row r="100" spans="6:165" ht="9">
      <c r="F100" s="747"/>
      <c r="G100" s="748"/>
      <c r="H100" s="748"/>
      <c r="I100" s="748"/>
      <c r="J100" s="748"/>
      <c r="K100" s="748"/>
      <c r="L100" s="748"/>
      <c r="M100" s="748"/>
      <c r="T100" s="748"/>
      <c r="U100" s="748"/>
      <c r="V100" s="748"/>
      <c r="W100" s="748"/>
      <c r="X100" s="748"/>
      <c r="Y100" s="748"/>
      <c r="Z100" s="748"/>
      <c r="AA100" s="748"/>
      <c r="AB100" s="748"/>
      <c r="AC100" s="748"/>
      <c r="AD100" s="748"/>
      <c r="AE100" s="748"/>
      <c r="AF100" s="747"/>
      <c r="AG100" s="747"/>
      <c r="AH100" s="747"/>
      <c r="AI100" s="747"/>
      <c r="AJ100" s="747"/>
      <c r="AK100" s="747"/>
      <c r="AL100" s="747"/>
      <c r="AM100" s="747"/>
      <c r="AN100" s="747"/>
      <c r="AO100" s="747"/>
      <c r="AP100" s="747"/>
      <c r="AQ100" s="747"/>
      <c r="AR100" s="747"/>
      <c r="AS100" s="747"/>
      <c r="AT100" s="747"/>
      <c r="AU100" s="748"/>
      <c r="AV100" s="748"/>
      <c r="AW100" s="748"/>
      <c r="AX100" s="748"/>
      <c r="AY100" s="748"/>
      <c r="AZ100" s="748"/>
      <c r="BA100" s="748"/>
      <c r="BB100" s="748"/>
      <c r="BC100" s="748"/>
      <c r="BD100" s="748"/>
      <c r="BE100" s="748"/>
      <c r="BF100" s="748"/>
      <c r="BG100" s="748"/>
      <c r="BH100" s="748"/>
      <c r="BI100" s="748"/>
      <c r="BJ100" s="748"/>
      <c r="BK100" s="748"/>
      <c r="BL100" s="748"/>
      <c r="BM100" s="748"/>
      <c r="BN100" s="748"/>
      <c r="BO100" s="748"/>
      <c r="BP100" s="748"/>
      <c r="BQ100" s="748"/>
      <c r="BR100" s="748"/>
      <c r="BS100" s="748"/>
      <c r="BT100" s="748"/>
      <c r="BU100" s="748"/>
      <c r="BV100" s="748"/>
      <c r="BW100" s="748"/>
      <c r="BX100" s="748"/>
      <c r="BY100" s="748"/>
      <c r="BZ100" s="748"/>
      <c r="CA100" s="748"/>
      <c r="CB100" s="748"/>
      <c r="CC100" s="748"/>
      <c r="CD100" s="748"/>
      <c r="CE100" s="748"/>
      <c r="CF100" s="748"/>
      <c r="CG100" s="748"/>
      <c r="CH100" s="748"/>
      <c r="CI100" s="748"/>
      <c r="CJ100" s="748"/>
      <c r="CK100" s="748"/>
      <c r="CL100" s="748"/>
      <c r="CM100" s="748"/>
      <c r="CN100" s="748"/>
      <c r="CO100" s="748"/>
      <c r="CP100" s="748"/>
      <c r="CQ100" s="748"/>
      <c r="CR100" s="748"/>
      <c r="CS100" s="748"/>
      <c r="CT100" s="748"/>
      <c r="CU100" s="748"/>
      <c r="CV100" s="748"/>
      <c r="CW100" s="748"/>
      <c r="CX100" s="748"/>
      <c r="CY100" s="748"/>
      <c r="CZ100" s="748"/>
      <c r="DA100" s="748"/>
      <c r="DB100" s="748"/>
      <c r="DC100" s="748"/>
      <c r="DD100" s="748"/>
      <c r="DE100" s="748"/>
      <c r="DF100" s="748"/>
      <c r="DG100" s="748"/>
      <c r="DH100" s="748"/>
      <c r="DI100" s="748"/>
      <c r="DJ100" s="748"/>
      <c r="DK100" s="748"/>
      <c r="DL100" s="748"/>
      <c r="DM100" s="748"/>
      <c r="DN100" s="748"/>
      <c r="DO100" s="748"/>
      <c r="DP100" s="748"/>
      <c r="DQ100" s="748"/>
      <c r="DR100" s="748"/>
      <c r="DS100" s="748"/>
      <c r="DT100" s="748"/>
      <c r="DU100" s="748"/>
      <c r="DV100" s="748"/>
      <c r="DW100" s="748"/>
      <c r="DX100" s="748"/>
      <c r="DY100" s="748"/>
      <c r="DZ100" s="748"/>
      <c r="EA100" s="748"/>
      <c r="EB100" s="748"/>
      <c r="EC100" s="748"/>
      <c r="ED100" s="748"/>
      <c r="EE100" s="748"/>
      <c r="EF100" s="748"/>
      <c r="EG100" s="748"/>
      <c r="EH100" s="748"/>
      <c r="EI100" s="748"/>
      <c r="EJ100" s="748"/>
      <c r="EK100" s="748"/>
      <c r="EL100" s="748"/>
      <c r="EM100" s="748"/>
      <c r="EN100" s="748"/>
      <c r="EO100" s="748"/>
      <c r="EP100" s="748"/>
      <c r="EQ100" s="748"/>
      <c r="ER100" s="748"/>
      <c r="ES100" s="748"/>
      <c r="ET100" s="748"/>
      <c r="EU100" s="748"/>
      <c r="EV100" s="748"/>
      <c r="EW100" s="748"/>
      <c r="EX100" s="748"/>
      <c r="EY100" s="748"/>
      <c r="EZ100" s="748"/>
      <c r="FA100" s="748"/>
      <c r="FB100" s="748"/>
      <c r="FC100" s="748"/>
      <c r="FD100" s="748"/>
      <c r="FE100" s="748"/>
      <c r="FF100" s="748"/>
      <c r="FG100" s="748"/>
      <c r="FH100" s="748"/>
      <c r="FI100" s="748"/>
    </row>
    <row r="101" spans="6:165" ht="9">
      <c r="F101" s="747"/>
      <c r="G101" s="748"/>
      <c r="H101" s="748"/>
      <c r="I101" s="748"/>
      <c r="J101" s="748"/>
      <c r="K101" s="748"/>
      <c r="L101" s="748"/>
      <c r="M101" s="748"/>
      <c r="T101" s="748"/>
      <c r="U101" s="748"/>
      <c r="V101" s="748"/>
      <c r="W101" s="748"/>
      <c r="X101" s="748"/>
      <c r="Y101" s="748"/>
      <c r="Z101" s="748"/>
      <c r="AA101" s="748"/>
      <c r="AB101" s="748"/>
      <c r="AC101" s="748"/>
      <c r="AD101" s="748"/>
      <c r="AE101" s="748"/>
      <c r="AF101" s="747"/>
      <c r="AG101" s="747"/>
      <c r="AH101" s="747"/>
      <c r="AI101" s="747"/>
      <c r="AJ101" s="747"/>
      <c r="AK101" s="747"/>
      <c r="AL101" s="747"/>
      <c r="AM101" s="747"/>
      <c r="AN101" s="747"/>
      <c r="AO101" s="747"/>
      <c r="AP101" s="747"/>
      <c r="AQ101" s="747"/>
      <c r="AR101" s="747"/>
      <c r="AS101" s="747"/>
      <c r="AT101" s="747"/>
      <c r="AU101" s="748"/>
      <c r="AV101" s="748"/>
      <c r="AW101" s="748"/>
      <c r="AX101" s="748"/>
      <c r="AY101" s="748"/>
      <c r="AZ101" s="748"/>
      <c r="BA101" s="748"/>
      <c r="BB101" s="748"/>
      <c r="BC101" s="748"/>
      <c r="BD101" s="748"/>
      <c r="BE101" s="748"/>
      <c r="BF101" s="748"/>
      <c r="BG101" s="748"/>
      <c r="BH101" s="748"/>
      <c r="BI101" s="748"/>
      <c r="BJ101" s="748"/>
      <c r="BK101" s="748"/>
      <c r="BL101" s="748"/>
      <c r="BM101" s="748"/>
      <c r="BN101" s="748"/>
      <c r="BO101" s="748"/>
      <c r="BP101" s="748"/>
      <c r="BQ101" s="748"/>
      <c r="BR101" s="748"/>
      <c r="BS101" s="748"/>
      <c r="BT101" s="748"/>
      <c r="BU101" s="748"/>
      <c r="BV101" s="748"/>
      <c r="BW101" s="748"/>
      <c r="BX101" s="748"/>
      <c r="BY101" s="748"/>
      <c r="BZ101" s="748"/>
      <c r="CA101" s="748"/>
      <c r="CB101" s="748"/>
      <c r="CC101" s="748"/>
      <c r="CD101" s="748"/>
      <c r="CE101" s="748"/>
      <c r="CF101" s="748"/>
      <c r="CG101" s="748"/>
      <c r="CH101" s="748"/>
      <c r="CI101" s="748"/>
      <c r="CJ101" s="748"/>
      <c r="CK101" s="748"/>
      <c r="CL101" s="748"/>
      <c r="CM101" s="748"/>
      <c r="CN101" s="748"/>
      <c r="CO101" s="748"/>
      <c r="CP101" s="748"/>
      <c r="CQ101" s="748"/>
      <c r="CR101" s="748"/>
      <c r="CS101" s="748"/>
      <c r="CT101" s="748"/>
      <c r="CU101" s="748"/>
      <c r="CV101" s="748"/>
      <c r="CW101" s="748"/>
      <c r="CX101" s="748"/>
      <c r="CY101" s="748"/>
      <c r="CZ101" s="748"/>
      <c r="DA101" s="748"/>
      <c r="DB101" s="748"/>
      <c r="DC101" s="748"/>
      <c r="DD101" s="748"/>
      <c r="DE101" s="748"/>
      <c r="DF101" s="748"/>
      <c r="DG101" s="748"/>
      <c r="DH101" s="748"/>
      <c r="DI101" s="748"/>
      <c r="DJ101" s="748"/>
      <c r="DK101" s="748"/>
      <c r="DL101" s="748"/>
      <c r="DM101" s="748"/>
      <c r="DN101" s="748"/>
      <c r="DO101" s="748"/>
      <c r="DP101" s="748"/>
      <c r="DQ101" s="748"/>
      <c r="DR101" s="748"/>
      <c r="DS101" s="748"/>
      <c r="DT101" s="748"/>
      <c r="DU101" s="748"/>
      <c r="DV101" s="748"/>
      <c r="DW101" s="748"/>
      <c r="DX101" s="748"/>
      <c r="DY101" s="748"/>
      <c r="DZ101" s="748"/>
      <c r="EA101" s="748"/>
      <c r="EB101" s="748"/>
      <c r="EC101" s="748"/>
      <c r="ED101" s="748"/>
      <c r="EE101" s="748"/>
      <c r="EF101" s="748"/>
      <c r="EG101" s="748"/>
      <c r="EH101" s="748"/>
      <c r="EI101" s="748"/>
      <c r="EJ101" s="748"/>
      <c r="EK101" s="748"/>
      <c r="EL101" s="748"/>
      <c r="EM101" s="748"/>
      <c r="EN101" s="748"/>
      <c r="EO101" s="748"/>
      <c r="EP101" s="748"/>
      <c r="EQ101" s="748"/>
      <c r="ER101" s="748"/>
      <c r="ES101" s="748"/>
      <c r="ET101" s="748"/>
      <c r="EU101" s="748"/>
      <c r="EV101" s="748"/>
      <c r="EW101" s="748"/>
      <c r="EX101" s="748"/>
      <c r="EY101" s="748"/>
      <c r="EZ101" s="748"/>
      <c r="FA101" s="748"/>
      <c r="FB101" s="748"/>
      <c r="FC101" s="748"/>
      <c r="FD101" s="748"/>
      <c r="FE101" s="748"/>
      <c r="FF101" s="748"/>
      <c r="FG101" s="748"/>
      <c r="FH101" s="748"/>
      <c r="FI101" s="748"/>
    </row>
    <row r="102" spans="6:165" ht="9">
      <c r="F102" s="747"/>
      <c r="G102" s="748"/>
      <c r="H102" s="748"/>
      <c r="I102" s="748"/>
      <c r="J102" s="748"/>
      <c r="K102" s="748"/>
      <c r="L102" s="748"/>
      <c r="M102" s="748"/>
      <c r="T102" s="748"/>
      <c r="U102" s="748"/>
      <c r="V102" s="748"/>
      <c r="W102" s="748"/>
      <c r="X102" s="748"/>
      <c r="Y102" s="748"/>
      <c r="Z102" s="748"/>
      <c r="AA102" s="748"/>
      <c r="AB102" s="748"/>
      <c r="AC102" s="748"/>
      <c r="AD102" s="748"/>
      <c r="AE102" s="748"/>
      <c r="AF102" s="747"/>
      <c r="AG102" s="747"/>
      <c r="AH102" s="747"/>
      <c r="AI102" s="747"/>
      <c r="AJ102" s="747"/>
      <c r="AK102" s="747"/>
      <c r="AL102" s="747"/>
      <c r="AM102" s="747"/>
      <c r="AN102" s="747"/>
      <c r="AO102" s="747"/>
      <c r="AP102" s="747"/>
      <c r="AQ102" s="747"/>
      <c r="AR102" s="747"/>
      <c r="AS102" s="747"/>
      <c r="AT102" s="747"/>
      <c r="AU102" s="748"/>
      <c r="AV102" s="748"/>
      <c r="AW102" s="748"/>
      <c r="AX102" s="748"/>
      <c r="AY102" s="748"/>
      <c r="AZ102" s="748"/>
      <c r="BA102" s="748"/>
      <c r="BB102" s="748"/>
      <c r="BC102" s="748"/>
      <c r="BD102" s="748"/>
      <c r="BE102" s="748"/>
      <c r="BF102" s="748"/>
      <c r="BG102" s="748"/>
      <c r="BH102" s="748"/>
      <c r="BI102" s="748"/>
      <c r="BJ102" s="748"/>
      <c r="BK102" s="748"/>
      <c r="BL102" s="748"/>
      <c r="BM102" s="748"/>
      <c r="BN102" s="748"/>
      <c r="BO102" s="748"/>
      <c r="BP102" s="748"/>
      <c r="BQ102" s="748"/>
      <c r="BR102" s="748"/>
      <c r="BS102" s="748"/>
      <c r="BT102" s="748"/>
      <c r="BU102" s="748"/>
      <c r="BV102" s="748"/>
      <c r="BW102" s="748"/>
      <c r="BX102" s="748"/>
      <c r="BY102" s="748"/>
      <c r="BZ102" s="748"/>
      <c r="CA102" s="748"/>
      <c r="CB102" s="748"/>
      <c r="CC102" s="748"/>
      <c r="CD102" s="748"/>
      <c r="CE102" s="748"/>
      <c r="CF102" s="748"/>
      <c r="CG102" s="748"/>
      <c r="CH102" s="748"/>
      <c r="CI102" s="748"/>
      <c r="CJ102" s="748"/>
      <c r="CK102" s="748"/>
      <c r="CL102" s="748"/>
      <c r="CM102" s="748"/>
      <c r="CN102" s="748"/>
      <c r="CO102" s="748"/>
      <c r="CP102" s="748"/>
      <c r="CQ102" s="748"/>
      <c r="CR102" s="748"/>
      <c r="CS102" s="748"/>
      <c r="CT102" s="748"/>
      <c r="CU102" s="748"/>
      <c r="CV102" s="748"/>
      <c r="CW102" s="748"/>
      <c r="CX102" s="748"/>
      <c r="CY102" s="748"/>
      <c r="CZ102" s="748"/>
      <c r="DA102" s="748"/>
      <c r="DB102" s="748"/>
      <c r="DC102" s="748"/>
      <c r="DD102" s="748"/>
      <c r="DE102" s="748"/>
      <c r="DF102" s="748"/>
      <c r="DG102" s="748"/>
      <c r="DH102" s="748"/>
      <c r="DI102" s="748"/>
      <c r="DJ102" s="748"/>
      <c r="DK102" s="748"/>
      <c r="DL102" s="748"/>
      <c r="DM102" s="748"/>
      <c r="DN102" s="748"/>
      <c r="DO102" s="748"/>
      <c r="DP102" s="748"/>
      <c r="DQ102" s="748"/>
      <c r="DR102" s="748"/>
      <c r="DS102" s="748"/>
      <c r="DT102" s="748"/>
      <c r="DU102" s="748"/>
      <c r="DV102" s="748"/>
      <c r="DW102" s="748"/>
      <c r="DX102" s="748"/>
      <c r="DY102" s="748"/>
      <c r="DZ102" s="748"/>
      <c r="EA102" s="748"/>
      <c r="EB102" s="748"/>
      <c r="EC102" s="748"/>
      <c r="ED102" s="748"/>
      <c r="EE102" s="748"/>
      <c r="EF102" s="748"/>
      <c r="EG102" s="748"/>
      <c r="EH102" s="748"/>
      <c r="EI102" s="748"/>
      <c r="EJ102" s="748"/>
      <c r="EK102" s="748"/>
      <c r="EL102" s="748"/>
      <c r="EM102" s="748"/>
      <c r="EN102" s="748"/>
      <c r="EO102" s="748"/>
      <c r="EP102" s="748"/>
      <c r="EQ102" s="748"/>
      <c r="ER102" s="748"/>
      <c r="ES102" s="748"/>
      <c r="ET102" s="748"/>
      <c r="EU102" s="748"/>
      <c r="EV102" s="748"/>
      <c r="EW102" s="748"/>
      <c r="EX102" s="748"/>
      <c r="EY102" s="748"/>
      <c r="EZ102" s="748"/>
      <c r="FA102" s="748"/>
      <c r="FB102" s="748"/>
      <c r="FC102" s="748"/>
      <c r="FD102" s="748"/>
      <c r="FE102" s="748"/>
      <c r="FF102" s="748"/>
      <c r="FG102" s="748"/>
      <c r="FH102" s="748"/>
      <c r="FI102" s="748"/>
    </row>
    <row r="103" spans="6:165" ht="9">
      <c r="F103" s="747"/>
      <c r="G103" s="748"/>
      <c r="H103" s="748"/>
      <c r="I103" s="748"/>
      <c r="J103" s="748"/>
      <c r="K103" s="748"/>
      <c r="L103" s="748"/>
      <c r="M103" s="748"/>
      <c r="T103" s="748"/>
      <c r="U103" s="748"/>
      <c r="V103" s="748"/>
      <c r="W103" s="748"/>
      <c r="X103" s="748"/>
      <c r="Y103" s="748"/>
      <c r="Z103" s="748"/>
      <c r="AA103" s="748"/>
      <c r="AB103" s="748"/>
      <c r="AC103" s="748"/>
      <c r="AD103" s="748"/>
      <c r="AE103" s="748"/>
      <c r="AF103" s="747"/>
      <c r="AG103" s="747"/>
      <c r="AH103" s="747"/>
      <c r="AI103" s="747"/>
      <c r="AJ103" s="747"/>
      <c r="AK103" s="747"/>
      <c r="AL103" s="747"/>
      <c r="AM103" s="747"/>
      <c r="AN103" s="747"/>
      <c r="AO103" s="747"/>
      <c r="AP103" s="747"/>
      <c r="AQ103" s="747"/>
      <c r="AR103" s="747"/>
      <c r="AS103" s="747"/>
      <c r="AT103" s="747"/>
      <c r="AU103" s="748"/>
      <c r="AV103" s="748"/>
      <c r="AW103" s="748"/>
      <c r="AX103" s="748"/>
      <c r="AY103" s="748"/>
      <c r="AZ103" s="748"/>
      <c r="BA103" s="748"/>
      <c r="BB103" s="748"/>
      <c r="BC103" s="748"/>
      <c r="BD103" s="748"/>
      <c r="BE103" s="748"/>
      <c r="BF103" s="748"/>
      <c r="BG103" s="748"/>
      <c r="BH103" s="748"/>
      <c r="BI103" s="748"/>
      <c r="BJ103" s="748"/>
      <c r="BK103" s="748"/>
      <c r="BL103" s="748"/>
      <c r="BM103" s="748"/>
      <c r="BN103" s="748"/>
      <c r="BO103" s="748"/>
      <c r="BP103" s="748"/>
      <c r="BQ103" s="748"/>
      <c r="BR103" s="748"/>
      <c r="BS103" s="748"/>
      <c r="BT103" s="748"/>
      <c r="BU103" s="748"/>
      <c r="BV103" s="748"/>
      <c r="BW103" s="748"/>
      <c r="BX103" s="748"/>
      <c r="BY103" s="748"/>
      <c r="BZ103" s="748"/>
      <c r="CA103" s="748"/>
      <c r="CB103" s="748"/>
      <c r="CC103" s="748"/>
      <c r="CD103" s="748"/>
      <c r="CE103" s="748"/>
      <c r="CF103" s="748"/>
      <c r="CG103" s="748"/>
      <c r="CH103" s="748"/>
      <c r="CI103" s="748"/>
      <c r="CJ103" s="748"/>
      <c r="CK103" s="748"/>
      <c r="CL103" s="748"/>
      <c r="CM103" s="748"/>
      <c r="CN103" s="748"/>
      <c r="CO103" s="748"/>
      <c r="CP103" s="748"/>
      <c r="CQ103" s="748"/>
      <c r="CR103" s="748"/>
      <c r="CS103" s="748"/>
      <c r="CT103" s="748"/>
      <c r="CU103" s="748"/>
      <c r="CV103" s="748"/>
      <c r="CW103" s="748"/>
      <c r="CX103" s="748"/>
      <c r="CY103" s="748"/>
      <c r="CZ103" s="748"/>
      <c r="DA103" s="748"/>
      <c r="DB103" s="748"/>
      <c r="DC103" s="748"/>
      <c r="DD103" s="748"/>
      <c r="DE103" s="748"/>
      <c r="DF103" s="748"/>
      <c r="DG103" s="748"/>
      <c r="DH103" s="748"/>
      <c r="DI103" s="748"/>
      <c r="DJ103" s="748"/>
      <c r="DK103" s="748"/>
      <c r="DL103" s="748"/>
      <c r="DM103" s="748"/>
      <c r="DN103" s="748"/>
      <c r="DO103" s="748"/>
      <c r="DP103" s="748"/>
      <c r="DQ103" s="748"/>
      <c r="DR103" s="748"/>
      <c r="DS103" s="748"/>
      <c r="DT103" s="748"/>
      <c r="DU103" s="748"/>
      <c r="DV103" s="748"/>
      <c r="DW103" s="748"/>
      <c r="DX103" s="748"/>
      <c r="DY103" s="748"/>
      <c r="DZ103" s="748"/>
      <c r="EA103" s="748"/>
      <c r="EB103" s="748"/>
      <c r="EC103" s="748"/>
      <c r="ED103" s="748"/>
      <c r="EE103" s="748"/>
      <c r="EF103" s="748"/>
      <c r="EG103" s="748"/>
      <c r="EH103" s="748"/>
      <c r="EI103" s="748"/>
      <c r="EJ103" s="748"/>
      <c r="EK103" s="748"/>
      <c r="EL103" s="748"/>
      <c r="EM103" s="748"/>
      <c r="EN103" s="748"/>
      <c r="EO103" s="748"/>
      <c r="EP103" s="748"/>
      <c r="EQ103" s="748"/>
      <c r="ER103" s="748"/>
      <c r="ES103" s="748"/>
      <c r="ET103" s="748"/>
      <c r="EU103" s="748"/>
      <c r="EV103" s="748"/>
      <c r="EW103" s="748"/>
      <c r="EX103" s="748"/>
      <c r="EY103" s="748"/>
      <c r="EZ103" s="748"/>
      <c r="FA103" s="748"/>
      <c r="FB103" s="748"/>
      <c r="FC103" s="748"/>
      <c r="FD103" s="748"/>
      <c r="FE103" s="748"/>
      <c r="FF103" s="748"/>
      <c r="FG103" s="748"/>
      <c r="FH103" s="748"/>
      <c r="FI103" s="748"/>
    </row>
    <row r="104" spans="6:165" ht="9">
      <c r="F104" s="747"/>
      <c r="G104" s="748"/>
      <c r="H104" s="748"/>
      <c r="I104" s="748"/>
      <c r="J104" s="748"/>
      <c r="K104" s="748"/>
      <c r="L104" s="748"/>
      <c r="M104" s="748"/>
      <c r="T104" s="748"/>
      <c r="U104" s="748"/>
      <c r="V104" s="748"/>
      <c r="W104" s="748"/>
      <c r="X104" s="748"/>
      <c r="Y104" s="748"/>
      <c r="Z104" s="748"/>
      <c r="AA104" s="748"/>
      <c r="AB104" s="748"/>
      <c r="AC104" s="748"/>
      <c r="AD104" s="748"/>
      <c r="AE104" s="748"/>
      <c r="AF104" s="747"/>
      <c r="AG104" s="747"/>
      <c r="AH104" s="747"/>
      <c r="AI104" s="747"/>
      <c r="AJ104" s="747"/>
      <c r="AK104" s="747"/>
      <c r="AL104" s="747"/>
      <c r="AM104" s="747"/>
      <c r="AN104" s="747"/>
      <c r="AO104" s="747"/>
      <c r="AP104" s="747"/>
      <c r="AQ104" s="747"/>
      <c r="AR104" s="747"/>
      <c r="AS104" s="747"/>
      <c r="AT104" s="747"/>
      <c r="AU104" s="748"/>
      <c r="AV104" s="748"/>
      <c r="AW104" s="748"/>
      <c r="AX104" s="748"/>
      <c r="AY104" s="748"/>
      <c r="AZ104" s="748"/>
      <c r="BA104" s="748"/>
      <c r="BB104" s="748"/>
      <c r="BC104" s="748"/>
      <c r="BD104" s="748"/>
      <c r="BE104" s="748"/>
      <c r="BF104" s="748"/>
      <c r="BG104" s="748"/>
      <c r="BH104" s="748"/>
      <c r="BI104" s="748"/>
      <c r="BJ104" s="748"/>
      <c r="BK104" s="748"/>
      <c r="BL104" s="748"/>
      <c r="BM104" s="748"/>
      <c r="BN104" s="748"/>
      <c r="BO104" s="748"/>
      <c r="BP104" s="748"/>
      <c r="BQ104" s="748"/>
      <c r="BR104" s="748"/>
      <c r="BS104" s="748"/>
      <c r="BT104" s="748"/>
      <c r="BU104" s="748"/>
      <c r="BV104" s="748"/>
      <c r="BW104" s="748"/>
      <c r="BX104" s="748"/>
      <c r="BY104" s="748"/>
      <c r="BZ104" s="748"/>
      <c r="CA104" s="748"/>
      <c r="CB104" s="748"/>
      <c r="CC104" s="748"/>
      <c r="CD104" s="748"/>
      <c r="CE104" s="748"/>
      <c r="CF104" s="748"/>
      <c r="CG104" s="748"/>
      <c r="CH104" s="748"/>
      <c r="CI104" s="748"/>
      <c r="CJ104" s="748"/>
      <c r="CK104" s="748"/>
      <c r="CL104" s="748"/>
      <c r="CM104" s="748"/>
      <c r="CN104" s="748"/>
      <c r="CO104" s="748"/>
      <c r="CP104" s="748"/>
      <c r="CQ104" s="748"/>
      <c r="CR104" s="748"/>
      <c r="CS104" s="748"/>
      <c r="CT104" s="748"/>
      <c r="CU104" s="748"/>
      <c r="CV104" s="748"/>
      <c r="CW104" s="748"/>
      <c r="CX104" s="748"/>
      <c r="CY104" s="748"/>
      <c r="CZ104" s="748"/>
      <c r="DA104" s="748"/>
      <c r="DB104" s="748"/>
      <c r="DC104" s="748"/>
      <c r="DD104" s="748"/>
      <c r="DE104" s="748"/>
      <c r="DF104" s="748"/>
      <c r="DG104" s="748"/>
      <c r="DH104" s="748"/>
      <c r="DI104" s="748"/>
      <c r="DJ104" s="748"/>
      <c r="DK104" s="748"/>
      <c r="DL104" s="748"/>
      <c r="DM104" s="748"/>
      <c r="DN104" s="748"/>
      <c r="DO104" s="748"/>
      <c r="DP104" s="748"/>
      <c r="DQ104" s="748"/>
      <c r="DR104" s="748"/>
      <c r="DS104" s="748"/>
      <c r="DT104" s="748"/>
      <c r="DU104" s="748"/>
      <c r="DV104" s="748"/>
      <c r="DW104" s="748"/>
      <c r="DX104" s="748"/>
      <c r="DY104" s="748"/>
      <c r="DZ104" s="748"/>
      <c r="EA104" s="748"/>
      <c r="EB104" s="748"/>
      <c r="EC104" s="748"/>
      <c r="ED104" s="748"/>
      <c r="EE104" s="748"/>
      <c r="EF104" s="748"/>
      <c r="EG104" s="748"/>
      <c r="EH104" s="748"/>
      <c r="EI104" s="748"/>
      <c r="EJ104" s="748"/>
      <c r="EK104" s="748"/>
      <c r="EL104" s="748"/>
      <c r="EM104" s="748"/>
      <c r="EN104" s="748"/>
      <c r="EO104" s="748"/>
      <c r="EP104" s="748"/>
      <c r="EQ104" s="748"/>
      <c r="ER104" s="748"/>
      <c r="ES104" s="748"/>
      <c r="ET104" s="748"/>
      <c r="EU104" s="748"/>
      <c r="EV104" s="748"/>
      <c r="EW104" s="748"/>
      <c r="EX104" s="748"/>
      <c r="EY104" s="748"/>
      <c r="EZ104" s="748"/>
      <c r="FA104" s="748"/>
      <c r="FB104" s="748"/>
      <c r="FC104" s="748"/>
      <c r="FD104" s="748"/>
      <c r="FE104" s="748"/>
      <c r="FF104" s="748"/>
      <c r="FG104" s="748"/>
      <c r="FH104" s="748"/>
      <c r="FI104" s="748"/>
    </row>
    <row r="105" spans="6:165" ht="9">
      <c r="F105" s="747"/>
      <c r="G105" s="748"/>
      <c r="H105" s="748"/>
      <c r="I105" s="748"/>
      <c r="J105" s="748"/>
      <c r="K105" s="748"/>
      <c r="L105" s="748"/>
      <c r="M105" s="748"/>
      <c r="T105" s="748"/>
      <c r="U105" s="748"/>
      <c r="V105" s="748"/>
      <c r="W105" s="748"/>
      <c r="X105" s="748"/>
      <c r="Y105" s="748"/>
      <c r="Z105" s="748"/>
      <c r="AA105" s="748"/>
      <c r="AB105" s="748"/>
      <c r="AC105" s="748"/>
      <c r="AD105" s="748"/>
      <c r="AE105" s="748"/>
      <c r="AF105" s="747"/>
      <c r="AG105" s="747"/>
      <c r="AH105" s="747"/>
      <c r="AI105" s="747"/>
      <c r="AJ105" s="747"/>
      <c r="AK105" s="747"/>
      <c r="AL105" s="747"/>
      <c r="AM105" s="747"/>
      <c r="AN105" s="747"/>
      <c r="AO105" s="747"/>
      <c r="AP105" s="747"/>
      <c r="AQ105" s="747"/>
      <c r="AR105" s="747"/>
      <c r="AS105" s="747"/>
      <c r="AT105" s="747"/>
      <c r="AU105" s="748"/>
      <c r="AV105" s="748"/>
      <c r="AW105" s="748"/>
      <c r="AX105" s="748"/>
      <c r="AY105" s="748"/>
      <c r="AZ105" s="748"/>
      <c r="BA105" s="748"/>
      <c r="BB105" s="748"/>
      <c r="BC105" s="748"/>
      <c r="BD105" s="748"/>
      <c r="BE105" s="748"/>
      <c r="BF105" s="748"/>
      <c r="BG105" s="748"/>
      <c r="BH105" s="748"/>
      <c r="BI105" s="748"/>
      <c r="BJ105" s="748"/>
      <c r="BK105" s="748"/>
      <c r="BL105" s="748"/>
      <c r="BM105" s="748"/>
      <c r="BN105" s="748"/>
      <c r="BO105" s="748"/>
      <c r="BP105" s="748"/>
      <c r="BQ105" s="748"/>
      <c r="BR105" s="748"/>
      <c r="BS105" s="748"/>
      <c r="BT105" s="748"/>
      <c r="BU105" s="748"/>
      <c r="BV105" s="748"/>
      <c r="BW105" s="748"/>
      <c r="BX105" s="748"/>
      <c r="BY105" s="748"/>
      <c r="BZ105" s="748"/>
      <c r="CA105" s="748"/>
      <c r="CB105" s="748"/>
      <c r="CC105" s="748"/>
      <c r="CD105" s="748"/>
      <c r="CE105" s="748"/>
      <c r="CF105" s="748"/>
      <c r="CG105" s="748"/>
      <c r="CH105" s="748"/>
      <c r="CI105" s="748"/>
      <c r="CJ105" s="748"/>
      <c r="CK105" s="748"/>
      <c r="CL105" s="748"/>
      <c r="CM105" s="748"/>
      <c r="CN105" s="748"/>
      <c r="CO105" s="748"/>
      <c r="CP105" s="748"/>
      <c r="CQ105" s="748"/>
      <c r="CR105" s="748"/>
      <c r="CS105" s="748"/>
      <c r="CT105" s="748"/>
      <c r="CU105" s="748"/>
      <c r="CV105" s="748"/>
      <c r="CW105" s="748"/>
      <c r="CX105" s="748"/>
      <c r="CY105" s="748"/>
      <c r="CZ105" s="748"/>
      <c r="DA105" s="748"/>
      <c r="DB105" s="748"/>
      <c r="DC105" s="748"/>
      <c r="DD105" s="748"/>
      <c r="DE105" s="748"/>
      <c r="DF105" s="748"/>
      <c r="DG105" s="748"/>
      <c r="DH105" s="748"/>
      <c r="DI105" s="748"/>
      <c r="DJ105" s="748"/>
      <c r="DK105" s="748"/>
      <c r="DL105" s="748"/>
      <c r="DM105" s="748"/>
      <c r="DN105" s="748"/>
      <c r="DO105" s="748"/>
      <c r="DP105" s="748"/>
      <c r="DQ105" s="748"/>
      <c r="DR105" s="748"/>
      <c r="DS105" s="748"/>
      <c r="DT105" s="748"/>
      <c r="DU105" s="748"/>
      <c r="DV105" s="748"/>
      <c r="DW105" s="748"/>
      <c r="DX105" s="748"/>
      <c r="DY105" s="748"/>
      <c r="DZ105" s="748"/>
      <c r="EA105" s="748"/>
      <c r="EB105" s="748"/>
      <c r="EC105" s="748"/>
      <c r="ED105" s="748"/>
      <c r="EE105" s="748"/>
      <c r="EF105" s="748"/>
      <c r="EG105" s="748"/>
      <c r="EH105" s="748"/>
      <c r="EI105" s="748"/>
      <c r="EJ105" s="748"/>
      <c r="EK105" s="748"/>
      <c r="EL105" s="748"/>
      <c r="EM105" s="748"/>
      <c r="EN105" s="748"/>
      <c r="EO105" s="748"/>
      <c r="EP105" s="748"/>
      <c r="EQ105" s="748"/>
      <c r="ER105" s="748"/>
      <c r="ES105" s="748"/>
      <c r="ET105" s="748"/>
      <c r="EU105" s="748"/>
      <c r="EV105" s="748"/>
      <c r="EW105" s="748"/>
      <c r="EX105" s="748"/>
      <c r="EY105" s="748"/>
      <c r="EZ105" s="748"/>
      <c r="FA105" s="748"/>
      <c r="FB105" s="748"/>
      <c r="FC105" s="748"/>
      <c r="FD105" s="748"/>
      <c r="FE105" s="748"/>
      <c r="FF105" s="748"/>
      <c r="FG105" s="748"/>
      <c r="FH105" s="748"/>
      <c r="FI105" s="748"/>
    </row>
    <row r="106" spans="6:165" ht="9">
      <c r="F106" s="747"/>
      <c r="G106" s="748"/>
      <c r="H106" s="748"/>
      <c r="I106" s="748"/>
      <c r="J106" s="748"/>
      <c r="K106" s="748"/>
      <c r="L106" s="748"/>
      <c r="M106" s="748"/>
      <c r="T106" s="748"/>
      <c r="U106" s="748"/>
      <c r="V106" s="748"/>
      <c r="W106" s="748"/>
      <c r="X106" s="748"/>
      <c r="Y106" s="748"/>
      <c r="Z106" s="748"/>
      <c r="AA106" s="748"/>
      <c r="AB106" s="748"/>
      <c r="AC106" s="748"/>
      <c r="AD106" s="748"/>
      <c r="AE106" s="748"/>
      <c r="AF106" s="747"/>
      <c r="AG106" s="747"/>
      <c r="AH106" s="747"/>
      <c r="AI106" s="747"/>
      <c r="AJ106" s="747"/>
      <c r="AK106" s="747"/>
      <c r="AL106" s="747"/>
      <c r="AM106" s="747"/>
      <c r="AN106" s="747"/>
      <c r="AO106" s="747"/>
      <c r="AP106" s="747"/>
      <c r="AQ106" s="747"/>
      <c r="AR106" s="747"/>
      <c r="AS106" s="747"/>
      <c r="AT106" s="747"/>
      <c r="AU106" s="748"/>
      <c r="AV106" s="748"/>
      <c r="AW106" s="748"/>
      <c r="AX106" s="748"/>
      <c r="AY106" s="748"/>
      <c r="AZ106" s="748"/>
      <c r="BA106" s="748"/>
      <c r="BB106" s="748"/>
      <c r="BC106" s="748"/>
      <c r="BD106" s="748"/>
      <c r="BE106" s="748"/>
      <c r="BF106" s="748"/>
      <c r="BG106" s="748"/>
      <c r="BH106" s="748"/>
      <c r="BI106" s="748"/>
      <c r="BJ106" s="748"/>
      <c r="BK106" s="748"/>
      <c r="BL106" s="748"/>
      <c r="BM106" s="748"/>
      <c r="BN106" s="748"/>
      <c r="BO106" s="748"/>
      <c r="BP106" s="748"/>
      <c r="BQ106" s="748"/>
      <c r="BR106" s="748"/>
      <c r="BS106" s="748"/>
      <c r="BT106" s="748"/>
      <c r="BU106" s="748"/>
      <c r="BV106" s="748"/>
      <c r="BW106" s="748"/>
      <c r="BX106" s="748"/>
      <c r="BY106" s="748"/>
      <c r="BZ106" s="748"/>
      <c r="CA106" s="748"/>
      <c r="CB106" s="748"/>
      <c r="CC106" s="748"/>
      <c r="CD106" s="748"/>
      <c r="CE106" s="748"/>
      <c r="CF106" s="748"/>
      <c r="CG106" s="748"/>
      <c r="CH106" s="748"/>
      <c r="CI106" s="748"/>
      <c r="CJ106" s="748"/>
      <c r="CK106" s="748"/>
      <c r="CL106" s="748"/>
      <c r="CM106" s="748"/>
      <c r="CN106" s="748"/>
      <c r="CO106" s="748"/>
      <c r="CP106" s="748"/>
      <c r="CQ106" s="748"/>
      <c r="CR106" s="748"/>
      <c r="CS106" s="748"/>
      <c r="CT106" s="748"/>
      <c r="CU106" s="748"/>
      <c r="CV106" s="748"/>
      <c r="CW106" s="748"/>
      <c r="CX106" s="748"/>
      <c r="CY106" s="748"/>
      <c r="CZ106" s="748"/>
      <c r="DA106" s="748"/>
      <c r="DB106" s="748"/>
      <c r="DC106" s="748"/>
      <c r="DD106" s="748"/>
      <c r="DE106" s="748"/>
      <c r="DF106" s="748"/>
      <c r="DG106" s="748"/>
      <c r="DH106" s="748"/>
      <c r="DI106" s="748"/>
      <c r="DJ106" s="748"/>
      <c r="DK106" s="748"/>
      <c r="DL106" s="748"/>
      <c r="DM106" s="748"/>
      <c r="DN106" s="748"/>
      <c r="DO106" s="748"/>
      <c r="DP106" s="748"/>
      <c r="DQ106" s="748"/>
      <c r="DR106" s="748"/>
      <c r="DS106" s="748"/>
      <c r="DT106" s="748"/>
      <c r="DU106" s="748"/>
      <c r="DV106" s="748"/>
      <c r="DW106" s="748"/>
      <c r="DX106" s="748"/>
      <c r="DY106" s="748"/>
      <c r="DZ106" s="748"/>
      <c r="EA106" s="748"/>
      <c r="EB106" s="748"/>
      <c r="EC106" s="748"/>
      <c r="ED106" s="748"/>
      <c r="EE106" s="748"/>
      <c r="EF106" s="748"/>
      <c r="EG106" s="748"/>
      <c r="EH106" s="748"/>
      <c r="EI106" s="748"/>
      <c r="EJ106" s="748"/>
      <c r="EK106" s="748"/>
      <c r="EL106" s="748"/>
      <c r="EM106" s="748"/>
      <c r="EN106" s="748"/>
      <c r="EO106" s="748"/>
      <c r="EP106" s="748"/>
      <c r="EQ106" s="748"/>
      <c r="ER106" s="748"/>
      <c r="ES106" s="748"/>
      <c r="ET106" s="748"/>
      <c r="EU106" s="748"/>
      <c r="EV106" s="748"/>
      <c r="EW106" s="748"/>
      <c r="EX106" s="748"/>
      <c r="EY106" s="748"/>
      <c r="EZ106" s="748"/>
      <c r="FA106" s="748"/>
      <c r="FB106" s="748"/>
      <c r="FC106" s="748"/>
      <c r="FD106" s="748"/>
      <c r="FE106" s="748"/>
      <c r="FF106" s="748"/>
      <c r="FG106" s="748"/>
      <c r="FH106" s="748"/>
      <c r="FI106" s="748"/>
    </row>
    <row r="107" spans="6:165" ht="9">
      <c r="F107" s="747"/>
      <c r="G107" s="748"/>
      <c r="H107" s="748"/>
      <c r="I107" s="748"/>
      <c r="J107" s="748"/>
      <c r="K107" s="748"/>
      <c r="L107" s="748"/>
      <c r="M107" s="748"/>
      <c r="T107" s="748"/>
      <c r="U107" s="748"/>
      <c r="V107" s="748"/>
      <c r="W107" s="748"/>
      <c r="X107" s="748"/>
      <c r="Y107" s="748"/>
      <c r="Z107" s="748"/>
      <c r="AA107" s="748"/>
      <c r="AB107" s="748"/>
      <c r="AC107" s="748"/>
      <c r="AD107" s="748"/>
      <c r="AE107" s="748"/>
      <c r="AF107" s="747"/>
      <c r="AG107" s="747"/>
      <c r="AH107" s="747"/>
      <c r="AI107" s="747"/>
      <c r="AJ107" s="747"/>
      <c r="AK107" s="747"/>
      <c r="AL107" s="747"/>
      <c r="AM107" s="747"/>
      <c r="AN107" s="747"/>
      <c r="AO107" s="747"/>
      <c r="AP107" s="747"/>
      <c r="AQ107" s="747"/>
      <c r="AR107" s="747"/>
      <c r="AS107" s="747"/>
      <c r="AT107" s="747"/>
      <c r="AU107" s="748"/>
      <c r="AV107" s="748"/>
      <c r="AW107" s="748"/>
      <c r="AX107" s="748"/>
      <c r="AY107" s="748"/>
      <c r="AZ107" s="748"/>
      <c r="BA107" s="748"/>
      <c r="BB107" s="748"/>
      <c r="BC107" s="748"/>
      <c r="BD107" s="748"/>
      <c r="BE107" s="748"/>
      <c r="BF107" s="748"/>
      <c r="BG107" s="748"/>
      <c r="BH107" s="748"/>
      <c r="BI107" s="748"/>
      <c r="BJ107" s="748"/>
      <c r="BK107" s="748"/>
      <c r="BL107" s="748"/>
      <c r="BM107" s="748"/>
      <c r="BN107" s="748"/>
      <c r="BO107" s="748"/>
      <c r="BP107" s="748"/>
      <c r="BQ107" s="748"/>
      <c r="BR107" s="748"/>
      <c r="BS107" s="748"/>
      <c r="BT107" s="748"/>
      <c r="BU107" s="748"/>
      <c r="BV107" s="748"/>
      <c r="BW107" s="748"/>
      <c r="BX107" s="748"/>
      <c r="BY107" s="748"/>
      <c r="BZ107" s="748"/>
      <c r="CA107" s="748"/>
      <c r="CB107" s="748"/>
      <c r="CC107" s="748"/>
      <c r="CD107" s="748"/>
      <c r="CE107" s="748"/>
      <c r="CF107" s="748"/>
      <c r="CG107" s="748"/>
      <c r="CH107" s="748"/>
      <c r="CI107" s="748"/>
      <c r="CJ107" s="748"/>
      <c r="CK107" s="748"/>
      <c r="CL107" s="748"/>
      <c r="CM107" s="748"/>
      <c r="CN107" s="748"/>
      <c r="CO107" s="748"/>
      <c r="CP107" s="748"/>
      <c r="CQ107" s="748"/>
      <c r="CR107" s="748"/>
      <c r="CS107" s="748"/>
      <c r="CT107" s="748"/>
      <c r="CU107" s="748"/>
      <c r="CV107" s="748"/>
      <c r="CW107" s="748"/>
      <c r="CX107" s="748"/>
      <c r="CY107" s="748"/>
      <c r="CZ107" s="748"/>
      <c r="DA107" s="748"/>
      <c r="DB107" s="748"/>
      <c r="DC107" s="748"/>
      <c r="DD107" s="748"/>
      <c r="DE107" s="748"/>
      <c r="DF107" s="748"/>
      <c r="DG107" s="748"/>
      <c r="DH107" s="748"/>
      <c r="DI107" s="748"/>
      <c r="DJ107" s="748"/>
      <c r="DK107" s="748"/>
      <c r="DL107" s="748"/>
      <c r="DM107" s="748"/>
      <c r="DN107" s="748"/>
      <c r="DO107" s="748"/>
      <c r="DP107" s="748"/>
      <c r="DQ107" s="748"/>
      <c r="DR107" s="748"/>
      <c r="DS107" s="748"/>
      <c r="DT107" s="748"/>
      <c r="DU107" s="748"/>
      <c r="DV107" s="748"/>
      <c r="DW107" s="748"/>
      <c r="DX107" s="748"/>
      <c r="DY107" s="748"/>
      <c r="DZ107" s="748"/>
      <c r="EA107" s="748"/>
      <c r="EB107" s="748"/>
      <c r="EC107" s="748"/>
      <c r="ED107" s="748"/>
      <c r="EE107" s="748"/>
      <c r="EF107" s="748"/>
      <c r="EG107" s="748"/>
      <c r="EH107" s="748"/>
      <c r="EI107" s="748"/>
      <c r="EJ107" s="748"/>
      <c r="EK107" s="748"/>
      <c r="EL107" s="748"/>
      <c r="EM107" s="748"/>
      <c r="EN107" s="748"/>
      <c r="EO107" s="748"/>
      <c r="EP107" s="748"/>
      <c r="EQ107" s="748"/>
      <c r="ER107" s="748"/>
      <c r="ES107" s="748"/>
      <c r="ET107" s="748"/>
      <c r="EU107" s="748"/>
      <c r="EV107" s="748"/>
      <c r="EW107" s="748"/>
      <c r="EX107" s="748"/>
      <c r="EY107" s="748"/>
      <c r="EZ107" s="748"/>
      <c r="FA107" s="748"/>
      <c r="FB107" s="748"/>
      <c r="FC107" s="748"/>
      <c r="FD107" s="748"/>
      <c r="FE107" s="748"/>
      <c r="FF107" s="748"/>
      <c r="FG107" s="748"/>
      <c r="FH107" s="748"/>
      <c r="FI107" s="748"/>
    </row>
    <row r="108" spans="6:165" ht="9">
      <c r="F108" s="747"/>
      <c r="G108" s="748"/>
      <c r="H108" s="748"/>
      <c r="I108" s="748"/>
      <c r="J108" s="748"/>
      <c r="K108" s="748"/>
      <c r="L108" s="748"/>
      <c r="M108" s="748"/>
      <c r="T108" s="748"/>
      <c r="U108" s="748"/>
      <c r="V108" s="748"/>
      <c r="W108" s="748"/>
      <c r="X108" s="748"/>
      <c r="Y108" s="748"/>
      <c r="Z108" s="748"/>
      <c r="AA108" s="748"/>
      <c r="AB108" s="748"/>
      <c r="AC108" s="748"/>
      <c r="AD108" s="748"/>
      <c r="AE108" s="748"/>
      <c r="AF108" s="747"/>
      <c r="AG108" s="747"/>
      <c r="AH108" s="747"/>
      <c r="AI108" s="747"/>
      <c r="AJ108" s="747"/>
      <c r="AK108" s="747"/>
      <c r="AL108" s="747"/>
      <c r="AM108" s="747"/>
      <c r="AN108" s="747"/>
      <c r="AO108" s="747"/>
      <c r="AP108" s="747"/>
      <c r="AQ108" s="747"/>
      <c r="AR108" s="747"/>
      <c r="AS108" s="747"/>
      <c r="AT108" s="747"/>
      <c r="AU108" s="748"/>
      <c r="AV108" s="748"/>
      <c r="AW108" s="748"/>
      <c r="AX108" s="748"/>
      <c r="AY108" s="748"/>
      <c r="AZ108" s="748"/>
      <c r="BA108" s="748"/>
      <c r="BB108" s="748"/>
      <c r="BC108" s="748"/>
      <c r="BD108" s="748"/>
      <c r="BE108" s="748"/>
      <c r="BF108" s="748"/>
      <c r="BG108" s="748"/>
      <c r="BH108" s="748"/>
      <c r="BI108" s="748"/>
      <c r="BJ108" s="748"/>
      <c r="BK108" s="748"/>
      <c r="BL108" s="748"/>
      <c r="BM108" s="748"/>
      <c r="BN108" s="748"/>
      <c r="BO108" s="748"/>
      <c r="BP108" s="748"/>
      <c r="BQ108" s="748"/>
      <c r="BR108" s="748"/>
      <c r="BS108" s="748"/>
      <c r="BT108" s="748"/>
      <c r="BU108" s="748"/>
      <c r="BV108" s="748"/>
      <c r="BW108" s="748"/>
      <c r="BX108" s="748"/>
      <c r="BY108" s="748"/>
      <c r="BZ108" s="748"/>
      <c r="CA108" s="748"/>
      <c r="CB108" s="748"/>
      <c r="CC108" s="748"/>
      <c r="CD108" s="748"/>
      <c r="CE108" s="748"/>
      <c r="CF108" s="748"/>
      <c r="CG108" s="748"/>
      <c r="CH108" s="748"/>
      <c r="CI108" s="748"/>
      <c r="CJ108" s="748"/>
      <c r="CK108" s="748"/>
      <c r="CL108" s="748"/>
      <c r="CM108" s="748"/>
      <c r="CN108" s="748"/>
      <c r="CO108" s="748"/>
      <c r="CP108" s="748"/>
      <c r="CQ108" s="748"/>
      <c r="CR108" s="748"/>
      <c r="CS108" s="748"/>
      <c r="CT108" s="748"/>
      <c r="CU108" s="748"/>
      <c r="CV108" s="748"/>
      <c r="CW108" s="748"/>
      <c r="CX108" s="748"/>
      <c r="CY108" s="748"/>
      <c r="CZ108" s="748"/>
      <c r="DA108" s="748"/>
      <c r="DB108" s="748"/>
      <c r="DC108" s="748"/>
      <c r="DD108" s="748"/>
      <c r="DE108" s="748"/>
      <c r="DF108" s="748"/>
      <c r="DG108" s="748"/>
      <c r="DH108" s="748"/>
      <c r="DI108" s="748"/>
      <c r="DJ108" s="748"/>
      <c r="DK108" s="748"/>
      <c r="DL108" s="748"/>
      <c r="DM108" s="748"/>
      <c r="DN108" s="748"/>
      <c r="DO108" s="748"/>
      <c r="DP108" s="748"/>
      <c r="DQ108" s="748"/>
      <c r="DR108" s="748"/>
      <c r="DS108" s="748"/>
      <c r="DT108" s="748"/>
      <c r="DU108" s="748"/>
      <c r="DV108" s="748"/>
      <c r="DW108" s="748"/>
      <c r="DX108" s="748"/>
      <c r="DY108" s="748"/>
      <c r="DZ108" s="748"/>
      <c r="EA108" s="748"/>
      <c r="EB108" s="748"/>
      <c r="EC108" s="748"/>
      <c r="ED108" s="748"/>
      <c r="EE108" s="748"/>
      <c r="EF108" s="748"/>
      <c r="EG108" s="748"/>
      <c r="EH108" s="748"/>
      <c r="EI108" s="748"/>
      <c r="EJ108" s="748"/>
      <c r="EK108" s="748"/>
      <c r="EL108" s="748"/>
      <c r="EM108" s="748"/>
      <c r="EN108" s="748"/>
      <c r="EO108" s="748"/>
      <c r="EP108" s="748"/>
      <c r="EQ108" s="748"/>
      <c r="ER108" s="748"/>
      <c r="ES108" s="748"/>
      <c r="ET108" s="748"/>
      <c r="EU108" s="748"/>
      <c r="EV108" s="748"/>
      <c r="EW108" s="748"/>
      <c r="EX108" s="748"/>
      <c r="EY108" s="748"/>
      <c r="EZ108" s="748"/>
      <c r="FA108" s="748"/>
      <c r="FB108" s="748"/>
      <c r="FC108" s="748"/>
      <c r="FD108" s="748"/>
      <c r="FE108" s="748"/>
      <c r="FF108" s="748"/>
      <c r="FG108" s="748"/>
      <c r="FH108" s="748"/>
      <c r="FI108" s="748"/>
    </row>
    <row r="109" spans="6:165" ht="9">
      <c r="F109" s="747"/>
      <c r="G109" s="748"/>
      <c r="H109" s="748"/>
      <c r="I109" s="748"/>
      <c r="J109" s="748"/>
      <c r="K109" s="748"/>
      <c r="L109" s="748"/>
      <c r="M109" s="748"/>
      <c r="T109" s="748"/>
      <c r="U109" s="748"/>
      <c r="V109" s="748"/>
      <c r="W109" s="748"/>
      <c r="X109" s="748"/>
      <c r="Y109" s="748"/>
      <c r="Z109" s="748"/>
      <c r="AA109" s="748"/>
      <c r="AB109" s="748"/>
      <c r="AC109" s="748"/>
      <c r="AD109" s="748"/>
      <c r="AE109" s="748"/>
      <c r="AF109" s="747"/>
      <c r="AG109" s="747"/>
      <c r="AH109" s="747"/>
      <c r="AI109" s="747"/>
      <c r="AJ109" s="747"/>
      <c r="AK109" s="747"/>
      <c r="AL109" s="747"/>
      <c r="AM109" s="747"/>
      <c r="AN109" s="747"/>
      <c r="AO109" s="747"/>
      <c r="AP109" s="747"/>
      <c r="AQ109" s="747"/>
      <c r="AR109" s="747"/>
      <c r="AS109" s="747"/>
      <c r="AT109" s="747"/>
      <c r="AU109" s="748"/>
      <c r="AV109" s="748"/>
      <c r="AW109" s="748"/>
      <c r="AX109" s="748"/>
      <c r="AY109" s="748"/>
      <c r="AZ109" s="748"/>
      <c r="BA109" s="748"/>
      <c r="BB109" s="748"/>
      <c r="BC109" s="748"/>
      <c r="BD109" s="748"/>
      <c r="BE109" s="748"/>
      <c r="BF109" s="748"/>
      <c r="BG109" s="748"/>
      <c r="BH109" s="748"/>
      <c r="BI109" s="748"/>
      <c r="BJ109" s="748"/>
      <c r="BK109" s="748"/>
      <c r="BL109" s="748"/>
      <c r="BM109" s="748"/>
      <c r="BN109" s="748"/>
      <c r="BO109" s="748"/>
      <c r="BP109" s="748"/>
      <c r="BQ109" s="748"/>
      <c r="BR109" s="748"/>
      <c r="BS109" s="748"/>
      <c r="BT109" s="748"/>
      <c r="BU109" s="748"/>
      <c r="BV109" s="748"/>
      <c r="BW109" s="748"/>
      <c r="BX109" s="748"/>
      <c r="BY109" s="748"/>
      <c r="BZ109" s="748"/>
      <c r="CA109" s="748"/>
      <c r="CB109" s="748"/>
      <c r="CC109" s="748"/>
      <c r="CD109" s="748"/>
      <c r="CE109" s="748"/>
      <c r="CF109" s="748"/>
      <c r="CG109" s="748"/>
      <c r="CH109" s="748"/>
      <c r="CI109" s="748"/>
      <c r="CJ109" s="748"/>
      <c r="CK109" s="748"/>
      <c r="CL109" s="748"/>
      <c r="CM109" s="748"/>
      <c r="CN109" s="748"/>
      <c r="CO109" s="748"/>
      <c r="CP109" s="748"/>
      <c r="CQ109" s="748"/>
      <c r="CR109" s="748"/>
      <c r="CS109" s="748"/>
      <c r="CT109" s="748"/>
      <c r="CU109" s="748"/>
      <c r="CV109" s="748"/>
      <c r="CW109" s="748"/>
      <c r="CX109" s="748"/>
      <c r="CY109" s="748"/>
      <c r="CZ109" s="748"/>
      <c r="DA109" s="748"/>
      <c r="DB109" s="748"/>
      <c r="DC109" s="748"/>
      <c r="DD109" s="748"/>
      <c r="DE109" s="748"/>
      <c r="DF109" s="748"/>
      <c r="DG109" s="748"/>
      <c r="DH109" s="748"/>
      <c r="DI109" s="748"/>
      <c r="DJ109" s="748"/>
      <c r="DK109" s="748"/>
      <c r="DL109" s="748"/>
      <c r="DM109" s="748"/>
      <c r="DN109" s="748"/>
      <c r="DO109" s="748"/>
      <c r="DP109" s="748"/>
      <c r="DQ109" s="748"/>
      <c r="DR109" s="748"/>
      <c r="DS109" s="748"/>
      <c r="DT109" s="748"/>
      <c r="DU109" s="748"/>
      <c r="DV109" s="748"/>
      <c r="DW109" s="748"/>
      <c r="DX109" s="748"/>
      <c r="DY109" s="748"/>
      <c r="DZ109" s="748"/>
      <c r="EA109" s="748"/>
      <c r="EB109" s="748"/>
      <c r="EC109" s="748"/>
      <c r="ED109" s="748"/>
      <c r="EE109" s="748"/>
      <c r="EF109" s="748"/>
      <c r="EG109" s="748"/>
      <c r="EH109" s="748"/>
      <c r="EI109" s="748"/>
      <c r="EJ109" s="748"/>
      <c r="EK109" s="748"/>
      <c r="EL109" s="748"/>
      <c r="EM109" s="748"/>
      <c r="EN109" s="748"/>
      <c r="EO109" s="748"/>
      <c r="EP109" s="748"/>
      <c r="EQ109" s="748"/>
      <c r="ER109" s="748"/>
      <c r="ES109" s="748"/>
      <c r="ET109" s="748"/>
      <c r="EU109" s="748"/>
      <c r="EV109" s="748"/>
      <c r="EW109" s="748"/>
      <c r="EX109" s="748"/>
      <c r="EY109" s="748"/>
      <c r="EZ109" s="748"/>
      <c r="FA109" s="748"/>
      <c r="FB109" s="748"/>
      <c r="FC109" s="748"/>
      <c r="FD109" s="748"/>
      <c r="FE109" s="748"/>
      <c r="FF109" s="748"/>
      <c r="FG109" s="748"/>
      <c r="FH109" s="748"/>
      <c r="FI109" s="748"/>
    </row>
    <row r="110" spans="6:165" ht="9">
      <c r="F110" s="747"/>
      <c r="G110" s="748"/>
      <c r="H110" s="748"/>
      <c r="I110" s="748"/>
      <c r="J110" s="748"/>
      <c r="K110" s="748"/>
      <c r="L110" s="748"/>
      <c r="M110" s="748"/>
      <c r="T110" s="748"/>
      <c r="U110" s="748"/>
      <c r="V110" s="748"/>
      <c r="W110" s="748"/>
      <c r="X110" s="748"/>
      <c r="Y110" s="748"/>
      <c r="Z110" s="748"/>
      <c r="AA110" s="748"/>
      <c r="AB110" s="748"/>
      <c r="AC110" s="748"/>
      <c r="AD110" s="748"/>
      <c r="AE110" s="748"/>
      <c r="AF110" s="747"/>
      <c r="AG110" s="747"/>
      <c r="AH110" s="747"/>
      <c r="AI110" s="747"/>
      <c r="AJ110" s="747"/>
      <c r="AK110" s="747"/>
      <c r="AL110" s="747"/>
      <c r="AM110" s="747"/>
      <c r="AN110" s="747"/>
      <c r="AO110" s="747"/>
      <c r="AP110" s="747"/>
      <c r="AQ110" s="747"/>
      <c r="AR110" s="747"/>
      <c r="AS110" s="747"/>
      <c r="AT110" s="747"/>
      <c r="AU110" s="748"/>
      <c r="AV110" s="748"/>
      <c r="AW110" s="748"/>
      <c r="AX110" s="748"/>
      <c r="AY110" s="748"/>
      <c r="AZ110" s="748"/>
      <c r="BA110" s="748"/>
      <c r="BB110" s="748"/>
      <c r="BC110" s="748"/>
      <c r="BD110" s="748"/>
      <c r="BE110" s="748"/>
      <c r="BF110" s="748"/>
      <c r="BG110" s="748"/>
      <c r="BH110" s="748"/>
      <c r="BI110" s="748"/>
      <c r="BJ110" s="748"/>
      <c r="BK110" s="748"/>
      <c r="BL110" s="748"/>
      <c r="BM110" s="748"/>
      <c r="BN110" s="748"/>
      <c r="BO110" s="748"/>
      <c r="BP110" s="748"/>
      <c r="BQ110" s="748"/>
      <c r="BR110" s="748"/>
      <c r="BS110" s="748"/>
      <c r="BT110" s="748"/>
      <c r="BU110" s="748"/>
      <c r="BV110" s="748"/>
      <c r="BW110" s="748"/>
      <c r="BX110" s="748"/>
      <c r="BY110" s="748"/>
      <c r="BZ110" s="748"/>
      <c r="CA110" s="748"/>
      <c r="CB110" s="748"/>
      <c r="CC110" s="748"/>
      <c r="CD110" s="748"/>
      <c r="CE110" s="748"/>
      <c r="CF110" s="748"/>
      <c r="CG110" s="748"/>
      <c r="CH110" s="748"/>
      <c r="CI110" s="748"/>
      <c r="CJ110" s="748"/>
      <c r="CK110" s="748"/>
      <c r="CL110" s="748"/>
      <c r="CM110" s="748"/>
      <c r="CN110" s="748"/>
      <c r="CO110" s="748"/>
      <c r="CP110" s="748"/>
      <c r="CQ110" s="748"/>
      <c r="CR110" s="748"/>
      <c r="CS110" s="748"/>
      <c r="CT110" s="748"/>
      <c r="CU110" s="748"/>
      <c r="CV110" s="748"/>
      <c r="CW110" s="748"/>
      <c r="CX110" s="748"/>
      <c r="CY110" s="748"/>
      <c r="CZ110" s="748"/>
      <c r="DA110" s="748"/>
      <c r="DB110" s="748"/>
      <c r="DC110" s="748"/>
      <c r="DD110" s="748"/>
      <c r="DE110" s="748"/>
      <c r="DF110" s="748"/>
      <c r="DG110" s="748"/>
      <c r="DH110" s="748"/>
      <c r="DI110" s="748"/>
      <c r="DJ110" s="748"/>
      <c r="DK110" s="748"/>
      <c r="DL110" s="748"/>
      <c r="DM110" s="748"/>
      <c r="DN110" s="748"/>
      <c r="DO110" s="748"/>
      <c r="DP110" s="748"/>
      <c r="DQ110" s="748"/>
      <c r="DR110" s="748"/>
      <c r="DS110" s="748"/>
      <c r="DT110" s="748"/>
      <c r="DU110" s="748"/>
      <c r="DV110" s="748"/>
      <c r="DW110" s="748"/>
      <c r="DX110" s="748"/>
      <c r="DY110" s="748"/>
      <c r="DZ110" s="748"/>
      <c r="EA110" s="748"/>
      <c r="EB110" s="748"/>
      <c r="EC110" s="748"/>
      <c r="ED110" s="748"/>
      <c r="EE110" s="748"/>
      <c r="EF110" s="748"/>
      <c r="EG110" s="748"/>
      <c r="EH110" s="748"/>
      <c r="EI110" s="748"/>
      <c r="EJ110" s="748"/>
      <c r="EK110" s="748"/>
      <c r="EL110" s="748"/>
      <c r="EM110" s="748"/>
      <c r="EN110" s="748"/>
      <c r="EO110" s="748"/>
      <c r="EP110" s="748"/>
      <c r="EQ110" s="748"/>
      <c r="ER110" s="748"/>
      <c r="ES110" s="748"/>
      <c r="ET110" s="748"/>
      <c r="EU110" s="748"/>
      <c r="EV110" s="748"/>
      <c r="EW110" s="748"/>
      <c r="EX110" s="748"/>
      <c r="EY110" s="748"/>
      <c r="EZ110" s="748"/>
      <c r="FA110" s="748"/>
      <c r="FB110" s="748"/>
      <c r="FC110" s="748"/>
      <c r="FD110" s="748"/>
      <c r="FE110" s="748"/>
      <c r="FF110" s="748"/>
      <c r="FG110" s="748"/>
      <c r="FH110" s="748"/>
      <c r="FI110" s="748"/>
    </row>
    <row r="111" spans="6:165" ht="9">
      <c r="F111" s="747"/>
      <c r="G111" s="748"/>
      <c r="H111" s="748"/>
      <c r="I111" s="748"/>
      <c r="J111" s="748"/>
      <c r="K111" s="748"/>
      <c r="L111" s="748"/>
      <c r="M111" s="748"/>
      <c r="T111" s="748"/>
      <c r="U111" s="748"/>
      <c r="V111" s="748"/>
      <c r="W111" s="748"/>
      <c r="X111" s="748"/>
      <c r="Y111" s="748"/>
      <c r="Z111" s="748"/>
      <c r="AA111" s="748"/>
      <c r="AB111" s="748"/>
      <c r="AC111" s="748"/>
      <c r="AD111" s="748"/>
      <c r="AE111" s="748"/>
      <c r="AF111" s="747"/>
      <c r="AG111" s="747"/>
      <c r="AH111" s="747"/>
      <c r="AI111" s="747"/>
      <c r="AJ111" s="747"/>
      <c r="AK111" s="747"/>
      <c r="AL111" s="747"/>
      <c r="AM111" s="747"/>
      <c r="AN111" s="747"/>
      <c r="AO111" s="747"/>
      <c r="AP111" s="747"/>
      <c r="AQ111" s="747"/>
      <c r="AR111" s="747"/>
      <c r="AS111" s="747"/>
      <c r="AT111" s="747"/>
      <c r="AU111" s="748"/>
      <c r="AV111" s="748"/>
      <c r="AW111" s="748"/>
      <c r="AX111" s="748"/>
      <c r="AY111" s="748"/>
      <c r="AZ111" s="748"/>
      <c r="BA111" s="748"/>
      <c r="BB111" s="748"/>
      <c r="BC111" s="748"/>
      <c r="BD111" s="748"/>
      <c r="BE111" s="748"/>
      <c r="BF111" s="748"/>
      <c r="BG111" s="748"/>
      <c r="BH111" s="748"/>
      <c r="BI111" s="748"/>
      <c r="BJ111" s="748"/>
      <c r="BK111" s="748"/>
      <c r="BL111" s="748"/>
      <c r="BM111" s="748"/>
      <c r="BN111" s="748"/>
      <c r="BO111" s="748"/>
      <c r="BP111" s="748"/>
      <c r="BQ111" s="748"/>
      <c r="BR111" s="748"/>
      <c r="BS111" s="748"/>
      <c r="BT111" s="748"/>
      <c r="BU111" s="748"/>
      <c r="BV111" s="748"/>
      <c r="BW111" s="748"/>
      <c r="BX111" s="748"/>
      <c r="BY111" s="748"/>
      <c r="BZ111" s="748"/>
      <c r="CA111" s="748"/>
      <c r="CB111" s="748"/>
      <c r="CC111" s="748"/>
      <c r="CD111" s="748"/>
      <c r="CE111" s="748"/>
      <c r="CF111" s="748"/>
      <c r="CG111" s="748"/>
      <c r="CH111" s="748"/>
      <c r="CI111" s="748"/>
      <c r="CJ111" s="748"/>
      <c r="CK111" s="748"/>
      <c r="CL111" s="748"/>
      <c r="CM111" s="748"/>
      <c r="CN111" s="748"/>
      <c r="CO111" s="748"/>
      <c r="CP111" s="748"/>
      <c r="CQ111" s="748"/>
      <c r="CR111" s="748"/>
      <c r="CS111" s="748"/>
      <c r="CT111" s="748"/>
      <c r="CU111" s="748"/>
      <c r="CV111" s="748"/>
      <c r="CW111" s="748"/>
      <c r="CX111" s="748"/>
      <c r="CY111" s="748"/>
      <c r="CZ111" s="748"/>
      <c r="DA111" s="748"/>
      <c r="DB111" s="748"/>
      <c r="DC111" s="748"/>
      <c r="DD111" s="748"/>
      <c r="DE111" s="748"/>
      <c r="DF111" s="748"/>
      <c r="DG111" s="748"/>
      <c r="DH111" s="748"/>
      <c r="DI111" s="748"/>
      <c r="DJ111" s="748"/>
      <c r="DK111" s="748"/>
      <c r="DL111" s="748"/>
      <c r="DM111" s="748"/>
      <c r="DN111" s="748"/>
      <c r="DO111" s="748"/>
      <c r="DP111" s="748"/>
      <c r="DQ111" s="748"/>
      <c r="DR111" s="748"/>
      <c r="DS111" s="748"/>
      <c r="DT111" s="748"/>
      <c r="DU111" s="748"/>
      <c r="DV111" s="748"/>
      <c r="DW111" s="748"/>
      <c r="DX111" s="748"/>
      <c r="DY111" s="748"/>
      <c r="DZ111" s="748"/>
      <c r="EA111" s="748"/>
      <c r="EB111" s="748"/>
      <c r="EC111" s="748"/>
      <c r="ED111" s="748"/>
      <c r="EE111" s="748"/>
      <c r="EF111" s="748"/>
      <c r="EG111" s="748"/>
      <c r="EH111" s="748"/>
      <c r="EI111" s="748"/>
      <c r="EJ111" s="748"/>
      <c r="EK111" s="748"/>
      <c r="EL111" s="748"/>
      <c r="EM111" s="748"/>
      <c r="EN111" s="748"/>
      <c r="EO111" s="748"/>
      <c r="EP111" s="748"/>
      <c r="EQ111" s="748"/>
      <c r="ER111" s="748"/>
      <c r="ES111" s="748"/>
      <c r="ET111" s="748"/>
      <c r="EU111" s="748"/>
      <c r="EV111" s="748"/>
      <c r="EW111" s="748"/>
      <c r="EX111" s="748"/>
      <c r="EY111" s="748"/>
      <c r="EZ111" s="748"/>
      <c r="FA111" s="748"/>
      <c r="FB111" s="748"/>
      <c r="FC111" s="748"/>
      <c r="FD111" s="748"/>
      <c r="FE111" s="748"/>
      <c r="FF111" s="748"/>
      <c r="FG111" s="748"/>
      <c r="FH111" s="748"/>
      <c r="FI111" s="748"/>
    </row>
    <row r="112" spans="6:165" ht="9">
      <c r="F112" s="747"/>
      <c r="G112" s="748"/>
      <c r="H112" s="748"/>
      <c r="I112" s="748"/>
      <c r="J112" s="748"/>
      <c r="K112" s="748"/>
      <c r="L112" s="748"/>
      <c r="M112" s="748"/>
      <c r="T112" s="748"/>
      <c r="U112" s="748"/>
      <c r="V112" s="748"/>
      <c r="W112" s="748"/>
      <c r="X112" s="748"/>
      <c r="Y112" s="748"/>
      <c r="Z112" s="748"/>
      <c r="AA112" s="748"/>
      <c r="AB112" s="748"/>
      <c r="AC112" s="748"/>
      <c r="AD112" s="748"/>
      <c r="AE112" s="748"/>
      <c r="AF112" s="747"/>
      <c r="AG112" s="747"/>
      <c r="AH112" s="747"/>
      <c r="AI112" s="747"/>
      <c r="AJ112" s="747"/>
      <c r="AK112" s="747"/>
      <c r="AL112" s="747"/>
      <c r="AM112" s="747"/>
      <c r="AN112" s="747"/>
      <c r="AO112" s="747"/>
      <c r="AP112" s="747"/>
      <c r="AQ112" s="747"/>
      <c r="AR112" s="747"/>
      <c r="AS112" s="747"/>
      <c r="AT112" s="747"/>
      <c r="AU112" s="748"/>
      <c r="AV112" s="748"/>
      <c r="AW112" s="748"/>
      <c r="AX112" s="748"/>
      <c r="AY112" s="748"/>
      <c r="AZ112" s="748"/>
      <c r="BA112" s="748"/>
      <c r="BB112" s="748"/>
      <c r="BC112" s="748"/>
      <c r="BD112" s="748"/>
      <c r="BE112" s="748"/>
      <c r="BF112" s="748"/>
      <c r="BG112" s="748"/>
      <c r="BH112" s="748"/>
      <c r="BI112" s="748"/>
      <c r="BJ112" s="748"/>
      <c r="BK112" s="748"/>
      <c r="BL112" s="748"/>
      <c r="BM112" s="748"/>
      <c r="BN112" s="748"/>
      <c r="BO112" s="748"/>
      <c r="BP112" s="748"/>
      <c r="BQ112" s="748"/>
      <c r="BR112" s="748"/>
      <c r="BS112" s="748"/>
      <c r="BT112" s="748"/>
      <c r="BU112" s="748"/>
      <c r="BV112" s="748"/>
      <c r="BW112" s="748"/>
      <c r="BX112" s="748"/>
      <c r="BY112" s="748"/>
      <c r="BZ112" s="748"/>
      <c r="CA112" s="748"/>
      <c r="CB112" s="748"/>
      <c r="CC112" s="748"/>
      <c r="CD112" s="748"/>
      <c r="CE112" s="748"/>
      <c r="CF112" s="748"/>
      <c r="CG112" s="748"/>
      <c r="CH112" s="748"/>
      <c r="CI112" s="748"/>
      <c r="CJ112" s="748"/>
      <c r="CK112" s="748"/>
      <c r="CL112" s="748"/>
      <c r="CM112" s="748"/>
      <c r="CN112" s="748"/>
      <c r="CO112" s="748"/>
      <c r="CP112" s="748"/>
      <c r="CQ112" s="748"/>
      <c r="CR112" s="748"/>
      <c r="CS112" s="748"/>
      <c r="CT112" s="748"/>
      <c r="CU112" s="748"/>
      <c r="CV112" s="748"/>
      <c r="CW112" s="748"/>
      <c r="CX112" s="748"/>
      <c r="CY112" s="748"/>
      <c r="CZ112" s="748"/>
      <c r="DA112" s="748"/>
      <c r="DB112" s="748"/>
      <c r="DC112" s="748"/>
      <c r="DD112" s="748"/>
      <c r="DE112" s="748"/>
      <c r="DF112" s="748"/>
      <c r="DG112" s="748"/>
      <c r="DH112" s="748"/>
      <c r="DI112" s="748"/>
      <c r="DJ112" s="748"/>
      <c r="DK112" s="748"/>
      <c r="DL112" s="748"/>
      <c r="DM112" s="748"/>
      <c r="DN112" s="748"/>
      <c r="DO112" s="748"/>
      <c r="DP112" s="748"/>
      <c r="DQ112" s="748"/>
      <c r="DR112" s="748"/>
      <c r="DS112" s="748"/>
      <c r="DT112" s="748"/>
      <c r="DU112" s="748"/>
      <c r="DV112" s="748"/>
      <c r="DW112" s="748"/>
      <c r="DX112" s="748"/>
      <c r="DY112" s="748"/>
      <c r="DZ112" s="748"/>
      <c r="EA112" s="748"/>
      <c r="EB112" s="748"/>
      <c r="EC112" s="748"/>
      <c r="ED112" s="748"/>
      <c r="EE112" s="748"/>
      <c r="EF112" s="748"/>
      <c r="EG112" s="748"/>
      <c r="EH112" s="748"/>
      <c r="EI112" s="748"/>
      <c r="EJ112" s="748"/>
      <c r="EK112" s="748"/>
      <c r="EL112" s="748"/>
      <c r="EM112" s="748"/>
      <c r="EN112" s="748"/>
      <c r="EO112" s="748"/>
      <c r="EP112" s="748"/>
      <c r="EQ112" s="748"/>
      <c r="ER112" s="748"/>
      <c r="ES112" s="748"/>
      <c r="ET112" s="748"/>
      <c r="EU112" s="748"/>
      <c r="EV112" s="748"/>
      <c r="EW112" s="748"/>
      <c r="EX112" s="748"/>
      <c r="EY112" s="748"/>
      <c r="EZ112" s="748"/>
      <c r="FA112" s="748"/>
      <c r="FB112" s="748"/>
      <c r="FC112" s="748"/>
      <c r="FD112" s="748"/>
      <c r="FE112" s="748"/>
      <c r="FF112" s="748"/>
      <c r="FG112" s="748"/>
      <c r="FH112" s="748"/>
      <c r="FI112" s="748"/>
    </row>
    <row r="113" spans="6:165" ht="9">
      <c r="F113" s="747"/>
      <c r="G113" s="748"/>
      <c r="H113" s="748"/>
      <c r="I113" s="748"/>
      <c r="J113" s="748"/>
      <c r="K113" s="748"/>
      <c r="L113" s="748"/>
      <c r="M113" s="748"/>
      <c r="T113" s="748"/>
      <c r="U113" s="748"/>
      <c r="V113" s="748"/>
      <c r="W113" s="748"/>
      <c r="X113" s="748"/>
      <c r="Y113" s="748"/>
      <c r="Z113" s="748"/>
      <c r="AA113" s="748"/>
      <c r="AB113" s="748"/>
      <c r="AC113" s="748"/>
      <c r="AD113" s="748"/>
      <c r="AE113" s="748"/>
      <c r="AF113" s="747"/>
      <c r="AG113" s="747"/>
      <c r="AH113" s="747"/>
      <c r="AI113" s="747"/>
      <c r="AJ113" s="747"/>
      <c r="AK113" s="747"/>
      <c r="AL113" s="747"/>
      <c r="AM113" s="747"/>
      <c r="AN113" s="747"/>
      <c r="AO113" s="747"/>
      <c r="AP113" s="747"/>
      <c r="AQ113" s="747"/>
      <c r="AR113" s="747"/>
      <c r="AS113" s="747"/>
      <c r="AT113" s="747"/>
      <c r="AU113" s="748"/>
      <c r="AV113" s="748"/>
      <c r="AW113" s="748"/>
      <c r="AX113" s="748"/>
      <c r="AY113" s="748"/>
      <c r="AZ113" s="748"/>
      <c r="BA113" s="748"/>
      <c r="BB113" s="748"/>
      <c r="BC113" s="748"/>
      <c r="BD113" s="748"/>
      <c r="BE113" s="748"/>
      <c r="BF113" s="748"/>
      <c r="BG113" s="748"/>
      <c r="BH113" s="748"/>
      <c r="BI113" s="748"/>
      <c r="BJ113" s="748"/>
      <c r="BK113" s="748"/>
      <c r="BL113" s="748"/>
      <c r="BM113" s="748"/>
      <c r="BN113" s="748"/>
      <c r="BO113" s="748"/>
      <c r="BP113" s="748"/>
      <c r="BQ113" s="748"/>
      <c r="BR113" s="748"/>
      <c r="BS113" s="748"/>
      <c r="BT113" s="748"/>
      <c r="BU113" s="748"/>
      <c r="BV113" s="748"/>
      <c r="BW113" s="748"/>
      <c r="BX113" s="748"/>
      <c r="BY113" s="748"/>
      <c r="BZ113" s="748"/>
      <c r="CA113" s="748"/>
      <c r="CB113" s="748"/>
      <c r="CC113" s="748"/>
      <c r="CD113" s="748"/>
      <c r="CE113" s="748"/>
      <c r="CF113" s="748"/>
      <c r="CG113" s="748"/>
      <c r="CH113" s="748"/>
      <c r="CI113" s="748"/>
      <c r="CJ113" s="748"/>
      <c r="CK113" s="748"/>
      <c r="CL113" s="748"/>
      <c r="CM113" s="748"/>
      <c r="CN113" s="748"/>
      <c r="CO113" s="748"/>
      <c r="CP113" s="748"/>
      <c r="CQ113" s="748"/>
      <c r="CR113" s="748"/>
      <c r="CS113" s="748"/>
      <c r="CT113" s="748"/>
      <c r="CU113" s="748"/>
      <c r="CV113" s="748"/>
      <c r="CW113" s="748"/>
      <c r="CX113" s="748"/>
      <c r="CY113" s="748"/>
      <c r="CZ113" s="748"/>
      <c r="DA113" s="748"/>
      <c r="DB113" s="748"/>
      <c r="DC113" s="748"/>
      <c r="DD113" s="748"/>
      <c r="DE113" s="748"/>
      <c r="DF113" s="748"/>
      <c r="DG113" s="748"/>
      <c r="DH113" s="748"/>
      <c r="DI113" s="748"/>
      <c r="DJ113" s="748"/>
      <c r="DK113" s="748"/>
      <c r="DL113" s="748"/>
      <c r="DM113" s="748"/>
      <c r="DN113" s="748"/>
      <c r="DO113" s="748"/>
      <c r="DP113" s="748"/>
      <c r="DQ113" s="748"/>
      <c r="DR113" s="748"/>
      <c r="DS113" s="748"/>
      <c r="DT113" s="748"/>
      <c r="DU113" s="748"/>
      <c r="DV113" s="748"/>
      <c r="DW113" s="748"/>
      <c r="DX113" s="748"/>
      <c r="DY113" s="748"/>
      <c r="DZ113" s="748"/>
      <c r="EA113" s="748"/>
      <c r="EB113" s="748"/>
      <c r="EC113" s="748"/>
      <c r="ED113" s="748"/>
      <c r="EE113" s="748"/>
      <c r="EF113" s="748"/>
      <c r="EG113" s="748"/>
      <c r="EH113" s="748"/>
      <c r="EI113" s="748"/>
      <c r="EJ113" s="748"/>
      <c r="EK113" s="748"/>
      <c r="EL113" s="748"/>
      <c r="EM113" s="748"/>
      <c r="EN113" s="748"/>
      <c r="EO113" s="748"/>
      <c r="EP113" s="748"/>
      <c r="EQ113" s="748"/>
      <c r="ER113" s="748"/>
      <c r="ES113" s="748"/>
      <c r="ET113" s="748"/>
      <c r="EU113" s="748"/>
      <c r="EV113" s="748"/>
      <c r="EW113" s="748"/>
      <c r="EX113" s="748"/>
      <c r="EY113" s="748"/>
      <c r="EZ113" s="748"/>
      <c r="FA113" s="748"/>
      <c r="FB113" s="748"/>
      <c r="FC113" s="748"/>
      <c r="FD113" s="748"/>
      <c r="FE113" s="748"/>
      <c r="FF113" s="748"/>
      <c r="FG113" s="748"/>
      <c r="FH113" s="748"/>
      <c r="FI113" s="748"/>
    </row>
    <row r="114" spans="6:165" ht="9">
      <c r="F114" s="747"/>
      <c r="G114" s="748"/>
      <c r="H114" s="748"/>
      <c r="I114" s="748"/>
      <c r="J114" s="748"/>
      <c r="K114" s="748"/>
      <c r="L114" s="748"/>
      <c r="M114" s="748"/>
      <c r="T114" s="748"/>
      <c r="U114" s="748"/>
      <c r="V114" s="748"/>
      <c r="W114" s="748"/>
      <c r="X114" s="748"/>
      <c r="Y114" s="748"/>
      <c r="Z114" s="748"/>
      <c r="AA114" s="748"/>
      <c r="AB114" s="748"/>
      <c r="AC114" s="748"/>
      <c r="AD114" s="748"/>
      <c r="AE114" s="748"/>
      <c r="AF114" s="747"/>
      <c r="AG114" s="747"/>
      <c r="AH114" s="747"/>
      <c r="AI114" s="747"/>
      <c r="AJ114" s="747"/>
      <c r="AK114" s="747"/>
      <c r="AL114" s="747"/>
      <c r="AM114" s="747"/>
      <c r="AN114" s="747"/>
      <c r="AO114" s="747"/>
      <c r="AP114" s="747"/>
      <c r="AQ114" s="747"/>
      <c r="AR114" s="747"/>
      <c r="AS114" s="747"/>
      <c r="AT114" s="747"/>
      <c r="AU114" s="748"/>
      <c r="AV114" s="748"/>
      <c r="AW114" s="748"/>
      <c r="AX114" s="748"/>
      <c r="AY114" s="748"/>
      <c r="AZ114" s="748"/>
      <c r="BA114" s="748"/>
      <c r="BB114" s="748"/>
      <c r="BC114" s="748"/>
      <c r="BD114" s="748"/>
      <c r="BE114" s="748"/>
      <c r="BF114" s="748"/>
      <c r="BG114" s="748"/>
      <c r="BH114" s="748"/>
      <c r="BI114" s="748"/>
      <c r="BJ114" s="748"/>
      <c r="BK114" s="748"/>
      <c r="BL114" s="748"/>
      <c r="BM114" s="748"/>
      <c r="BN114" s="748"/>
      <c r="BO114" s="748"/>
      <c r="BP114" s="748"/>
      <c r="BQ114" s="748"/>
      <c r="BR114" s="748"/>
      <c r="BS114" s="748"/>
      <c r="BT114" s="748"/>
      <c r="BU114" s="748"/>
      <c r="BV114" s="748"/>
      <c r="BW114" s="748"/>
      <c r="BX114" s="748"/>
      <c r="BY114" s="748"/>
      <c r="BZ114" s="748"/>
      <c r="CA114" s="748"/>
      <c r="CB114" s="748"/>
      <c r="CC114" s="748"/>
      <c r="CD114" s="748"/>
      <c r="CE114" s="748"/>
      <c r="CF114" s="748"/>
      <c r="CG114" s="748"/>
      <c r="CH114" s="748"/>
      <c r="CI114" s="748"/>
      <c r="CJ114" s="748"/>
      <c r="CK114" s="748"/>
      <c r="CL114" s="748"/>
      <c r="CM114" s="748"/>
      <c r="CN114" s="748"/>
      <c r="CO114" s="748"/>
      <c r="CP114" s="748"/>
      <c r="CQ114" s="748"/>
      <c r="CR114" s="748"/>
      <c r="CS114" s="748"/>
      <c r="CT114" s="748"/>
      <c r="CU114" s="748"/>
      <c r="CV114" s="748"/>
      <c r="CW114" s="748"/>
      <c r="CX114" s="748"/>
      <c r="CY114" s="748"/>
      <c r="CZ114" s="748"/>
      <c r="DA114" s="748"/>
      <c r="DB114" s="748"/>
      <c r="DC114" s="748"/>
      <c r="DD114" s="748"/>
      <c r="DE114" s="748"/>
      <c r="DF114" s="748"/>
      <c r="DG114" s="748"/>
      <c r="DH114" s="748"/>
      <c r="DI114" s="748"/>
      <c r="DJ114" s="748"/>
      <c r="DK114" s="748"/>
      <c r="DL114" s="748"/>
      <c r="DM114" s="748"/>
      <c r="DN114" s="748"/>
      <c r="DO114" s="748"/>
      <c r="DP114" s="748"/>
      <c r="DQ114" s="748"/>
      <c r="DR114" s="748"/>
      <c r="DS114" s="748"/>
      <c r="DT114" s="748"/>
      <c r="DU114" s="748"/>
      <c r="DV114" s="748"/>
      <c r="DW114" s="748"/>
      <c r="DX114" s="748"/>
      <c r="DY114" s="748"/>
      <c r="DZ114" s="748"/>
      <c r="EA114" s="748"/>
      <c r="EB114" s="748"/>
      <c r="EC114" s="748"/>
      <c r="ED114" s="748"/>
      <c r="EE114" s="748"/>
      <c r="EF114" s="748"/>
      <c r="EG114" s="748"/>
      <c r="EH114" s="748"/>
      <c r="EI114" s="748"/>
      <c r="EJ114" s="748"/>
      <c r="EK114" s="748"/>
      <c r="EL114" s="748"/>
      <c r="EM114" s="748"/>
      <c r="EN114" s="748"/>
      <c r="EO114" s="748"/>
      <c r="EP114" s="748"/>
      <c r="EQ114" s="748"/>
      <c r="ER114" s="748"/>
      <c r="ES114" s="748"/>
      <c r="ET114" s="748"/>
      <c r="EU114" s="748"/>
      <c r="EV114" s="748"/>
      <c r="EW114" s="748"/>
      <c r="EX114" s="748"/>
      <c r="EY114" s="748"/>
      <c r="EZ114" s="748"/>
      <c r="FA114" s="748"/>
      <c r="FB114" s="748"/>
      <c r="FC114" s="748"/>
      <c r="FD114" s="748"/>
      <c r="FE114" s="748"/>
      <c r="FF114" s="748"/>
      <c r="FG114" s="748"/>
      <c r="FH114" s="748"/>
      <c r="FI114" s="748"/>
    </row>
    <row r="115" spans="6:165" ht="9">
      <c r="F115" s="747"/>
      <c r="G115" s="748"/>
      <c r="H115" s="748"/>
      <c r="I115" s="748"/>
      <c r="J115" s="748"/>
      <c r="K115" s="748"/>
      <c r="L115" s="748"/>
      <c r="M115" s="748"/>
      <c r="T115" s="748"/>
      <c r="U115" s="748"/>
      <c r="V115" s="748"/>
      <c r="W115" s="748"/>
      <c r="X115" s="748"/>
      <c r="Y115" s="748"/>
      <c r="Z115" s="748"/>
      <c r="AA115" s="748"/>
      <c r="AB115" s="748"/>
      <c r="AC115" s="748"/>
      <c r="AD115" s="748"/>
      <c r="AE115" s="748"/>
      <c r="AF115" s="747"/>
      <c r="AG115" s="747"/>
      <c r="AH115" s="747"/>
      <c r="AI115" s="747"/>
      <c r="AJ115" s="747"/>
      <c r="AK115" s="747"/>
      <c r="AL115" s="747"/>
      <c r="AM115" s="747"/>
      <c r="AN115" s="747"/>
      <c r="AO115" s="747"/>
      <c r="AP115" s="747"/>
      <c r="AQ115" s="747"/>
      <c r="AR115" s="747"/>
      <c r="AS115" s="747"/>
      <c r="AT115" s="747"/>
      <c r="AU115" s="748"/>
      <c r="AV115" s="748"/>
      <c r="AW115" s="748"/>
      <c r="AX115" s="748"/>
      <c r="AY115" s="748"/>
      <c r="AZ115" s="748"/>
      <c r="BA115" s="748"/>
      <c r="BB115" s="748"/>
      <c r="BC115" s="748"/>
      <c r="BD115" s="748"/>
      <c r="BE115" s="748"/>
      <c r="BF115" s="748"/>
      <c r="BG115" s="748"/>
      <c r="BH115" s="748"/>
      <c r="BI115" s="748"/>
      <c r="BJ115" s="748"/>
      <c r="BK115" s="748"/>
      <c r="BL115" s="748"/>
      <c r="BM115" s="748"/>
      <c r="BN115" s="748"/>
      <c r="BO115" s="748"/>
      <c r="BP115" s="748"/>
      <c r="BQ115" s="748"/>
      <c r="BR115" s="748"/>
      <c r="BS115" s="748"/>
      <c r="BT115" s="748"/>
      <c r="BU115" s="748"/>
      <c r="BV115" s="748"/>
      <c r="BW115" s="748"/>
      <c r="BX115" s="748"/>
      <c r="BY115" s="748"/>
      <c r="BZ115" s="748"/>
      <c r="CA115" s="748"/>
      <c r="CB115" s="748"/>
      <c r="CC115" s="748"/>
      <c r="CD115" s="748"/>
      <c r="CE115" s="748"/>
      <c r="CF115" s="748"/>
      <c r="CG115" s="748"/>
      <c r="CH115" s="748"/>
      <c r="CI115" s="748"/>
      <c r="CJ115" s="748"/>
      <c r="CK115" s="748"/>
      <c r="CL115" s="748"/>
      <c r="CM115" s="748"/>
      <c r="CN115" s="748"/>
      <c r="CO115" s="748"/>
      <c r="CP115" s="748"/>
      <c r="CQ115" s="748"/>
      <c r="CR115" s="748"/>
      <c r="CS115" s="748"/>
      <c r="CT115" s="748"/>
      <c r="CU115" s="748"/>
      <c r="CV115" s="748"/>
      <c r="CW115" s="748"/>
      <c r="CX115" s="748"/>
      <c r="CY115" s="748"/>
      <c r="CZ115" s="748"/>
      <c r="DA115" s="748"/>
      <c r="DB115" s="748"/>
      <c r="DC115" s="748"/>
      <c r="DD115" s="748"/>
      <c r="DE115" s="748"/>
      <c r="DF115" s="748"/>
      <c r="DG115" s="748"/>
      <c r="DH115" s="748"/>
      <c r="DI115" s="748"/>
      <c r="DJ115" s="748"/>
      <c r="DK115" s="748"/>
      <c r="DL115" s="748"/>
      <c r="DM115" s="748"/>
      <c r="DN115" s="748"/>
      <c r="DO115" s="748"/>
      <c r="DP115" s="748"/>
      <c r="DQ115" s="748"/>
      <c r="DR115" s="748"/>
      <c r="DS115" s="748"/>
      <c r="DT115" s="748"/>
      <c r="DU115" s="748"/>
      <c r="DV115" s="748"/>
      <c r="DW115" s="748"/>
      <c r="DX115" s="748"/>
      <c r="DY115" s="748"/>
      <c r="DZ115" s="748"/>
      <c r="EA115" s="748"/>
      <c r="EB115" s="748"/>
      <c r="EC115" s="748"/>
      <c r="ED115" s="748"/>
      <c r="EE115" s="748"/>
      <c r="EF115" s="748"/>
      <c r="EG115" s="748"/>
      <c r="EH115" s="748"/>
      <c r="EI115" s="748"/>
      <c r="EJ115" s="748"/>
      <c r="EK115" s="748"/>
      <c r="EL115" s="748"/>
      <c r="EM115" s="748"/>
      <c r="EN115" s="748"/>
      <c r="EO115" s="748"/>
      <c r="EP115" s="748"/>
      <c r="EQ115" s="748"/>
      <c r="ER115" s="748"/>
      <c r="ES115" s="748"/>
      <c r="ET115" s="748"/>
      <c r="EU115" s="748"/>
      <c r="EV115" s="748"/>
      <c r="EW115" s="748"/>
      <c r="EX115" s="748"/>
      <c r="EY115" s="748"/>
      <c r="EZ115" s="748"/>
      <c r="FA115" s="748"/>
      <c r="FB115" s="748"/>
      <c r="FC115" s="748"/>
      <c r="FD115" s="748"/>
      <c r="FE115" s="748"/>
      <c r="FF115" s="748"/>
      <c r="FG115" s="748"/>
      <c r="FH115" s="748"/>
      <c r="FI115" s="748"/>
    </row>
    <row r="116" spans="6:165" ht="9">
      <c r="F116" s="747"/>
      <c r="G116" s="748"/>
      <c r="H116" s="748"/>
      <c r="I116" s="748"/>
      <c r="J116" s="748"/>
      <c r="K116" s="748"/>
      <c r="L116" s="748"/>
      <c r="M116" s="748"/>
      <c r="T116" s="748"/>
      <c r="U116" s="748"/>
      <c r="V116" s="748"/>
      <c r="W116" s="748"/>
      <c r="X116" s="748"/>
      <c r="Y116" s="748"/>
      <c r="Z116" s="748"/>
      <c r="AA116" s="748"/>
      <c r="AB116" s="748"/>
      <c r="AC116" s="748"/>
      <c r="AD116" s="748"/>
      <c r="AE116" s="748"/>
      <c r="AF116" s="747"/>
      <c r="AG116" s="747"/>
      <c r="AH116" s="747"/>
      <c r="AI116" s="747"/>
      <c r="AJ116" s="747"/>
      <c r="AK116" s="747"/>
      <c r="AL116" s="747"/>
      <c r="AM116" s="747"/>
      <c r="AN116" s="747"/>
      <c r="AO116" s="747"/>
      <c r="AP116" s="747"/>
      <c r="AQ116" s="747"/>
      <c r="AR116" s="747"/>
      <c r="AS116" s="747"/>
      <c r="AT116" s="747"/>
      <c r="AU116" s="748"/>
      <c r="AV116" s="748"/>
      <c r="AW116" s="748"/>
      <c r="AX116" s="748"/>
      <c r="AY116" s="748"/>
      <c r="AZ116" s="748"/>
      <c r="BA116" s="748"/>
      <c r="BB116" s="748"/>
      <c r="BC116" s="748"/>
      <c r="BD116" s="748"/>
      <c r="BE116" s="748"/>
      <c r="BF116" s="748"/>
      <c r="BG116" s="748"/>
      <c r="BH116" s="748"/>
      <c r="BI116" s="748"/>
      <c r="BJ116" s="748"/>
      <c r="BK116" s="748"/>
      <c r="BL116" s="748"/>
      <c r="BM116" s="748"/>
      <c r="BN116" s="748"/>
      <c r="BO116" s="748"/>
      <c r="BP116" s="748"/>
      <c r="BQ116" s="748"/>
      <c r="BR116" s="748"/>
      <c r="BS116" s="748"/>
      <c r="BT116" s="748"/>
      <c r="BU116" s="748"/>
      <c r="BV116" s="748"/>
      <c r="BW116" s="748"/>
      <c r="BX116" s="748"/>
      <c r="BY116" s="748"/>
      <c r="BZ116" s="748"/>
      <c r="CA116" s="748"/>
      <c r="CB116" s="748"/>
      <c r="CC116" s="748"/>
      <c r="CD116" s="748"/>
      <c r="CE116" s="748"/>
      <c r="CF116" s="748"/>
      <c r="CG116" s="748"/>
      <c r="CH116" s="748"/>
      <c r="CI116" s="748"/>
      <c r="CJ116" s="748"/>
      <c r="CK116" s="748"/>
      <c r="CL116" s="748"/>
      <c r="CM116" s="748"/>
      <c r="CN116" s="748"/>
      <c r="CO116" s="748"/>
      <c r="CP116" s="748"/>
      <c r="CQ116" s="748"/>
      <c r="CR116" s="748"/>
      <c r="CS116" s="748"/>
      <c r="CT116" s="748"/>
      <c r="CU116" s="748"/>
      <c r="CV116" s="748"/>
      <c r="CW116" s="748"/>
      <c r="CX116" s="748"/>
      <c r="CY116" s="748"/>
      <c r="CZ116" s="748"/>
      <c r="DA116" s="748"/>
      <c r="DB116" s="748"/>
      <c r="DC116" s="748"/>
      <c r="DD116" s="748"/>
      <c r="DE116" s="748"/>
      <c r="DF116" s="748"/>
      <c r="DG116" s="748"/>
      <c r="DH116" s="748"/>
      <c r="DI116" s="748"/>
      <c r="DJ116" s="748"/>
      <c r="DK116" s="748"/>
      <c r="DL116" s="748"/>
      <c r="DM116" s="748"/>
      <c r="DN116" s="748"/>
      <c r="DO116" s="748"/>
      <c r="DP116" s="748"/>
      <c r="DQ116" s="748"/>
      <c r="DR116" s="748"/>
      <c r="DS116" s="748"/>
      <c r="DT116" s="748"/>
      <c r="DU116" s="748"/>
      <c r="DV116" s="748"/>
      <c r="DW116" s="748"/>
      <c r="DX116" s="748"/>
      <c r="DY116" s="748"/>
      <c r="DZ116" s="748"/>
      <c r="EA116" s="748"/>
      <c r="EB116" s="748"/>
      <c r="EC116" s="748"/>
      <c r="ED116" s="748"/>
      <c r="EE116" s="748"/>
      <c r="EF116" s="748"/>
      <c r="EG116" s="748"/>
      <c r="EH116" s="748"/>
      <c r="EI116" s="748"/>
      <c r="EJ116" s="748"/>
      <c r="EK116" s="748"/>
      <c r="EL116" s="748"/>
      <c r="EM116" s="748"/>
      <c r="EN116" s="748"/>
      <c r="EO116" s="748"/>
      <c r="EP116" s="748"/>
      <c r="EQ116" s="748"/>
      <c r="ER116" s="748"/>
      <c r="ES116" s="748"/>
      <c r="ET116" s="748"/>
      <c r="EU116" s="748"/>
      <c r="EV116" s="748"/>
      <c r="EW116" s="748"/>
      <c r="EX116" s="748"/>
      <c r="EY116" s="748"/>
      <c r="EZ116" s="748"/>
      <c r="FA116" s="748"/>
      <c r="FB116" s="748"/>
      <c r="FC116" s="748"/>
      <c r="FD116" s="748"/>
      <c r="FE116" s="748"/>
      <c r="FF116" s="748"/>
      <c r="FG116" s="748"/>
      <c r="FH116" s="748"/>
      <c r="FI116" s="748"/>
    </row>
    <row r="117" spans="6:165" ht="9">
      <c r="F117" s="747"/>
      <c r="G117" s="748"/>
      <c r="H117" s="748"/>
      <c r="I117" s="748"/>
      <c r="J117" s="748"/>
      <c r="K117" s="748"/>
      <c r="L117" s="748"/>
      <c r="M117" s="748"/>
      <c r="T117" s="748"/>
      <c r="U117" s="748"/>
      <c r="V117" s="748"/>
      <c r="W117" s="748"/>
      <c r="X117" s="748"/>
      <c r="Y117" s="748"/>
      <c r="Z117" s="748"/>
      <c r="AA117" s="748"/>
      <c r="AB117" s="748"/>
      <c r="AC117" s="748"/>
      <c r="AD117" s="748"/>
      <c r="AE117" s="748"/>
      <c r="AF117" s="747"/>
      <c r="AG117" s="747"/>
      <c r="AH117" s="747"/>
      <c r="AI117" s="747"/>
      <c r="AJ117" s="747"/>
      <c r="AK117" s="747"/>
      <c r="AL117" s="747"/>
      <c r="AM117" s="747"/>
      <c r="AN117" s="747"/>
      <c r="AO117" s="747"/>
      <c r="AP117" s="747"/>
      <c r="AQ117" s="747"/>
      <c r="AR117" s="747"/>
      <c r="AS117" s="747"/>
      <c r="AT117" s="747"/>
      <c r="AU117" s="748"/>
      <c r="AV117" s="748"/>
      <c r="AW117" s="748"/>
      <c r="AX117" s="748"/>
      <c r="AY117" s="748"/>
      <c r="AZ117" s="748"/>
      <c r="BA117" s="748"/>
      <c r="BB117" s="748"/>
      <c r="BC117" s="748"/>
      <c r="BD117" s="748"/>
      <c r="BE117" s="748"/>
      <c r="BF117" s="748"/>
      <c r="BG117" s="748"/>
      <c r="BH117" s="748"/>
      <c r="BI117" s="748"/>
      <c r="BJ117" s="748"/>
      <c r="BK117" s="748"/>
      <c r="BL117" s="748"/>
      <c r="BM117" s="748"/>
      <c r="BN117" s="748"/>
      <c r="BO117" s="748"/>
      <c r="BP117" s="748"/>
      <c r="BQ117" s="748"/>
      <c r="BR117" s="748"/>
      <c r="BS117" s="748"/>
      <c r="BT117" s="748"/>
      <c r="BU117" s="748"/>
      <c r="BV117" s="748"/>
      <c r="BW117" s="748"/>
      <c r="BX117" s="748"/>
      <c r="BY117" s="748"/>
      <c r="BZ117" s="748"/>
      <c r="CA117" s="748"/>
      <c r="CB117" s="748"/>
      <c r="CC117" s="748"/>
      <c r="CD117" s="748"/>
      <c r="CE117" s="748"/>
      <c r="CF117" s="748"/>
      <c r="CG117" s="748"/>
      <c r="CH117" s="748"/>
      <c r="CI117" s="748"/>
      <c r="CJ117" s="748"/>
      <c r="CK117" s="748"/>
      <c r="CL117" s="748"/>
      <c r="CM117" s="748"/>
      <c r="CN117" s="748"/>
      <c r="CO117" s="748"/>
      <c r="CP117" s="748"/>
      <c r="CQ117" s="748"/>
      <c r="CR117" s="748"/>
      <c r="CS117" s="748"/>
      <c r="CT117" s="748"/>
      <c r="CU117" s="748"/>
      <c r="CV117" s="748"/>
      <c r="CW117" s="748"/>
      <c r="CX117" s="748"/>
      <c r="CY117" s="748"/>
      <c r="CZ117" s="748"/>
      <c r="DA117" s="748"/>
      <c r="DB117" s="748"/>
      <c r="DC117" s="748"/>
      <c r="DD117" s="748"/>
      <c r="DE117" s="748"/>
      <c r="DF117" s="748"/>
      <c r="DG117" s="748"/>
      <c r="DH117" s="748"/>
      <c r="DI117" s="748"/>
      <c r="DJ117" s="748"/>
      <c r="DK117" s="748"/>
      <c r="DL117" s="748"/>
      <c r="DM117" s="748"/>
      <c r="DN117" s="748"/>
      <c r="DO117" s="748"/>
      <c r="DP117" s="748"/>
      <c r="DQ117" s="748"/>
      <c r="DR117" s="748"/>
      <c r="DS117" s="748"/>
      <c r="DT117" s="748"/>
      <c r="DU117" s="748"/>
      <c r="DV117" s="748"/>
      <c r="DW117" s="748"/>
      <c r="DX117" s="748"/>
      <c r="DY117" s="748"/>
      <c r="DZ117" s="748"/>
      <c r="EA117" s="748"/>
      <c r="EB117" s="748"/>
      <c r="EC117" s="748"/>
      <c r="ED117" s="748"/>
      <c r="EE117" s="748"/>
      <c r="EF117" s="748"/>
      <c r="EG117" s="748"/>
      <c r="EH117" s="748"/>
      <c r="EI117" s="748"/>
      <c r="EJ117" s="748"/>
      <c r="EK117" s="748"/>
      <c r="EL117" s="748"/>
      <c r="EM117" s="748"/>
      <c r="EN117" s="748"/>
      <c r="EO117" s="748"/>
      <c r="EP117" s="748"/>
      <c r="EQ117" s="748"/>
      <c r="ER117" s="748"/>
      <c r="ES117" s="748"/>
      <c r="ET117" s="748"/>
      <c r="EU117" s="748"/>
      <c r="EV117" s="748"/>
      <c r="EW117" s="748"/>
      <c r="EX117" s="748"/>
      <c r="EY117" s="748"/>
      <c r="EZ117" s="748"/>
      <c r="FA117" s="748"/>
      <c r="FB117" s="748"/>
      <c r="FC117" s="748"/>
      <c r="FD117" s="748"/>
      <c r="FE117" s="748"/>
      <c r="FF117" s="748"/>
      <c r="FG117" s="748"/>
      <c r="FH117" s="748"/>
      <c r="FI117" s="748"/>
    </row>
    <row r="118" spans="6:165" ht="9">
      <c r="F118" s="747"/>
      <c r="G118" s="748"/>
      <c r="H118" s="748"/>
      <c r="I118" s="748"/>
      <c r="J118" s="748"/>
      <c r="K118" s="748"/>
      <c r="L118" s="748"/>
      <c r="M118" s="748"/>
      <c r="T118" s="748"/>
      <c r="U118" s="748"/>
      <c r="V118" s="748"/>
      <c r="W118" s="748"/>
      <c r="X118" s="748"/>
      <c r="Y118" s="748"/>
      <c r="Z118" s="748"/>
      <c r="AA118" s="748"/>
      <c r="AB118" s="748"/>
      <c r="AC118" s="748"/>
      <c r="AD118" s="748"/>
      <c r="AE118" s="748"/>
      <c r="AF118" s="747"/>
      <c r="AG118" s="747"/>
      <c r="AH118" s="747"/>
      <c r="AI118" s="747"/>
      <c r="AJ118" s="747"/>
      <c r="AK118" s="747"/>
      <c r="AL118" s="747"/>
      <c r="AM118" s="747"/>
      <c r="AN118" s="747"/>
      <c r="AO118" s="747"/>
      <c r="AP118" s="747"/>
      <c r="AQ118" s="747"/>
      <c r="AR118" s="747"/>
      <c r="AS118" s="747"/>
      <c r="AT118" s="747"/>
      <c r="AU118" s="748"/>
      <c r="AV118" s="748"/>
      <c r="AW118" s="748"/>
      <c r="AX118" s="748"/>
      <c r="AY118" s="748"/>
      <c r="AZ118" s="748"/>
      <c r="BA118" s="748"/>
      <c r="BB118" s="748"/>
      <c r="BC118" s="748"/>
      <c r="BD118" s="748"/>
      <c r="BE118" s="748"/>
      <c r="BF118" s="748"/>
      <c r="BG118" s="748"/>
      <c r="BH118" s="748"/>
      <c r="BI118" s="748"/>
      <c r="BJ118" s="748"/>
      <c r="BK118" s="748"/>
      <c r="BL118" s="748"/>
      <c r="BM118" s="748"/>
      <c r="BN118" s="748"/>
      <c r="BO118" s="748"/>
      <c r="BP118" s="748"/>
      <c r="BQ118" s="748"/>
      <c r="BR118" s="748"/>
      <c r="BS118" s="748"/>
      <c r="BT118" s="748"/>
      <c r="BU118" s="748"/>
      <c r="BV118" s="748"/>
      <c r="BW118" s="748"/>
      <c r="BX118" s="748"/>
      <c r="BY118" s="748"/>
      <c r="BZ118" s="748"/>
      <c r="CA118" s="748"/>
      <c r="CB118" s="748"/>
      <c r="CC118" s="748"/>
      <c r="CD118" s="748"/>
      <c r="CE118" s="748"/>
      <c r="CF118" s="748"/>
      <c r="CG118" s="748"/>
      <c r="CH118" s="748"/>
      <c r="CI118" s="748"/>
      <c r="CJ118" s="748"/>
      <c r="CK118" s="748"/>
      <c r="CL118" s="748"/>
      <c r="CM118" s="748"/>
      <c r="CN118" s="748"/>
      <c r="CO118" s="748"/>
      <c r="CP118" s="748"/>
      <c r="CQ118" s="748"/>
      <c r="CR118" s="748"/>
      <c r="CS118" s="748"/>
      <c r="CT118" s="748"/>
      <c r="CU118" s="748"/>
      <c r="CV118" s="748"/>
      <c r="CW118" s="748"/>
      <c r="CX118" s="748"/>
      <c r="CY118" s="748"/>
      <c r="CZ118" s="748"/>
      <c r="DA118" s="748"/>
      <c r="DB118" s="748"/>
      <c r="DC118" s="748"/>
      <c r="DD118" s="748"/>
      <c r="DE118" s="748"/>
      <c r="DF118" s="748"/>
      <c r="DG118" s="748"/>
      <c r="DH118" s="748"/>
      <c r="DI118" s="748"/>
      <c r="DJ118" s="748"/>
      <c r="DK118" s="748"/>
      <c r="DL118" s="748"/>
      <c r="DM118" s="748"/>
      <c r="DN118" s="748"/>
      <c r="DO118" s="748"/>
      <c r="DP118" s="748"/>
      <c r="DQ118" s="748"/>
      <c r="DR118" s="748"/>
      <c r="DS118" s="748"/>
      <c r="DT118" s="748"/>
      <c r="DU118" s="748"/>
      <c r="DV118" s="748"/>
      <c r="DW118" s="748"/>
      <c r="DX118" s="748"/>
      <c r="DY118" s="748"/>
      <c r="DZ118" s="748"/>
      <c r="EA118" s="748"/>
      <c r="EB118" s="748"/>
      <c r="EC118" s="748"/>
      <c r="ED118" s="748"/>
      <c r="EE118" s="748"/>
      <c r="EF118" s="748"/>
      <c r="EG118" s="748"/>
      <c r="EH118" s="748"/>
      <c r="EI118" s="748"/>
      <c r="EJ118" s="748"/>
      <c r="EK118" s="748"/>
      <c r="EL118" s="748"/>
      <c r="EM118" s="748"/>
      <c r="EN118" s="748"/>
      <c r="EO118" s="748"/>
      <c r="EP118" s="748"/>
      <c r="EQ118" s="748"/>
      <c r="ER118" s="748"/>
      <c r="ES118" s="748"/>
      <c r="ET118" s="748"/>
      <c r="EU118" s="748"/>
      <c r="EV118" s="748"/>
      <c r="EW118" s="748"/>
      <c r="EX118" s="748"/>
      <c r="EY118" s="748"/>
      <c r="EZ118" s="748"/>
      <c r="FA118" s="748"/>
      <c r="FB118" s="748"/>
      <c r="FC118" s="748"/>
      <c r="FD118" s="748"/>
      <c r="FE118" s="748"/>
      <c r="FF118" s="748"/>
      <c r="FG118" s="748"/>
      <c r="FH118" s="748"/>
      <c r="FI118" s="748"/>
    </row>
    <row r="119" spans="6:165" ht="9">
      <c r="F119" s="747"/>
      <c r="G119" s="748"/>
      <c r="H119" s="748"/>
      <c r="I119" s="748"/>
      <c r="J119" s="748"/>
      <c r="K119" s="748"/>
      <c r="L119" s="748"/>
      <c r="M119" s="748"/>
      <c r="T119" s="748"/>
      <c r="U119" s="748"/>
      <c r="V119" s="748"/>
      <c r="W119" s="748"/>
      <c r="X119" s="748"/>
      <c r="Y119" s="748"/>
      <c r="Z119" s="748"/>
      <c r="AA119" s="748"/>
      <c r="AB119" s="748"/>
      <c r="AC119" s="748"/>
      <c r="AD119" s="748"/>
      <c r="AE119" s="748"/>
      <c r="AF119" s="747"/>
      <c r="AG119" s="747"/>
      <c r="AH119" s="747"/>
      <c r="AI119" s="747"/>
      <c r="AJ119" s="747"/>
      <c r="AK119" s="747"/>
      <c r="AL119" s="747"/>
      <c r="AM119" s="747"/>
      <c r="AN119" s="747"/>
      <c r="AO119" s="747"/>
      <c r="AP119" s="747"/>
      <c r="AQ119" s="747"/>
      <c r="AR119" s="747"/>
      <c r="AS119" s="747"/>
      <c r="AT119" s="747"/>
      <c r="AU119" s="748"/>
      <c r="AV119" s="748"/>
      <c r="AW119" s="748"/>
      <c r="AX119" s="748"/>
      <c r="AY119" s="748"/>
      <c r="AZ119" s="748"/>
      <c r="BA119" s="748"/>
      <c r="BB119" s="748"/>
      <c r="BC119" s="748"/>
      <c r="BD119" s="748"/>
      <c r="BE119" s="748"/>
      <c r="BF119" s="748"/>
      <c r="BG119" s="748"/>
      <c r="BH119" s="748"/>
      <c r="BI119" s="748"/>
      <c r="BJ119" s="748"/>
      <c r="BK119" s="748"/>
      <c r="BL119" s="748"/>
      <c r="BM119" s="748"/>
      <c r="BN119" s="748"/>
      <c r="BO119" s="748"/>
      <c r="BP119" s="748"/>
      <c r="BQ119" s="748"/>
      <c r="BR119" s="748"/>
      <c r="BS119" s="748"/>
      <c r="BT119" s="748"/>
      <c r="BU119" s="748"/>
      <c r="BV119" s="748"/>
      <c r="BW119" s="748"/>
      <c r="BX119" s="748"/>
      <c r="BY119" s="748"/>
      <c r="BZ119" s="748"/>
      <c r="CA119" s="748"/>
      <c r="CB119" s="748"/>
      <c r="CC119" s="748"/>
      <c r="CD119" s="748"/>
      <c r="CE119" s="748"/>
      <c r="CF119" s="748"/>
      <c r="CG119" s="748"/>
      <c r="CH119" s="748"/>
      <c r="CI119" s="748"/>
      <c r="CJ119" s="748"/>
      <c r="CK119" s="748"/>
      <c r="CL119" s="748"/>
      <c r="CM119" s="748"/>
      <c r="CN119" s="748"/>
      <c r="CO119" s="748"/>
      <c r="CP119" s="748"/>
      <c r="CQ119" s="748"/>
      <c r="CR119" s="748"/>
      <c r="CS119" s="748"/>
      <c r="CT119" s="748"/>
      <c r="CU119" s="748"/>
      <c r="CV119" s="748"/>
      <c r="CW119" s="748"/>
      <c r="CX119" s="748"/>
      <c r="CY119" s="748"/>
      <c r="CZ119" s="748"/>
      <c r="DA119" s="748"/>
      <c r="DB119" s="748"/>
      <c r="DC119" s="748"/>
      <c r="DD119" s="748"/>
      <c r="DE119" s="748"/>
      <c r="DF119" s="748"/>
      <c r="DG119" s="748"/>
      <c r="DH119" s="748"/>
      <c r="DI119" s="748"/>
      <c r="DJ119" s="748"/>
      <c r="DK119" s="748"/>
      <c r="DL119" s="748"/>
      <c r="DM119" s="748"/>
      <c r="DN119" s="748"/>
      <c r="DO119" s="748"/>
      <c r="DP119" s="748"/>
      <c r="DQ119" s="748"/>
      <c r="DR119" s="748"/>
      <c r="DS119" s="748"/>
      <c r="DT119" s="748"/>
      <c r="DU119" s="748"/>
      <c r="DV119" s="748"/>
      <c r="DW119" s="748"/>
      <c r="DX119" s="748"/>
      <c r="DY119" s="748"/>
      <c r="DZ119" s="748"/>
      <c r="EA119" s="748"/>
      <c r="EB119" s="748"/>
      <c r="EC119" s="748"/>
      <c r="ED119" s="748"/>
      <c r="EE119" s="748"/>
      <c r="EF119" s="748"/>
      <c r="EG119" s="748"/>
      <c r="EH119" s="748"/>
      <c r="EI119" s="748"/>
      <c r="EJ119" s="748"/>
      <c r="EK119" s="748"/>
      <c r="EL119" s="748"/>
      <c r="EM119" s="748"/>
      <c r="EN119" s="748"/>
      <c r="EO119" s="748"/>
      <c r="EP119" s="748"/>
      <c r="EQ119" s="748"/>
      <c r="ER119" s="748"/>
      <c r="ES119" s="748"/>
      <c r="ET119" s="748"/>
      <c r="EU119" s="748"/>
      <c r="EV119" s="748"/>
      <c r="EW119" s="748"/>
      <c r="EX119" s="748"/>
      <c r="EY119" s="748"/>
      <c r="EZ119" s="748"/>
      <c r="FA119" s="748"/>
      <c r="FB119" s="748"/>
      <c r="FC119" s="748"/>
      <c r="FD119" s="748"/>
      <c r="FE119" s="748"/>
      <c r="FF119" s="748"/>
      <c r="FG119" s="748"/>
      <c r="FH119" s="748"/>
      <c r="FI119" s="748"/>
    </row>
    <row r="120" spans="6:165" ht="9">
      <c r="F120" s="747"/>
      <c r="G120" s="748"/>
      <c r="H120" s="748"/>
      <c r="I120" s="748"/>
      <c r="J120" s="748"/>
      <c r="K120" s="748"/>
      <c r="L120" s="748"/>
      <c r="M120" s="748"/>
      <c r="T120" s="748"/>
      <c r="U120" s="748"/>
      <c r="V120" s="748"/>
      <c r="W120" s="748"/>
      <c r="X120" s="748"/>
      <c r="Y120" s="748"/>
      <c r="Z120" s="748"/>
      <c r="AA120" s="748"/>
      <c r="AB120" s="748"/>
      <c r="AC120" s="748"/>
      <c r="AD120" s="748"/>
      <c r="AE120" s="748"/>
      <c r="AF120" s="747"/>
      <c r="AG120" s="747"/>
      <c r="AH120" s="747"/>
      <c r="AI120" s="747"/>
      <c r="AJ120" s="747"/>
      <c r="AK120" s="747"/>
      <c r="AL120" s="747"/>
      <c r="AM120" s="747"/>
      <c r="AN120" s="747"/>
      <c r="AO120" s="747"/>
      <c r="AP120" s="747"/>
      <c r="AQ120" s="747"/>
      <c r="AR120" s="747"/>
      <c r="AS120" s="747"/>
      <c r="AT120" s="747"/>
      <c r="AU120" s="748"/>
      <c r="AV120" s="748"/>
      <c r="AW120" s="748"/>
      <c r="AX120" s="748"/>
      <c r="AY120" s="748"/>
      <c r="AZ120" s="748"/>
      <c r="BA120" s="748"/>
      <c r="BB120" s="748"/>
      <c r="BC120" s="748"/>
      <c r="BD120" s="748"/>
      <c r="BE120" s="748"/>
      <c r="BF120" s="748"/>
      <c r="BG120" s="748"/>
      <c r="BH120" s="748"/>
      <c r="BI120" s="748"/>
      <c r="BJ120" s="748"/>
      <c r="BK120" s="748"/>
      <c r="BL120" s="748"/>
      <c r="BM120" s="748"/>
      <c r="BN120" s="748"/>
      <c r="BO120" s="748"/>
      <c r="BP120" s="748"/>
      <c r="BQ120" s="748"/>
      <c r="BR120" s="748"/>
      <c r="BS120" s="748"/>
      <c r="BT120" s="748"/>
      <c r="BU120" s="748"/>
      <c r="BV120" s="748"/>
      <c r="BW120" s="748"/>
      <c r="BX120" s="748"/>
      <c r="BY120" s="748"/>
      <c r="BZ120" s="748"/>
      <c r="CA120" s="748"/>
      <c r="CB120" s="748"/>
      <c r="CC120" s="748"/>
      <c r="CD120" s="748"/>
      <c r="CE120" s="748"/>
      <c r="CF120" s="748"/>
      <c r="CG120" s="748"/>
      <c r="CH120" s="748"/>
      <c r="CI120" s="748"/>
      <c r="CJ120" s="748"/>
      <c r="CK120" s="748"/>
      <c r="CL120" s="748"/>
      <c r="CM120" s="748"/>
      <c r="CN120" s="748"/>
      <c r="CO120" s="748"/>
      <c r="CP120" s="748"/>
      <c r="CQ120" s="748"/>
      <c r="CR120" s="748"/>
      <c r="CS120" s="748"/>
      <c r="CT120" s="748"/>
      <c r="CU120" s="748"/>
      <c r="CV120" s="748"/>
      <c r="CW120" s="748"/>
      <c r="CX120" s="748"/>
      <c r="CY120" s="748"/>
      <c r="CZ120" s="748"/>
      <c r="DA120" s="748"/>
      <c r="DB120" s="748"/>
      <c r="DC120" s="748"/>
      <c r="DD120" s="748"/>
      <c r="DE120" s="748"/>
      <c r="DF120" s="748"/>
      <c r="DG120" s="748"/>
      <c r="DH120" s="748"/>
      <c r="DI120" s="748"/>
      <c r="DJ120" s="748"/>
      <c r="DK120" s="748"/>
      <c r="DL120" s="748"/>
      <c r="DM120" s="748"/>
      <c r="DN120" s="748"/>
      <c r="DO120" s="748"/>
      <c r="DP120" s="748"/>
      <c r="DQ120" s="748"/>
      <c r="DR120" s="748"/>
      <c r="DS120" s="748"/>
      <c r="DT120" s="748"/>
      <c r="DU120" s="748"/>
      <c r="DV120" s="748"/>
      <c r="DW120" s="748"/>
      <c r="DX120" s="748"/>
      <c r="DY120" s="748"/>
      <c r="DZ120" s="748"/>
      <c r="EA120" s="748"/>
      <c r="EB120" s="748"/>
      <c r="EC120" s="748"/>
      <c r="ED120" s="748"/>
      <c r="EE120" s="748"/>
      <c r="EF120" s="748"/>
      <c r="EG120" s="748"/>
      <c r="EH120" s="748"/>
      <c r="EI120" s="748"/>
      <c r="EJ120" s="748"/>
      <c r="EK120" s="748"/>
      <c r="EL120" s="748"/>
      <c r="EM120" s="748"/>
      <c r="EN120" s="748"/>
      <c r="EO120" s="748"/>
      <c r="EP120" s="748"/>
      <c r="EQ120" s="748"/>
      <c r="ER120" s="748"/>
      <c r="ES120" s="748"/>
      <c r="ET120" s="748"/>
      <c r="EU120" s="748"/>
      <c r="EV120" s="748"/>
      <c r="EW120" s="748"/>
      <c r="EX120" s="748"/>
      <c r="EY120" s="748"/>
      <c r="EZ120" s="748"/>
      <c r="FA120" s="748"/>
      <c r="FB120" s="748"/>
      <c r="FC120" s="748"/>
      <c r="FD120" s="748"/>
      <c r="FE120" s="748"/>
      <c r="FF120" s="748"/>
      <c r="FG120" s="748"/>
      <c r="FH120" s="748"/>
      <c r="FI120" s="748"/>
    </row>
    <row r="121" spans="6:165" ht="9">
      <c r="F121" s="747"/>
      <c r="G121" s="748"/>
      <c r="H121" s="748"/>
      <c r="I121" s="748"/>
      <c r="J121" s="748"/>
      <c r="K121" s="748"/>
      <c r="L121" s="748"/>
      <c r="M121" s="748"/>
      <c r="T121" s="748"/>
      <c r="U121" s="748"/>
      <c r="V121" s="748"/>
      <c r="W121" s="748"/>
      <c r="X121" s="748"/>
      <c r="Y121" s="748"/>
      <c r="Z121" s="748"/>
      <c r="AA121" s="748"/>
      <c r="AB121" s="748"/>
      <c r="AC121" s="748"/>
      <c r="AD121" s="748"/>
      <c r="AE121" s="748"/>
      <c r="AF121" s="747"/>
      <c r="AG121" s="747"/>
      <c r="AH121" s="747"/>
      <c r="AI121" s="747"/>
      <c r="AJ121" s="747"/>
      <c r="AK121" s="747"/>
      <c r="AL121" s="747"/>
      <c r="AM121" s="747"/>
      <c r="AN121" s="747"/>
      <c r="AO121" s="747"/>
      <c r="AP121" s="747"/>
      <c r="AQ121" s="747"/>
      <c r="AR121" s="747"/>
      <c r="AS121" s="747"/>
      <c r="AT121" s="747"/>
      <c r="AU121" s="748"/>
      <c r="AV121" s="748"/>
      <c r="AW121" s="748"/>
      <c r="AX121" s="748"/>
      <c r="AY121" s="748"/>
      <c r="AZ121" s="748"/>
      <c r="BA121" s="748"/>
      <c r="BB121" s="748"/>
      <c r="BC121" s="748"/>
      <c r="BD121" s="748"/>
      <c r="BE121" s="748"/>
      <c r="BF121" s="748"/>
      <c r="BG121" s="748"/>
      <c r="BH121" s="748"/>
      <c r="BI121" s="748"/>
      <c r="BJ121" s="748"/>
      <c r="BK121" s="748"/>
      <c r="BL121" s="748"/>
      <c r="BM121" s="748"/>
      <c r="BN121" s="748"/>
      <c r="BO121" s="748"/>
      <c r="BP121" s="748"/>
      <c r="BQ121" s="748"/>
      <c r="BR121" s="748"/>
      <c r="BS121" s="748"/>
      <c r="BT121" s="748"/>
      <c r="BU121" s="748"/>
      <c r="BV121" s="748"/>
      <c r="BW121" s="748"/>
      <c r="BX121" s="748"/>
      <c r="BY121" s="748"/>
      <c r="BZ121" s="748"/>
      <c r="CA121" s="748"/>
      <c r="CB121" s="748"/>
      <c r="CC121" s="748"/>
      <c r="CD121" s="748"/>
      <c r="CE121" s="748"/>
      <c r="CF121" s="748"/>
      <c r="CG121" s="748"/>
      <c r="CH121" s="748"/>
      <c r="CI121" s="748"/>
      <c r="CJ121" s="748"/>
      <c r="CK121" s="748"/>
      <c r="CL121" s="748"/>
      <c r="CM121" s="748"/>
      <c r="CN121" s="748"/>
      <c r="CO121" s="748"/>
      <c r="CP121" s="748"/>
      <c r="CQ121" s="748"/>
      <c r="CR121" s="748"/>
      <c r="CS121" s="748"/>
      <c r="CT121" s="748"/>
      <c r="CU121" s="748"/>
      <c r="CV121" s="748"/>
      <c r="CW121" s="748"/>
      <c r="CX121" s="748"/>
      <c r="CY121" s="748"/>
      <c r="CZ121" s="748"/>
      <c r="DA121" s="748"/>
      <c r="DB121" s="748"/>
      <c r="DC121" s="748"/>
      <c r="DD121" s="748"/>
      <c r="DE121" s="748"/>
      <c r="DF121" s="748"/>
      <c r="DG121" s="748"/>
      <c r="DH121" s="748"/>
      <c r="DI121" s="748"/>
      <c r="DJ121" s="748"/>
      <c r="DK121" s="748"/>
      <c r="DL121" s="748"/>
      <c r="DM121" s="748"/>
      <c r="DN121" s="748"/>
      <c r="DO121" s="748"/>
      <c r="DP121" s="748"/>
      <c r="DQ121" s="748"/>
      <c r="DR121" s="748"/>
      <c r="DS121" s="748"/>
      <c r="DT121" s="748"/>
      <c r="DU121" s="748"/>
      <c r="DV121" s="748"/>
      <c r="DW121" s="748"/>
      <c r="DX121" s="748"/>
      <c r="DY121" s="748"/>
      <c r="DZ121" s="748"/>
      <c r="EA121" s="748"/>
      <c r="EB121" s="748"/>
      <c r="EC121" s="748"/>
      <c r="ED121" s="748"/>
      <c r="EE121" s="748"/>
      <c r="EF121" s="748"/>
      <c r="EG121" s="748"/>
      <c r="EH121" s="748"/>
      <c r="EI121" s="748"/>
      <c r="EJ121" s="748"/>
      <c r="EK121" s="748"/>
      <c r="EL121" s="748"/>
      <c r="EM121" s="748"/>
      <c r="EN121" s="748"/>
      <c r="EO121" s="748"/>
      <c r="EP121" s="748"/>
      <c r="EQ121" s="748"/>
      <c r="ER121" s="748"/>
      <c r="ES121" s="748"/>
      <c r="ET121" s="748"/>
      <c r="EU121" s="748"/>
      <c r="EV121" s="748"/>
      <c r="EW121" s="748"/>
      <c r="EX121" s="748"/>
      <c r="EY121" s="748"/>
      <c r="EZ121" s="748"/>
      <c r="FA121" s="748"/>
      <c r="FB121" s="748"/>
      <c r="FC121" s="748"/>
      <c r="FD121" s="748"/>
      <c r="FE121" s="748"/>
      <c r="FF121" s="748"/>
      <c r="FG121" s="748"/>
      <c r="FH121" s="748"/>
      <c r="FI121" s="748"/>
    </row>
    <row r="122" spans="6:165" ht="9">
      <c r="F122" s="747"/>
      <c r="G122" s="748"/>
      <c r="H122" s="748"/>
      <c r="I122" s="748"/>
      <c r="J122" s="748"/>
      <c r="K122" s="748"/>
      <c r="L122" s="748"/>
      <c r="M122" s="748"/>
      <c r="T122" s="748"/>
      <c r="U122" s="748"/>
      <c r="V122" s="748"/>
      <c r="W122" s="748"/>
      <c r="X122" s="748"/>
      <c r="Y122" s="748"/>
      <c r="Z122" s="748"/>
      <c r="AA122" s="748"/>
      <c r="AB122" s="748"/>
      <c r="AC122" s="748"/>
      <c r="AD122" s="748"/>
      <c r="AE122" s="748"/>
      <c r="AF122" s="747"/>
      <c r="AG122" s="747"/>
      <c r="AH122" s="747"/>
      <c r="AI122" s="747"/>
      <c r="AJ122" s="747"/>
      <c r="AK122" s="747"/>
      <c r="AL122" s="747"/>
      <c r="AM122" s="747"/>
      <c r="AN122" s="747"/>
      <c r="AO122" s="747"/>
      <c r="AP122" s="747"/>
      <c r="AQ122" s="747"/>
      <c r="AR122" s="747"/>
      <c r="AS122" s="747"/>
      <c r="AT122" s="747"/>
      <c r="AU122" s="748"/>
      <c r="AV122" s="748"/>
      <c r="AW122" s="748"/>
      <c r="AX122" s="748"/>
      <c r="AY122" s="748"/>
      <c r="AZ122" s="748"/>
      <c r="BA122" s="748"/>
      <c r="BB122" s="748"/>
      <c r="BC122" s="748"/>
      <c r="BD122" s="748"/>
      <c r="BE122" s="748"/>
      <c r="BF122" s="748"/>
      <c r="BG122" s="748"/>
      <c r="BH122" s="748"/>
      <c r="BI122" s="748"/>
      <c r="BJ122" s="748"/>
      <c r="BK122" s="748"/>
      <c r="BL122" s="748"/>
      <c r="BM122" s="748"/>
      <c r="BN122" s="748"/>
      <c r="BO122" s="748"/>
      <c r="BP122" s="748"/>
      <c r="BQ122" s="748"/>
      <c r="BR122" s="748"/>
      <c r="BS122" s="748"/>
      <c r="BT122" s="748"/>
      <c r="BU122" s="748"/>
      <c r="BV122" s="748"/>
      <c r="BW122" s="748"/>
      <c r="BX122" s="748"/>
      <c r="BY122" s="748"/>
      <c r="BZ122" s="748"/>
      <c r="CA122" s="748"/>
      <c r="CB122" s="748"/>
      <c r="CC122" s="748"/>
      <c r="CD122" s="748"/>
      <c r="CE122" s="748"/>
      <c r="CF122" s="748"/>
      <c r="CG122" s="748"/>
      <c r="CH122" s="748"/>
      <c r="CI122" s="748"/>
      <c r="CJ122" s="748"/>
      <c r="CK122" s="748"/>
      <c r="CL122" s="748"/>
      <c r="CM122" s="748"/>
      <c r="CN122" s="748"/>
      <c r="CO122" s="748"/>
      <c r="CP122" s="748"/>
      <c r="CQ122" s="748"/>
      <c r="CR122" s="748"/>
      <c r="CS122" s="748"/>
      <c r="CT122" s="748"/>
      <c r="CU122" s="748"/>
      <c r="CV122" s="748"/>
      <c r="CW122" s="748"/>
      <c r="CX122" s="748"/>
      <c r="CY122" s="748"/>
      <c r="CZ122" s="748"/>
      <c r="DA122" s="748"/>
      <c r="DB122" s="748"/>
      <c r="DC122" s="748"/>
      <c r="DD122" s="748"/>
      <c r="DE122" s="748"/>
      <c r="DF122" s="748"/>
      <c r="DG122" s="748"/>
      <c r="DH122" s="748"/>
      <c r="DI122" s="748"/>
      <c r="DJ122" s="748"/>
      <c r="DK122" s="748"/>
      <c r="DL122" s="748"/>
      <c r="DM122" s="748"/>
      <c r="DN122" s="748"/>
      <c r="DO122" s="748"/>
      <c r="DP122" s="748"/>
      <c r="DQ122" s="748"/>
      <c r="DR122" s="748"/>
      <c r="DS122" s="748"/>
      <c r="DT122" s="748"/>
      <c r="DU122" s="748"/>
      <c r="DV122" s="748"/>
      <c r="DW122" s="748"/>
      <c r="DX122" s="748"/>
      <c r="DY122" s="748"/>
      <c r="DZ122" s="748"/>
      <c r="EA122" s="748"/>
      <c r="EB122" s="748"/>
      <c r="EC122" s="748"/>
      <c r="ED122" s="748"/>
      <c r="EE122" s="748"/>
      <c r="EF122" s="748"/>
      <c r="EG122" s="748"/>
      <c r="EH122" s="748"/>
      <c r="EI122" s="748"/>
      <c r="EJ122" s="748"/>
      <c r="EK122" s="748"/>
      <c r="EL122" s="748"/>
      <c r="EM122" s="748"/>
      <c r="EN122" s="748"/>
      <c r="EO122" s="748"/>
      <c r="EP122" s="748"/>
      <c r="EQ122" s="748"/>
      <c r="ER122" s="748"/>
      <c r="ES122" s="748"/>
      <c r="ET122" s="748"/>
      <c r="EU122" s="748"/>
      <c r="EV122" s="748"/>
      <c r="EW122" s="748"/>
      <c r="EX122" s="748"/>
      <c r="EY122" s="748"/>
      <c r="EZ122" s="748"/>
      <c r="FA122" s="748"/>
      <c r="FB122" s="748"/>
      <c r="FC122" s="748"/>
      <c r="FD122" s="748"/>
      <c r="FE122" s="748"/>
      <c r="FF122" s="748"/>
      <c r="FG122" s="748"/>
      <c r="FH122" s="748"/>
      <c r="FI122" s="748"/>
    </row>
    <row r="123" spans="6:165" ht="9">
      <c r="F123" s="747"/>
      <c r="G123" s="748"/>
      <c r="H123" s="748"/>
      <c r="I123" s="748"/>
      <c r="J123" s="748"/>
      <c r="K123" s="748"/>
      <c r="L123" s="748"/>
      <c r="M123" s="748"/>
      <c r="T123" s="748"/>
      <c r="U123" s="748"/>
      <c r="V123" s="748"/>
      <c r="W123" s="748"/>
      <c r="X123" s="748"/>
      <c r="Y123" s="748"/>
      <c r="Z123" s="748"/>
      <c r="AA123" s="748"/>
      <c r="AB123" s="748"/>
      <c r="AC123" s="748"/>
      <c r="AD123" s="748"/>
      <c r="AE123" s="748"/>
      <c r="AF123" s="747"/>
      <c r="AG123" s="747"/>
      <c r="AH123" s="747"/>
      <c r="AI123" s="747"/>
      <c r="AJ123" s="747"/>
      <c r="AK123" s="747"/>
      <c r="AL123" s="747"/>
      <c r="AM123" s="747"/>
      <c r="AN123" s="747"/>
      <c r="AO123" s="747"/>
      <c r="AP123" s="747"/>
      <c r="AQ123" s="747"/>
      <c r="AR123" s="747"/>
      <c r="AS123" s="747"/>
      <c r="AT123" s="747"/>
      <c r="AU123" s="748"/>
      <c r="AV123" s="748"/>
      <c r="AW123" s="748"/>
      <c r="AX123" s="748"/>
      <c r="AY123" s="748"/>
      <c r="AZ123" s="748"/>
      <c r="BA123" s="748"/>
      <c r="BB123" s="748"/>
      <c r="BC123" s="748"/>
      <c r="BD123" s="748"/>
      <c r="BE123" s="748"/>
      <c r="BF123" s="748"/>
      <c r="BG123" s="748"/>
      <c r="BH123" s="748"/>
      <c r="BI123" s="748"/>
      <c r="BJ123" s="748"/>
      <c r="BK123" s="748"/>
      <c r="BL123" s="748"/>
      <c r="BM123" s="748"/>
      <c r="BN123" s="748"/>
      <c r="BO123" s="748"/>
      <c r="BP123" s="748"/>
      <c r="BQ123" s="748"/>
      <c r="BR123" s="748"/>
      <c r="BS123" s="748"/>
      <c r="BT123" s="748"/>
      <c r="BU123" s="748"/>
      <c r="BV123" s="748"/>
      <c r="BW123" s="748"/>
      <c r="BX123" s="748"/>
      <c r="BY123" s="748"/>
      <c r="BZ123" s="748"/>
      <c r="CA123" s="748"/>
      <c r="CB123" s="748"/>
      <c r="CC123" s="748"/>
      <c r="CD123" s="748"/>
      <c r="CE123" s="748"/>
      <c r="CF123" s="748"/>
      <c r="CG123" s="748"/>
      <c r="CH123" s="748"/>
      <c r="CI123" s="748"/>
      <c r="CJ123" s="748"/>
      <c r="CK123" s="748"/>
      <c r="CL123" s="748"/>
      <c r="CM123" s="748"/>
      <c r="CN123" s="748"/>
      <c r="CO123" s="748"/>
      <c r="CP123" s="748"/>
      <c r="CQ123" s="748"/>
      <c r="CR123" s="748"/>
      <c r="CS123" s="748"/>
      <c r="CT123" s="748"/>
      <c r="CU123" s="748"/>
      <c r="CV123" s="748"/>
      <c r="CW123" s="748"/>
      <c r="CX123" s="748"/>
      <c r="CY123" s="748"/>
      <c r="CZ123" s="748"/>
      <c r="DA123" s="748"/>
      <c r="DB123" s="748"/>
      <c r="DC123" s="748"/>
      <c r="DD123" s="748"/>
      <c r="DE123" s="748"/>
      <c r="DF123" s="748"/>
      <c r="DG123" s="748"/>
      <c r="DH123" s="748"/>
      <c r="DI123" s="748"/>
      <c r="DJ123" s="748"/>
      <c r="DK123" s="748"/>
      <c r="DL123" s="748"/>
      <c r="DM123" s="748"/>
      <c r="DN123" s="748"/>
      <c r="DO123" s="748"/>
      <c r="DP123" s="748"/>
      <c r="DQ123" s="748"/>
      <c r="DR123" s="748"/>
      <c r="DS123" s="748"/>
      <c r="DT123" s="748"/>
      <c r="DU123" s="748"/>
      <c r="DV123" s="748"/>
      <c r="DW123" s="748"/>
      <c r="DX123" s="748"/>
      <c r="DY123" s="748"/>
      <c r="DZ123" s="748"/>
      <c r="EA123" s="748"/>
      <c r="EB123" s="748"/>
      <c r="EC123" s="748"/>
      <c r="ED123" s="748"/>
      <c r="EE123" s="748"/>
      <c r="EF123" s="748"/>
      <c r="EG123" s="748"/>
      <c r="EH123" s="748"/>
      <c r="EI123" s="748"/>
      <c r="EJ123" s="748"/>
      <c r="EK123" s="748"/>
      <c r="EL123" s="748"/>
      <c r="EM123" s="748"/>
      <c r="EN123" s="748"/>
      <c r="EO123" s="748"/>
      <c r="EP123" s="748"/>
      <c r="EQ123" s="748"/>
      <c r="ER123" s="748"/>
      <c r="ES123" s="748"/>
      <c r="ET123" s="748"/>
      <c r="EU123" s="748"/>
      <c r="EV123" s="748"/>
      <c r="EW123" s="748"/>
      <c r="EX123" s="748"/>
      <c r="EY123" s="748"/>
      <c r="EZ123" s="748"/>
      <c r="FA123" s="748"/>
      <c r="FB123" s="748"/>
      <c r="FC123" s="748"/>
      <c r="FD123" s="748"/>
      <c r="FE123" s="748"/>
      <c r="FF123" s="748"/>
      <c r="FG123" s="748"/>
      <c r="FH123" s="748"/>
      <c r="FI123" s="748"/>
    </row>
    <row r="124" spans="6:165" ht="9">
      <c r="F124" s="747"/>
      <c r="G124" s="748"/>
      <c r="H124" s="748"/>
      <c r="I124" s="748"/>
      <c r="J124" s="748"/>
      <c r="K124" s="748"/>
      <c r="L124" s="748"/>
      <c r="M124" s="748"/>
      <c r="T124" s="748"/>
      <c r="U124" s="748"/>
      <c r="V124" s="748"/>
      <c r="W124" s="748"/>
      <c r="X124" s="748"/>
      <c r="Y124" s="748"/>
      <c r="Z124" s="748"/>
      <c r="AA124" s="748"/>
      <c r="AB124" s="748"/>
      <c r="AC124" s="748"/>
      <c r="AD124" s="748"/>
      <c r="AE124" s="748"/>
      <c r="AF124" s="747"/>
      <c r="AG124" s="747"/>
      <c r="AH124" s="747"/>
      <c r="AI124" s="747"/>
      <c r="AJ124" s="747"/>
      <c r="AK124" s="747"/>
      <c r="AL124" s="747"/>
      <c r="AM124" s="747"/>
      <c r="AN124" s="747"/>
      <c r="AO124" s="747"/>
      <c r="AP124" s="747"/>
      <c r="AQ124" s="747"/>
      <c r="AR124" s="747"/>
      <c r="AS124" s="747"/>
      <c r="AT124" s="747"/>
      <c r="AU124" s="748"/>
      <c r="AV124" s="748"/>
      <c r="AW124" s="748"/>
      <c r="AX124" s="748"/>
      <c r="AY124" s="748"/>
      <c r="AZ124" s="748"/>
      <c r="BA124" s="748"/>
      <c r="BB124" s="748"/>
      <c r="BC124" s="748"/>
      <c r="BD124" s="748"/>
      <c r="BE124" s="748"/>
      <c r="BF124" s="748"/>
      <c r="BG124" s="748"/>
      <c r="BH124" s="748"/>
      <c r="BI124" s="748"/>
      <c r="BJ124" s="748"/>
      <c r="BK124" s="748"/>
      <c r="BL124" s="748"/>
      <c r="BM124" s="748"/>
      <c r="BN124" s="748"/>
      <c r="BO124" s="748"/>
      <c r="BP124" s="748"/>
      <c r="BQ124" s="748"/>
      <c r="BR124" s="748"/>
      <c r="BS124" s="748"/>
      <c r="BT124" s="748"/>
      <c r="BU124" s="748"/>
      <c r="BV124" s="748"/>
      <c r="BW124" s="748"/>
      <c r="BX124" s="748"/>
      <c r="BY124" s="748"/>
      <c r="BZ124" s="748"/>
      <c r="CA124" s="748"/>
      <c r="CB124" s="748"/>
      <c r="CC124" s="748"/>
      <c r="CD124" s="748"/>
      <c r="CE124" s="748"/>
      <c r="CF124" s="748"/>
      <c r="CG124" s="748"/>
      <c r="CH124" s="748"/>
      <c r="CI124" s="748"/>
      <c r="CJ124" s="748"/>
      <c r="CK124" s="748"/>
      <c r="CL124" s="748"/>
      <c r="CM124" s="748"/>
      <c r="CN124" s="748"/>
      <c r="CO124" s="748"/>
      <c r="CP124" s="748"/>
      <c r="CQ124" s="748"/>
      <c r="CR124" s="748"/>
      <c r="CS124" s="748"/>
      <c r="CT124" s="748"/>
      <c r="CU124" s="748"/>
      <c r="CV124" s="748"/>
      <c r="CW124" s="748"/>
      <c r="CX124" s="748"/>
      <c r="CY124" s="748"/>
      <c r="CZ124" s="748"/>
      <c r="DA124" s="748"/>
      <c r="DB124" s="748"/>
      <c r="DC124" s="748"/>
      <c r="DD124" s="748"/>
      <c r="DE124" s="748"/>
      <c r="DF124" s="748"/>
      <c r="DG124" s="748"/>
      <c r="DH124" s="748"/>
      <c r="DI124" s="748"/>
      <c r="DJ124" s="748"/>
      <c r="DK124" s="748"/>
      <c r="DL124" s="748"/>
      <c r="DM124" s="748"/>
      <c r="DN124" s="748"/>
      <c r="DO124" s="748"/>
      <c r="DP124" s="748"/>
      <c r="DQ124" s="748"/>
      <c r="DR124" s="748"/>
      <c r="DS124" s="748"/>
      <c r="DT124" s="748"/>
      <c r="DU124" s="748"/>
      <c r="DV124" s="748"/>
      <c r="DW124" s="748"/>
      <c r="DX124" s="748"/>
      <c r="DY124" s="748"/>
      <c r="DZ124" s="748"/>
      <c r="EA124" s="748"/>
      <c r="EB124" s="748"/>
      <c r="EC124" s="748"/>
      <c r="ED124" s="748"/>
      <c r="EE124" s="748"/>
      <c r="EF124" s="748"/>
      <c r="EG124" s="748"/>
      <c r="EH124" s="748"/>
      <c r="EI124" s="748"/>
      <c r="EJ124" s="748"/>
      <c r="EK124" s="748"/>
      <c r="EL124" s="748"/>
      <c r="EM124" s="748"/>
      <c r="EN124" s="748"/>
      <c r="EO124" s="748"/>
      <c r="EP124" s="748"/>
      <c r="EQ124" s="748"/>
      <c r="ER124" s="748"/>
      <c r="ES124" s="748"/>
      <c r="ET124" s="748"/>
      <c r="EU124" s="748"/>
      <c r="EV124" s="748"/>
      <c r="EW124" s="748"/>
      <c r="EX124" s="748"/>
      <c r="EY124" s="748"/>
      <c r="EZ124" s="748"/>
      <c r="FA124" s="748"/>
      <c r="FB124" s="748"/>
      <c r="FC124" s="748"/>
      <c r="FD124" s="748"/>
      <c r="FE124" s="748"/>
      <c r="FF124" s="748"/>
      <c r="FG124" s="748"/>
      <c r="FH124" s="748"/>
      <c r="FI124" s="748"/>
    </row>
    <row r="125" spans="6:165" ht="9">
      <c r="F125" s="747"/>
      <c r="G125" s="748"/>
      <c r="H125" s="748"/>
      <c r="I125" s="748"/>
      <c r="J125" s="748"/>
      <c r="K125" s="748"/>
      <c r="L125" s="748"/>
      <c r="M125" s="748"/>
      <c r="T125" s="748"/>
      <c r="U125" s="748"/>
      <c r="V125" s="748"/>
      <c r="W125" s="748"/>
      <c r="X125" s="748"/>
      <c r="Y125" s="748"/>
      <c r="Z125" s="748"/>
      <c r="AA125" s="748"/>
      <c r="AB125" s="748"/>
      <c r="AC125" s="748"/>
      <c r="AD125" s="748"/>
      <c r="AE125" s="748"/>
      <c r="AF125" s="747"/>
      <c r="AG125" s="747"/>
      <c r="AH125" s="747"/>
      <c r="AI125" s="747"/>
      <c r="AJ125" s="747"/>
      <c r="AK125" s="747"/>
      <c r="AL125" s="747"/>
      <c r="AM125" s="747"/>
      <c r="AN125" s="747"/>
      <c r="AO125" s="747"/>
      <c r="AP125" s="747"/>
      <c r="AQ125" s="747"/>
      <c r="AR125" s="747"/>
      <c r="AS125" s="747"/>
      <c r="AT125" s="747"/>
      <c r="AU125" s="748"/>
      <c r="AV125" s="748"/>
      <c r="AW125" s="748"/>
      <c r="AX125" s="748"/>
      <c r="AY125" s="748"/>
      <c r="AZ125" s="748"/>
      <c r="BA125" s="748"/>
      <c r="BB125" s="748"/>
      <c r="BC125" s="748"/>
      <c r="BD125" s="748"/>
      <c r="BE125" s="748"/>
      <c r="BF125" s="748"/>
      <c r="BG125" s="748"/>
      <c r="BH125" s="748"/>
      <c r="BI125" s="748"/>
      <c r="BJ125" s="748"/>
      <c r="BK125" s="748"/>
      <c r="BL125" s="748"/>
      <c r="BM125" s="748"/>
      <c r="BN125" s="748"/>
      <c r="BO125" s="748"/>
      <c r="BP125" s="748"/>
      <c r="BQ125" s="748"/>
      <c r="BR125" s="748"/>
      <c r="BS125" s="748"/>
      <c r="BT125" s="748"/>
      <c r="BU125" s="748"/>
      <c r="BV125" s="748"/>
      <c r="BW125" s="748"/>
      <c r="BX125" s="748"/>
      <c r="BY125" s="748"/>
      <c r="BZ125" s="748"/>
      <c r="CA125" s="748"/>
      <c r="CB125" s="748"/>
      <c r="CC125" s="748"/>
      <c r="CD125" s="748"/>
      <c r="CE125" s="748"/>
      <c r="CF125" s="748"/>
      <c r="CG125" s="748"/>
      <c r="CH125" s="748"/>
      <c r="CI125" s="748"/>
      <c r="CJ125" s="748"/>
      <c r="CK125" s="748"/>
      <c r="CL125" s="748"/>
      <c r="CM125" s="748"/>
      <c r="CN125" s="748"/>
      <c r="CO125" s="748"/>
      <c r="CP125" s="748"/>
      <c r="CQ125" s="748"/>
      <c r="CR125" s="748"/>
      <c r="CS125" s="748"/>
      <c r="CT125" s="748"/>
      <c r="CU125" s="748"/>
      <c r="CV125" s="748"/>
      <c r="CW125" s="748"/>
      <c r="CX125" s="748"/>
      <c r="CY125" s="748"/>
      <c r="CZ125" s="748"/>
      <c r="DA125" s="748"/>
      <c r="DB125" s="748"/>
      <c r="DC125" s="748"/>
      <c r="DD125" s="748"/>
      <c r="DE125" s="748"/>
      <c r="DF125" s="748"/>
      <c r="DG125" s="748"/>
      <c r="DH125" s="748"/>
      <c r="DI125" s="748"/>
      <c r="DJ125" s="748"/>
      <c r="DK125" s="748"/>
      <c r="DL125" s="748"/>
      <c r="DM125" s="748"/>
      <c r="DN125" s="748"/>
      <c r="DO125" s="748"/>
      <c r="DP125" s="748"/>
      <c r="DQ125" s="748"/>
      <c r="DR125" s="748"/>
      <c r="DS125" s="748"/>
      <c r="DT125" s="748"/>
      <c r="DU125" s="748"/>
      <c r="DV125" s="748"/>
      <c r="DW125" s="748"/>
      <c r="DX125" s="748"/>
      <c r="DY125" s="748"/>
      <c r="DZ125" s="748"/>
      <c r="EA125" s="748"/>
      <c r="EB125" s="748"/>
      <c r="EC125" s="748"/>
      <c r="ED125" s="748"/>
      <c r="EE125" s="748"/>
      <c r="EF125" s="748"/>
      <c r="EG125" s="748"/>
      <c r="EH125" s="748"/>
      <c r="EI125" s="748"/>
      <c r="EJ125" s="748"/>
      <c r="EK125" s="748"/>
      <c r="EL125" s="748"/>
      <c r="EM125" s="748"/>
      <c r="EN125" s="748"/>
      <c r="EO125" s="748"/>
      <c r="EP125" s="748"/>
      <c r="EQ125" s="748"/>
      <c r="ER125" s="748"/>
      <c r="ES125" s="748"/>
      <c r="ET125" s="748"/>
      <c r="EU125" s="748"/>
      <c r="EV125" s="748"/>
      <c r="EW125" s="748"/>
      <c r="EX125" s="748"/>
      <c r="EY125" s="748"/>
      <c r="EZ125" s="748"/>
      <c r="FA125" s="748"/>
      <c r="FB125" s="748"/>
      <c r="FC125" s="748"/>
      <c r="FD125" s="748"/>
      <c r="FE125" s="748"/>
      <c r="FF125" s="748"/>
      <c r="FG125" s="748"/>
      <c r="FH125" s="748"/>
      <c r="FI125" s="748"/>
    </row>
    <row r="126" spans="6:165" ht="9">
      <c r="F126" s="747"/>
      <c r="G126" s="748"/>
      <c r="H126" s="748"/>
      <c r="I126" s="748"/>
      <c r="J126" s="748"/>
      <c r="K126" s="748"/>
      <c r="L126" s="748"/>
      <c r="M126" s="748"/>
      <c r="T126" s="748"/>
      <c r="U126" s="748"/>
      <c r="V126" s="748"/>
      <c r="W126" s="748"/>
      <c r="X126" s="748"/>
      <c r="Y126" s="748"/>
      <c r="Z126" s="748"/>
      <c r="AA126" s="748"/>
      <c r="AB126" s="748"/>
      <c r="AC126" s="748"/>
      <c r="AD126" s="748"/>
      <c r="AE126" s="748"/>
      <c r="AF126" s="747"/>
      <c r="AG126" s="747"/>
      <c r="AH126" s="747"/>
      <c r="AI126" s="747"/>
      <c r="AJ126" s="747"/>
      <c r="AK126" s="747"/>
      <c r="AL126" s="747"/>
      <c r="AM126" s="747"/>
      <c r="AN126" s="747"/>
      <c r="AO126" s="747"/>
      <c r="AP126" s="747"/>
      <c r="AQ126" s="747"/>
      <c r="AR126" s="747"/>
      <c r="AS126" s="747"/>
      <c r="AT126" s="747"/>
      <c r="AU126" s="748"/>
      <c r="AV126" s="748"/>
      <c r="AW126" s="748"/>
      <c r="AX126" s="748"/>
      <c r="AY126" s="748"/>
      <c r="AZ126" s="748"/>
      <c r="BA126" s="748"/>
      <c r="BB126" s="748"/>
      <c r="BC126" s="748"/>
      <c r="BD126" s="748"/>
      <c r="BE126" s="748"/>
      <c r="BF126" s="748"/>
      <c r="BG126" s="748"/>
      <c r="BH126" s="748"/>
      <c r="BI126" s="748"/>
      <c r="BJ126" s="748"/>
      <c r="BK126" s="748"/>
      <c r="BL126" s="748"/>
      <c r="BM126" s="748"/>
      <c r="BN126" s="748"/>
      <c r="BO126" s="748"/>
      <c r="BP126" s="748"/>
      <c r="BQ126" s="748"/>
      <c r="BR126" s="748"/>
      <c r="BS126" s="748"/>
      <c r="BT126" s="748"/>
      <c r="BU126" s="748"/>
      <c r="BV126" s="748"/>
      <c r="BW126" s="748"/>
      <c r="BX126" s="748"/>
      <c r="BY126" s="748"/>
      <c r="BZ126" s="748"/>
      <c r="CA126" s="748"/>
      <c r="CB126" s="748"/>
      <c r="CC126" s="748"/>
      <c r="CD126" s="748"/>
      <c r="CE126" s="748"/>
      <c r="CF126" s="748"/>
      <c r="CG126" s="748"/>
      <c r="CH126" s="748"/>
      <c r="CI126" s="748"/>
      <c r="CJ126" s="748"/>
      <c r="CK126" s="748"/>
      <c r="CL126" s="748"/>
      <c r="CM126" s="748"/>
      <c r="CN126" s="748"/>
      <c r="CO126" s="748"/>
      <c r="CP126" s="748"/>
      <c r="CQ126" s="748"/>
      <c r="CR126" s="748"/>
      <c r="CS126" s="748"/>
      <c r="CT126" s="748"/>
      <c r="CU126" s="748"/>
      <c r="CV126" s="748"/>
      <c r="CW126" s="748"/>
      <c r="CX126" s="748"/>
      <c r="CY126" s="748"/>
      <c r="CZ126" s="748"/>
      <c r="DA126" s="748"/>
      <c r="DB126" s="748"/>
      <c r="DC126" s="748"/>
      <c r="DD126" s="748"/>
      <c r="DE126" s="748"/>
      <c r="DF126" s="748"/>
      <c r="DG126" s="748"/>
      <c r="DH126" s="748"/>
      <c r="DI126" s="748"/>
      <c r="DJ126" s="748"/>
      <c r="DK126" s="748"/>
      <c r="DL126" s="748"/>
      <c r="DM126" s="748"/>
      <c r="DN126" s="748"/>
      <c r="DO126" s="748"/>
      <c r="DP126" s="748"/>
      <c r="DQ126" s="748"/>
      <c r="DR126" s="748"/>
      <c r="DS126" s="748"/>
      <c r="DT126" s="748"/>
      <c r="DU126" s="748"/>
      <c r="DV126" s="748"/>
      <c r="DW126" s="748"/>
      <c r="DX126" s="748"/>
      <c r="DY126" s="748"/>
      <c r="DZ126" s="748"/>
      <c r="EA126" s="748"/>
      <c r="EB126" s="748"/>
      <c r="EC126" s="748"/>
      <c r="ED126" s="748"/>
      <c r="EE126" s="748"/>
      <c r="EF126" s="748"/>
      <c r="EG126" s="748"/>
      <c r="EH126" s="748"/>
      <c r="EI126" s="748"/>
      <c r="EJ126" s="748"/>
      <c r="EK126" s="748"/>
      <c r="EL126" s="748"/>
      <c r="EM126" s="748"/>
      <c r="EN126" s="748"/>
      <c r="EO126" s="748"/>
      <c r="EP126" s="748"/>
      <c r="EQ126" s="748"/>
      <c r="ER126" s="748"/>
      <c r="ES126" s="748"/>
      <c r="ET126" s="748"/>
      <c r="EU126" s="748"/>
      <c r="EV126" s="748"/>
      <c r="EW126" s="748"/>
      <c r="EX126" s="748"/>
      <c r="EY126" s="748"/>
      <c r="EZ126" s="748"/>
      <c r="FA126" s="748"/>
      <c r="FB126" s="748"/>
      <c r="FC126" s="748"/>
      <c r="FD126" s="748"/>
      <c r="FE126" s="748"/>
      <c r="FF126" s="748"/>
      <c r="FG126" s="748"/>
      <c r="FH126" s="748"/>
      <c r="FI126" s="748"/>
    </row>
    <row r="127" spans="6:165" ht="9">
      <c r="F127" s="747"/>
      <c r="G127" s="748"/>
      <c r="H127" s="748"/>
      <c r="I127" s="748"/>
      <c r="J127" s="748"/>
      <c r="K127" s="748"/>
      <c r="L127" s="748"/>
      <c r="M127" s="748"/>
      <c r="T127" s="748"/>
      <c r="U127" s="748"/>
      <c r="V127" s="748"/>
      <c r="W127" s="748"/>
      <c r="X127" s="748"/>
      <c r="Y127" s="748"/>
      <c r="Z127" s="748"/>
      <c r="AA127" s="748"/>
      <c r="AB127" s="748"/>
      <c r="AC127" s="748"/>
      <c r="AD127" s="748"/>
      <c r="AE127" s="748"/>
      <c r="AF127" s="747"/>
      <c r="AG127" s="747"/>
      <c r="AH127" s="747"/>
      <c r="AI127" s="747"/>
      <c r="AJ127" s="747"/>
      <c r="AK127" s="747"/>
      <c r="AL127" s="747"/>
      <c r="AM127" s="747"/>
      <c r="AN127" s="747"/>
      <c r="AO127" s="747"/>
      <c r="AP127" s="747"/>
      <c r="AQ127" s="747"/>
      <c r="AR127" s="747"/>
      <c r="AS127" s="747"/>
      <c r="AT127" s="747"/>
      <c r="AU127" s="748"/>
      <c r="AV127" s="748"/>
      <c r="AW127" s="748"/>
      <c r="AX127" s="748"/>
      <c r="AY127" s="748"/>
      <c r="AZ127" s="748"/>
      <c r="BA127" s="748"/>
      <c r="BB127" s="748"/>
      <c r="BC127" s="748"/>
      <c r="BD127" s="748"/>
      <c r="BE127" s="748"/>
      <c r="BF127" s="748"/>
      <c r="BG127" s="748"/>
      <c r="BH127" s="748"/>
      <c r="BI127" s="748"/>
      <c r="BJ127" s="748"/>
      <c r="BK127" s="748"/>
      <c r="BL127" s="748"/>
      <c r="BM127" s="748"/>
      <c r="BN127" s="748"/>
      <c r="BO127" s="748"/>
      <c r="BP127" s="748"/>
      <c r="BQ127" s="748"/>
      <c r="BR127" s="748"/>
      <c r="BS127" s="748"/>
      <c r="BT127" s="748"/>
      <c r="BU127" s="748"/>
      <c r="BV127" s="748"/>
      <c r="BW127" s="748"/>
      <c r="BX127" s="748"/>
      <c r="BY127" s="748"/>
      <c r="BZ127" s="748"/>
      <c r="CA127" s="748"/>
      <c r="CB127" s="748"/>
      <c r="CC127" s="748"/>
      <c r="CD127" s="748"/>
      <c r="CE127" s="748"/>
      <c r="CF127" s="748"/>
      <c r="CG127" s="748"/>
      <c r="CH127" s="748"/>
      <c r="CI127" s="748"/>
      <c r="CJ127" s="748"/>
      <c r="CK127" s="748"/>
      <c r="CL127" s="748"/>
      <c r="CM127" s="748"/>
      <c r="CN127" s="748"/>
      <c r="CO127" s="748"/>
      <c r="CP127" s="748"/>
      <c r="CQ127" s="748"/>
      <c r="CR127" s="748"/>
      <c r="CS127" s="748"/>
      <c r="CT127" s="748"/>
      <c r="CU127" s="748"/>
      <c r="CV127" s="748"/>
      <c r="CW127" s="748"/>
      <c r="CX127" s="748"/>
      <c r="CY127" s="748"/>
      <c r="CZ127" s="748"/>
      <c r="DA127" s="748"/>
      <c r="DB127" s="748"/>
      <c r="DC127" s="748"/>
      <c r="DD127" s="748"/>
      <c r="DE127" s="748"/>
      <c r="DF127" s="748"/>
      <c r="DG127" s="748"/>
      <c r="DH127" s="748"/>
      <c r="DI127" s="748"/>
      <c r="DJ127" s="748"/>
      <c r="DK127" s="748"/>
      <c r="DL127" s="748"/>
      <c r="DM127" s="748"/>
      <c r="DN127" s="748"/>
      <c r="DO127" s="748"/>
      <c r="DP127" s="748"/>
      <c r="DQ127" s="748"/>
      <c r="DR127" s="748"/>
      <c r="DS127" s="748"/>
      <c r="DT127" s="748"/>
      <c r="DU127" s="748"/>
      <c r="DV127" s="748"/>
      <c r="DW127" s="748"/>
      <c r="DX127" s="748"/>
      <c r="DY127" s="748"/>
      <c r="DZ127" s="748"/>
      <c r="EA127" s="748"/>
      <c r="EB127" s="748"/>
      <c r="EC127" s="748"/>
      <c r="ED127" s="748"/>
      <c r="EE127" s="748"/>
      <c r="EF127" s="748"/>
      <c r="EG127" s="748"/>
      <c r="EH127" s="748"/>
      <c r="EI127" s="748"/>
      <c r="EJ127" s="748"/>
      <c r="EK127" s="748"/>
      <c r="EL127" s="748"/>
      <c r="EM127" s="748"/>
      <c r="EN127" s="748"/>
      <c r="EO127" s="748"/>
      <c r="EP127" s="748"/>
      <c r="EQ127" s="748"/>
      <c r="ER127" s="748"/>
      <c r="ES127" s="748"/>
      <c r="ET127" s="748"/>
      <c r="EU127" s="748"/>
      <c r="EV127" s="748"/>
      <c r="EW127" s="748"/>
      <c r="EX127" s="748"/>
      <c r="EY127" s="748"/>
      <c r="EZ127" s="748"/>
      <c r="FA127" s="748"/>
      <c r="FB127" s="748"/>
      <c r="FC127" s="748"/>
      <c r="FD127" s="748"/>
      <c r="FE127" s="748"/>
      <c r="FF127" s="748"/>
      <c r="FG127" s="748"/>
      <c r="FH127" s="748"/>
      <c r="FI127" s="748"/>
    </row>
    <row r="128" spans="6:165" ht="9">
      <c r="F128" s="747"/>
      <c r="G128" s="748"/>
      <c r="H128" s="748"/>
      <c r="I128" s="748"/>
      <c r="J128" s="748"/>
      <c r="K128" s="748"/>
      <c r="L128" s="748"/>
      <c r="M128" s="748"/>
      <c r="T128" s="748"/>
      <c r="U128" s="748"/>
      <c r="V128" s="748"/>
      <c r="W128" s="748"/>
      <c r="X128" s="748"/>
      <c r="Y128" s="748"/>
      <c r="Z128" s="748"/>
      <c r="AA128" s="748"/>
      <c r="AB128" s="748"/>
      <c r="AC128" s="748"/>
      <c r="AD128" s="748"/>
      <c r="AE128" s="748"/>
      <c r="AF128" s="747"/>
      <c r="AG128" s="747"/>
      <c r="AH128" s="747"/>
      <c r="AI128" s="747"/>
      <c r="AJ128" s="747"/>
      <c r="AK128" s="747"/>
      <c r="AL128" s="747"/>
      <c r="AM128" s="747"/>
      <c r="AN128" s="747"/>
      <c r="AO128" s="747"/>
      <c r="AP128" s="747"/>
      <c r="AQ128" s="747"/>
      <c r="AR128" s="747"/>
      <c r="AS128" s="747"/>
      <c r="AT128" s="747"/>
      <c r="AU128" s="748"/>
      <c r="AV128" s="748"/>
      <c r="AW128" s="748"/>
      <c r="AX128" s="748"/>
      <c r="AY128" s="748"/>
      <c r="AZ128" s="748"/>
      <c r="BA128" s="748"/>
      <c r="BB128" s="748"/>
      <c r="BC128" s="748"/>
      <c r="BD128" s="748"/>
      <c r="BE128" s="748"/>
      <c r="BF128" s="748"/>
      <c r="BG128" s="748"/>
      <c r="BH128" s="748"/>
      <c r="BI128" s="748"/>
      <c r="BJ128" s="748"/>
      <c r="BK128" s="748"/>
      <c r="BL128" s="748"/>
      <c r="BM128" s="748"/>
      <c r="BN128" s="748"/>
      <c r="BO128" s="748"/>
      <c r="BP128" s="748"/>
      <c r="BQ128" s="748"/>
      <c r="BR128" s="748"/>
      <c r="BS128" s="748"/>
      <c r="BT128" s="748"/>
      <c r="BU128" s="748"/>
      <c r="BV128" s="748"/>
      <c r="BW128" s="748"/>
      <c r="BX128" s="748"/>
      <c r="BY128" s="748"/>
      <c r="BZ128" s="748"/>
      <c r="CA128" s="748"/>
      <c r="CB128" s="748"/>
      <c r="CC128" s="748"/>
      <c r="CD128" s="748"/>
      <c r="CE128" s="748"/>
      <c r="CF128" s="748"/>
      <c r="CG128" s="748"/>
      <c r="CH128" s="748"/>
      <c r="CI128" s="748"/>
      <c r="CJ128" s="748"/>
      <c r="CK128" s="748"/>
      <c r="CL128" s="748"/>
      <c r="CM128" s="748"/>
      <c r="CN128" s="748"/>
      <c r="CO128" s="748"/>
      <c r="CP128" s="748"/>
      <c r="CQ128" s="748"/>
      <c r="CR128" s="748"/>
      <c r="CS128" s="748"/>
      <c r="CT128" s="748"/>
      <c r="CU128" s="748"/>
      <c r="CV128" s="748"/>
      <c r="CW128" s="748"/>
      <c r="CX128" s="748"/>
      <c r="CY128" s="748"/>
      <c r="CZ128" s="748"/>
      <c r="DA128" s="748"/>
      <c r="DB128" s="748"/>
      <c r="DC128" s="748"/>
      <c r="DD128" s="748"/>
      <c r="DE128" s="748"/>
      <c r="DF128" s="748"/>
      <c r="DG128" s="748"/>
      <c r="DH128" s="748"/>
      <c r="DI128" s="748"/>
      <c r="DJ128" s="748"/>
      <c r="DK128" s="748"/>
      <c r="DL128" s="748"/>
      <c r="DM128" s="748"/>
      <c r="DN128" s="748"/>
      <c r="DO128" s="748"/>
      <c r="DP128" s="748"/>
      <c r="DQ128" s="748"/>
      <c r="DR128" s="748"/>
      <c r="DS128" s="748"/>
      <c r="DT128" s="748"/>
      <c r="DU128" s="748"/>
      <c r="DV128" s="748"/>
      <c r="DW128" s="748"/>
      <c r="DX128" s="748"/>
      <c r="DY128" s="748"/>
      <c r="DZ128" s="748"/>
      <c r="EA128" s="748"/>
      <c r="EB128" s="748"/>
      <c r="EC128" s="748"/>
      <c r="ED128" s="748"/>
      <c r="EE128" s="748"/>
      <c r="EF128" s="748"/>
      <c r="EG128" s="748"/>
      <c r="EH128" s="748"/>
      <c r="EI128" s="748"/>
      <c r="EJ128" s="748"/>
      <c r="EK128" s="748"/>
      <c r="EL128" s="748"/>
      <c r="EM128" s="748"/>
      <c r="EN128" s="748"/>
      <c r="EO128" s="748"/>
      <c r="EP128" s="748"/>
      <c r="EQ128" s="748"/>
      <c r="ER128" s="748"/>
      <c r="ES128" s="748"/>
      <c r="ET128" s="748"/>
      <c r="EU128" s="748"/>
      <c r="EV128" s="748"/>
      <c r="EW128" s="748"/>
      <c r="EX128" s="748"/>
      <c r="EY128" s="748"/>
      <c r="EZ128" s="748"/>
      <c r="FA128" s="748"/>
      <c r="FB128" s="748"/>
      <c r="FC128" s="748"/>
      <c r="FD128" s="748"/>
      <c r="FE128" s="748"/>
      <c r="FF128" s="748"/>
      <c r="FG128" s="748"/>
      <c r="FH128" s="748"/>
      <c r="FI128" s="748"/>
    </row>
    <row r="129" spans="6:165" ht="9">
      <c r="F129" s="747"/>
      <c r="G129" s="748"/>
      <c r="H129" s="748"/>
      <c r="I129" s="748"/>
      <c r="J129" s="748"/>
      <c r="K129" s="748"/>
      <c r="L129" s="748"/>
      <c r="M129" s="748"/>
      <c r="T129" s="748"/>
      <c r="U129" s="748"/>
      <c r="V129" s="748"/>
      <c r="W129" s="748"/>
      <c r="X129" s="748"/>
      <c r="Y129" s="748"/>
      <c r="Z129" s="748"/>
      <c r="AA129" s="748"/>
      <c r="AB129" s="748"/>
      <c r="AC129" s="748"/>
      <c r="AD129" s="748"/>
      <c r="AE129" s="748"/>
      <c r="AF129" s="747"/>
      <c r="AG129" s="747"/>
      <c r="AH129" s="747"/>
      <c r="AI129" s="747"/>
      <c r="AJ129" s="747"/>
      <c r="AK129" s="747"/>
      <c r="AL129" s="747"/>
      <c r="AM129" s="747"/>
      <c r="AN129" s="747"/>
      <c r="AO129" s="747"/>
      <c r="AP129" s="747"/>
      <c r="AQ129" s="747"/>
      <c r="AR129" s="747"/>
      <c r="AS129" s="747"/>
      <c r="AT129" s="747"/>
      <c r="AU129" s="748"/>
      <c r="AV129" s="748"/>
      <c r="AW129" s="748"/>
      <c r="AX129" s="748"/>
      <c r="AY129" s="748"/>
      <c r="AZ129" s="748"/>
      <c r="BA129" s="748"/>
      <c r="BB129" s="748"/>
      <c r="BC129" s="748"/>
      <c r="BD129" s="748"/>
      <c r="BE129" s="748"/>
      <c r="BF129" s="748"/>
      <c r="BG129" s="748"/>
      <c r="BH129" s="748"/>
      <c r="BI129" s="748"/>
      <c r="BJ129" s="748"/>
      <c r="BK129" s="748"/>
      <c r="BL129" s="748"/>
      <c r="BM129" s="748"/>
      <c r="BN129" s="748"/>
      <c r="BO129" s="748"/>
      <c r="BP129" s="748"/>
      <c r="BQ129" s="748"/>
      <c r="BR129" s="748"/>
      <c r="BS129" s="748"/>
      <c r="BT129" s="748"/>
      <c r="BU129" s="748"/>
      <c r="BV129" s="748"/>
      <c r="BW129" s="748"/>
      <c r="BX129" s="748"/>
      <c r="BY129" s="748"/>
      <c r="BZ129" s="748"/>
      <c r="CA129" s="748"/>
      <c r="CB129" s="748"/>
      <c r="CC129" s="748"/>
      <c r="CD129" s="748"/>
      <c r="CE129" s="748"/>
      <c r="CF129" s="748"/>
      <c r="CG129" s="748"/>
      <c r="CH129" s="748"/>
      <c r="CI129" s="748"/>
      <c r="CJ129" s="748"/>
      <c r="CK129" s="748"/>
      <c r="CL129" s="748"/>
      <c r="CM129" s="748"/>
      <c r="CN129" s="748"/>
      <c r="CO129" s="748"/>
      <c r="CP129" s="748"/>
      <c r="CQ129" s="748"/>
      <c r="CR129" s="748"/>
      <c r="CS129" s="748"/>
      <c r="CT129" s="748"/>
      <c r="CU129" s="748"/>
      <c r="CV129" s="748"/>
      <c r="CW129" s="748"/>
      <c r="CX129" s="748"/>
      <c r="CY129" s="748"/>
      <c r="CZ129" s="748"/>
      <c r="DA129" s="748"/>
      <c r="DB129" s="748"/>
      <c r="DC129" s="748"/>
      <c r="DD129" s="748"/>
      <c r="DE129" s="748"/>
      <c r="DF129" s="748"/>
      <c r="DG129" s="748"/>
      <c r="DH129" s="748"/>
      <c r="DI129" s="748"/>
      <c r="DJ129" s="748"/>
      <c r="DK129" s="748"/>
      <c r="DL129" s="748"/>
      <c r="DM129" s="748"/>
      <c r="DN129" s="748"/>
      <c r="DO129" s="748"/>
      <c r="DP129" s="748"/>
      <c r="DQ129" s="748"/>
      <c r="DR129" s="748"/>
      <c r="DS129" s="748"/>
      <c r="DT129" s="748"/>
      <c r="DU129" s="748"/>
      <c r="DV129" s="748"/>
      <c r="DW129" s="748"/>
      <c r="DX129" s="748"/>
      <c r="DY129" s="748"/>
      <c r="DZ129" s="748"/>
      <c r="EA129" s="748"/>
      <c r="EB129" s="748"/>
      <c r="EC129" s="748"/>
      <c r="ED129" s="748"/>
      <c r="EE129" s="748"/>
      <c r="EF129" s="748"/>
      <c r="EG129" s="748"/>
      <c r="EH129" s="748"/>
      <c r="EI129" s="748"/>
      <c r="EJ129" s="748"/>
      <c r="EK129" s="748"/>
      <c r="EL129" s="748"/>
      <c r="EM129" s="748"/>
      <c r="EN129" s="748"/>
      <c r="EO129" s="748"/>
      <c r="EP129" s="748"/>
      <c r="EQ129" s="748"/>
      <c r="ER129" s="748"/>
      <c r="ES129" s="748"/>
      <c r="ET129" s="748"/>
      <c r="EU129" s="748"/>
      <c r="EV129" s="748"/>
      <c r="EW129" s="748"/>
      <c r="EX129" s="748"/>
      <c r="EY129" s="748"/>
      <c r="EZ129" s="748"/>
      <c r="FA129" s="748"/>
      <c r="FB129" s="748"/>
      <c r="FC129" s="748"/>
      <c r="FD129" s="748"/>
      <c r="FE129" s="748"/>
      <c r="FF129" s="748"/>
      <c r="FG129" s="748"/>
      <c r="FH129" s="748"/>
      <c r="FI129" s="748"/>
    </row>
    <row r="130" spans="6:165" ht="9">
      <c r="F130" s="747"/>
      <c r="G130" s="748"/>
      <c r="H130" s="748"/>
      <c r="I130" s="748"/>
      <c r="J130" s="748"/>
      <c r="K130" s="748"/>
      <c r="L130" s="748"/>
      <c r="M130" s="748"/>
      <c r="T130" s="748"/>
      <c r="U130" s="748"/>
      <c r="V130" s="748"/>
      <c r="W130" s="748"/>
      <c r="X130" s="748"/>
      <c r="Y130" s="748"/>
      <c r="Z130" s="748"/>
      <c r="AA130" s="748"/>
      <c r="AB130" s="748"/>
      <c r="AC130" s="748"/>
      <c r="AD130" s="748"/>
      <c r="AE130" s="748"/>
      <c r="AF130" s="747"/>
      <c r="AG130" s="747"/>
      <c r="AH130" s="747"/>
      <c r="AI130" s="747"/>
      <c r="AJ130" s="747"/>
      <c r="AK130" s="747"/>
      <c r="AL130" s="747"/>
      <c r="AM130" s="747"/>
      <c r="AN130" s="747"/>
      <c r="AO130" s="747"/>
      <c r="AP130" s="747"/>
      <c r="AQ130" s="747"/>
      <c r="AR130" s="747"/>
      <c r="AS130" s="747"/>
      <c r="AT130" s="747"/>
      <c r="AU130" s="748"/>
      <c r="AV130" s="748"/>
      <c r="AW130" s="748"/>
      <c r="AX130" s="748"/>
      <c r="AY130" s="748"/>
      <c r="AZ130" s="748"/>
      <c r="BA130" s="748"/>
      <c r="BB130" s="748"/>
      <c r="BC130" s="748"/>
      <c r="BD130" s="748"/>
      <c r="BE130" s="748"/>
      <c r="BF130" s="748"/>
      <c r="BG130" s="748"/>
      <c r="BH130" s="748"/>
      <c r="BI130" s="748"/>
      <c r="BJ130" s="748"/>
      <c r="BK130" s="748"/>
      <c r="BL130" s="748"/>
      <c r="BM130" s="748"/>
      <c r="BN130" s="748"/>
      <c r="BO130" s="748"/>
      <c r="BP130" s="748"/>
      <c r="BQ130" s="748"/>
      <c r="BR130" s="748"/>
      <c r="BS130" s="748"/>
      <c r="BT130" s="748"/>
      <c r="BU130" s="748"/>
      <c r="BV130" s="748"/>
      <c r="BW130" s="748"/>
      <c r="BX130" s="748"/>
      <c r="BY130" s="748"/>
      <c r="BZ130" s="748"/>
      <c r="CA130" s="748"/>
      <c r="CB130" s="748"/>
      <c r="CC130" s="748"/>
      <c r="CD130" s="748"/>
      <c r="CE130" s="748"/>
      <c r="CF130" s="748"/>
      <c r="CG130" s="748"/>
      <c r="CH130" s="748"/>
      <c r="CI130" s="748"/>
      <c r="CJ130" s="748"/>
      <c r="CK130" s="748"/>
      <c r="CL130" s="748"/>
      <c r="CM130" s="748"/>
      <c r="CN130" s="748"/>
      <c r="CO130" s="748"/>
      <c r="CP130" s="748"/>
      <c r="CQ130" s="748"/>
      <c r="CR130" s="748"/>
      <c r="CS130" s="748"/>
      <c r="CT130" s="748"/>
      <c r="CU130" s="748"/>
      <c r="CV130" s="748"/>
      <c r="CW130" s="748"/>
      <c r="CX130" s="748"/>
      <c r="CY130" s="748"/>
      <c r="CZ130" s="748"/>
      <c r="DA130" s="748"/>
      <c r="DB130" s="748"/>
      <c r="DC130" s="748"/>
      <c r="DD130" s="748"/>
      <c r="DE130" s="748"/>
      <c r="DF130" s="748"/>
      <c r="DG130" s="748"/>
      <c r="DH130" s="748"/>
      <c r="DI130" s="748"/>
      <c r="DJ130" s="748"/>
      <c r="DK130" s="748"/>
      <c r="DL130" s="748"/>
      <c r="DM130" s="748"/>
      <c r="DN130" s="748"/>
      <c r="DO130" s="748"/>
      <c r="DP130" s="748"/>
      <c r="DQ130" s="748"/>
      <c r="DR130" s="748"/>
      <c r="DS130" s="748"/>
      <c r="DT130" s="748"/>
      <c r="DU130" s="748"/>
      <c r="DV130" s="748"/>
      <c r="DW130" s="748"/>
      <c r="DX130" s="748"/>
      <c r="DY130" s="748"/>
      <c r="DZ130" s="748"/>
      <c r="EA130" s="748"/>
      <c r="EB130" s="748"/>
      <c r="EC130" s="748"/>
      <c r="ED130" s="748"/>
      <c r="EE130" s="748"/>
      <c r="EF130" s="748"/>
      <c r="EG130" s="748"/>
      <c r="EH130" s="748"/>
      <c r="EI130" s="748"/>
      <c r="EJ130" s="748"/>
      <c r="EK130" s="748"/>
      <c r="EL130" s="748"/>
      <c r="EM130" s="748"/>
      <c r="EN130" s="748"/>
      <c r="EO130" s="748"/>
      <c r="EP130" s="748"/>
      <c r="EQ130" s="748"/>
      <c r="ER130" s="748"/>
      <c r="ES130" s="748"/>
      <c r="ET130" s="748"/>
      <c r="EU130" s="748"/>
      <c r="EV130" s="748"/>
      <c r="EW130" s="748"/>
      <c r="EX130" s="748"/>
      <c r="EY130" s="748"/>
      <c r="EZ130" s="748"/>
      <c r="FA130" s="748"/>
      <c r="FB130" s="748"/>
      <c r="FC130" s="748"/>
      <c r="FD130" s="748"/>
      <c r="FE130" s="748"/>
      <c r="FF130" s="748"/>
      <c r="FG130" s="748"/>
      <c r="FH130" s="748"/>
      <c r="FI130" s="748"/>
    </row>
    <row r="131" spans="6:165" ht="9">
      <c r="F131" s="747"/>
      <c r="G131" s="748"/>
      <c r="H131" s="748"/>
      <c r="I131" s="748"/>
      <c r="J131" s="748"/>
      <c r="K131" s="748"/>
      <c r="L131" s="748"/>
      <c r="M131" s="748"/>
      <c r="T131" s="748"/>
      <c r="U131" s="748"/>
      <c r="V131" s="748"/>
      <c r="W131" s="748"/>
      <c r="X131" s="748"/>
      <c r="Y131" s="748"/>
      <c r="Z131" s="748"/>
      <c r="AA131" s="748"/>
      <c r="AB131" s="748"/>
      <c r="AC131" s="748"/>
      <c r="AD131" s="748"/>
      <c r="AE131" s="748"/>
      <c r="AF131" s="747"/>
      <c r="AG131" s="747"/>
      <c r="AH131" s="747"/>
      <c r="AI131" s="747"/>
      <c r="AJ131" s="747"/>
      <c r="AK131" s="747"/>
      <c r="AL131" s="747"/>
      <c r="AM131" s="747"/>
      <c r="AN131" s="747"/>
      <c r="AO131" s="747"/>
      <c r="AP131" s="747"/>
      <c r="AQ131" s="747"/>
      <c r="AR131" s="747"/>
      <c r="AS131" s="747"/>
      <c r="AT131" s="747"/>
      <c r="AU131" s="748"/>
      <c r="AV131" s="748"/>
      <c r="AW131" s="748"/>
      <c r="AX131" s="748"/>
      <c r="AY131" s="748"/>
      <c r="AZ131" s="748"/>
      <c r="BA131" s="748"/>
      <c r="BB131" s="748"/>
      <c r="BC131" s="748"/>
      <c r="BD131" s="748"/>
      <c r="BE131" s="748"/>
      <c r="BF131" s="748"/>
      <c r="BG131" s="748"/>
      <c r="BH131" s="748"/>
      <c r="BI131" s="748"/>
      <c r="BJ131" s="748"/>
      <c r="BK131" s="748"/>
      <c r="BL131" s="748"/>
      <c r="BM131" s="748"/>
      <c r="BN131" s="748"/>
      <c r="BO131" s="748"/>
      <c r="BP131" s="748"/>
      <c r="BQ131" s="748"/>
      <c r="BR131" s="748"/>
      <c r="BS131" s="748"/>
      <c r="BT131" s="748"/>
      <c r="BU131" s="748"/>
      <c r="BV131" s="748"/>
      <c r="BW131" s="748"/>
      <c r="BX131" s="748"/>
      <c r="BY131" s="748"/>
      <c r="BZ131" s="748"/>
      <c r="CA131" s="748"/>
      <c r="CB131" s="748"/>
      <c r="CC131" s="748"/>
      <c r="CD131" s="748"/>
      <c r="CE131" s="748"/>
      <c r="CF131" s="748"/>
      <c r="CG131" s="748"/>
      <c r="CH131" s="748"/>
      <c r="CI131" s="748"/>
      <c r="CJ131" s="748"/>
      <c r="CK131" s="748"/>
      <c r="CL131" s="748"/>
      <c r="CM131" s="748"/>
      <c r="CN131" s="748"/>
      <c r="CO131" s="748"/>
      <c r="CP131" s="748"/>
      <c r="CQ131" s="748"/>
      <c r="CR131" s="748"/>
      <c r="CS131" s="748"/>
      <c r="CT131" s="748"/>
      <c r="CU131" s="748"/>
      <c r="CV131" s="748"/>
      <c r="CW131" s="748"/>
      <c r="CX131" s="748"/>
      <c r="CY131" s="748"/>
      <c r="CZ131" s="748"/>
      <c r="DA131" s="748"/>
      <c r="DB131" s="748"/>
      <c r="DC131" s="748"/>
      <c r="DD131" s="748"/>
      <c r="DE131" s="748"/>
      <c r="DF131" s="748"/>
      <c r="DG131" s="748"/>
      <c r="DH131" s="748"/>
      <c r="DI131" s="748"/>
      <c r="DJ131" s="748"/>
      <c r="DK131" s="748"/>
      <c r="DL131" s="748"/>
      <c r="DM131" s="748"/>
      <c r="DN131" s="748"/>
      <c r="DO131" s="748"/>
      <c r="DP131" s="748"/>
      <c r="DQ131" s="748"/>
      <c r="DR131" s="748"/>
      <c r="DS131" s="748"/>
      <c r="DT131" s="748"/>
      <c r="DU131" s="748"/>
      <c r="DV131" s="748"/>
      <c r="DW131" s="748"/>
      <c r="DX131" s="748"/>
      <c r="DY131" s="748"/>
      <c r="DZ131" s="748"/>
      <c r="EA131" s="748"/>
      <c r="EB131" s="748"/>
      <c r="EC131" s="748"/>
      <c r="ED131" s="748"/>
      <c r="EE131" s="748"/>
      <c r="EF131" s="748"/>
      <c r="EG131" s="748"/>
      <c r="EH131" s="748"/>
      <c r="EI131" s="748"/>
      <c r="EJ131" s="748"/>
      <c r="EK131" s="748"/>
      <c r="EL131" s="748"/>
      <c r="EM131" s="748"/>
      <c r="EN131" s="748"/>
      <c r="EO131" s="748"/>
      <c r="EP131" s="748"/>
      <c r="EQ131" s="748"/>
      <c r="ER131" s="748"/>
      <c r="ES131" s="748"/>
      <c r="ET131" s="748"/>
      <c r="EU131" s="748"/>
      <c r="EV131" s="748"/>
      <c r="EW131" s="748"/>
      <c r="EX131" s="748"/>
      <c r="EY131" s="748"/>
      <c r="EZ131" s="748"/>
      <c r="FA131" s="748"/>
      <c r="FB131" s="748"/>
      <c r="FC131" s="748"/>
      <c r="FD131" s="748"/>
      <c r="FE131" s="748"/>
      <c r="FF131" s="748"/>
      <c r="FG131" s="748"/>
      <c r="FH131" s="748"/>
      <c r="FI131" s="748"/>
    </row>
    <row r="132" spans="6:165" ht="9">
      <c r="F132" s="747"/>
      <c r="G132" s="748"/>
      <c r="H132" s="748"/>
      <c r="I132" s="748"/>
      <c r="J132" s="748"/>
      <c r="K132" s="748"/>
      <c r="L132" s="748"/>
      <c r="M132" s="748"/>
      <c r="T132" s="748"/>
      <c r="U132" s="748"/>
      <c r="V132" s="748"/>
      <c r="W132" s="748"/>
      <c r="X132" s="748"/>
      <c r="Y132" s="748"/>
      <c r="Z132" s="748"/>
      <c r="AA132" s="748"/>
      <c r="AB132" s="748"/>
      <c r="AC132" s="748"/>
      <c r="AD132" s="748"/>
      <c r="AE132" s="748"/>
      <c r="AF132" s="747"/>
      <c r="AG132" s="747"/>
      <c r="AH132" s="747"/>
      <c r="AI132" s="747"/>
      <c r="AJ132" s="747"/>
      <c r="AK132" s="747"/>
      <c r="AL132" s="747"/>
      <c r="AM132" s="747"/>
      <c r="AN132" s="747"/>
      <c r="AO132" s="747"/>
      <c r="AP132" s="747"/>
      <c r="AQ132" s="747"/>
      <c r="AR132" s="747"/>
      <c r="AS132" s="747"/>
      <c r="AT132" s="747"/>
      <c r="AU132" s="748"/>
      <c r="AV132" s="748"/>
      <c r="AW132" s="748"/>
      <c r="AX132" s="748"/>
      <c r="AY132" s="748"/>
      <c r="AZ132" s="748"/>
      <c r="BA132" s="748"/>
      <c r="BB132" s="748"/>
      <c r="BC132" s="748"/>
      <c r="BD132" s="748"/>
      <c r="BE132" s="748"/>
      <c r="BF132" s="748"/>
      <c r="BG132" s="748"/>
      <c r="BH132" s="748"/>
      <c r="BI132" s="748"/>
      <c r="BJ132" s="748"/>
      <c r="BK132" s="748"/>
      <c r="BL132" s="748"/>
      <c r="BM132" s="748"/>
      <c r="BN132" s="748"/>
      <c r="BO132" s="748"/>
      <c r="BP132" s="748"/>
      <c r="BQ132" s="748"/>
      <c r="BR132" s="748"/>
      <c r="BS132" s="748"/>
      <c r="BT132" s="748"/>
      <c r="BU132" s="748"/>
      <c r="BV132" s="748"/>
      <c r="BW132" s="748"/>
      <c r="BX132" s="748"/>
      <c r="BY132" s="748"/>
      <c r="BZ132" s="748"/>
      <c r="CA132" s="748"/>
      <c r="CB132" s="748"/>
      <c r="CC132" s="748"/>
      <c r="CD132" s="748"/>
      <c r="CE132" s="748"/>
      <c r="CF132" s="748"/>
      <c r="CG132" s="748"/>
      <c r="CH132" s="748"/>
      <c r="CI132" s="748"/>
      <c r="CJ132" s="748"/>
      <c r="CK132" s="748"/>
      <c r="CL132" s="748"/>
      <c r="CM132" s="748"/>
      <c r="CN132" s="748"/>
      <c r="CO132" s="748"/>
      <c r="CP132" s="748"/>
      <c r="CQ132" s="748"/>
      <c r="CR132" s="748"/>
      <c r="CS132" s="748"/>
      <c r="CT132" s="748"/>
      <c r="CU132" s="748"/>
      <c r="CV132" s="748"/>
      <c r="CW132" s="748"/>
      <c r="CX132" s="748"/>
      <c r="CY132" s="748"/>
      <c r="CZ132" s="748"/>
      <c r="DA132" s="748"/>
      <c r="DB132" s="748"/>
      <c r="DC132" s="748"/>
      <c r="DD132" s="748"/>
      <c r="DE132" s="748"/>
      <c r="DF132" s="748"/>
      <c r="DG132" s="748"/>
      <c r="DH132" s="748"/>
      <c r="DI132" s="748"/>
      <c r="DJ132" s="748"/>
      <c r="DK132" s="748"/>
      <c r="DL132" s="748"/>
      <c r="DM132" s="748"/>
      <c r="DN132" s="748"/>
      <c r="DO132" s="748"/>
      <c r="DP132" s="748"/>
      <c r="DQ132" s="748"/>
      <c r="DR132" s="748"/>
      <c r="DS132" s="748"/>
      <c r="DT132" s="748"/>
      <c r="DU132" s="748"/>
      <c r="DV132" s="748"/>
      <c r="DW132" s="748"/>
      <c r="DX132" s="748"/>
      <c r="DY132" s="748"/>
      <c r="DZ132" s="748"/>
      <c r="EA132" s="748"/>
      <c r="EB132" s="748"/>
      <c r="EC132" s="748"/>
      <c r="ED132" s="748"/>
      <c r="EE132" s="748"/>
      <c r="EF132" s="748"/>
      <c r="EG132" s="748"/>
      <c r="EH132" s="748"/>
      <c r="EI132" s="748"/>
      <c r="EJ132" s="748"/>
      <c r="EK132" s="748"/>
      <c r="EL132" s="748"/>
      <c r="EM132" s="748"/>
      <c r="EN132" s="748"/>
      <c r="EO132" s="748"/>
      <c r="EP132" s="748"/>
      <c r="EQ132" s="748"/>
      <c r="ER132" s="748"/>
      <c r="ES132" s="748"/>
      <c r="ET132" s="748"/>
      <c r="EU132" s="748"/>
      <c r="EV132" s="748"/>
      <c r="EW132" s="748"/>
      <c r="EX132" s="748"/>
      <c r="EY132" s="748"/>
      <c r="EZ132" s="748"/>
      <c r="FA132" s="748"/>
      <c r="FB132" s="748"/>
      <c r="FC132" s="748"/>
      <c r="FD132" s="748"/>
      <c r="FE132" s="748"/>
      <c r="FF132" s="748"/>
      <c r="FG132" s="748"/>
      <c r="FH132" s="748"/>
      <c r="FI132" s="748"/>
    </row>
    <row r="133" spans="6:165" ht="9">
      <c r="F133" s="747"/>
      <c r="G133" s="748"/>
      <c r="H133" s="748"/>
      <c r="I133" s="748"/>
      <c r="J133" s="748"/>
      <c r="K133" s="748"/>
      <c r="L133" s="748"/>
      <c r="M133" s="748"/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  <c r="AF133" s="747"/>
      <c r="AG133" s="747"/>
      <c r="AH133" s="747"/>
      <c r="AI133" s="747"/>
      <c r="AJ133" s="747"/>
      <c r="AK133" s="747"/>
      <c r="AL133" s="747"/>
      <c r="AM133" s="747"/>
      <c r="AN133" s="747"/>
      <c r="AO133" s="747"/>
      <c r="AP133" s="747"/>
      <c r="AQ133" s="747"/>
      <c r="AR133" s="747"/>
      <c r="AS133" s="747"/>
      <c r="AT133" s="747"/>
      <c r="AU133" s="748"/>
      <c r="AV133" s="748"/>
      <c r="AW133" s="748"/>
      <c r="AX133" s="748"/>
      <c r="AY133" s="748"/>
      <c r="AZ133" s="748"/>
      <c r="BA133" s="748"/>
      <c r="BB133" s="748"/>
      <c r="BC133" s="748"/>
      <c r="BD133" s="748"/>
      <c r="BE133" s="748"/>
      <c r="BF133" s="748"/>
      <c r="BG133" s="748"/>
      <c r="BH133" s="748"/>
      <c r="BI133" s="748"/>
      <c r="BJ133" s="748"/>
      <c r="BK133" s="748"/>
      <c r="BL133" s="748"/>
      <c r="BM133" s="748"/>
      <c r="BN133" s="748"/>
      <c r="BO133" s="748"/>
      <c r="BP133" s="748"/>
      <c r="BQ133" s="748"/>
      <c r="BR133" s="748"/>
      <c r="BS133" s="748"/>
      <c r="BT133" s="748"/>
      <c r="BU133" s="748"/>
      <c r="BV133" s="748"/>
      <c r="BW133" s="748"/>
      <c r="BX133" s="748"/>
      <c r="BY133" s="748"/>
      <c r="BZ133" s="748"/>
      <c r="CA133" s="748"/>
      <c r="CB133" s="748"/>
      <c r="CC133" s="748"/>
      <c r="CD133" s="748"/>
      <c r="CE133" s="748"/>
      <c r="CF133" s="748"/>
      <c r="CG133" s="748"/>
      <c r="CH133" s="748"/>
      <c r="CI133" s="748"/>
      <c r="CJ133" s="748"/>
      <c r="CK133" s="748"/>
      <c r="CL133" s="748"/>
      <c r="CM133" s="748"/>
      <c r="CN133" s="748"/>
      <c r="CO133" s="748"/>
      <c r="CP133" s="748"/>
      <c r="CQ133" s="748"/>
      <c r="CR133" s="748"/>
      <c r="CS133" s="748"/>
      <c r="CT133" s="748"/>
      <c r="CU133" s="748"/>
      <c r="CV133" s="748"/>
      <c r="CW133" s="748"/>
      <c r="CX133" s="748"/>
      <c r="CY133" s="748"/>
      <c r="CZ133" s="748"/>
      <c r="DA133" s="748"/>
      <c r="DB133" s="748"/>
      <c r="DC133" s="748"/>
      <c r="DD133" s="748"/>
      <c r="DE133" s="748"/>
      <c r="DF133" s="748"/>
      <c r="DG133" s="748"/>
      <c r="DH133" s="748"/>
      <c r="DI133" s="748"/>
      <c r="DJ133" s="748"/>
      <c r="DK133" s="748"/>
      <c r="DL133" s="748"/>
      <c r="DM133" s="748"/>
      <c r="DN133" s="748"/>
      <c r="DO133" s="748"/>
      <c r="DP133" s="748"/>
      <c r="DQ133" s="748"/>
      <c r="DR133" s="748"/>
      <c r="DS133" s="748"/>
      <c r="DT133" s="748"/>
      <c r="DU133" s="748"/>
      <c r="DV133" s="748"/>
      <c r="DW133" s="748"/>
      <c r="DX133" s="748"/>
      <c r="DY133" s="748"/>
      <c r="DZ133" s="748"/>
      <c r="EA133" s="748"/>
      <c r="EB133" s="748"/>
      <c r="EC133" s="748"/>
      <c r="ED133" s="748"/>
      <c r="EE133" s="748"/>
      <c r="EF133" s="748"/>
      <c r="EG133" s="748"/>
      <c r="EH133" s="748"/>
      <c r="EI133" s="748"/>
      <c r="EJ133" s="748"/>
      <c r="EK133" s="748"/>
      <c r="EL133" s="748"/>
      <c r="EM133" s="748"/>
      <c r="EN133" s="748"/>
      <c r="EO133" s="748"/>
      <c r="EP133" s="748"/>
      <c r="EQ133" s="748"/>
      <c r="ER133" s="748"/>
      <c r="ES133" s="748"/>
      <c r="ET133" s="748"/>
      <c r="EU133" s="748"/>
      <c r="EV133" s="748"/>
      <c r="EW133" s="748"/>
      <c r="EX133" s="748"/>
      <c r="EY133" s="748"/>
      <c r="EZ133" s="748"/>
      <c r="FA133" s="748"/>
      <c r="FB133" s="748"/>
      <c r="FC133" s="748"/>
      <c r="FD133" s="748"/>
      <c r="FE133" s="748"/>
      <c r="FF133" s="748"/>
      <c r="FG133" s="748"/>
      <c r="FH133" s="748"/>
      <c r="FI133" s="748"/>
    </row>
    <row r="134" spans="6:165" ht="9">
      <c r="F134" s="747"/>
      <c r="G134" s="748"/>
      <c r="H134" s="748"/>
      <c r="I134" s="748"/>
      <c r="J134" s="748"/>
      <c r="K134" s="748"/>
      <c r="L134" s="748"/>
      <c r="M134" s="748"/>
      <c r="T134" s="748"/>
      <c r="U134" s="748"/>
      <c r="V134" s="748"/>
      <c r="W134" s="748"/>
      <c r="X134" s="748"/>
      <c r="Y134" s="748"/>
      <c r="Z134" s="748"/>
      <c r="AA134" s="748"/>
      <c r="AB134" s="748"/>
      <c r="AC134" s="748"/>
      <c r="AD134" s="748"/>
      <c r="AE134" s="748"/>
      <c r="AF134" s="747"/>
      <c r="AG134" s="747"/>
      <c r="AH134" s="747"/>
      <c r="AI134" s="747"/>
      <c r="AJ134" s="747"/>
      <c r="AK134" s="747"/>
      <c r="AL134" s="747"/>
      <c r="AM134" s="747"/>
      <c r="AN134" s="747"/>
      <c r="AO134" s="747"/>
      <c r="AP134" s="747"/>
      <c r="AQ134" s="747"/>
      <c r="AR134" s="747"/>
      <c r="AS134" s="747"/>
      <c r="AT134" s="747"/>
      <c r="AU134" s="748"/>
      <c r="AV134" s="748"/>
      <c r="AW134" s="748"/>
      <c r="AX134" s="748"/>
      <c r="AY134" s="748"/>
      <c r="AZ134" s="748"/>
      <c r="BA134" s="748"/>
      <c r="BB134" s="748"/>
      <c r="BC134" s="748"/>
      <c r="BD134" s="748"/>
      <c r="BE134" s="748"/>
      <c r="BF134" s="748"/>
      <c r="BG134" s="748"/>
      <c r="BH134" s="748"/>
      <c r="BI134" s="748"/>
      <c r="BJ134" s="748"/>
      <c r="BK134" s="748"/>
      <c r="BL134" s="748"/>
      <c r="BM134" s="748"/>
      <c r="BN134" s="748"/>
      <c r="BO134" s="748"/>
      <c r="BP134" s="748"/>
      <c r="BQ134" s="748"/>
      <c r="BR134" s="748"/>
      <c r="BS134" s="748"/>
      <c r="BT134" s="748"/>
      <c r="BU134" s="748"/>
      <c r="BV134" s="748"/>
      <c r="BW134" s="748"/>
      <c r="BX134" s="748"/>
      <c r="BY134" s="748"/>
      <c r="BZ134" s="748"/>
      <c r="CA134" s="748"/>
      <c r="CB134" s="748"/>
      <c r="CC134" s="748"/>
      <c r="CD134" s="748"/>
      <c r="CE134" s="748"/>
      <c r="CF134" s="748"/>
      <c r="CG134" s="748"/>
      <c r="CH134" s="748"/>
      <c r="CI134" s="748"/>
      <c r="CJ134" s="748"/>
      <c r="CK134" s="748"/>
      <c r="CL134" s="748"/>
      <c r="CM134" s="748"/>
      <c r="CN134" s="748"/>
      <c r="CO134" s="748"/>
      <c r="CP134" s="748"/>
      <c r="CQ134" s="748"/>
      <c r="CR134" s="748"/>
      <c r="CS134" s="748"/>
      <c r="CT134" s="748"/>
      <c r="CU134" s="748"/>
      <c r="CV134" s="748"/>
      <c r="CW134" s="748"/>
      <c r="CX134" s="748"/>
      <c r="CY134" s="748"/>
      <c r="CZ134" s="748"/>
      <c r="DA134" s="748"/>
      <c r="DB134" s="748"/>
      <c r="DC134" s="748"/>
      <c r="DD134" s="748"/>
      <c r="DE134" s="748"/>
      <c r="DF134" s="748"/>
      <c r="DG134" s="748"/>
      <c r="DH134" s="748"/>
      <c r="DI134" s="748"/>
      <c r="DJ134" s="748"/>
      <c r="DK134" s="748"/>
      <c r="DL134" s="748"/>
      <c r="DM134" s="748"/>
      <c r="DN134" s="748"/>
      <c r="DO134" s="748"/>
      <c r="DP134" s="748"/>
      <c r="DQ134" s="748"/>
      <c r="DR134" s="748"/>
      <c r="DS134" s="748"/>
      <c r="DT134" s="748"/>
      <c r="DU134" s="748"/>
      <c r="DV134" s="748"/>
      <c r="DW134" s="748"/>
      <c r="DX134" s="748"/>
      <c r="DY134" s="748"/>
      <c r="DZ134" s="748"/>
      <c r="EA134" s="748"/>
      <c r="EB134" s="748"/>
      <c r="EC134" s="748"/>
      <c r="ED134" s="748"/>
      <c r="EE134" s="748"/>
      <c r="EF134" s="748"/>
      <c r="EG134" s="748"/>
      <c r="EH134" s="748"/>
      <c r="EI134" s="748"/>
      <c r="EJ134" s="748"/>
      <c r="EK134" s="748"/>
      <c r="EL134" s="748"/>
      <c r="EM134" s="748"/>
      <c r="EN134" s="748"/>
      <c r="EO134" s="748"/>
      <c r="EP134" s="748"/>
      <c r="EQ134" s="748"/>
      <c r="ER134" s="748"/>
      <c r="ES134" s="748"/>
      <c r="ET134" s="748"/>
      <c r="EU134" s="748"/>
      <c r="EV134" s="748"/>
      <c r="EW134" s="748"/>
      <c r="EX134" s="748"/>
      <c r="EY134" s="748"/>
      <c r="EZ134" s="748"/>
      <c r="FA134" s="748"/>
      <c r="FB134" s="748"/>
      <c r="FC134" s="748"/>
      <c r="FD134" s="748"/>
      <c r="FE134" s="748"/>
      <c r="FF134" s="748"/>
      <c r="FG134" s="748"/>
      <c r="FH134" s="748"/>
      <c r="FI134" s="748"/>
    </row>
    <row r="135" spans="6:165" ht="9">
      <c r="F135" s="747"/>
      <c r="G135" s="748"/>
      <c r="H135" s="748"/>
      <c r="I135" s="748"/>
      <c r="J135" s="748"/>
      <c r="K135" s="748"/>
      <c r="L135" s="748"/>
      <c r="M135" s="748"/>
      <c r="T135" s="748"/>
      <c r="U135" s="748"/>
      <c r="V135" s="748"/>
      <c r="W135" s="748"/>
      <c r="X135" s="748"/>
      <c r="Y135" s="748"/>
      <c r="Z135" s="748"/>
      <c r="AA135" s="748"/>
      <c r="AB135" s="748"/>
      <c r="AC135" s="748"/>
      <c r="AD135" s="748"/>
      <c r="AE135" s="748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747"/>
      <c r="AR135" s="747"/>
      <c r="AS135" s="747"/>
      <c r="AT135" s="747"/>
      <c r="AU135" s="748"/>
      <c r="AV135" s="748"/>
      <c r="AW135" s="748"/>
      <c r="AX135" s="748"/>
      <c r="AY135" s="748"/>
      <c r="AZ135" s="748"/>
      <c r="BA135" s="748"/>
      <c r="BB135" s="748"/>
      <c r="BC135" s="748"/>
      <c r="BD135" s="748"/>
      <c r="BE135" s="748"/>
      <c r="BF135" s="748"/>
      <c r="BG135" s="748"/>
      <c r="BH135" s="748"/>
      <c r="BI135" s="748"/>
      <c r="BJ135" s="748"/>
      <c r="BK135" s="748"/>
      <c r="BL135" s="748"/>
      <c r="BM135" s="748"/>
      <c r="BN135" s="748"/>
      <c r="BO135" s="748"/>
      <c r="BP135" s="748"/>
      <c r="BQ135" s="748"/>
      <c r="BR135" s="748"/>
      <c r="BS135" s="748"/>
      <c r="BT135" s="748"/>
      <c r="BU135" s="748"/>
      <c r="BV135" s="748"/>
      <c r="BW135" s="748"/>
      <c r="BX135" s="748"/>
      <c r="BY135" s="748"/>
      <c r="BZ135" s="748"/>
      <c r="CA135" s="748"/>
      <c r="CB135" s="748"/>
      <c r="CC135" s="748"/>
      <c r="CD135" s="748"/>
      <c r="CE135" s="748"/>
      <c r="CF135" s="748"/>
      <c r="CG135" s="748"/>
      <c r="CH135" s="748"/>
      <c r="CI135" s="748"/>
      <c r="CJ135" s="748"/>
      <c r="CK135" s="748"/>
      <c r="CL135" s="748"/>
      <c r="CM135" s="748"/>
      <c r="CN135" s="748"/>
      <c r="CO135" s="748"/>
      <c r="CP135" s="748"/>
      <c r="CQ135" s="748"/>
      <c r="CR135" s="748"/>
      <c r="CS135" s="748"/>
      <c r="CT135" s="748"/>
      <c r="CU135" s="748"/>
      <c r="CV135" s="748"/>
      <c r="CW135" s="748"/>
      <c r="CX135" s="748"/>
      <c r="CY135" s="748"/>
      <c r="CZ135" s="748"/>
      <c r="DA135" s="748"/>
      <c r="DB135" s="748"/>
      <c r="DC135" s="748"/>
      <c r="DD135" s="748"/>
      <c r="DE135" s="748"/>
      <c r="DF135" s="748"/>
      <c r="DG135" s="748"/>
      <c r="DH135" s="748"/>
      <c r="DI135" s="748"/>
      <c r="DJ135" s="748"/>
      <c r="DK135" s="748"/>
      <c r="DL135" s="748"/>
      <c r="DM135" s="748"/>
      <c r="DN135" s="748"/>
      <c r="DO135" s="748"/>
      <c r="DP135" s="748"/>
      <c r="DQ135" s="748"/>
      <c r="DR135" s="748"/>
      <c r="DS135" s="748"/>
      <c r="DT135" s="748"/>
      <c r="DU135" s="748"/>
      <c r="DV135" s="748"/>
      <c r="DW135" s="748"/>
      <c r="DX135" s="748"/>
      <c r="DY135" s="748"/>
      <c r="DZ135" s="748"/>
      <c r="EA135" s="748"/>
      <c r="EB135" s="748"/>
      <c r="EC135" s="748"/>
      <c r="ED135" s="748"/>
      <c r="EE135" s="748"/>
      <c r="EF135" s="748"/>
      <c r="EG135" s="748"/>
      <c r="EH135" s="748"/>
      <c r="EI135" s="748"/>
      <c r="EJ135" s="748"/>
      <c r="EK135" s="748"/>
      <c r="EL135" s="748"/>
      <c r="EM135" s="748"/>
      <c r="EN135" s="748"/>
      <c r="EO135" s="748"/>
      <c r="EP135" s="748"/>
      <c r="EQ135" s="748"/>
      <c r="ER135" s="748"/>
      <c r="ES135" s="748"/>
      <c r="ET135" s="748"/>
      <c r="EU135" s="748"/>
      <c r="EV135" s="748"/>
      <c r="EW135" s="748"/>
      <c r="EX135" s="748"/>
      <c r="EY135" s="748"/>
      <c r="EZ135" s="748"/>
      <c r="FA135" s="748"/>
      <c r="FB135" s="748"/>
      <c r="FC135" s="748"/>
      <c r="FD135" s="748"/>
      <c r="FE135" s="748"/>
      <c r="FF135" s="748"/>
      <c r="FG135" s="748"/>
      <c r="FH135" s="748"/>
      <c r="FI135" s="748"/>
    </row>
    <row r="136" spans="6:165" ht="9">
      <c r="F136" s="747"/>
      <c r="G136" s="748"/>
      <c r="H136" s="748"/>
      <c r="I136" s="748"/>
      <c r="J136" s="748"/>
      <c r="K136" s="748"/>
      <c r="L136" s="748"/>
      <c r="M136" s="748"/>
      <c r="T136" s="748"/>
      <c r="U136" s="748"/>
      <c r="V136" s="748"/>
      <c r="W136" s="748"/>
      <c r="X136" s="748"/>
      <c r="Y136" s="748"/>
      <c r="Z136" s="748"/>
      <c r="AA136" s="748"/>
      <c r="AB136" s="748"/>
      <c r="AC136" s="748"/>
      <c r="AD136" s="748"/>
      <c r="AE136" s="748"/>
      <c r="AF136" s="747"/>
      <c r="AG136" s="747"/>
      <c r="AH136" s="747"/>
      <c r="AI136" s="747"/>
      <c r="AJ136" s="747"/>
      <c r="AK136" s="747"/>
      <c r="AL136" s="747"/>
      <c r="AM136" s="747"/>
      <c r="AN136" s="747"/>
      <c r="AO136" s="747"/>
      <c r="AP136" s="747"/>
      <c r="AQ136" s="747"/>
      <c r="AR136" s="747"/>
      <c r="AS136" s="747"/>
      <c r="AT136" s="747"/>
      <c r="AU136" s="748"/>
      <c r="AV136" s="748"/>
      <c r="AW136" s="748"/>
      <c r="AX136" s="748"/>
      <c r="AY136" s="748"/>
      <c r="AZ136" s="748"/>
      <c r="BA136" s="748"/>
      <c r="BB136" s="748"/>
      <c r="BC136" s="748"/>
      <c r="BD136" s="748"/>
      <c r="BE136" s="748"/>
      <c r="BF136" s="748"/>
      <c r="BG136" s="748"/>
      <c r="BH136" s="748"/>
      <c r="BI136" s="748"/>
      <c r="BJ136" s="748"/>
      <c r="BK136" s="748"/>
      <c r="BL136" s="748"/>
      <c r="BM136" s="748"/>
      <c r="BN136" s="748"/>
      <c r="BO136" s="748"/>
      <c r="BP136" s="748"/>
      <c r="BQ136" s="748"/>
      <c r="BR136" s="748"/>
      <c r="BS136" s="748"/>
      <c r="BT136" s="748"/>
      <c r="BU136" s="748"/>
      <c r="BV136" s="748"/>
      <c r="BW136" s="748"/>
      <c r="BX136" s="748"/>
      <c r="BY136" s="748"/>
      <c r="BZ136" s="748"/>
      <c r="CA136" s="748"/>
      <c r="CB136" s="748"/>
      <c r="CC136" s="748"/>
      <c r="CD136" s="748"/>
      <c r="CE136" s="748"/>
      <c r="CF136" s="748"/>
      <c r="CG136" s="748"/>
      <c r="CH136" s="748"/>
      <c r="CI136" s="748"/>
      <c r="CJ136" s="748"/>
      <c r="CK136" s="748"/>
      <c r="CL136" s="748"/>
      <c r="CM136" s="748"/>
      <c r="CN136" s="748"/>
      <c r="CO136" s="748"/>
      <c r="CP136" s="748"/>
      <c r="CQ136" s="748"/>
      <c r="CR136" s="748"/>
      <c r="CS136" s="748"/>
      <c r="CT136" s="748"/>
      <c r="CU136" s="748"/>
      <c r="CV136" s="748"/>
      <c r="CW136" s="748"/>
      <c r="CX136" s="748"/>
      <c r="CY136" s="748"/>
      <c r="CZ136" s="748"/>
      <c r="DA136" s="748"/>
      <c r="DB136" s="748"/>
      <c r="DC136" s="748"/>
      <c r="DD136" s="748"/>
      <c r="DE136" s="748"/>
      <c r="DF136" s="748"/>
      <c r="DG136" s="748"/>
      <c r="DH136" s="748"/>
      <c r="DI136" s="748"/>
      <c r="DJ136" s="748"/>
      <c r="DK136" s="748"/>
      <c r="DL136" s="748"/>
      <c r="DM136" s="748"/>
      <c r="DN136" s="748"/>
      <c r="DO136" s="748"/>
      <c r="DP136" s="748"/>
      <c r="DQ136" s="748"/>
      <c r="DR136" s="748"/>
      <c r="DS136" s="748"/>
      <c r="DT136" s="748"/>
      <c r="DU136" s="748"/>
      <c r="DV136" s="748"/>
      <c r="DW136" s="748"/>
      <c r="DX136" s="748"/>
      <c r="DY136" s="748"/>
      <c r="DZ136" s="748"/>
      <c r="EA136" s="748"/>
      <c r="EB136" s="748"/>
      <c r="EC136" s="748"/>
      <c r="ED136" s="748"/>
      <c r="EE136" s="748"/>
      <c r="EF136" s="748"/>
      <c r="EG136" s="748"/>
      <c r="EH136" s="748"/>
      <c r="EI136" s="748"/>
      <c r="EJ136" s="748"/>
      <c r="EK136" s="748"/>
      <c r="EL136" s="748"/>
      <c r="EM136" s="748"/>
      <c r="EN136" s="748"/>
      <c r="EO136" s="748"/>
      <c r="EP136" s="748"/>
      <c r="EQ136" s="748"/>
      <c r="ER136" s="748"/>
      <c r="ES136" s="748"/>
      <c r="ET136" s="748"/>
      <c r="EU136" s="748"/>
      <c r="EV136" s="748"/>
      <c r="EW136" s="748"/>
      <c r="EX136" s="748"/>
      <c r="EY136" s="748"/>
      <c r="EZ136" s="748"/>
      <c r="FA136" s="748"/>
      <c r="FB136" s="748"/>
      <c r="FC136" s="748"/>
      <c r="FD136" s="748"/>
      <c r="FE136" s="748"/>
      <c r="FF136" s="748"/>
      <c r="FG136" s="748"/>
      <c r="FH136" s="748"/>
      <c r="FI136" s="748"/>
    </row>
    <row r="137" spans="6:165" ht="9">
      <c r="F137" s="747"/>
      <c r="G137" s="748"/>
      <c r="H137" s="748"/>
      <c r="I137" s="748"/>
      <c r="J137" s="748"/>
      <c r="K137" s="748"/>
      <c r="L137" s="748"/>
      <c r="M137" s="748"/>
      <c r="T137" s="748"/>
      <c r="U137" s="748"/>
      <c r="V137" s="748"/>
      <c r="W137" s="748"/>
      <c r="X137" s="748"/>
      <c r="Y137" s="748"/>
      <c r="Z137" s="748"/>
      <c r="AA137" s="748"/>
      <c r="AB137" s="748"/>
      <c r="AC137" s="748"/>
      <c r="AD137" s="748"/>
      <c r="AE137" s="748"/>
      <c r="AF137" s="747"/>
      <c r="AG137" s="747"/>
      <c r="AH137" s="747"/>
      <c r="AI137" s="747"/>
      <c r="AJ137" s="747"/>
      <c r="AK137" s="747"/>
      <c r="AL137" s="747"/>
      <c r="AM137" s="747"/>
      <c r="AN137" s="747"/>
      <c r="AO137" s="747"/>
      <c r="AP137" s="747"/>
      <c r="AQ137" s="747"/>
      <c r="AR137" s="747"/>
      <c r="AS137" s="747"/>
      <c r="AT137" s="747"/>
      <c r="AU137" s="748"/>
      <c r="AV137" s="748"/>
      <c r="AW137" s="748"/>
      <c r="AX137" s="748"/>
      <c r="AY137" s="748"/>
      <c r="AZ137" s="748"/>
      <c r="BA137" s="748"/>
      <c r="BB137" s="748"/>
      <c r="BC137" s="748"/>
      <c r="BD137" s="748"/>
      <c r="BE137" s="748"/>
      <c r="BF137" s="748"/>
      <c r="BG137" s="748"/>
      <c r="BH137" s="748"/>
      <c r="BI137" s="748"/>
      <c r="BJ137" s="748"/>
      <c r="BK137" s="748"/>
      <c r="BL137" s="748"/>
      <c r="BM137" s="748"/>
      <c r="BN137" s="748"/>
      <c r="BO137" s="748"/>
      <c r="BP137" s="748"/>
      <c r="BQ137" s="748"/>
      <c r="BR137" s="748"/>
      <c r="BS137" s="748"/>
      <c r="BT137" s="748"/>
      <c r="BU137" s="748"/>
      <c r="BV137" s="748"/>
      <c r="BW137" s="748"/>
      <c r="BX137" s="748"/>
      <c r="BY137" s="748"/>
      <c r="BZ137" s="748"/>
      <c r="CA137" s="748"/>
      <c r="CB137" s="748"/>
      <c r="CC137" s="748"/>
      <c r="CD137" s="748"/>
      <c r="CE137" s="748"/>
      <c r="CF137" s="748"/>
      <c r="CG137" s="748"/>
      <c r="CH137" s="748"/>
      <c r="CI137" s="748"/>
      <c r="CJ137" s="748"/>
      <c r="CK137" s="748"/>
      <c r="CL137" s="748"/>
      <c r="CM137" s="748"/>
      <c r="CN137" s="748"/>
      <c r="CO137" s="748"/>
      <c r="CP137" s="748"/>
      <c r="CQ137" s="748"/>
      <c r="CR137" s="748"/>
      <c r="CS137" s="748"/>
      <c r="CT137" s="748"/>
      <c r="CU137" s="748"/>
      <c r="CV137" s="748"/>
      <c r="CW137" s="748"/>
      <c r="CX137" s="748"/>
      <c r="CY137" s="748"/>
      <c r="CZ137" s="748"/>
      <c r="DA137" s="748"/>
      <c r="DB137" s="748"/>
      <c r="DC137" s="748"/>
      <c r="DD137" s="748"/>
      <c r="DE137" s="748"/>
      <c r="DF137" s="748"/>
      <c r="DG137" s="748"/>
      <c r="DH137" s="748"/>
      <c r="DI137" s="748"/>
      <c r="DJ137" s="748"/>
      <c r="DK137" s="748"/>
      <c r="DL137" s="748"/>
      <c r="DM137" s="748"/>
      <c r="DN137" s="748"/>
      <c r="DO137" s="748"/>
      <c r="DP137" s="748"/>
      <c r="DQ137" s="748"/>
      <c r="DR137" s="748"/>
      <c r="DS137" s="748"/>
      <c r="DT137" s="748"/>
      <c r="DU137" s="748"/>
      <c r="DV137" s="748"/>
      <c r="DW137" s="748"/>
      <c r="DX137" s="748"/>
      <c r="DY137" s="748"/>
      <c r="DZ137" s="748"/>
      <c r="EA137" s="748"/>
      <c r="EB137" s="748"/>
      <c r="EC137" s="748"/>
      <c r="ED137" s="748"/>
      <c r="EE137" s="748"/>
      <c r="EF137" s="748"/>
      <c r="EG137" s="748"/>
      <c r="EH137" s="748"/>
      <c r="EI137" s="748"/>
      <c r="EJ137" s="748"/>
      <c r="EK137" s="748"/>
      <c r="EL137" s="748"/>
      <c r="EM137" s="748"/>
      <c r="EN137" s="748"/>
      <c r="EO137" s="748"/>
      <c r="EP137" s="748"/>
      <c r="EQ137" s="748"/>
      <c r="ER137" s="748"/>
      <c r="ES137" s="748"/>
      <c r="ET137" s="748"/>
      <c r="EU137" s="748"/>
      <c r="EV137" s="748"/>
      <c r="EW137" s="748"/>
      <c r="EX137" s="748"/>
      <c r="EY137" s="748"/>
      <c r="EZ137" s="748"/>
      <c r="FA137" s="748"/>
      <c r="FB137" s="748"/>
      <c r="FC137" s="748"/>
      <c r="FD137" s="748"/>
      <c r="FE137" s="748"/>
      <c r="FF137" s="748"/>
      <c r="FG137" s="748"/>
      <c r="FH137" s="748"/>
      <c r="FI137" s="748"/>
    </row>
    <row r="138" spans="6:165" ht="9">
      <c r="F138" s="747"/>
      <c r="G138" s="748"/>
      <c r="H138" s="748"/>
      <c r="I138" s="748"/>
      <c r="J138" s="748"/>
      <c r="K138" s="748"/>
      <c r="L138" s="748"/>
      <c r="M138" s="748"/>
      <c r="T138" s="748"/>
      <c r="U138" s="748"/>
      <c r="V138" s="748"/>
      <c r="W138" s="748"/>
      <c r="X138" s="748"/>
      <c r="Y138" s="748"/>
      <c r="Z138" s="748"/>
      <c r="AA138" s="748"/>
      <c r="AB138" s="748"/>
      <c r="AC138" s="748"/>
      <c r="AD138" s="748"/>
      <c r="AE138" s="748"/>
      <c r="AF138" s="747"/>
      <c r="AG138" s="747"/>
      <c r="AH138" s="747"/>
      <c r="AI138" s="747"/>
      <c r="AJ138" s="747"/>
      <c r="AK138" s="747"/>
      <c r="AL138" s="747"/>
      <c r="AM138" s="747"/>
      <c r="AN138" s="747"/>
      <c r="AO138" s="747"/>
      <c r="AP138" s="747"/>
      <c r="AQ138" s="747"/>
      <c r="AR138" s="747"/>
      <c r="AS138" s="747"/>
      <c r="AT138" s="747"/>
      <c r="AU138" s="748"/>
      <c r="AV138" s="748"/>
      <c r="AW138" s="748"/>
      <c r="AX138" s="748"/>
      <c r="AY138" s="748"/>
      <c r="AZ138" s="748"/>
      <c r="BA138" s="748"/>
      <c r="BB138" s="748"/>
      <c r="BC138" s="748"/>
      <c r="BD138" s="748"/>
      <c r="BE138" s="748"/>
      <c r="BF138" s="748"/>
      <c r="BG138" s="748"/>
      <c r="BH138" s="748"/>
      <c r="BI138" s="748"/>
      <c r="BJ138" s="748"/>
      <c r="BK138" s="748"/>
      <c r="BL138" s="748"/>
      <c r="BM138" s="748"/>
      <c r="BN138" s="748"/>
      <c r="BO138" s="748"/>
      <c r="BP138" s="748"/>
      <c r="BQ138" s="748"/>
      <c r="BR138" s="748"/>
      <c r="BS138" s="748"/>
      <c r="BT138" s="748"/>
      <c r="BU138" s="748"/>
      <c r="BV138" s="748"/>
      <c r="BW138" s="748"/>
      <c r="BX138" s="748"/>
      <c r="BY138" s="748"/>
      <c r="BZ138" s="748"/>
      <c r="CA138" s="748"/>
      <c r="CB138" s="748"/>
      <c r="CC138" s="748"/>
      <c r="CD138" s="748"/>
      <c r="CE138" s="748"/>
      <c r="CF138" s="748"/>
      <c r="CG138" s="748"/>
      <c r="CH138" s="748"/>
      <c r="CI138" s="748"/>
      <c r="CJ138" s="748"/>
      <c r="CK138" s="748"/>
      <c r="CL138" s="748"/>
      <c r="CM138" s="748"/>
      <c r="CN138" s="748"/>
      <c r="CO138" s="748"/>
      <c r="CP138" s="748"/>
      <c r="CQ138" s="748"/>
      <c r="CR138" s="748"/>
      <c r="CS138" s="748"/>
      <c r="CT138" s="748"/>
      <c r="CU138" s="748"/>
      <c r="CV138" s="748"/>
      <c r="CW138" s="748"/>
      <c r="CX138" s="748"/>
      <c r="CY138" s="748"/>
      <c r="CZ138" s="748"/>
      <c r="DA138" s="748"/>
      <c r="DB138" s="748"/>
      <c r="DC138" s="748"/>
      <c r="DD138" s="748"/>
      <c r="DE138" s="748"/>
      <c r="DF138" s="748"/>
      <c r="DG138" s="748"/>
      <c r="DH138" s="748"/>
      <c r="DI138" s="748"/>
      <c r="DJ138" s="748"/>
      <c r="DK138" s="748"/>
      <c r="DL138" s="748"/>
      <c r="DM138" s="748"/>
      <c r="DN138" s="748"/>
      <c r="DO138" s="748"/>
      <c r="DP138" s="748"/>
      <c r="DQ138" s="748"/>
      <c r="DR138" s="748"/>
      <c r="DS138" s="748"/>
      <c r="DT138" s="748"/>
      <c r="DU138" s="748"/>
      <c r="DV138" s="748"/>
      <c r="DW138" s="748"/>
      <c r="DX138" s="748"/>
      <c r="DY138" s="748"/>
      <c r="DZ138" s="748"/>
      <c r="EA138" s="748"/>
      <c r="EB138" s="748"/>
      <c r="EC138" s="748"/>
      <c r="ED138" s="748"/>
      <c r="EE138" s="748"/>
      <c r="EF138" s="748"/>
      <c r="EG138" s="748"/>
      <c r="EH138" s="748"/>
      <c r="EI138" s="748"/>
      <c r="EJ138" s="748"/>
      <c r="EK138" s="748"/>
      <c r="EL138" s="748"/>
      <c r="EM138" s="748"/>
      <c r="EN138" s="748"/>
      <c r="EO138" s="748"/>
      <c r="EP138" s="748"/>
      <c r="EQ138" s="748"/>
      <c r="ER138" s="748"/>
      <c r="ES138" s="748"/>
      <c r="ET138" s="748"/>
      <c r="EU138" s="748"/>
      <c r="EV138" s="748"/>
      <c r="EW138" s="748"/>
      <c r="EX138" s="748"/>
      <c r="EY138" s="748"/>
      <c r="EZ138" s="748"/>
      <c r="FA138" s="748"/>
      <c r="FB138" s="748"/>
      <c r="FC138" s="748"/>
      <c r="FD138" s="748"/>
      <c r="FE138" s="748"/>
      <c r="FF138" s="748"/>
      <c r="FG138" s="748"/>
      <c r="FH138" s="748"/>
      <c r="FI138" s="748"/>
    </row>
    <row r="139" spans="6:165" ht="9">
      <c r="F139" s="747"/>
      <c r="G139" s="748"/>
      <c r="H139" s="748"/>
      <c r="I139" s="748"/>
      <c r="J139" s="748"/>
      <c r="K139" s="748"/>
      <c r="L139" s="748"/>
      <c r="M139" s="748"/>
      <c r="T139" s="748"/>
      <c r="U139" s="748"/>
      <c r="V139" s="748"/>
      <c r="W139" s="748"/>
      <c r="X139" s="748"/>
      <c r="Y139" s="748"/>
      <c r="Z139" s="748"/>
      <c r="AA139" s="748"/>
      <c r="AB139" s="748"/>
      <c r="AC139" s="748"/>
      <c r="AD139" s="748"/>
      <c r="AE139" s="748"/>
      <c r="AF139" s="747"/>
      <c r="AG139" s="747"/>
      <c r="AH139" s="747"/>
      <c r="AI139" s="747"/>
      <c r="AJ139" s="747"/>
      <c r="AK139" s="747"/>
      <c r="AL139" s="747"/>
      <c r="AM139" s="747"/>
      <c r="AN139" s="747"/>
      <c r="AO139" s="747"/>
      <c r="AP139" s="747"/>
      <c r="AQ139" s="747"/>
      <c r="AR139" s="747"/>
      <c r="AS139" s="747"/>
      <c r="AT139" s="747"/>
      <c r="AU139" s="748"/>
      <c r="AV139" s="748"/>
      <c r="AW139" s="748"/>
      <c r="AX139" s="748"/>
      <c r="AY139" s="748"/>
      <c r="AZ139" s="748"/>
      <c r="BA139" s="748"/>
      <c r="BB139" s="748"/>
      <c r="BC139" s="748"/>
      <c r="BD139" s="748"/>
      <c r="BE139" s="748"/>
      <c r="BF139" s="748"/>
      <c r="BG139" s="748"/>
      <c r="BH139" s="748"/>
      <c r="BI139" s="748"/>
      <c r="BJ139" s="748"/>
      <c r="BK139" s="748"/>
      <c r="BL139" s="748"/>
      <c r="BM139" s="748"/>
      <c r="BN139" s="748"/>
      <c r="BO139" s="748"/>
      <c r="BP139" s="748"/>
      <c r="BQ139" s="748"/>
      <c r="BR139" s="748"/>
      <c r="BS139" s="748"/>
      <c r="BT139" s="748"/>
      <c r="BU139" s="748"/>
      <c r="BV139" s="748"/>
      <c r="BW139" s="748"/>
      <c r="BX139" s="748"/>
      <c r="BY139" s="748"/>
      <c r="BZ139" s="748"/>
      <c r="CA139" s="748"/>
      <c r="CB139" s="748"/>
      <c r="CC139" s="748"/>
      <c r="CD139" s="748"/>
      <c r="CE139" s="748"/>
      <c r="CF139" s="748"/>
      <c r="CG139" s="748"/>
      <c r="CH139" s="748"/>
      <c r="CI139" s="748"/>
      <c r="CJ139" s="748"/>
      <c r="CK139" s="748"/>
      <c r="CL139" s="748"/>
      <c r="CM139" s="748"/>
      <c r="CN139" s="748"/>
      <c r="CO139" s="748"/>
      <c r="CP139" s="748"/>
      <c r="CQ139" s="748"/>
      <c r="CR139" s="748"/>
      <c r="CS139" s="748"/>
      <c r="CT139" s="748"/>
      <c r="CU139" s="748"/>
      <c r="CV139" s="748"/>
      <c r="CW139" s="748"/>
      <c r="CX139" s="748"/>
      <c r="CY139" s="748"/>
      <c r="CZ139" s="748"/>
      <c r="DA139" s="748"/>
      <c r="DB139" s="748"/>
      <c r="DC139" s="748"/>
      <c r="DD139" s="748"/>
      <c r="DE139" s="748"/>
      <c r="DF139" s="748"/>
      <c r="DG139" s="748"/>
      <c r="DH139" s="748"/>
      <c r="DI139" s="748"/>
      <c r="DJ139" s="748"/>
      <c r="DK139" s="748"/>
      <c r="DL139" s="748"/>
      <c r="DM139" s="748"/>
      <c r="DN139" s="748"/>
      <c r="DO139" s="748"/>
      <c r="DP139" s="748"/>
      <c r="DQ139" s="748"/>
      <c r="DR139" s="748"/>
      <c r="DS139" s="748"/>
      <c r="DT139" s="748"/>
      <c r="DU139" s="748"/>
      <c r="DV139" s="748"/>
      <c r="DW139" s="748"/>
      <c r="DX139" s="748"/>
      <c r="DY139" s="748"/>
      <c r="DZ139" s="748"/>
      <c r="EA139" s="748"/>
      <c r="EB139" s="748"/>
      <c r="EC139" s="748"/>
      <c r="ED139" s="748"/>
      <c r="EE139" s="748"/>
      <c r="EF139" s="748"/>
      <c r="EG139" s="748"/>
      <c r="EH139" s="748"/>
      <c r="EI139" s="748"/>
      <c r="EJ139" s="748"/>
      <c r="EK139" s="748"/>
      <c r="EL139" s="748"/>
      <c r="EM139" s="748"/>
      <c r="EN139" s="748"/>
      <c r="EO139" s="748"/>
      <c r="EP139" s="748"/>
      <c r="EQ139" s="748"/>
      <c r="ER139" s="748"/>
      <c r="ES139" s="748"/>
      <c r="ET139" s="748"/>
      <c r="EU139" s="748"/>
      <c r="EV139" s="748"/>
      <c r="EW139" s="748"/>
      <c r="EX139" s="748"/>
      <c r="EY139" s="748"/>
      <c r="EZ139" s="748"/>
      <c r="FA139" s="748"/>
      <c r="FB139" s="748"/>
      <c r="FC139" s="748"/>
      <c r="FD139" s="748"/>
      <c r="FE139" s="748"/>
      <c r="FF139" s="748"/>
      <c r="FG139" s="748"/>
      <c r="FH139" s="748"/>
      <c r="FI139" s="748"/>
    </row>
    <row r="140" spans="6:165" ht="9">
      <c r="F140" s="747"/>
      <c r="G140" s="748"/>
      <c r="H140" s="748"/>
      <c r="I140" s="748"/>
      <c r="J140" s="748"/>
      <c r="K140" s="748"/>
      <c r="L140" s="748"/>
      <c r="M140" s="748"/>
      <c r="T140" s="748"/>
      <c r="U140" s="748"/>
      <c r="V140" s="748"/>
      <c r="W140" s="748"/>
      <c r="X140" s="748"/>
      <c r="Y140" s="748"/>
      <c r="Z140" s="748"/>
      <c r="AA140" s="748"/>
      <c r="AB140" s="748"/>
      <c r="AC140" s="748"/>
      <c r="AD140" s="748"/>
      <c r="AE140" s="748"/>
      <c r="AF140" s="747"/>
      <c r="AG140" s="747"/>
      <c r="AH140" s="747"/>
      <c r="AI140" s="747"/>
      <c r="AJ140" s="747"/>
      <c r="AK140" s="747"/>
      <c r="AL140" s="747"/>
      <c r="AM140" s="747"/>
      <c r="AN140" s="747"/>
      <c r="AO140" s="747"/>
      <c r="AP140" s="747"/>
      <c r="AQ140" s="747"/>
      <c r="AR140" s="747"/>
      <c r="AS140" s="747"/>
      <c r="AT140" s="747"/>
      <c r="AU140" s="748"/>
      <c r="AV140" s="748"/>
      <c r="AW140" s="748"/>
      <c r="AX140" s="748"/>
      <c r="AY140" s="748"/>
      <c r="AZ140" s="748"/>
      <c r="BA140" s="748"/>
      <c r="BB140" s="748"/>
      <c r="BC140" s="748"/>
      <c r="BD140" s="748"/>
      <c r="BE140" s="748"/>
      <c r="BF140" s="748"/>
      <c r="BG140" s="748"/>
      <c r="BH140" s="748"/>
      <c r="BI140" s="748"/>
      <c r="BJ140" s="748"/>
      <c r="BK140" s="748"/>
      <c r="BL140" s="748"/>
      <c r="BM140" s="748"/>
      <c r="BN140" s="748"/>
      <c r="BO140" s="748"/>
      <c r="BP140" s="748"/>
      <c r="BQ140" s="748"/>
      <c r="BR140" s="748"/>
      <c r="BS140" s="748"/>
      <c r="BT140" s="748"/>
      <c r="BU140" s="748"/>
      <c r="BV140" s="748"/>
      <c r="BW140" s="748"/>
      <c r="BX140" s="748"/>
      <c r="BY140" s="748"/>
      <c r="BZ140" s="748"/>
      <c r="CA140" s="748"/>
      <c r="CB140" s="748"/>
      <c r="CC140" s="748"/>
      <c r="CD140" s="748"/>
      <c r="CE140" s="748"/>
      <c r="CF140" s="748"/>
      <c r="CG140" s="748"/>
      <c r="CH140" s="748"/>
      <c r="CI140" s="748"/>
      <c r="CJ140" s="748"/>
      <c r="CK140" s="748"/>
      <c r="CL140" s="748"/>
      <c r="CM140" s="748"/>
      <c r="CN140" s="748"/>
      <c r="CO140" s="748"/>
      <c r="CP140" s="748"/>
      <c r="CQ140" s="748"/>
      <c r="CR140" s="748"/>
      <c r="CS140" s="748"/>
      <c r="CT140" s="748"/>
      <c r="CU140" s="748"/>
      <c r="CV140" s="748"/>
      <c r="CW140" s="748"/>
      <c r="CX140" s="748"/>
      <c r="CY140" s="748"/>
      <c r="CZ140" s="748"/>
      <c r="DA140" s="748"/>
      <c r="DB140" s="748"/>
      <c r="DC140" s="748"/>
      <c r="DD140" s="748"/>
      <c r="DE140" s="748"/>
      <c r="DF140" s="748"/>
      <c r="DG140" s="748"/>
      <c r="DH140" s="748"/>
      <c r="DI140" s="748"/>
      <c r="DJ140" s="748"/>
      <c r="DK140" s="748"/>
      <c r="DL140" s="748"/>
      <c r="DM140" s="748"/>
      <c r="DN140" s="748"/>
      <c r="DO140" s="748"/>
      <c r="DP140" s="748"/>
      <c r="DQ140" s="748"/>
      <c r="DR140" s="748"/>
      <c r="DS140" s="748"/>
      <c r="DT140" s="748"/>
      <c r="DU140" s="748"/>
      <c r="DV140" s="748"/>
      <c r="DW140" s="748"/>
      <c r="DX140" s="748"/>
      <c r="DY140" s="748"/>
      <c r="DZ140" s="748"/>
      <c r="EA140" s="748"/>
      <c r="EB140" s="748"/>
      <c r="EC140" s="748"/>
      <c r="ED140" s="748"/>
      <c r="EE140" s="748"/>
      <c r="EF140" s="748"/>
      <c r="EG140" s="748"/>
      <c r="EH140" s="748"/>
      <c r="EI140" s="748"/>
      <c r="EJ140" s="748"/>
      <c r="EK140" s="748"/>
      <c r="EL140" s="748"/>
      <c r="EM140" s="748"/>
      <c r="EN140" s="748"/>
      <c r="EO140" s="748"/>
      <c r="EP140" s="748"/>
      <c r="EQ140" s="748"/>
      <c r="ER140" s="748"/>
      <c r="ES140" s="748"/>
      <c r="ET140" s="748"/>
      <c r="EU140" s="748"/>
      <c r="EV140" s="748"/>
      <c r="EW140" s="748"/>
      <c r="EX140" s="748"/>
      <c r="EY140" s="748"/>
      <c r="EZ140" s="748"/>
      <c r="FA140" s="748"/>
      <c r="FB140" s="748"/>
      <c r="FC140" s="748"/>
      <c r="FD140" s="748"/>
      <c r="FE140" s="748"/>
      <c r="FF140" s="748"/>
      <c r="FG140" s="748"/>
      <c r="FH140" s="748"/>
      <c r="FI140" s="748"/>
    </row>
    <row r="141" spans="6:165" ht="9">
      <c r="F141" s="747"/>
      <c r="G141" s="748"/>
      <c r="H141" s="748"/>
      <c r="I141" s="748"/>
      <c r="J141" s="748"/>
      <c r="K141" s="748"/>
      <c r="L141" s="748"/>
      <c r="M141" s="748"/>
      <c r="T141" s="748"/>
      <c r="U141" s="748"/>
      <c r="V141" s="748"/>
      <c r="W141" s="748"/>
      <c r="X141" s="748"/>
      <c r="Y141" s="748"/>
      <c r="Z141" s="748"/>
      <c r="AA141" s="748"/>
      <c r="AB141" s="748"/>
      <c r="AC141" s="748"/>
      <c r="AD141" s="748"/>
      <c r="AE141" s="748"/>
      <c r="AF141" s="747"/>
      <c r="AG141" s="747"/>
      <c r="AH141" s="747"/>
      <c r="AI141" s="747"/>
      <c r="AJ141" s="747"/>
      <c r="AK141" s="747"/>
      <c r="AL141" s="747"/>
      <c r="AM141" s="747"/>
      <c r="AN141" s="747"/>
      <c r="AO141" s="747"/>
      <c r="AP141" s="747"/>
      <c r="AQ141" s="747"/>
      <c r="AR141" s="747"/>
      <c r="AS141" s="747"/>
      <c r="AT141" s="747"/>
      <c r="AU141" s="748"/>
      <c r="AV141" s="748"/>
      <c r="AW141" s="748"/>
      <c r="AX141" s="748"/>
      <c r="AY141" s="748"/>
      <c r="AZ141" s="748"/>
      <c r="BA141" s="748"/>
      <c r="BB141" s="748"/>
      <c r="BC141" s="748"/>
      <c r="BD141" s="748"/>
      <c r="BE141" s="748"/>
      <c r="BF141" s="748"/>
      <c r="BG141" s="748"/>
      <c r="BH141" s="748"/>
      <c r="BI141" s="748"/>
      <c r="BJ141" s="748"/>
      <c r="BK141" s="748"/>
      <c r="BL141" s="748"/>
      <c r="BM141" s="748"/>
      <c r="BN141" s="748"/>
      <c r="BO141" s="748"/>
      <c r="BP141" s="748"/>
      <c r="BQ141" s="748"/>
      <c r="BR141" s="748"/>
      <c r="BS141" s="748"/>
      <c r="BT141" s="748"/>
      <c r="BU141" s="748"/>
      <c r="BV141" s="748"/>
      <c r="BW141" s="748"/>
      <c r="BX141" s="748"/>
      <c r="BY141" s="748"/>
      <c r="BZ141" s="748"/>
      <c r="CA141" s="748"/>
      <c r="CB141" s="748"/>
      <c r="CC141" s="748"/>
      <c r="CD141" s="748"/>
      <c r="CE141" s="748"/>
      <c r="CF141" s="748"/>
      <c r="CG141" s="748"/>
      <c r="CH141" s="748"/>
      <c r="CI141" s="748"/>
      <c r="CJ141" s="748"/>
      <c r="CK141" s="748"/>
      <c r="CL141" s="748"/>
      <c r="CM141" s="748"/>
      <c r="CN141" s="748"/>
      <c r="CO141" s="748"/>
      <c r="CP141" s="748"/>
      <c r="CQ141" s="748"/>
      <c r="CR141" s="748"/>
      <c r="CS141" s="748"/>
      <c r="CT141" s="748"/>
      <c r="CU141" s="748"/>
      <c r="CV141" s="748"/>
      <c r="CW141" s="748"/>
      <c r="CX141" s="748"/>
      <c r="CY141" s="748"/>
      <c r="CZ141" s="748"/>
      <c r="DA141" s="748"/>
      <c r="DB141" s="748"/>
      <c r="DC141" s="748"/>
      <c r="DD141" s="748"/>
      <c r="DE141" s="748"/>
      <c r="DF141" s="748"/>
      <c r="DG141" s="748"/>
      <c r="DH141" s="748"/>
      <c r="DI141" s="748"/>
      <c r="DJ141" s="748"/>
      <c r="DK141" s="748"/>
      <c r="DL141" s="748"/>
      <c r="DM141" s="748"/>
      <c r="DN141" s="748"/>
      <c r="DO141" s="748"/>
      <c r="DP141" s="748"/>
      <c r="DQ141" s="748"/>
      <c r="DR141" s="748"/>
      <c r="DS141" s="748"/>
      <c r="DT141" s="748"/>
      <c r="DU141" s="748"/>
      <c r="DV141" s="748"/>
      <c r="DW141" s="748"/>
      <c r="DX141" s="748"/>
      <c r="DY141" s="748"/>
      <c r="DZ141" s="748"/>
      <c r="EA141" s="748"/>
      <c r="EB141" s="748"/>
      <c r="EC141" s="748"/>
      <c r="ED141" s="748"/>
      <c r="EE141" s="748"/>
      <c r="EF141" s="748"/>
      <c r="EG141" s="748"/>
      <c r="EH141" s="748"/>
      <c r="EI141" s="748"/>
      <c r="EJ141" s="748"/>
      <c r="EK141" s="748"/>
      <c r="EL141" s="748"/>
      <c r="EM141" s="748"/>
      <c r="EN141" s="748"/>
      <c r="EO141" s="748"/>
      <c r="EP141" s="748"/>
      <c r="EQ141" s="748"/>
      <c r="ER141" s="748"/>
      <c r="ES141" s="748"/>
      <c r="ET141" s="748"/>
      <c r="EU141" s="748"/>
      <c r="EV141" s="748"/>
      <c r="EW141" s="748"/>
      <c r="EX141" s="748"/>
      <c r="EY141" s="748"/>
      <c r="EZ141" s="748"/>
      <c r="FA141" s="748"/>
      <c r="FB141" s="748"/>
      <c r="FC141" s="748"/>
      <c r="FD141" s="748"/>
      <c r="FE141" s="748"/>
      <c r="FF141" s="748"/>
      <c r="FG141" s="748"/>
      <c r="FH141" s="748"/>
      <c r="FI141" s="748"/>
    </row>
    <row r="142" spans="6:165" ht="9">
      <c r="F142" s="747"/>
      <c r="G142" s="748"/>
      <c r="H142" s="748"/>
      <c r="I142" s="748"/>
      <c r="J142" s="748"/>
      <c r="K142" s="748"/>
      <c r="L142" s="748"/>
      <c r="M142" s="748"/>
      <c r="T142" s="748"/>
      <c r="U142" s="748"/>
      <c r="V142" s="748"/>
      <c r="W142" s="748"/>
      <c r="X142" s="748"/>
      <c r="Y142" s="748"/>
      <c r="Z142" s="748"/>
      <c r="AA142" s="748"/>
      <c r="AB142" s="748"/>
      <c r="AC142" s="748"/>
      <c r="AD142" s="748"/>
      <c r="AE142" s="748"/>
      <c r="AF142" s="747"/>
      <c r="AG142" s="747"/>
      <c r="AH142" s="747"/>
      <c r="AI142" s="747"/>
      <c r="AJ142" s="747"/>
      <c r="AK142" s="747"/>
      <c r="AL142" s="747"/>
      <c r="AM142" s="747"/>
      <c r="AN142" s="747"/>
      <c r="AO142" s="747"/>
      <c r="AP142" s="747"/>
      <c r="AQ142" s="747"/>
      <c r="AR142" s="747"/>
      <c r="AS142" s="747"/>
      <c r="AT142" s="747"/>
      <c r="AU142" s="748"/>
      <c r="AV142" s="748"/>
      <c r="AW142" s="748"/>
      <c r="AX142" s="748"/>
      <c r="AY142" s="748"/>
      <c r="AZ142" s="748"/>
      <c r="BA142" s="748"/>
      <c r="BB142" s="748"/>
      <c r="BC142" s="748"/>
      <c r="BD142" s="748"/>
      <c r="BE142" s="748"/>
      <c r="BF142" s="748"/>
      <c r="BG142" s="748"/>
      <c r="BH142" s="748"/>
      <c r="BI142" s="748"/>
      <c r="BJ142" s="748"/>
      <c r="BK142" s="748"/>
      <c r="BL142" s="748"/>
      <c r="BM142" s="748"/>
      <c r="BN142" s="748"/>
      <c r="BO142" s="748"/>
      <c r="BP142" s="748"/>
      <c r="BQ142" s="748"/>
      <c r="BR142" s="748"/>
      <c r="BS142" s="748"/>
      <c r="BT142" s="748"/>
      <c r="BU142" s="748"/>
      <c r="BV142" s="748"/>
      <c r="BW142" s="748"/>
      <c r="BX142" s="748"/>
      <c r="BY142" s="748"/>
      <c r="BZ142" s="748"/>
      <c r="CA142" s="748"/>
      <c r="CB142" s="748"/>
      <c r="CC142" s="748"/>
      <c r="CD142" s="748"/>
      <c r="CE142" s="748"/>
      <c r="CF142" s="748"/>
      <c r="CG142" s="748"/>
      <c r="CH142" s="748"/>
      <c r="CI142" s="748"/>
      <c r="CJ142" s="748"/>
      <c r="CK142" s="748"/>
      <c r="CL142" s="748"/>
      <c r="CM142" s="748"/>
      <c r="CN142" s="748"/>
      <c r="CO142" s="748"/>
      <c r="CP142" s="748"/>
      <c r="CQ142" s="748"/>
      <c r="CR142" s="748"/>
      <c r="CS142" s="748"/>
      <c r="CT142" s="748"/>
      <c r="CU142" s="748"/>
      <c r="CV142" s="748"/>
      <c r="CW142" s="748"/>
      <c r="CX142" s="748"/>
      <c r="CY142" s="748"/>
      <c r="CZ142" s="748"/>
      <c r="DA142" s="748"/>
      <c r="DB142" s="748"/>
      <c r="DC142" s="748"/>
      <c r="DD142" s="748"/>
      <c r="DE142" s="748"/>
      <c r="DF142" s="748"/>
      <c r="DG142" s="748"/>
      <c r="DH142" s="748"/>
      <c r="DI142" s="748"/>
      <c r="DJ142" s="748"/>
      <c r="DK142" s="748"/>
      <c r="DL142" s="748"/>
      <c r="DM142" s="748"/>
      <c r="DN142" s="748"/>
      <c r="DO142" s="748"/>
      <c r="DP142" s="748"/>
      <c r="DQ142" s="748"/>
      <c r="DR142" s="748"/>
      <c r="DS142" s="748"/>
      <c r="DT142" s="748"/>
      <c r="DU142" s="748"/>
      <c r="DV142" s="748"/>
      <c r="DW142" s="748"/>
      <c r="DX142" s="748"/>
      <c r="DY142" s="748"/>
      <c r="DZ142" s="748"/>
      <c r="EA142" s="748"/>
      <c r="EB142" s="748"/>
      <c r="EC142" s="748"/>
      <c r="ED142" s="748"/>
      <c r="EE142" s="748"/>
      <c r="EF142" s="748"/>
      <c r="EG142" s="748"/>
      <c r="EH142" s="748"/>
      <c r="EI142" s="748"/>
      <c r="EJ142" s="748"/>
      <c r="EK142" s="748"/>
      <c r="EL142" s="748"/>
      <c r="EM142" s="748"/>
      <c r="EN142" s="748"/>
      <c r="EO142" s="748"/>
      <c r="EP142" s="748"/>
      <c r="EQ142" s="748"/>
      <c r="ER142" s="748"/>
      <c r="ES142" s="748"/>
      <c r="ET142" s="748"/>
      <c r="EU142" s="748"/>
      <c r="EV142" s="748"/>
      <c r="EW142" s="748"/>
      <c r="EX142" s="748"/>
      <c r="EY142" s="748"/>
      <c r="EZ142" s="748"/>
      <c r="FA142" s="748"/>
      <c r="FB142" s="748"/>
      <c r="FC142" s="748"/>
      <c r="FD142" s="748"/>
      <c r="FE142" s="748"/>
      <c r="FF142" s="748"/>
      <c r="FG142" s="748"/>
      <c r="FH142" s="748"/>
      <c r="FI142" s="748"/>
    </row>
    <row r="143" spans="6:165" ht="9">
      <c r="F143" s="747"/>
      <c r="G143" s="748"/>
      <c r="H143" s="748"/>
      <c r="I143" s="748"/>
      <c r="J143" s="748"/>
      <c r="K143" s="748"/>
      <c r="L143" s="748"/>
      <c r="M143" s="748"/>
      <c r="T143" s="748"/>
      <c r="U143" s="748"/>
      <c r="V143" s="748"/>
      <c r="W143" s="748"/>
      <c r="X143" s="748"/>
      <c r="Y143" s="748"/>
      <c r="Z143" s="748"/>
      <c r="AA143" s="748"/>
      <c r="AB143" s="748"/>
      <c r="AC143" s="748"/>
      <c r="AD143" s="748"/>
      <c r="AE143" s="748"/>
      <c r="AF143" s="747"/>
      <c r="AG143" s="747"/>
      <c r="AH143" s="747"/>
      <c r="AI143" s="747"/>
      <c r="AJ143" s="747"/>
      <c r="AK143" s="747"/>
      <c r="AL143" s="747"/>
      <c r="AM143" s="747"/>
      <c r="AN143" s="747"/>
      <c r="AO143" s="747"/>
      <c r="AP143" s="747"/>
      <c r="AQ143" s="747"/>
      <c r="AR143" s="747"/>
      <c r="AS143" s="747"/>
      <c r="AT143" s="747"/>
      <c r="AU143" s="748"/>
      <c r="AV143" s="748"/>
      <c r="AW143" s="748"/>
      <c r="AX143" s="748"/>
      <c r="AY143" s="748"/>
      <c r="AZ143" s="748"/>
      <c r="BA143" s="748"/>
      <c r="BB143" s="748"/>
      <c r="BC143" s="748"/>
      <c r="BD143" s="748"/>
      <c r="BE143" s="748"/>
      <c r="BF143" s="748"/>
      <c r="BG143" s="748"/>
      <c r="BH143" s="748"/>
      <c r="BI143" s="748"/>
      <c r="BJ143" s="748"/>
      <c r="BK143" s="748"/>
      <c r="BL143" s="748"/>
      <c r="BM143" s="748"/>
      <c r="BN143" s="748"/>
      <c r="BO143" s="748"/>
      <c r="BP143" s="748"/>
      <c r="BQ143" s="748"/>
      <c r="BR143" s="748"/>
      <c r="BS143" s="748"/>
      <c r="BT143" s="748"/>
      <c r="BU143" s="748"/>
      <c r="BV143" s="748"/>
      <c r="BW143" s="748"/>
      <c r="BX143" s="748"/>
      <c r="BY143" s="748"/>
      <c r="BZ143" s="748"/>
      <c r="CA143" s="748"/>
      <c r="CB143" s="748"/>
      <c r="CC143" s="748"/>
      <c r="CD143" s="748"/>
      <c r="CE143" s="748"/>
      <c r="CF143" s="748"/>
      <c r="CG143" s="748"/>
      <c r="CH143" s="748"/>
      <c r="CI143" s="748"/>
      <c r="CJ143" s="748"/>
      <c r="CK143" s="748"/>
      <c r="CL143" s="748"/>
      <c r="CM143" s="748"/>
      <c r="CN143" s="748"/>
      <c r="CO143" s="748"/>
      <c r="CP143" s="748"/>
      <c r="CQ143" s="748"/>
      <c r="CR143" s="748"/>
      <c r="CS143" s="748"/>
      <c r="CT143" s="748"/>
      <c r="CU143" s="748"/>
      <c r="CV143" s="748"/>
      <c r="CW143" s="748"/>
      <c r="CX143" s="748"/>
      <c r="CY143" s="748"/>
      <c r="CZ143" s="748"/>
      <c r="DA143" s="748"/>
      <c r="DB143" s="748"/>
      <c r="DC143" s="748"/>
      <c r="DD143" s="748"/>
      <c r="DE143" s="748"/>
      <c r="DF143" s="748"/>
      <c r="DG143" s="748"/>
      <c r="DH143" s="748"/>
      <c r="DI143" s="748"/>
      <c r="DJ143" s="748"/>
      <c r="DK143" s="748"/>
      <c r="DL143" s="748"/>
      <c r="DM143" s="748"/>
      <c r="DN143" s="748"/>
      <c r="DO143" s="748"/>
      <c r="DP143" s="748"/>
      <c r="DQ143" s="748"/>
      <c r="DR143" s="748"/>
      <c r="DS143" s="748"/>
      <c r="DT143" s="748"/>
      <c r="DU143" s="748"/>
      <c r="DV143" s="748"/>
      <c r="DW143" s="748"/>
      <c r="DX143" s="748"/>
      <c r="DY143" s="748"/>
      <c r="DZ143" s="748"/>
      <c r="EA143" s="748"/>
      <c r="EB143" s="748"/>
      <c r="EC143" s="748"/>
      <c r="ED143" s="748"/>
      <c r="EE143" s="748"/>
      <c r="EF143" s="748"/>
      <c r="EG143" s="748"/>
      <c r="EH143" s="748"/>
      <c r="EI143" s="748"/>
      <c r="EJ143" s="748"/>
      <c r="EK143" s="748"/>
      <c r="EL143" s="748"/>
      <c r="EM143" s="748"/>
      <c r="EN143" s="748"/>
      <c r="EO143" s="748"/>
      <c r="EP143" s="748"/>
      <c r="EQ143" s="748"/>
      <c r="ER143" s="748"/>
      <c r="ES143" s="748"/>
      <c r="ET143" s="748"/>
      <c r="EU143" s="748"/>
      <c r="EV143" s="748"/>
      <c r="EW143" s="748"/>
      <c r="EX143" s="748"/>
      <c r="EY143" s="748"/>
      <c r="EZ143" s="748"/>
      <c r="FA143" s="748"/>
      <c r="FB143" s="748"/>
      <c r="FC143" s="748"/>
      <c r="FD143" s="748"/>
      <c r="FE143" s="748"/>
      <c r="FF143" s="748"/>
      <c r="FG143" s="748"/>
      <c r="FH143" s="748"/>
      <c r="FI143" s="748"/>
    </row>
    <row r="144" spans="6:165" ht="9">
      <c r="F144" s="747"/>
      <c r="G144" s="748"/>
      <c r="H144" s="748"/>
      <c r="I144" s="748"/>
      <c r="J144" s="748"/>
      <c r="K144" s="748"/>
      <c r="L144" s="748"/>
      <c r="M144" s="748"/>
      <c r="T144" s="748"/>
      <c r="U144" s="748"/>
      <c r="V144" s="748"/>
      <c r="W144" s="748"/>
      <c r="X144" s="748"/>
      <c r="Y144" s="748"/>
      <c r="Z144" s="748"/>
      <c r="AA144" s="748"/>
      <c r="AB144" s="748"/>
      <c r="AC144" s="748"/>
      <c r="AD144" s="748"/>
      <c r="AE144" s="748"/>
      <c r="AF144" s="748"/>
      <c r="AG144" s="748"/>
      <c r="AH144" s="748"/>
      <c r="AI144" s="748"/>
      <c r="AJ144" s="748"/>
      <c r="AK144" s="748"/>
      <c r="AL144" s="748"/>
      <c r="AM144" s="747"/>
      <c r="AN144" s="747"/>
      <c r="AO144" s="748"/>
      <c r="AP144" s="748"/>
      <c r="AQ144" s="748"/>
      <c r="AR144" s="748"/>
      <c r="AS144" s="748"/>
      <c r="AT144" s="748"/>
      <c r="AU144" s="748"/>
      <c r="AV144" s="748"/>
      <c r="AW144" s="748"/>
      <c r="AX144" s="748"/>
      <c r="AY144" s="748"/>
      <c r="AZ144" s="748"/>
      <c r="BA144" s="748"/>
      <c r="BB144" s="748"/>
      <c r="BC144" s="748"/>
      <c r="BD144" s="748"/>
      <c r="BE144" s="748"/>
      <c r="BF144" s="748"/>
      <c r="BG144" s="748"/>
      <c r="BH144" s="748"/>
      <c r="BI144" s="748"/>
      <c r="BJ144" s="748"/>
      <c r="BK144" s="748"/>
      <c r="BL144" s="748"/>
      <c r="BM144" s="748"/>
      <c r="BN144" s="748"/>
      <c r="BO144" s="748"/>
      <c r="BP144" s="748"/>
      <c r="BQ144" s="748"/>
      <c r="BR144" s="748"/>
      <c r="BS144" s="748"/>
      <c r="BT144" s="748"/>
      <c r="BU144" s="748"/>
      <c r="BV144" s="748"/>
      <c r="BW144" s="748"/>
      <c r="BX144" s="748"/>
      <c r="BY144" s="748"/>
      <c r="BZ144" s="748"/>
      <c r="CA144" s="748"/>
      <c r="CB144" s="748"/>
      <c r="CC144" s="748"/>
      <c r="CD144" s="748"/>
      <c r="CE144" s="748"/>
      <c r="CF144" s="748"/>
      <c r="CG144" s="748"/>
      <c r="CH144" s="748"/>
      <c r="CI144" s="748"/>
      <c r="CJ144" s="748"/>
      <c r="CK144" s="748"/>
      <c r="CL144" s="748"/>
      <c r="CM144" s="748"/>
      <c r="CN144" s="748"/>
      <c r="CO144" s="748"/>
      <c r="CP144" s="748"/>
      <c r="CQ144" s="748"/>
      <c r="CR144" s="748"/>
      <c r="CS144" s="748"/>
      <c r="CT144" s="748"/>
      <c r="CU144" s="748"/>
      <c r="CV144" s="748"/>
      <c r="CW144" s="748"/>
      <c r="CX144" s="748"/>
      <c r="CY144" s="748"/>
      <c r="CZ144" s="748"/>
      <c r="DA144" s="748"/>
      <c r="DB144" s="748"/>
      <c r="DC144" s="748"/>
      <c r="DD144" s="748"/>
      <c r="DE144" s="748"/>
      <c r="DF144" s="748"/>
      <c r="DG144" s="748"/>
      <c r="DH144" s="748"/>
      <c r="DI144" s="748"/>
      <c r="DJ144" s="748"/>
      <c r="DK144" s="748"/>
      <c r="DL144" s="748"/>
      <c r="DM144" s="748"/>
      <c r="DN144" s="748"/>
      <c r="DO144" s="748"/>
      <c r="DP144" s="748"/>
      <c r="DQ144" s="748"/>
      <c r="DR144" s="748"/>
      <c r="DS144" s="748"/>
      <c r="DT144" s="748"/>
      <c r="DU144" s="748"/>
      <c r="DV144" s="748"/>
      <c r="DW144" s="748"/>
      <c r="DX144" s="748"/>
      <c r="DY144" s="748"/>
      <c r="DZ144" s="748"/>
      <c r="EA144" s="748"/>
      <c r="EB144" s="748"/>
      <c r="EC144" s="748"/>
      <c r="ED144" s="748"/>
      <c r="EE144" s="748"/>
      <c r="EF144" s="748"/>
      <c r="EG144" s="748"/>
      <c r="EH144" s="748"/>
      <c r="EI144" s="748"/>
      <c r="EJ144" s="748"/>
      <c r="EK144" s="748"/>
      <c r="EL144" s="748"/>
      <c r="EM144" s="748"/>
      <c r="EN144" s="748"/>
      <c r="EO144" s="748"/>
      <c r="EP144" s="748"/>
      <c r="EQ144" s="748"/>
      <c r="ER144" s="748"/>
      <c r="ES144" s="748"/>
      <c r="ET144" s="748"/>
      <c r="EU144" s="748"/>
      <c r="EV144" s="748"/>
      <c r="EW144" s="748"/>
      <c r="EX144" s="748"/>
      <c r="EY144" s="748"/>
      <c r="EZ144" s="748"/>
      <c r="FA144" s="748"/>
      <c r="FB144" s="748"/>
      <c r="FC144" s="748"/>
      <c r="FD144" s="748"/>
      <c r="FE144" s="748"/>
      <c r="FF144" s="748"/>
      <c r="FG144" s="748"/>
      <c r="FH144" s="748"/>
      <c r="FI144" s="748"/>
    </row>
    <row r="145" spans="6:165" ht="9">
      <c r="F145" s="748"/>
      <c r="G145" s="748"/>
      <c r="H145" s="748"/>
      <c r="I145" s="748"/>
      <c r="J145" s="748"/>
      <c r="K145" s="748"/>
      <c r="L145" s="748"/>
      <c r="M145" s="748"/>
      <c r="T145" s="748"/>
      <c r="U145" s="748"/>
      <c r="V145" s="748"/>
      <c r="W145" s="748"/>
      <c r="X145" s="748"/>
      <c r="Y145" s="748"/>
      <c r="Z145" s="748"/>
      <c r="AA145" s="748"/>
      <c r="AB145" s="748"/>
      <c r="AC145" s="748"/>
      <c r="AD145" s="748"/>
      <c r="AE145" s="748"/>
      <c r="AF145" s="748"/>
      <c r="AG145" s="748"/>
      <c r="AH145" s="748"/>
      <c r="AI145" s="748"/>
      <c r="AJ145" s="748"/>
      <c r="AK145" s="748"/>
      <c r="AL145" s="748"/>
      <c r="AM145" s="747"/>
      <c r="AN145" s="747"/>
      <c r="AO145" s="748"/>
      <c r="AP145" s="748"/>
      <c r="AQ145" s="748"/>
      <c r="AR145" s="748"/>
      <c r="AS145" s="748"/>
      <c r="AT145" s="748"/>
      <c r="AU145" s="748"/>
      <c r="AV145" s="748"/>
      <c r="AW145" s="748"/>
      <c r="AX145" s="748"/>
      <c r="AY145" s="748"/>
      <c r="AZ145" s="748"/>
      <c r="BA145" s="748"/>
      <c r="BB145" s="748"/>
      <c r="BC145" s="748"/>
      <c r="BD145" s="748"/>
      <c r="BE145" s="748"/>
      <c r="BF145" s="748"/>
      <c r="BG145" s="748"/>
      <c r="BH145" s="748"/>
      <c r="BI145" s="748"/>
      <c r="BJ145" s="748"/>
      <c r="BK145" s="748"/>
      <c r="BL145" s="748"/>
      <c r="BM145" s="748"/>
      <c r="BN145" s="748"/>
      <c r="BO145" s="748"/>
      <c r="BP145" s="748"/>
      <c r="BQ145" s="748"/>
      <c r="BR145" s="748"/>
      <c r="BS145" s="748"/>
      <c r="BT145" s="748"/>
      <c r="BU145" s="748"/>
      <c r="BV145" s="748"/>
      <c r="BW145" s="748"/>
      <c r="BX145" s="748"/>
      <c r="BY145" s="748"/>
      <c r="BZ145" s="748"/>
      <c r="CA145" s="748"/>
      <c r="CB145" s="748"/>
      <c r="CC145" s="748"/>
      <c r="CD145" s="748"/>
      <c r="CE145" s="748"/>
      <c r="CF145" s="748"/>
      <c r="CG145" s="748"/>
      <c r="CH145" s="748"/>
      <c r="CI145" s="748"/>
      <c r="CJ145" s="748"/>
      <c r="CK145" s="748"/>
      <c r="CL145" s="748"/>
      <c r="CM145" s="748"/>
      <c r="CN145" s="748"/>
      <c r="CO145" s="748"/>
      <c r="CP145" s="748"/>
      <c r="CQ145" s="748"/>
      <c r="CR145" s="748"/>
      <c r="CS145" s="748"/>
      <c r="CT145" s="748"/>
      <c r="CU145" s="748"/>
      <c r="CV145" s="748"/>
      <c r="CW145" s="748"/>
      <c r="CX145" s="748"/>
      <c r="CY145" s="748"/>
      <c r="CZ145" s="748"/>
      <c r="DA145" s="748"/>
      <c r="DB145" s="748"/>
      <c r="DC145" s="748"/>
      <c r="DD145" s="748"/>
      <c r="DE145" s="748"/>
      <c r="DF145" s="748"/>
      <c r="DG145" s="748"/>
      <c r="DH145" s="748"/>
      <c r="DI145" s="748"/>
      <c r="DJ145" s="748"/>
      <c r="DK145" s="748"/>
      <c r="DL145" s="748"/>
      <c r="DM145" s="748"/>
      <c r="DN145" s="748"/>
      <c r="DO145" s="748"/>
      <c r="DP145" s="748"/>
      <c r="DQ145" s="748"/>
      <c r="DR145" s="748"/>
      <c r="DS145" s="748"/>
      <c r="DT145" s="748"/>
      <c r="DU145" s="748"/>
      <c r="DV145" s="748"/>
      <c r="DW145" s="748"/>
      <c r="DX145" s="748"/>
      <c r="DY145" s="748"/>
      <c r="DZ145" s="748"/>
      <c r="EA145" s="748"/>
      <c r="EB145" s="748"/>
      <c r="EC145" s="748"/>
      <c r="ED145" s="748"/>
      <c r="EE145" s="748"/>
      <c r="EF145" s="748"/>
      <c r="EG145" s="748"/>
      <c r="EH145" s="748"/>
      <c r="EI145" s="748"/>
      <c r="EJ145" s="748"/>
      <c r="EK145" s="748"/>
      <c r="EL145" s="748"/>
      <c r="EM145" s="748"/>
      <c r="EN145" s="748"/>
      <c r="EO145" s="748"/>
      <c r="EP145" s="748"/>
      <c r="EQ145" s="748"/>
      <c r="ER145" s="748"/>
      <c r="ES145" s="748"/>
      <c r="ET145" s="748"/>
      <c r="EU145" s="748"/>
      <c r="EV145" s="748"/>
      <c r="EW145" s="748"/>
      <c r="EX145" s="748"/>
      <c r="EY145" s="748"/>
      <c r="EZ145" s="748"/>
      <c r="FA145" s="748"/>
      <c r="FB145" s="748"/>
      <c r="FC145" s="748"/>
      <c r="FD145" s="748"/>
      <c r="FE145" s="748"/>
      <c r="FF145" s="748"/>
      <c r="FG145" s="748"/>
      <c r="FH145" s="748"/>
      <c r="FI145" s="748"/>
    </row>
    <row r="146" spans="6:165" ht="9">
      <c r="F146" s="748"/>
      <c r="G146" s="748"/>
      <c r="H146" s="748"/>
      <c r="I146" s="748"/>
      <c r="J146" s="748"/>
      <c r="K146" s="748"/>
      <c r="L146" s="748"/>
      <c r="M146" s="748"/>
      <c r="T146" s="748"/>
      <c r="U146" s="748"/>
      <c r="V146" s="748"/>
      <c r="W146" s="748"/>
      <c r="X146" s="748"/>
      <c r="Y146" s="748"/>
      <c r="Z146" s="748"/>
      <c r="AA146" s="748"/>
      <c r="AB146" s="748"/>
      <c r="AC146" s="748"/>
      <c r="AD146" s="748"/>
      <c r="AE146" s="748"/>
      <c r="AF146" s="748"/>
      <c r="AG146" s="748"/>
      <c r="AH146" s="748"/>
      <c r="AI146" s="748"/>
      <c r="AJ146" s="748"/>
      <c r="AK146" s="748"/>
      <c r="AL146" s="748"/>
      <c r="AM146" s="747"/>
      <c r="AN146" s="747"/>
      <c r="AO146" s="748"/>
      <c r="AP146" s="748"/>
      <c r="AQ146" s="748"/>
      <c r="AR146" s="748"/>
      <c r="AS146" s="748"/>
      <c r="AT146" s="748"/>
      <c r="AU146" s="748"/>
      <c r="AV146" s="748"/>
      <c r="AW146" s="748"/>
      <c r="AX146" s="748"/>
      <c r="AY146" s="748"/>
      <c r="AZ146" s="748"/>
      <c r="BA146" s="748"/>
      <c r="BB146" s="748"/>
      <c r="BC146" s="748"/>
      <c r="BD146" s="748"/>
      <c r="BE146" s="748"/>
      <c r="BF146" s="748"/>
      <c r="BG146" s="748"/>
      <c r="BH146" s="748"/>
      <c r="BI146" s="748"/>
      <c r="BJ146" s="748"/>
      <c r="BK146" s="748"/>
      <c r="BL146" s="748"/>
      <c r="BM146" s="748"/>
      <c r="BN146" s="748"/>
      <c r="BO146" s="748"/>
      <c r="BP146" s="748"/>
      <c r="BQ146" s="748"/>
      <c r="BR146" s="748"/>
      <c r="BS146" s="748"/>
      <c r="BT146" s="748"/>
      <c r="BU146" s="748"/>
      <c r="BV146" s="748"/>
      <c r="BW146" s="748"/>
      <c r="BX146" s="748"/>
      <c r="BY146" s="748"/>
      <c r="BZ146" s="748"/>
      <c r="CA146" s="748"/>
      <c r="CB146" s="748"/>
      <c r="CC146" s="748"/>
      <c r="CD146" s="748"/>
      <c r="CE146" s="748"/>
      <c r="CF146" s="748"/>
      <c r="CG146" s="748"/>
      <c r="CH146" s="748"/>
      <c r="CI146" s="748"/>
      <c r="CJ146" s="748"/>
      <c r="CK146" s="748"/>
      <c r="CL146" s="748"/>
      <c r="CM146" s="748"/>
      <c r="CN146" s="748"/>
      <c r="CO146" s="748"/>
      <c r="CP146" s="748"/>
      <c r="CQ146" s="748"/>
      <c r="CR146" s="748"/>
      <c r="CS146" s="748"/>
      <c r="CT146" s="748"/>
      <c r="CU146" s="748"/>
      <c r="CV146" s="748"/>
      <c r="CW146" s="748"/>
      <c r="CX146" s="748"/>
      <c r="CY146" s="748"/>
      <c r="CZ146" s="748"/>
      <c r="DA146" s="748"/>
      <c r="DB146" s="748"/>
      <c r="DC146" s="748"/>
      <c r="DD146" s="748"/>
      <c r="DE146" s="748"/>
      <c r="DF146" s="748"/>
      <c r="DG146" s="748"/>
      <c r="DH146" s="748"/>
      <c r="DI146" s="748"/>
      <c r="DJ146" s="748"/>
      <c r="DK146" s="748"/>
      <c r="DL146" s="748"/>
      <c r="DM146" s="748"/>
      <c r="DN146" s="748"/>
      <c r="DO146" s="748"/>
      <c r="DP146" s="748"/>
      <c r="DQ146" s="748"/>
      <c r="DR146" s="748"/>
      <c r="DS146" s="748"/>
      <c r="DT146" s="748"/>
      <c r="DU146" s="748"/>
      <c r="DV146" s="748"/>
      <c r="DW146" s="748"/>
      <c r="DX146" s="748"/>
      <c r="DY146" s="748"/>
      <c r="DZ146" s="748"/>
      <c r="EA146" s="748"/>
      <c r="EB146" s="748"/>
      <c r="EC146" s="748"/>
      <c r="ED146" s="748"/>
      <c r="EE146" s="748"/>
      <c r="EF146" s="748"/>
      <c r="EG146" s="748"/>
      <c r="EH146" s="748"/>
      <c r="EI146" s="748"/>
      <c r="EJ146" s="748"/>
      <c r="EK146" s="748"/>
      <c r="EL146" s="748"/>
      <c r="EM146" s="748"/>
      <c r="EN146" s="748"/>
      <c r="EO146" s="748"/>
      <c r="EP146" s="748"/>
      <c r="EQ146" s="748"/>
      <c r="ER146" s="748"/>
      <c r="ES146" s="748"/>
      <c r="ET146" s="748"/>
      <c r="EU146" s="748"/>
      <c r="EV146" s="748"/>
      <c r="EW146" s="748"/>
      <c r="EX146" s="748"/>
      <c r="EY146" s="748"/>
      <c r="EZ146" s="748"/>
      <c r="FA146" s="748"/>
      <c r="FB146" s="748"/>
      <c r="FC146" s="748"/>
      <c r="FD146" s="748"/>
      <c r="FE146" s="748"/>
      <c r="FF146" s="748"/>
      <c r="FG146" s="748"/>
      <c r="FH146" s="748"/>
      <c r="FI146" s="748"/>
    </row>
    <row r="147" spans="6:165" ht="9">
      <c r="F147" s="748"/>
      <c r="G147" s="748"/>
      <c r="H147" s="748"/>
      <c r="I147" s="748"/>
      <c r="J147" s="748"/>
      <c r="K147" s="748"/>
      <c r="L147" s="748"/>
      <c r="M147" s="748"/>
      <c r="T147" s="748"/>
      <c r="U147" s="748"/>
      <c r="V147" s="748"/>
      <c r="W147" s="748"/>
      <c r="X147" s="748"/>
      <c r="Y147" s="748"/>
      <c r="Z147" s="748"/>
      <c r="AA147" s="748"/>
      <c r="AB147" s="748"/>
      <c r="AC147" s="748"/>
      <c r="AD147" s="748"/>
      <c r="AE147" s="748"/>
      <c r="AF147" s="748"/>
      <c r="AG147" s="748"/>
      <c r="AH147" s="748"/>
      <c r="AI147" s="748"/>
      <c r="AJ147" s="748"/>
      <c r="AK147" s="748"/>
      <c r="AL147" s="748"/>
      <c r="AM147" s="747"/>
      <c r="AN147" s="747"/>
      <c r="AO147" s="748"/>
      <c r="AP147" s="748"/>
      <c r="AQ147" s="748"/>
      <c r="AR147" s="748"/>
      <c r="AS147" s="748"/>
      <c r="AT147" s="748"/>
      <c r="AU147" s="748"/>
      <c r="AV147" s="748"/>
      <c r="AW147" s="748"/>
      <c r="AX147" s="748"/>
      <c r="AY147" s="748"/>
      <c r="AZ147" s="748"/>
      <c r="BA147" s="748"/>
      <c r="BB147" s="748"/>
      <c r="BC147" s="748"/>
      <c r="BD147" s="748"/>
      <c r="BE147" s="748"/>
      <c r="BF147" s="748"/>
      <c r="BG147" s="748"/>
      <c r="BH147" s="748"/>
      <c r="BI147" s="748"/>
      <c r="BJ147" s="748"/>
      <c r="BK147" s="748"/>
      <c r="BL147" s="748"/>
      <c r="BM147" s="748"/>
      <c r="BN147" s="748"/>
      <c r="BO147" s="748"/>
      <c r="BP147" s="748"/>
      <c r="BQ147" s="748"/>
      <c r="BR147" s="748"/>
      <c r="BS147" s="748"/>
      <c r="BT147" s="748"/>
      <c r="BU147" s="748"/>
      <c r="BV147" s="748"/>
      <c r="BW147" s="748"/>
      <c r="BX147" s="748"/>
      <c r="BY147" s="748"/>
      <c r="BZ147" s="748"/>
      <c r="CA147" s="748"/>
      <c r="CB147" s="748"/>
      <c r="CC147" s="748"/>
      <c r="CD147" s="748"/>
      <c r="CE147" s="748"/>
      <c r="CF147" s="748"/>
      <c r="CG147" s="748"/>
      <c r="CH147" s="748"/>
      <c r="CI147" s="748"/>
      <c r="CJ147" s="748"/>
      <c r="CK147" s="748"/>
      <c r="CL147" s="748"/>
      <c r="CM147" s="748"/>
      <c r="CN147" s="748"/>
      <c r="CO147" s="748"/>
      <c r="CP147" s="748"/>
      <c r="CQ147" s="748"/>
      <c r="CR147" s="748"/>
      <c r="CS147" s="748"/>
      <c r="CT147" s="748"/>
      <c r="CU147" s="748"/>
      <c r="CV147" s="748"/>
      <c r="CW147" s="748"/>
      <c r="CX147" s="748"/>
      <c r="CY147" s="748"/>
      <c r="CZ147" s="748"/>
      <c r="DA147" s="748"/>
      <c r="DB147" s="748"/>
      <c r="DC147" s="748"/>
      <c r="DD147" s="748"/>
      <c r="DE147" s="748"/>
      <c r="DF147" s="748"/>
      <c r="DG147" s="748"/>
      <c r="DH147" s="748"/>
      <c r="DI147" s="748"/>
      <c r="DJ147" s="748"/>
      <c r="DK147" s="748"/>
      <c r="DL147" s="748"/>
      <c r="DM147" s="748"/>
      <c r="DN147" s="748"/>
      <c r="DO147" s="748"/>
      <c r="DP147" s="748"/>
      <c r="DQ147" s="748"/>
      <c r="DR147" s="748"/>
      <c r="DS147" s="748"/>
      <c r="DT147" s="748"/>
      <c r="DU147" s="748"/>
      <c r="DV147" s="748"/>
      <c r="DW147" s="748"/>
      <c r="DX147" s="748"/>
      <c r="DY147" s="748"/>
      <c r="DZ147" s="748"/>
      <c r="EA147" s="748"/>
      <c r="EB147" s="748"/>
      <c r="EC147" s="748"/>
      <c r="ED147" s="748"/>
      <c r="EE147" s="748"/>
      <c r="EF147" s="748"/>
      <c r="EG147" s="748"/>
      <c r="EH147" s="748"/>
      <c r="EI147" s="748"/>
      <c r="EJ147" s="748"/>
      <c r="EK147" s="748"/>
      <c r="EL147" s="748"/>
      <c r="EM147" s="748"/>
      <c r="EN147" s="748"/>
      <c r="EO147" s="748"/>
      <c r="EP147" s="748"/>
      <c r="EQ147" s="748"/>
      <c r="ER147" s="748"/>
      <c r="ES147" s="748"/>
      <c r="ET147" s="748"/>
      <c r="EU147" s="748"/>
      <c r="EV147" s="748"/>
      <c r="EW147" s="748"/>
      <c r="EX147" s="748"/>
      <c r="EY147" s="748"/>
      <c r="EZ147" s="748"/>
      <c r="FA147" s="748"/>
      <c r="FB147" s="748"/>
      <c r="FC147" s="748"/>
      <c r="FD147" s="748"/>
      <c r="FE147" s="748"/>
      <c r="FF147" s="748"/>
      <c r="FG147" s="748"/>
      <c r="FH147" s="748"/>
      <c r="FI147" s="748"/>
    </row>
    <row r="148" spans="6:165" ht="9">
      <c r="F148" s="748"/>
      <c r="G148" s="748"/>
      <c r="H148" s="748"/>
      <c r="I148" s="748"/>
      <c r="J148" s="748"/>
      <c r="K148" s="748"/>
      <c r="L148" s="748"/>
      <c r="M148" s="748"/>
      <c r="T148" s="748"/>
      <c r="U148" s="748"/>
      <c r="V148" s="748"/>
      <c r="W148" s="748"/>
      <c r="X148" s="748"/>
      <c r="Y148" s="748"/>
      <c r="Z148" s="748"/>
      <c r="AA148" s="748"/>
      <c r="AB148" s="748"/>
      <c r="AC148" s="748"/>
      <c r="AD148" s="748"/>
      <c r="AE148" s="748"/>
      <c r="AF148" s="748"/>
      <c r="AG148" s="748"/>
      <c r="AH148" s="748"/>
      <c r="AI148" s="748"/>
      <c r="AJ148" s="748"/>
      <c r="AK148" s="748"/>
      <c r="AL148" s="748"/>
      <c r="AM148" s="747"/>
      <c r="AN148" s="747"/>
      <c r="AO148" s="748"/>
      <c r="AP148" s="748"/>
      <c r="AQ148" s="748"/>
      <c r="AR148" s="748"/>
      <c r="AS148" s="748"/>
      <c r="AT148" s="748"/>
      <c r="AU148" s="748"/>
      <c r="AV148" s="748"/>
      <c r="AW148" s="748"/>
      <c r="AX148" s="748"/>
      <c r="AY148" s="748"/>
      <c r="AZ148" s="748"/>
      <c r="BA148" s="748"/>
      <c r="BB148" s="748"/>
      <c r="BC148" s="748"/>
      <c r="BD148" s="748"/>
      <c r="BE148" s="748"/>
      <c r="BF148" s="748"/>
      <c r="BG148" s="748"/>
      <c r="BH148" s="748"/>
      <c r="BI148" s="748"/>
      <c r="BJ148" s="748"/>
      <c r="BK148" s="748"/>
      <c r="BL148" s="748"/>
      <c r="BM148" s="748"/>
      <c r="BN148" s="748"/>
      <c r="BO148" s="748"/>
      <c r="BP148" s="748"/>
      <c r="BQ148" s="748"/>
      <c r="BR148" s="748"/>
      <c r="BS148" s="748"/>
      <c r="BT148" s="748"/>
      <c r="BU148" s="748"/>
      <c r="BV148" s="748"/>
      <c r="BW148" s="748"/>
      <c r="BX148" s="748"/>
      <c r="BY148" s="748"/>
      <c r="BZ148" s="748"/>
      <c r="CA148" s="748"/>
      <c r="CB148" s="748"/>
      <c r="CC148" s="748"/>
      <c r="CD148" s="748"/>
      <c r="CE148" s="748"/>
      <c r="CF148" s="748"/>
      <c r="CG148" s="748"/>
      <c r="CH148" s="748"/>
      <c r="CI148" s="748"/>
      <c r="CJ148" s="748"/>
      <c r="CK148" s="748"/>
      <c r="CL148" s="748"/>
      <c r="CM148" s="748"/>
      <c r="CN148" s="748"/>
      <c r="CO148" s="748"/>
      <c r="CP148" s="748"/>
      <c r="CQ148" s="748"/>
      <c r="CR148" s="748"/>
      <c r="CS148" s="748"/>
      <c r="CT148" s="748"/>
      <c r="CU148" s="748"/>
      <c r="CV148" s="748"/>
      <c r="CW148" s="748"/>
      <c r="CX148" s="748"/>
      <c r="CY148" s="748"/>
      <c r="CZ148" s="748"/>
      <c r="DA148" s="748"/>
      <c r="DB148" s="748"/>
      <c r="DC148" s="748"/>
      <c r="DD148" s="748"/>
      <c r="DE148" s="748"/>
      <c r="DF148" s="748"/>
      <c r="DG148" s="748"/>
      <c r="DH148" s="748"/>
      <c r="DI148" s="748"/>
      <c r="DJ148" s="748"/>
      <c r="DK148" s="748"/>
      <c r="DL148" s="748"/>
      <c r="DM148" s="748"/>
      <c r="DN148" s="748"/>
      <c r="DO148" s="748"/>
      <c r="DP148" s="748"/>
      <c r="DQ148" s="748"/>
      <c r="DR148" s="748"/>
      <c r="DS148" s="748"/>
      <c r="DT148" s="748"/>
      <c r="DU148" s="748"/>
      <c r="DV148" s="748"/>
      <c r="DW148" s="748"/>
      <c r="DX148" s="748"/>
      <c r="DY148" s="748"/>
      <c r="DZ148" s="748"/>
      <c r="EA148" s="748"/>
      <c r="EB148" s="748"/>
      <c r="EC148" s="748"/>
      <c r="ED148" s="748"/>
      <c r="EE148" s="748"/>
      <c r="EF148" s="748"/>
      <c r="EG148" s="748"/>
      <c r="EH148" s="748"/>
      <c r="EI148" s="748"/>
      <c r="EJ148" s="748"/>
      <c r="EK148" s="748"/>
      <c r="EL148" s="748"/>
      <c r="EM148" s="748"/>
      <c r="EN148" s="748"/>
      <c r="EO148" s="748"/>
      <c r="EP148" s="748"/>
      <c r="EQ148" s="748"/>
      <c r="ER148" s="748"/>
      <c r="ES148" s="748"/>
      <c r="ET148" s="748"/>
      <c r="EU148" s="748"/>
      <c r="EV148" s="748"/>
      <c r="EW148" s="748"/>
      <c r="EX148" s="748"/>
      <c r="EY148" s="748"/>
      <c r="EZ148" s="748"/>
      <c r="FA148" s="748"/>
      <c r="FB148" s="748"/>
      <c r="FC148" s="748"/>
      <c r="FD148" s="748"/>
      <c r="FE148" s="748"/>
      <c r="FF148" s="748"/>
      <c r="FG148" s="748"/>
      <c r="FH148" s="748"/>
      <c r="FI148" s="748"/>
    </row>
    <row r="149" spans="6:165" ht="9">
      <c r="F149" s="748"/>
      <c r="G149" s="748"/>
      <c r="H149" s="748"/>
      <c r="I149" s="748"/>
      <c r="J149" s="748"/>
      <c r="K149" s="748"/>
      <c r="L149" s="748"/>
      <c r="M149" s="748"/>
      <c r="T149" s="748"/>
      <c r="U149" s="748"/>
      <c r="V149" s="748"/>
      <c r="W149" s="748"/>
      <c r="X149" s="748"/>
      <c r="Y149" s="748"/>
      <c r="Z149" s="748"/>
      <c r="AA149" s="748"/>
      <c r="AB149" s="748"/>
      <c r="AC149" s="748"/>
      <c r="AD149" s="748"/>
      <c r="AE149" s="748"/>
      <c r="AF149" s="748"/>
      <c r="AG149" s="748"/>
      <c r="AH149" s="748"/>
      <c r="AI149" s="748"/>
      <c r="AJ149" s="748"/>
      <c r="AK149" s="748"/>
      <c r="AL149" s="748"/>
      <c r="AM149" s="747"/>
      <c r="AN149" s="747"/>
      <c r="AO149" s="748"/>
      <c r="AP149" s="748"/>
      <c r="AQ149" s="748"/>
      <c r="AR149" s="748"/>
      <c r="AS149" s="748"/>
      <c r="AT149" s="748"/>
      <c r="AU149" s="748"/>
      <c r="AV149" s="748"/>
      <c r="AW149" s="748"/>
      <c r="AX149" s="748"/>
      <c r="AY149" s="748"/>
      <c r="AZ149" s="748"/>
      <c r="BA149" s="748"/>
      <c r="BB149" s="748"/>
      <c r="BC149" s="748"/>
      <c r="BD149" s="748"/>
      <c r="BE149" s="748"/>
      <c r="BF149" s="748"/>
      <c r="BG149" s="748"/>
      <c r="BH149" s="748"/>
      <c r="BI149" s="748"/>
      <c r="BJ149" s="748"/>
      <c r="BK149" s="748"/>
      <c r="BL149" s="748"/>
      <c r="BM149" s="748"/>
      <c r="BN149" s="748"/>
      <c r="BO149" s="748"/>
      <c r="BP149" s="748"/>
      <c r="BQ149" s="748"/>
      <c r="BR149" s="748"/>
      <c r="BS149" s="748"/>
      <c r="BT149" s="748"/>
      <c r="BU149" s="748"/>
      <c r="BV149" s="748"/>
      <c r="BW149" s="748"/>
      <c r="BX149" s="748"/>
      <c r="BY149" s="748"/>
      <c r="BZ149" s="748"/>
      <c r="CA149" s="748"/>
      <c r="CB149" s="748"/>
      <c r="CC149" s="748"/>
      <c r="CD149" s="748"/>
      <c r="CE149" s="748"/>
      <c r="CF149" s="748"/>
      <c r="CG149" s="748"/>
      <c r="CH149" s="748"/>
      <c r="CI149" s="748"/>
      <c r="CJ149" s="748"/>
      <c r="CK149" s="748"/>
      <c r="CL149" s="748"/>
      <c r="CM149" s="748"/>
      <c r="CN149" s="748"/>
      <c r="CO149" s="748"/>
      <c r="CP149" s="748"/>
      <c r="CQ149" s="748"/>
      <c r="CR149" s="748"/>
      <c r="CS149" s="748"/>
      <c r="CT149" s="748"/>
      <c r="CU149" s="748"/>
      <c r="CV149" s="748"/>
      <c r="CW149" s="748"/>
      <c r="CX149" s="748"/>
      <c r="CY149" s="748"/>
      <c r="CZ149" s="748"/>
      <c r="DA149" s="748"/>
      <c r="DB149" s="748"/>
      <c r="DC149" s="748"/>
      <c r="DD149" s="748"/>
      <c r="DE149" s="748"/>
      <c r="DF149" s="748"/>
      <c r="DG149" s="748"/>
      <c r="DH149" s="748"/>
      <c r="DI149" s="748"/>
      <c r="DJ149" s="748"/>
      <c r="DK149" s="748"/>
      <c r="DL149" s="748"/>
      <c r="DM149" s="748"/>
      <c r="DN149" s="748"/>
      <c r="DO149" s="748"/>
      <c r="DP149" s="748"/>
      <c r="DQ149" s="748"/>
      <c r="DR149" s="748"/>
      <c r="DS149" s="748"/>
      <c r="DT149" s="748"/>
      <c r="DU149" s="748"/>
      <c r="DV149" s="748"/>
      <c r="DW149" s="748"/>
      <c r="DX149" s="748"/>
      <c r="DY149" s="748"/>
      <c r="DZ149" s="748"/>
      <c r="EA149" s="748"/>
      <c r="EB149" s="748"/>
      <c r="EC149" s="748"/>
      <c r="ED149" s="748"/>
      <c r="EE149" s="748"/>
      <c r="EF149" s="748"/>
      <c r="EG149" s="748"/>
      <c r="EH149" s="748"/>
      <c r="EI149" s="748"/>
      <c r="EJ149" s="748"/>
      <c r="EK149" s="748"/>
      <c r="EL149" s="748"/>
      <c r="EM149" s="748"/>
      <c r="EN149" s="748"/>
      <c r="EO149" s="748"/>
      <c r="EP149" s="748"/>
      <c r="EQ149" s="748"/>
      <c r="ER149" s="748"/>
      <c r="ES149" s="748"/>
      <c r="ET149" s="748"/>
      <c r="EU149" s="748"/>
      <c r="EV149" s="748"/>
      <c r="EW149" s="748"/>
      <c r="EX149" s="748"/>
      <c r="EY149" s="748"/>
      <c r="EZ149" s="748"/>
      <c r="FA149" s="748"/>
      <c r="FB149" s="748"/>
      <c r="FC149" s="748"/>
      <c r="FD149" s="748"/>
      <c r="FE149" s="748"/>
      <c r="FF149" s="748"/>
      <c r="FG149" s="748"/>
      <c r="FH149" s="748"/>
      <c r="FI149" s="748"/>
    </row>
    <row r="150" spans="6:165" ht="9">
      <c r="F150" s="748"/>
      <c r="G150" s="748"/>
      <c r="H150" s="748"/>
      <c r="I150" s="748"/>
      <c r="J150" s="748"/>
      <c r="K150" s="748"/>
      <c r="L150" s="748"/>
      <c r="M150" s="748"/>
      <c r="T150" s="748"/>
      <c r="U150" s="748"/>
      <c r="V150" s="748"/>
      <c r="W150" s="748"/>
      <c r="X150" s="748"/>
      <c r="Y150" s="748"/>
      <c r="Z150" s="748"/>
      <c r="AA150" s="748"/>
      <c r="AB150" s="748"/>
      <c r="AC150" s="748"/>
      <c r="AD150" s="748"/>
      <c r="AE150" s="748"/>
      <c r="AF150" s="748"/>
      <c r="AG150" s="748"/>
      <c r="AH150" s="748"/>
      <c r="AI150" s="748"/>
      <c r="AJ150" s="748"/>
      <c r="AK150" s="748"/>
      <c r="AL150" s="748"/>
      <c r="AM150" s="747"/>
      <c r="AN150" s="747"/>
      <c r="AO150" s="748"/>
      <c r="AP150" s="748"/>
      <c r="AQ150" s="748"/>
      <c r="AR150" s="748"/>
      <c r="AS150" s="748"/>
      <c r="AT150" s="748"/>
      <c r="AU150" s="748"/>
      <c r="AV150" s="748"/>
      <c r="AW150" s="748"/>
      <c r="AX150" s="748"/>
      <c r="AY150" s="748"/>
      <c r="AZ150" s="748"/>
      <c r="BA150" s="748"/>
      <c r="BB150" s="748"/>
      <c r="BC150" s="748"/>
      <c r="BD150" s="748"/>
      <c r="BE150" s="748"/>
      <c r="BF150" s="748"/>
      <c r="BG150" s="748"/>
      <c r="BH150" s="748"/>
      <c r="BI150" s="748"/>
      <c r="BJ150" s="748"/>
      <c r="BK150" s="748"/>
      <c r="BL150" s="748"/>
      <c r="BM150" s="748"/>
      <c r="BN150" s="748"/>
      <c r="BO150" s="748"/>
      <c r="BP150" s="748"/>
      <c r="BQ150" s="748"/>
      <c r="BR150" s="748"/>
      <c r="BS150" s="748"/>
      <c r="BT150" s="748"/>
      <c r="BU150" s="748"/>
      <c r="BV150" s="748"/>
      <c r="BW150" s="748"/>
      <c r="BX150" s="748"/>
      <c r="BY150" s="748"/>
      <c r="BZ150" s="748"/>
      <c r="CA150" s="748"/>
      <c r="CB150" s="748"/>
      <c r="CC150" s="748"/>
      <c r="CD150" s="748"/>
      <c r="CE150" s="748"/>
      <c r="CF150" s="748"/>
      <c r="CG150" s="748"/>
      <c r="CH150" s="748"/>
      <c r="CI150" s="748"/>
      <c r="CJ150" s="748"/>
      <c r="CK150" s="748"/>
      <c r="CL150" s="748"/>
      <c r="CM150" s="748"/>
      <c r="CN150" s="748"/>
      <c r="CO150" s="748"/>
      <c r="CP150" s="748"/>
      <c r="CQ150" s="748"/>
      <c r="CR150" s="748"/>
      <c r="CS150" s="748"/>
      <c r="CT150" s="748"/>
      <c r="CU150" s="748"/>
      <c r="CV150" s="748"/>
      <c r="CW150" s="748"/>
      <c r="CX150" s="748"/>
      <c r="CY150" s="748"/>
      <c r="CZ150" s="748"/>
      <c r="DA150" s="748"/>
      <c r="DB150" s="748"/>
      <c r="DC150" s="748"/>
      <c r="DD150" s="748"/>
      <c r="DE150" s="748"/>
      <c r="DF150" s="748"/>
      <c r="DG150" s="748"/>
      <c r="DH150" s="748"/>
      <c r="DI150" s="748"/>
      <c r="DJ150" s="748"/>
      <c r="DK150" s="748"/>
      <c r="DL150" s="748"/>
      <c r="DM150" s="748"/>
      <c r="DN150" s="748"/>
      <c r="DO150" s="748"/>
      <c r="DP150" s="748"/>
      <c r="DQ150" s="748"/>
      <c r="DR150" s="748"/>
      <c r="DS150" s="748"/>
      <c r="DT150" s="748"/>
      <c r="DU150" s="748"/>
      <c r="DV150" s="748"/>
      <c r="DW150" s="748"/>
      <c r="DX150" s="748"/>
      <c r="DY150" s="748"/>
      <c r="DZ150" s="748"/>
      <c r="EA150" s="748"/>
      <c r="EB150" s="748"/>
      <c r="EC150" s="748"/>
      <c r="ED150" s="748"/>
      <c r="EE150" s="748"/>
      <c r="EF150" s="748"/>
      <c r="EG150" s="748"/>
      <c r="EH150" s="748"/>
      <c r="EI150" s="748"/>
      <c r="EJ150" s="748"/>
      <c r="EK150" s="748"/>
      <c r="EL150" s="748"/>
      <c r="EM150" s="748"/>
      <c r="EN150" s="748"/>
      <c r="EO150" s="748"/>
      <c r="EP150" s="748"/>
      <c r="EQ150" s="748"/>
      <c r="ER150" s="748"/>
      <c r="ES150" s="748"/>
      <c r="ET150" s="748"/>
      <c r="EU150" s="748"/>
      <c r="EV150" s="748"/>
      <c r="EW150" s="748"/>
      <c r="EX150" s="748"/>
      <c r="EY150" s="748"/>
      <c r="EZ150" s="748"/>
      <c r="FA150" s="748"/>
      <c r="FB150" s="748"/>
      <c r="FC150" s="748"/>
      <c r="FD150" s="748"/>
      <c r="FE150" s="748"/>
      <c r="FF150" s="748"/>
      <c r="FG150" s="748"/>
      <c r="FH150" s="748"/>
      <c r="FI150" s="748"/>
    </row>
    <row r="151" spans="6:165" ht="9">
      <c r="F151" s="748"/>
      <c r="G151" s="748"/>
      <c r="H151" s="748"/>
      <c r="I151" s="748"/>
      <c r="J151" s="748"/>
      <c r="K151" s="748"/>
      <c r="L151" s="748"/>
      <c r="M151" s="748"/>
      <c r="T151" s="748"/>
      <c r="U151" s="748"/>
      <c r="V151" s="748"/>
      <c r="W151" s="748"/>
      <c r="X151" s="748"/>
      <c r="Y151" s="748"/>
      <c r="Z151" s="748"/>
      <c r="AA151" s="748"/>
      <c r="AB151" s="748"/>
      <c r="AC151" s="748"/>
      <c r="AD151" s="748"/>
      <c r="AE151" s="748"/>
      <c r="AF151" s="748"/>
      <c r="AG151" s="748"/>
      <c r="AH151" s="748"/>
      <c r="AI151" s="748"/>
      <c r="AJ151" s="748"/>
      <c r="AK151" s="748"/>
      <c r="AL151" s="748"/>
      <c r="AM151" s="747"/>
      <c r="AN151" s="747"/>
      <c r="AO151" s="748"/>
      <c r="AP151" s="748"/>
      <c r="AQ151" s="748"/>
      <c r="AR151" s="748"/>
      <c r="AS151" s="748"/>
      <c r="AT151" s="748"/>
      <c r="AU151" s="748"/>
      <c r="AV151" s="748"/>
      <c r="AW151" s="748"/>
      <c r="AX151" s="748"/>
      <c r="AY151" s="748"/>
      <c r="AZ151" s="748"/>
      <c r="BA151" s="748"/>
      <c r="BB151" s="748"/>
      <c r="BC151" s="748"/>
      <c r="BD151" s="748"/>
      <c r="BE151" s="748"/>
      <c r="BF151" s="748"/>
      <c r="BG151" s="748"/>
      <c r="BH151" s="748"/>
      <c r="BI151" s="748"/>
      <c r="BJ151" s="748"/>
      <c r="BK151" s="748"/>
      <c r="BL151" s="748"/>
      <c r="BM151" s="748"/>
      <c r="BN151" s="748"/>
      <c r="BO151" s="748"/>
      <c r="BP151" s="748"/>
      <c r="BQ151" s="748"/>
      <c r="BR151" s="748"/>
      <c r="BS151" s="748"/>
      <c r="BT151" s="748"/>
      <c r="BU151" s="748"/>
      <c r="BV151" s="748"/>
      <c r="BW151" s="748"/>
      <c r="BX151" s="748"/>
      <c r="BY151" s="748"/>
      <c r="BZ151" s="748"/>
      <c r="CA151" s="748"/>
      <c r="CB151" s="748"/>
      <c r="CC151" s="748"/>
      <c r="CD151" s="748"/>
      <c r="CE151" s="748"/>
      <c r="CF151" s="748"/>
      <c r="CG151" s="748"/>
      <c r="CH151" s="748"/>
      <c r="CI151" s="748"/>
      <c r="CJ151" s="748"/>
      <c r="CK151" s="748"/>
      <c r="CL151" s="748"/>
      <c r="CM151" s="748"/>
      <c r="CN151" s="748"/>
      <c r="CO151" s="748"/>
      <c r="CP151" s="748"/>
      <c r="CQ151" s="748"/>
      <c r="CR151" s="748"/>
      <c r="CS151" s="748"/>
      <c r="CT151" s="748"/>
      <c r="CU151" s="748"/>
      <c r="CV151" s="748"/>
      <c r="CW151" s="748"/>
      <c r="CX151" s="748"/>
      <c r="CY151" s="748"/>
      <c r="CZ151" s="748"/>
      <c r="DA151" s="748"/>
      <c r="DB151" s="748"/>
      <c r="DC151" s="748"/>
      <c r="DD151" s="748"/>
      <c r="DE151" s="748"/>
      <c r="DF151" s="748"/>
      <c r="DG151" s="748"/>
      <c r="DH151" s="748"/>
      <c r="DI151" s="748"/>
      <c r="DJ151" s="748"/>
      <c r="DK151" s="748"/>
      <c r="DL151" s="748"/>
      <c r="DM151" s="748"/>
      <c r="DN151" s="748"/>
      <c r="DO151" s="748"/>
      <c r="DP151" s="748"/>
      <c r="DQ151" s="748"/>
      <c r="DR151" s="748"/>
      <c r="DS151" s="748"/>
      <c r="DT151" s="748"/>
      <c r="DU151" s="748"/>
      <c r="DV151" s="748"/>
      <c r="DW151" s="748"/>
      <c r="DX151" s="748"/>
      <c r="DY151" s="748"/>
      <c r="DZ151" s="748"/>
      <c r="EA151" s="748"/>
      <c r="EB151" s="748"/>
      <c r="EC151" s="748"/>
      <c r="ED151" s="748"/>
      <c r="EE151" s="748"/>
      <c r="EF151" s="748"/>
      <c r="EG151" s="748"/>
      <c r="EH151" s="748"/>
      <c r="EI151" s="748"/>
      <c r="EJ151" s="748"/>
      <c r="EK151" s="748"/>
      <c r="EL151" s="748"/>
      <c r="EM151" s="748"/>
      <c r="EN151" s="748"/>
      <c r="EO151" s="748"/>
      <c r="EP151" s="748"/>
      <c r="EQ151" s="748"/>
      <c r="ER151" s="748"/>
      <c r="ES151" s="748"/>
      <c r="ET151" s="748"/>
      <c r="EU151" s="748"/>
      <c r="EV151" s="748"/>
      <c r="EW151" s="748"/>
      <c r="EX151" s="748"/>
      <c r="EY151" s="748"/>
      <c r="EZ151" s="748"/>
      <c r="FA151" s="748"/>
      <c r="FB151" s="748"/>
      <c r="FC151" s="748"/>
      <c r="FD151" s="748"/>
      <c r="FE151" s="748"/>
      <c r="FF151" s="748"/>
      <c r="FG151" s="748"/>
      <c r="FH151" s="748"/>
      <c r="FI151" s="748"/>
    </row>
    <row r="152" spans="6:165" ht="9">
      <c r="F152" s="748"/>
      <c r="G152" s="748"/>
      <c r="H152" s="748"/>
      <c r="I152" s="748"/>
      <c r="J152" s="748"/>
      <c r="K152" s="748"/>
      <c r="L152" s="748"/>
      <c r="M152" s="748"/>
      <c r="T152" s="748"/>
      <c r="U152" s="748"/>
      <c r="V152" s="748"/>
      <c r="W152" s="748"/>
      <c r="X152" s="748"/>
      <c r="Y152" s="748"/>
      <c r="Z152" s="748"/>
      <c r="AA152" s="748"/>
      <c r="AB152" s="748"/>
      <c r="AC152" s="748"/>
      <c r="AD152" s="748"/>
      <c r="AE152" s="748"/>
      <c r="AF152" s="748"/>
      <c r="AG152" s="748"/>
      <c r="AH152" s="748"/>
      <c r="AI152" s="748"/>
      <c r="AJ152" s="748"/>
      <c r="AK152" s="748"/>
      <c r="AL152" s="748"/>
      <c r="AM152" s="747"/>
      <c r="AN152" s="747"/>
      <c r="AO152" s="748"/>
      <c r="AP152" s="748"/>
      <c r="AQ152" s="748"/>
      <c r="AR152" s="748"/>
      <c r="AS152" s="748"/>
      <c r="AT152" s="748"/>
      <c r="AU152" s="748"/>
      <c r="AV152" s="748"/>
      <c r="AW152" s="748"/>
      <c r="AX152" s="748"/>
      <c r="AY152" s="748"/>
      <c r="AZ152" s="748"/>
      <c r="BA152" s="748"/>
      <c r="BB152" s="748"/>
      <c r="BC152" s="748"/>
      <c r="BD152" s="748"/>
      <c r="BE152" s="748"/>
      <c r="BF152" s="748"/>
      <c r="BG152" s="748"/>
      <c r="BH152" s="748"/>
      <c r="BI152" s="748"/>
      <c r="BJ152" s="748"/>
      <c r="BK152" s="748"/>
      <c r="BL152" s="748"/>
      <c r="BM152" s="748"/>
      <c r="BN152" s="748"/>
      <c r="BO152" s="748"/>
      <c r="BP152" s="748"/>
      <c r="BQ152" s="748"/>
      <c r="BR152" s="748"/>
      <c r="BS152" s="748"/>
      <c r="BT152" s="748"/>
      <c r="BU152" s="748"/>
      <c r="BV152" s="748"/>
      <c r="BW152" s="748"/>
      <c r="BX152" s="748"/>
      <c r="BY152" s="748"/>
      <c r="BZ152" s="748"/>
      <c r="CA152" s="748"/>
      <c r="CB152" s="748"/>
      <c r="CC152" s="748"/>
      <c r="CD152" s="748"/>
      <c r="CE152" s="748"/>
      <c r="CF152" s="748"/>
      <c r="CG152" s="748"/>
      <c r="CH152" s="748"/>
      <c r="CI152" s="748"/>
      <c r="CJ152" s="748"/>
      <c r="CK152" s="748"/>
      <c r="CL152" s="748"/>
      <c r="CM152" s="748"/>
      <c r="CN152" s="748"/>
      <c r="CO152" s="748"/>
      <c r="CP152" s="748"/>
      <c r="CQ152" s="748"/>
      <c r="CR152" s="748"/>
      <c r="CS152" s="748"/>
      <c r="CT152" s="748"/>
      <c r="CU152" s="748"/>
      <c r="CV152" s="748"/>
      <c r="CW152" s="748"/>
      <c r="CX152" s="748"/>
      <c r="CY152" s="748"/>
      <c r="CZ152" s="748"/>
      <c r="DA152" s="748"/>
      <c r="DB152" s="748"/>
      <c r="DC152" s="748"/>
      <c r="DD152" s="748"/>
      <c r="DE152" s="748"/>
      <c r="DF152" s="748"/>
      <c r="DG152" s="748"/>
      <c r="DH152" s="748"/>
      <c r="DI152" s="748"/>
      <c r="DJ152" s="748"/>
      <c r="DK152" s="748"/>
      <c r="DL152" s="748"/>
      <c r="DM152" s="748"/>
      <c r="DN152" s="748"/>
      <c r="DO152" s="748"/>
      <c r="DP152" s="748"/>
      <c r="DQ152" s="748"/>
      <c r="DR152" s="748"/>
      <c r="DS152" s="748"/>
      <c r="DT152" s="748"/>
      <c r="DU152" s="748"/>
      <c r="DV152" s="748"/>
      <c r="DW152" s="748"/>
      <c r="DX152" s="748"/>
      <c r="DY152" s="748"/>
      <c r="DZ152" s="748"/>
      <c r="EA152" s="748"/>
      <c r="EB152" s="748"/>
      <c r="EC152" s="748"/>
      <c r="ED152" s="748"/>
      <c r="EE152" s="748"/>
      <c r="EF152" s="748"/>
      <c r="EG152" s="748"/>
      <c r="EH152" s="748"/>
      <c r="EI152" s="748"/>
      <c r="EJ152" s="748"/>
      <c r="EK152" s="748"/>
      <c r="EL152" s="748"/>
      <c r="EM152" s="748"/>
      <c r="EN152" s="748"/>
      <c r="EO152" s="748"/>
      <c r="EP152" s="748"/>
      <c r="EQ152" s="748"/>
      <c r="ER152" s="748"/>
      <c r="ES152" s="748"/>
      <c r="ET152" s="748"/>
      <c r="EU152" s="748"/>
      <c r="EV152" s="748"/>
      <c r="EW152" s="748"/>
      <c r="EX152" s="748"/>
      <c r="EY152" s="748"/>
      <c r="EZ152" s="748"/>
      <c r="FA152" s="748"/>
      <c r="FB152" s="748"/>
      <c r="FC152" s="748"/>
      <c r="FD152" s="748"/>
      <c r="FE152" s="748"/>
      <c r="FF152" s="748"/>
      <c r="FG152" s="748"/>
      <c r="FH152" s="748"/>
      <c r="FI152" s="748"/>
    </row>
    <row r="153" spans="6:165" ht="9">
      <c r="F153" s="748"/>
      <c r="G153" s="748"/>
      <c r="H153" s="748"/>
      <c r="I153" s="748"/>
      <c r="J153" s="748"/>
      <c r="K153" s="748"/>
      <c r="L153" s="748"/>
      <c r="M153" s="748"/>
      <c r="T153" s="748"/>
      <c r="U153" s="748"/>
      <c r="V153" s="748"/>
      <c r="W153" s="748"/>
      <c r="X153" s="748"/>
      <c r="Y153" s="748"/>
      <c r="Z153" s="748"/>
      <c r="AA153" s="748"/>
      <c r="AB153" s="748"/>
      <c r="AC153" s="748"/>
      <c r="AD153" s="748"/>
      <c r="AE153" s="748"/>
      <c r="AF153" s="748"/>
      <c r="AG153" s="748"/>
      <c r="AH153" s="748"/>
      <c r="AI153" s="748"/>
      <c r="AJ153" s="748"/>
      <c r="AK153" s="748"/>
      <c r="AL153" s="748"/>
      <c r="AM153" s="747"/>
      <c r="AN153" s="747"/>
      <c r="AO153" s="748"/>
      <c r="AP153" s="748"/>
      <c r="AQ153" s="748"/>
      <c r="AR153" s="748"/>
      <c r="AS153" s="748"/>
      <c r="AT153" s="748"/>
      <c r="AU153" s="748"/>
      <c r="AV153" s="748"/>
      <c r="AW153" s="748"/>
      <c r="AX153" s="748"/>
      <c r="AY153" s="748"/>
      <c r="AZ153" s="748"/>
      <c r="BA153" s="748"/>
      <c r="BB153" s="748"/>
      <c r="BC153" s="748"/>
      <c r="BD153" s="748"/>
      <c r="BE153" s="748"/>
      <c r="BF153" s="748"/>
      <c r="BG153" s="748"/>
      <c r="BH153" s="748"/>
      <c r="BI153" s="748"/>
      <c r="BJ153" s="748"/>
      <c r="BK153" s="748"/>
      <c r="BL153" s="748"/>
      <c r="BM153" s="748"/>
      <c r="BN153" s="748"/>
      <c r="BO153" s="748"/>
      <c r="BP153" s="748"/>
      <c r="BQ153" s="748"/>
      <c r="BR153" s="748"/>
      <c r="BS153" s="748"/>
      <c r="BT153" s="748"/>
      <c r="BU153" s="748"/>
      <c r="BV153" s="748"/>
      <c r="BW153" s="748"/>
      <c r="BX153" s="748"/>
      <c r="BY153" s="748"/>
      <c r="BZ153" s="748"/>
      <c r="CA153" s="748"/>
      <c r="CB153" s="748"/>
      <c r="CC153" s="748"/>
      <c r="CD153" s="748"/>
      <c r="CE153" s="748"/>
      <c r="CF153" s="748"/>
      <c r="CG153" s="748"/>
      <c r="CH153" s="748"/>
      <c r="CI153" s="748"/>
      <c r="CJ153" s="748"/>
      <c r="CK153" s="748"/>
      <c r="CL153" s="748"/>
      <c r="CM153" s="748"/>
      <c r="CN153" s="748"/>
      <c r="CO153" s="748"/>
      <c r="CP153" s="748"/>
      <c r="CQ153" s="748"/>
      <c r="CR153" s="748"/>
      <c r="CS153" s="748"/>
      <c r="CT153" s="748"/>
      <c r="CU153" s="748"/>
      <c r="CV153" s="748"/>
      <c r="CW153" s="748"/>
      <c r="CX153" s="748"/>
      <c r="CY153" s="748"/>
      <c r="CZ153" s="748"/>
      <c r="DA153" s="748"/>
      <c r="DB153" s="748"/>
      <c r="DC153" s="748"/>
      <c r="DD153" s="748"/>
      <c r="DE153" s="748"/>
      <c r="DF153" s="748"/>
      <c r="DG153" s="748"/>
      <c r="DH153" s="748"/>
      <c r="DI153" s="748"/>
      <c r="DJ153" s="748"/>
      <c r="DK153" s="748"/>
      <c r="DL153" s="748"/>
      <c r="DM153" s="748"/>
      <c r="DN153" s="748"/>
      <c r="DO153" s="748"/>
      <c r="DP153" s="748"/>
      <c r="DQ153" s="748"/>
      <c r="DR153" s="748"/>
      <c r="DS153" s="748"/>
      <c r="DT153" s="748"/>
      <c r="DU153" s="748"/>
      <c r="DV153" s="748"/>
      <c r="DW153" s="748"/>
      <c r="DX153" s="748"/>
      <c r="DY153" s="748"/>
      <c r="DZ153" s="748"/>
      <c r="EA153" s="748"/>
      <c r="EB153" s="748"/>
      <c r="EC153" s="748"/>
      <c r="ED153" s="748"/>
      <c r="EE153" s="748"/>
      <c r="EF153" s="748"/>
      <c r="EG153" s="748"/>
      <c r="EH153" s="748"/>
      <c r="EI153" s="748"/>
      <c r="EJ153" s="748"/>
      <c r="EK153" s="748"/>
      <c r="EL153" s="748"/>
      <c r="EM153" s="748"/>
      <c r="EN153" s="748"/>
      <c r="EO153" s="748"/>
      <c r="EP153" s="748"/>
      <c r="EQ153" s="748"/>
      <c r="ER153" s="748"/>
      <c r="ES153" s="748"/>
      <c r="ET153" s="748"/>
      <c r="EU153" s="748"/>
      <c r="EV153" s="748"/>
      <c r="EW153" s="748"/>
      <c r="EX153" s="748"/>
      <c r="EY153" s="748"/>
      <c r="EZ153" s="748"/>
      <c r="FA153" s="748"/>
      <c r="FB153" s="748"/>
      <c r="FC153" s="748"/>
      <c r="FD153" s="748"/>
      <c r="FE153" s="748"/>
      <c r="FF153" s="748"/>
      <c r="FG153" s="748"/>
      <c r="FH153" s="748"/>
      <c r="FI153" s="748"/>
    </row>
    <row r="154" spans="6:165" ht="9">
      <c r="F154" s="748"/>
      <c r="G154" s="748"/>
      <c r="H154" s="748"/>
      <c r="I154" s="748"/>
      <c r="J154" s="748"/>
      <c r="K154" s="748"/>
      <c r="L154" s="748"/>
      <c r="M154" s="748"/>
      <c r="T154" s="748"/>
      <c r="U154" s="748"/>
      <c r="V154" s="748"/>
      <c r="W154" s="748"/>
      <c r="X154" s="748"/>
      <c r="Y154" s="748"/>
      <c r="Z154" s="748"/>
      <c r="AA154" s="748"/>
      <c r="AB154" s="748"/>
      <c r="AC154" s="748"/>
      <c r="AD154" s="748"/>
      <c r="AE154" s="748"/>
      <c r="AF154" s="748"/>
      <c r="AG154" s="748"/>
      <c r="AH154" s="748"/>
      <c r="AI154" s="748"/>
      <c r="AJ154" s="748"/>
      <c r="AK154" s="748"/>
      <c r="AL154" s="748"/>
      <c r="AM154" s="747"/>
      <c r="AN154" s="747"/>
      <c r="AO154" s="748"/>
      <c r="AP154" s="748"/>
      <c r="AQ154" s="748"/>
      <c r="AR154" s="748"/>
      <c r="AS154" s="748"/>
      <c r="AT154" s="748"/>
      <c r="AU154" s="748"/>
      <c r="AV154" s="748"/>
      <c r="AW154" s="748"/>
      <c r="AX154" s="748"/>
      <c r="AY154" s="748"/>
      <c r="AZ154" s="748"/>
      <c r="BA154" s="748"/>
      <c r="BB154" s="748"/>
      <c r="BC154" s="748"/>
      <c r="BD154" s="748"/>
      <c r="BE154" s="748"/>
      <c r="BF154" s="748"/>
      <c r="BG154" s="748"/>
      <c r="BH154" s="748"/>
      <c r="BI154" s="748"/>
      <c r="BJ154" s="748"/>
      <c r="BK154" s="748"/>
      <c r="BL154" s="748"/>
      <c r="BM154" s="748"/>
      <c r="BN154" s="748"/>
      <c r="BO154" s="748"/>
      <c r="BP154" s="748"/>
      <c r="BQ154" s="748"/>
      <c r="BR154" s="748"/>
      <c r="BS154" s="748"/>
      <c r="BT154" s="748"/>
      <c r="BU154" s="748"/>
      <c r="BV154" s="748"/>
      <c r="BW154" s="748"/>
      <c r="BX154" s="748"/>
      <c r="BY154" s="748"/>
      <c r="BZ154" s="748"/>
      <c r="CA154" s="748"/>
      <c r="CB154" s="748"/>
      <c r="CC154" s="748"/>
      <c r="CD154" s="748"/>
      <c r="CE154" s="748"/>
      <c r="CF154" s="748"/>
      <c r="CG154" s="748"/>
      <c r="CH154" s="748"/>
      <c r="CI154" s="748"/>
      <c r="CJ154" s="748"/>
      <c r="CK154" s="748"/>
      <c r="CL154" s="748"/>
      <c r="CM154" s="748"/>
      <c r="CN154" s="748"/>
      <c r="CO154" s="748"/>
      <c r="CP154" s="748"/>
      <c r="CQ154" s="748"/>
      <c r="CR154" s="748"/>
      <c r="CS154" s="748"/>
      <c r="CT154" s="748"/>
      <c r="CU154" s="748"/>
      <c r="CV154" s="748"/>
      <c r="CW154" s="748"/>
      <c r="CX154" s="748"/>
      <c r="CY154" s="748"/>
      <c r="CZ154" s="748"/>
      <c r="DA154" s="748"/>
      <c r="DB154" s="748"/>
      <c r="DC154" s="748"/>
      <c r="DD154" s="748"/>
      <c r="DE154" s="748"/>
      <c r="DF154" s="748"/>
      <c r="DG154" s="748"/>
      <c r="DH154" s="748"/>
      <c r="DI154" s="748"/>
      <c r="DJ154" s="748"/>
      <c r="DK154" s="748"/>
      <c r="DL154" s="748"/>
      <c r="DM154" s="748"/>
      <c r="DN154" s="748"/>
      <c r="DO154" s="748"/>
      <c r="DP154" s="748"/>
      <c r="DQ154" s="748"/>
      <c r="DR154" s="748"/>
      <c r="DS154" s="748"/>
      <c r="DT154" s="748"/>
      <c r="DU154" s="748"/>
      <c r="DV154" s="748"/>
      <c r="DW154" s="748"/>
      <c r="DX154" s="748"/>
      <c r="DY154" s="748"/>
      <c r="DZ154" s="748"/>
      <c r="EA154" s="748"/>
      <c r="EB154" s="748"/>
      <c r="EC154" s="748"/>
      <c r="ED154" s="748"/>
      <c r="EE154" s="748"/>
      <c r="EF154" s="748"/>
      <c r="EG154" s="748"/>
      <c r="EH154" s="748"/>
      <c r="EI154" s="748"/>
      <c r="EJ154" s="748"/>
      <c r="EK154" s="748"/>
      <c r="EL154" s="748"/>
      <c r="EM154" s="748"/>
      <c r="EN154" s="748"/>
      <c r="EO154" s="748"/>
      <c r="EP154" s="748"/>
      <c r="EQ154" s="748"/>
      <c r="ER154" s="748"/>
      <c r="ES154" s="748"/>
      <c r="ET154" s="748"/>
      <c r="EU154" s="748"/>
      <c r="EV154" s="748"/>
      <c r="EW154" s="748"/>
      <c r="EX154" s="748"/>
      <c r="EY154" s="748"/>
      <c r="EZ154" s="748"/>
      <c r="FA154" s="748"/>
      <c r="FB154" s="748"/>
      <c r="FC154" s="748"/>
      <c r="FD154" s="748"/>
      <c r="FE154" s="748"/>
      <c r="FF154" s="748"/>
      <c r="FG154" s="748"/>
      <c r="FH154" s="748"/>
      <c r="FI154" s="748"/>
    </row>
    <row r="155" spans="6:165" ht="9">
      <c r="F155" s="748"/>
      <c r="G155" s="748"/>
      <c r="H155" s="748"/>
      <c r="I155" s="748"/>
      <c r="J155" s="748"/>
      <c r="K155" s="748"/>
      <c r="L155" s="748"/>
      <c r="M155" s="748"/>
      <c r="T155" s="748"/>
      <c r="U155" s="748"/>
      <c r="V155" s="748"/>
      <c r="W155" s="748"/>
      <c r="X155" s="748"/>
      <c r="Y155" s="748"/>
      <c r="Z155" s="748"/>
      <c r="AA155" s="748"/>
      <c r="AB155" s="748"/>
      <c r="AC155" s="748"/>
      <c r="AD155" s="748"/>
      <c r="AE155" s="748"/>
      <c r="AF155" s="748"/>
      <c r="AG155" s="748"/>
      <c r="AH155" s="748"/>
      <c r="AI155" s="748"/>
      <c r="AJ155" s="748"/>
      <c r="AK155" s="748"/>
      <c r="AL155" s="748"/>
      <c r="AM155" s="747"/>
      <c r="AN155" s="747"/>
      <c r="AO155" s="748"/>
      <c r="AP155" s="748"/>
      <c r="AQ155" s="748"/>
      <c r="AR155" s="748"/>
      <c r="AS155" s="748"/>
      <c r="AT155" s="748"/>
      <c r="AU155" s="748"/>
      <c r="AV155" s="748"/>
      <c r="AW155" s="748"/>
      <c r="AX155" s="748"/>
      <c r="AY155" s="748"/>
      <c r="AZ155" s="748"/>
      <c r="BA155" s="748"/>
      <c r="BB155" s="748"/>
      <c r="BC155" s="748"/>
      <c r="BD155" s="748"/>
      <c r="BE155" s="748"/>
      <c r="BF155" s="748"/>
      <c r="BG155" s="748"/>
      <c r="BH155" s="748"/>
      <c r="BI155" s="748"/>
      <c r="BJ155" s="748"/>
      <c r="BK155" s="748"/>
      <c r="BL155" s="748"/>
      <c r="BM155" s="748"/>
      <c r="BN155" s="748"/>
      <c r="BO155" s="748"/>
      <c r="BP155" s="748"/>
      <c r="BQ155" s="748"/>
      <c r="BR155" s="748"/>
      <c r="BS155" s="748"/>
      <c r="BT155" s="748"/>
      <c r="BU155" s="748"/>
      <c r="BV155" s="748"/>
      <c r="BW155" s="748"/>
      <c r="BX155" s="748"/>
      <c r="BY155" s="748"/>
      <c r="BZ155" s="748"/>
      <c r="CA155" s="748"/>
      <c r="CB155" s="748"/>
      <c r="CC155" s="748"/>
      <c r="CD155" s="748"/>
      <c r="CE155" s="748"/>
      <c r="CF155" s="748"/>
      <c r="CG155" s="748"/>
      <c r="CH155" s="748"/>
      <c r="CI155" s="748"/>
      <c r="CJ155" s="748"/>
      <c r="CK155" s="748"/>
      <c r="CL155" s="748"/>
      <c r="CM155" s="748"/>
      <c r="CN155" s="748"/>
      <c r="CO155" s="748"/>
      <c r="CP155" s="748"/>
      <c r="CQ155" s="748"/>
      <c r="CR155" s="748"/>
      <c r="CS155" s="748"/>
      <c r="CT155" s="748"/>
      <c r="CU155" s="748"/>
      <c r="CV155" s="748"/>
      <c r="CW155" s="748"/>
      <c r="CX155" s="748"/>
      <c r="CY155" s="748"/>
      <c r="CZ155" s="748"/>
      <c r="DA155" s="748"/>
      <c r="DB155" s="748"/>
      <c r="DC155" s="748"/>
      <c r="DD155" s="748"/>
      <c r="DE155" s="748"/>
      <c r="DF155" s="748"/>
      <c r="DG155" s="748"/>
      <c r="DH155" s="748"/>
      <c r="DI155" s="748"/>
      <c r="DJ155" s="748"/>
      <c r="DK155" s="748"/>
      <c r="DL155" s="748"/>
      <c r="DM155" s="748"/>
      <c r="DN155" s="748"/>
      <c r="DO155" s="748"/>
      <c r="DP155" s="748"/>
      <c r="DQ155" s="748"/>
      <c r="DR155" s="748"/>
      <c r="DS155" s="748"/>
      <c r="DT155" s="748"/>
      <c r="DU155" s="748"/>
      <c r="DV155" s="748"/>
      <c r="DW155" s="748"/>
      <c r="DX155" s="748"/>
      <c r="DY155" s="748"/>
      <c r="DZ155" s="748"/>
      <c r="EA155" s="748"/>
      <c r="EB155" s="748"/>
      <c r="EC155" s="748"/>
      <c r="ED155" s="748"/>
      <c r="EE155" s="748"/>
      <c r="EF155" s="748"/>
      <c r="EG155" s="748"/>
      <c r="EH155" s="748"/>
      <c r="EI155" s="748"/>
      <c r="EJ155" s="748"/>
      <c r="EK155" s="748"/>
      <c r="EL155" s="748"/>
      <c r="EM155" s="748"/>
      <c r="EN155" s="748"/>
      <c r="EO155" s="748"/>
      <c r="EP155" s="748"/>
      <c r="EQ155" s="748"/>
      <c r="ER155" s="748"/>
      <c r="ES155" s="748"/>
      <c r="ET155" s="748"/>
      <c r="EU155" s="748"/>
      <c r="EV155" s="748"/>
      <c r="EW155" s="748"/>
      <c r="EX155" s="748"/>
      <c r="EY155" s="748"/>
      <c r="EZ155" s="748"/>
      <c r="FA155" s="748"/>
      <c r="FB155" s="748"/>
      <c r="FC155" s="748"/>
      <c r="FD155" s="748"/>
      <c r="FE155" s="748"/>
      <c r="FF155" s="748"/>
      <c r="FG155" s="748"/>
      <c r="FH155" s="748"/>
      <c r="FI155" s="748"/>
    </row>
    <row r="156" spans="6:165" ht="9">
      <c r="F156" s="748"/>
      <c r="G156" s="748"/>
      <c r="H156" s="748"/>
      <c r="I156" s="748"/>
      <c r="J156" s="748"/>
      <c r="K156" s="748"/>
      <c r="L156" s="748"/>
      <c r="M156" s="748"/>
      <c r="T156" s="748"/>
      <c r="U156" s="748"/>
      <c r="V156" s="748"/>
      <c r="W156" s="748"/>
      <c r="X156" s="748"/>
      <c r="Y156" s="748"/>
      <c r="Z156" s="748"/>
      <c r="AA156" s="748"/>
      <c r="AB156" s="748"/>
      <c r="AC156" s="748"/>
      <c r="AD156" s="748"/>
      <c r="AE156" s="748"/>
      <c r="AF156" s="748"/>
      <c r="AG156" s="748"/>
      <c r="AH156" s="748"/>
      <c r="AI156" s="748"/>
      <c r="AJ156" s="748"/>
      <c r="AK156" s="748"/>
      <c r="AL156" s="748"/>
      <c r="AM156" s="747"/>
      <c r="AN156" s="747"/>
      <c r="AO156" s="748"/>
      <c r="AP156" s="748"/>
      <c r="AQ156" s="748"/>
      <c r="AR156" s="748"/>
      <c r="AS156" s="748"/>
      <c r="AT156" s="748"/>
      <c r="AU156" s="748"/>
      <c r="AV156" s="748"/>
      <c r="AW156" s="748"/>
      <c r="AX156" s="748"/>
      <c r="AY156" s="748"/>
      <c r="AZ156" s="748"/>
      <c r="BA156" s="748"/>
      <c r="BB156" s="748"/>
      <c r="BC156" s="748"/>
      <c r="BD156" s="748"/>
      <c r="BE156" s="748"/>
      <c r="BF156" s="748"/>
      <c r="BG156" s="748"/>
      <c r="BH156" s="748"/>
      <c r="BI156" s="748"/>
      <c r="BJ156" s="748"/>
      <c r="BK156" s="748"/>
      <c r="BL156" s="748"/>
      <c r="BM156" s="748"/>
      <c r="BN156" s="748"/>
      <c r="BO156" s="748"/>
      <c r="BP156" s="748"/>
      <c r="BQ156" s="748"/>
      <c r="BR156" s="748"/>
      <c r="BS156" s="748"/>
      <c r="BT156" s="748"/>
      <c r="BU156" s="748"/>
      <c r="BV156" s="748"/>
      <c r="BW156" s="748"/>
      <c r="BX156" s="748"/>
      <c r="BY156" s="748"/>
      <c r="BZ156" s="748"/>
      <c r="CA156" s="748"/>
      <c r="CB156" s="748"/>
      <c r="CC156" s="748"/>
      <c r="CD156" s="748"/>
      <c r="CE156" s="748"/>
      <c r="CF156" s="748"/>
      <c r="CG156" s="748"/>
      <c r="CH156" s="748"/>
      <c r="CI156" s="748"/>
      <c r="CJ156" s="748"/>
      <c r="CK156" s="748"/>
      <c r="CL156" s="748"/>
      <c r="CM156" s="748"/>
      <c r="CN156" s="748"/>
      <c r="CO156" s="748"/>
      <c r="CP156" s="748"/>
      <c r="CQ156" s="748"/>
      <c r="CR156" s="748"/>
      <c r="CS156" s="748"/>
      <c r="CT156" s="748"/>
      <c r="CU156" s="748"/>
      <c r="CV156" s="748"/>
      <c r="CW156" s="748"/>
      <c r="CX156" s="748"/>
      <c r="CY156" s="748"/>
      <c r="CZ156" s="748"/>
      <c r="DA156" s="748"/>
      <c r="DB156" s="748"/>
      <c r="DC156" s="748"/>
      <c r="DD156" s="748"/>
      <c r="DE156" s="748"/>
      <c r="DF156" s="748"/>
      <c r="DG156" s="748"/>
      <c r="DH156" s="748"/>
      <c r="DI156" s="748"/>
      <c r="DJ156" s="748"/>
      <c r="DK156" s="748"/>
      <c r="DL156" s="748"/>
      <c r="DM156" s="748"/>
      <c r="DN156" s="748"/>
      <c r="DO156" s="748"/>
      <c r="DP156" s="748"/>
      <c r="DQ156" s="748"/>
      <c r="DR156" s="748"/>
      <c r="DS156" s="748"/>
      <c r="DT156" s="748"/>
      <c r="DU156" s="748"/>
      <c r="DV156" s="748"/>
      <c r="DW156" s="748"/>
      <c r="DX156" s="748"/>
      <c r="DY156" s="748"/>
      <c r="DZ156" s="748"/>
      <c r="EA156" s="748"/>
      <c r="EB156" s="748"/>
      <c r="EC156" s="748"/>
      <c r="ED156" s="748"/>
      <c r="EE156" s="748"/>
      <c r="EF156" s="748"/>
      <c r="EG156" s="748"/>
      <c r="EH156" s="748"/>
      <c r="EI156" s="748"/>
      <c r="EJ156" s="748"/>
      <c r="EK156" s="748"/>
      <c r="EL156" s="748"/>
      <c r="EM156" s="748"/>
      <c r="EN156" s="748"/>
      <c r="EO156" s="748"/>
      <c r="EP156" s="748"/>
      <c r="EQ156" s="748"/>
      <c r="ER156" s="748"/>
      <c r="ES156" s="748"/>
      <c r="ET156" s="748"/>
      <c r="EU156" s="748"/>
      <c r="EV156" s="748"/>
      <c r="EW156" s="748"/>
      <c r="EX156" s="748"/>
      <c r="EY156" s="748"/>
      <c r="EZ156" s="748"/>
      <c r="FA156" s="748"/>
      <c r="FB156" s="748"/>
      <c r="FC156" s="748"/>
      <c r="FD156" s="748"/>
      <c r="FE156" s="748"/>
      <c r="FF156" s="748"/>
      <c r="FG156" s="748"/>
      <c r="FH156" s="748"/>
      <c r="FI156" s="748"/>
    </row>
    <row r="157" spans="6:165" ht="9">
      <c r="F157" s="748"/>
      <c r="G157" s="748"/>
      <c r="H157" s="748"/>
      <c r="I157" s="748"/>
      <c r="J157" s="748"/>
      <c r="K157" s="748"/>
      <c r="L157" s="748"/>
      <c r="M157" s="748"/>
      <c r="T157" s="748"/>
      <c r="U157" s="748"/>
      <c r="V157" s="748"/>
      <c r="W157" s="748"/>
      <c r="X157" s="748"/>
      <c r="Y157" s="748"/>
      <c r="Z157" s="748"/>
      <c r="AA157" s="748"/>
      <c r="AB157" s="748"/>
      <c r="AC157" s="748"/>
      <c r="AD157" s="748"/>
      <c r="AE157" s="748"/>
      <c r="AF157" s="748"/>
      <c r="AG157" s="748"/>
      <c r="AH157" s="748"/>
      <c r="AI157" s="748"/>
      <c r="AJ157" s="748"/>
      <c r="AK157" s="748"/>
      <c r="AL157" s="748"/>
      <c r="AM157" s="747"/>
      <c r="AN157" s="747"/>
      <c r="AO157" s="748"/>
      <c r="AP157" s="748"/>
      <c r="AQ157" s="748"/>
      <c r="AR157" s="748"/>
      <c r="AS157" s="748"/>
      <c r="AT157" s="748"/>
      <c r="AU157" s="748"/>
      <c r="AV157" s="748"/>
      <c r="AW157" s="748"/>
      <c r="AX157" s="748"/>
      <c r="AY157" s="748"/>
      <c r="AZ157" s="748"/>
      <c r="BA157" s="748"/>
      <c r="BB157" s="748"/>
      <c r="BC157" s="748"/>
      <c r="BD157" s="748"/>
      <c r="BE157" s="748"/>
      <c r="BF157" s="748"/>
      <c r="BG157" s="748"/>
      <c r="BH157" s="748"/>
      <c r="BI157" s="748"/>
      <c r="BJ157" s="748"/>
      <c r="BK157" s="748"/>
      <c r="BL157" s="748"/>
      <c r="BM157" s="748"/>
      <c r="BN157" s="748"/>
      <c r="BO157" s="748"/>
      <c r="BP157" s="748"/>
      <c r="BQ157" s="748"/>
      <c r="BR157" s="748"/>
      <c r="BS157" s="748"/>
      <c r="BT157" s="748"/>
      <c r="BU157" s="748"/>
      <c r="BV157" s="748"/>
      <c r="BW157" s="748"/>
      <c r="BX157" s="748"/>
      <c r="BY157" s="748"/>
      <c r="BZ157" s="748"/>
      <c r="CA157" s="748"/>
      <c r="CB157" s="748"/>
      <c r="CC157" s="748"/>
      <c r="CD157" s="748"/>
      <c r="CE157" s="748"/>
      <c r="CF157" s="748"/>
      <c r="CG157" s="748"/>
      <c r="CH157" s="748"/>
      <c r="CI157" s="748"/>
      <c r="CJ157" s="748"/>
      <c r="CK157" s="748"/>
      <c r="CL157" s="748"/>
      <c r="CM157" s="748"/>
      <c r="CN157" s="748"/>
      <c r="CO157" s="748"/>
      <c r="CP157" s="748"/>
      <c r="CQ157" s="748"/>
      <c r="CR157" s="748"/>
      <c r="CS157" s="748"/>
      <c r="CT157" s="748"/>
      <c r="CU157" s="748"/>
      <c r="CV157" s="748"/>
      <c r="CW157" s="748"/>
      <c r="CX157" s="748"/>
      <c r="CY157" s="748"/>
      <c r="CZ157" s="748"/>
      <c r="DA157" s="748"/>
      <c r="DB157" s="748"/>
      <c r="DC157" s="748"/>
      <c r="DD157" s="748"/>
      <c r="DE157" s="748"/>
      <c r="DF157" s="748"/>
      <c r="DG157" s="748"/>
      <c r="DH157" s="748"/>
      <c r="DI157" s="748"/>
      <c r="DJ157" s="748"/>
      <c r="DK157" s="748"/>
      <c r="DL157" s="748"/>
      <c r="DM157" s="748"/>
      <c r="DN157" s="748"/>
      <c r="DO157" s="748"/>
      <c r="DP157" s="748"/>
      <c r="DQ157" s="748"/>
      <c r="DR157" s="748"/>
      <c r="DS157" s="748"/>
      <c r="DT157" s="748"/>
      <c r="DU157" s="748"/>
      <c r="DV157" s="748"/>
      <c r="DW157" s="748"/>
      <c r="DX157" s="748"/>
      <c r="DY157" s="748"/>
      <c r="DZ157" s="748"/>
      <c r="EA157" s="748"/>
      <c r="EB157" s="748"/>
      <c r="EC157" s="748"/>
      <c r="ED157" s="748"/>
      <c r="EE157" s="748"/>
      <c r="EF157" s="748"/>
      <c r="EG157" s="748"/>
      <c r="EH157" s="748"/>
      <c r="EI157" s="748"/>
      <c r="EJ157" s="748"/>
      <c r="EK157" s="748"/>
      <c r="EL157" s="748"/>
      <c r="EM157" s="748"/>
      <c r="EN157" s="748"/>
      <c r="EO157" s="748"/>
      <c r="EP157" s="748"/>
      <c r="EQ157" s="748"/>
      <c r="ER157" s="748"/>
      <c r="ES157" s="748"/>
      <c r="ET157" s="748"/>
      <c r="EU157" s="748"/>
      <c r="EV157" s="748"/>
      <c r="EW157" s="748"/>
      <c r="EX157" s="748"/>
      <c r="EY157" s="748"/>
      <c r="EZ157" s="748"/>
      <c r="FA157" s="748"/>
      <c r="FB157" s="748"/>
      <c r="FC157" s="748"/>
      <c r="FD157" s="748"/>
      <c r="FE157" s="748"/>
      <c r="FF157" s="748"/>
      <c r="FG157" s="748"/>
      <c r="FH157" s="748"/>
      <c r="FI157" s="748"/>
    </row>
    <row r="158" spans="6:165" ht="9">
      <c r="F158" s="748"/>
      <c r="G158" s="748"/>
      <c r="H158" s="748"/>
      <c r="I158" s="748"/>
      <c r="J158" s="748"/>
      <c r="K158" s="748"/>
      <c r="L158" s="748"/>
      <c r="M158" s="748"/>
      <c r="T158" s="748"/>
      <c r="U158" s="748"/>
      <c r="V158" s="748"/>
      <c r="W158" s="748"/>
      <c r="X158" s="748"/>
      <c r="Y158" s="748"/>
      <c r="Z158" s="748"/>
      <c r="AA158" s="748"/>
      <c r="AB158" s="748"/>
      <c r="AC158" s="748"/>
      <c r="AD158" s="748"/>
      <c r="AE158" s="748"/>
      <c r="AF158" s="748"/>
      <c r="AG158" s="748"/>
      <c r="AH158" s="748"/>
      <c r="AI158" s="748"/>
      <c r="AJ158" s="748"/>
      <c r="AK158" s="748"/>
      <c r="AL158" s="748"/>
      <c r="AM158" s="747"/>
      <c r="AN158" s="747"/>
      <c r="AO158" s="748"/>
      <c r="AP158" s="748"/>
      <c r="AQ158" s="748"/>
      <c r="AR158" s="748"/>
      <c r="AS158" s="748"/>
      <c r="AT158" s="748"/>
      <c r="AU158" s="748"/>
      <c r="AV158" s="748"/>
      <c r="AW158" s="748"/>
      <c r="AX158" s="748"/>
      <c r="AY158" s="748"/>
      <c r="AZ158" s="748"/>
      <c r="BA158" s="748"/>
      <c r="BB158" s="748"/>
      <c r="BC158" s="748"/>
      <c r="BD158" s="748"/>
      <c r="BE158" s="748"/>
      <c r="BF158" s="748"/>
      <c r="BG158" s="748"/>
      <c r="BH158" s="748"/>
      <c r="BI158" s="748"/>
      <c r="BJ158" s="748"/>
      <c r="BK158" s="748"/>
      <c r="BL158" s="748"/>
      <c r="BM158" s="748"/>
      <c r="BN158" s="748"/>
      <c r="BO158" s="748"/>
      <c r="BP158" s="748"/>
      <c r="BQ158" s="748"/>
      <c r="BR158" s="748"/>
      <c r="BS158" s="748"/>
      <c r="BT158" s="748"/>
      <c r="BU158" s="748"/>
      <c r="BV158" s="748"/>
      <c r="BW158" s="748"/>
      <c r="BX158" s="748"/>
      <c r="BY158" s="748"/>
      <c r="BZ158" s="748"/>
      <c r="CA158" s="748"/>
      <c r="CB158" s="748"/>
      <c r="CC158" s="748"/>
      <c r="CD158" s="748"/>
      <c r="CE158" s="748"/>
      <c r="CF158" s="748"/>
      <c r="CG158" s="748"/>
      <c r="CH158" s="748"/>
      <c r="CI158" s="748"/>
      <c r="CJ158" s="748"/>
      <c r="CK158" s="748"/>
      <c r="CL158" s="748"/>
      <c r="CM158" s="748"/>
      <c r="CN158" s="748"/>
      <c r="CO158" s="748"/>
      <c r="CP158" s="748"/>
      <c r="CQ158" s="748"/>
      <c r="CR158" s="748"/>
      <c r="CS158" s="748"/>
      <c r="CT158" s="748"/>
      <c r="CU158" s="748"/>
      <c r="CV158" s="748"/>
      <c r="CW158" s="748"/>
      <c r="CX158" s="748"/>
      <c r="CY158" s="748"/>
      <c r="CZ158" s="748"/>
      <c r="DA158" s="748"/>
      <c r="DB158" s="748"/>
      <c r="DC158" s="748"/>
      <c r="DD158" s="748"/>
      <c r="DE158" s="748"/>
      <c r="DF158" s="748"/>
      <c r="DG158" s="748"/>
      <c r="DH158" s="748"/>
      <c r="DI158" s="748"/>
      <c r="DJ158" s="748"/>
      <c r="DK158" s="748"/>
      <c r="DL158" s="748"/>
      <c r="DM158" s="748"/>
      <c r="DN158" s="748"/>
      <c r="DO158" s="748"/>
      <c r="DP158" s="748"/>
      <c r="DQ158" s="748"/>
      <c r="DR158" s="748"/>
      <c r="DS158" s="748"/>
      <c r="DT158" s="748"/>
      <c r="DU158" s="748"/>
      <c r="DV158" s="748"/>
      <c r="DW158" s="748"/>
      <c r="DX158" s="748"/>
      <c r="DY158" s="748"/>
      <c r="DZ158" s="748"/>
      <c r="EA158" s="748"/>
      <c r="EB158" s="748"/>
      <c r="EC158" s="748"/>
      <c r="ED158" s="748"/>
      <c r="EE158" s="748"/>
      <c r="EF158" s="748"/>
      <c r="EG158" s="748"/>
      <c r="EH158" s="748"/>
      <c r="EI158" s="748"/>
      <c r="EJ158" s="748"/>
      <c r="EK158" s="748"/>
      <c r="EL158" s="748"/>
      <c r="EM158" s="748"/>
      <c r="EN158" s="748"/>
      <c r="EO158" s="748"/>
      <c r="EP158" s="748"/>
      <c r="EQ158" s="748"/>
      <c r="ER158" s="748"/>
      <c r="ES158" s="748"/>
      <c r="ET158" s="748"/>
      <c r="EU158" s="748"/>
      <c r="EV158" s="748"/>
      <c r="EW158" s="748"/>
      <c r="EX158" s="748"/>
      <c r="EY158" s="748"/>
      <c r="EZ158" s="748"/>
      <c r="FA158" s="748"/>
      <c r="FB158" s="748"/>
      <c r="FC158" s="748"/>
      <c r="FD158" s="748"/>
      <c r="FE158" s="748"/>
      <c r="FF158" s="748"/>
      <c r="FG158" s="748"/>
      <c r="FH158" s="748"/>
      <c r="FI158" s="748"/>
    </row>
    <row r="159" spans="6:165" ht="9">
      <c r="F159" s="748"/>
      <c r="G159" s="748"/>
      <c r="H159" s="748"/>
      <c r="I159" s="748"/>
      <c r="J159" s="748"/>
      <c r="K159" s="748"/>
      <c r="L159" s="748"/>
      <c r="M159" s="748"/>
      <c r="T159" s="748"/>
      <c r="U159" s="748"/>
      <c r="V159" s="748"/>
      <c r="W159" s="748"/>
      <c r="X159" s="748"/>
      <c r="Y159" s="748"/>
      <c r="Z159" s="748"/>
      <c r="AA159" s="748"/>
      <c r="AB159" s="748"/>
      <c r="AC159" s="748"/>
      <c r="AD159" s="748"/>
      <c r="AE159" s="748"/>
      <c r="AF159" s="748"/>
      <c r="AG159" s="748"/>
      <c r="AH159" s="748"/>
      <c r="AI159" s="748"/>
      <c r="AJ159" s="748"/>
      <c r="AK159" s="748"/>
      <c r="AL159" s="748"/>
      <c r="AM159" s="747"/>
      <c r="AN159" s="747"/>
      <c r="AO159" s="748"/>
      <c r="AP159" s="748"/>
      <c r="AQ159" s="748"/>
      <c r="AR159" s="748"/>
      <c r="AS159" s="748"/>
      <c r="AT159" s="748"/>
      <c r="AU159" s="748"/>
      <c r="AV159" s="748"/>
      <c r="AW159" s="748"/>
      <c r="AX159" s="748"/>
      <c r="AY159" s="748"/>
      <c r="AZ159" s="748"/>
      <c r="BA159" s="748"/>
      <c r="BB159" s="748"/>
      <c r="BC159" s="748"/>
      <c r="BD159" s="748"/>
      <c r="BE159" s="748"/>
      <c r="BF159" s="748"/>
      <c r="BG159" s="748"/>
      <c r="BH159" s="748"/>
      <c r="BI159" s="748"/>
      <c r="BJ159" s="748"/>
      <c r="BK159" s="748"/>
      <c r="BL159" s="748"/>
      <c r="BM159" s="748"/>
      <c r="BN159" s="748"/>
      <c r="BO159" s="748"/>
      <c r="BP159" s="748"/>
      <c r="BQ159" s="748"/>
      <c r="BR159" s="748"/>
      <c r="BS159" s="748"/>
      <c r="BT159" s="748"/>
      <c r="BU159" s="748"/>
      <c r="BV159" s="748"/>
      <c r="BW159" s="748"/>
      <c r="BX159" s="748"/>
      <c r="BY159" s="748"/>
      <c r="BZ159" s="748"/>
      <c r="CA159" s="748"/>
      <c r="CB159" s="748"/>
      <c r="CC159" s="748"/>
      <c r="CD159" s="748"/>
      <c r="CE159" s="748"/>
      <c r="CF159" s="748"/>
      <c r="CG159" s="748"/>
      <c r="CH159" s="748"/>
      <c r="CI159" s="748"/>
      <c r="CJ159" s="748"/>
      <c r="CK159" s="748"/>
      <c r="CL159" s="748"/>
      <c r="CM159" s="748"/>
      <c r="CN159" s="748"/>
      <c r="CO159" s="748"/>
      <c r="CP159" s="748"/>
      <c r="CQ159" s="748"/>
      <c r="CR159" s="748"/>
      <c r="CS159" s="748"/>
      <c r="CT159" s="748"/>
      <c r="CU159" s="748"/>
      <c r="CV159" s="748"/>
      <c r="CW159" s="748"/>
      <c r="CX159" s="748"/>
      <c r="CY159" s="748"/>
      <c r="CZ159" s="748"/>
      <c r="DA159" s="748"/>
      <c r="DB159" s="748"/>
      <c r="DC159" s="748"/>
      <c r="DD159" s="748"/>
      <c r="DE159" s="748"/>
      <c r="DF159" s="748"/>
      <c r="DG159" s="748"/>
      <c r="DH159" s="748"/>
      <c r="DI159" s="748"/>
      <c r="DJ159" s="748"/>
      <c r="DK159" s="748"/>
      <c r="DL159" s="748"/>
      <c r="DM159" s="748"/>
      <c r="DN159" s="748"/>
      <c r="DO159" s="748"/>
      <c r="DP159" s="748"/>
      <c r="DQ159" s="748"/>
      <c r="DR159" s="748"/>
      <c r="DS159" s="748"/>
      <c r="DT159" s="748"/>
      <c r="DU159" s="748"/>
      <c r="DV159" s="748"/>
      <c r="DW159" s="748"/>
      <c r="DX159" s="748"/>
      <c r="DY159" s="748"/>
      <c r="DZ159" s="748"/>
      <c r="EA159" s="748"/>
      <c r="EB159" s="748"/>
      <c r="EC159" s="748"/>
      <c r="ED159" s="748"/>
      <c r="EE159" s="748"/>
      <c r="EF159" s="748"/>
      <c r="EG159" s="748"/>
      <c r="EH159" s="748"/>
      <c r="EI159" s="748"/>
      <c r="EJ159" s="748"/>
      <c r="EK159" s="748"/>
      <c r="EL159" s="748"/>
      <c r="EM159" s="748"/>
      <c r="EN159" s="748"/>
      <c r="EO159" s="748"/>
      <c r="EP159" s="748"/>
      <c r="EQ159" s="748"/>
      <c r="ER159" s="748"/>
      <c r="ES159" s="748"/>
      <c r="ET159" s="748"/>
      <c r="EU159" s="748"/>
      <c r="EV159" s="748"/>
      <c r="EW159" s="748"/>
      <c r="EX159" s="748"/>
      <c r="EY159" s="748"/>
      <c r="EZ159" s="748"/>
      <c r="FA159" s="748"/>
      <c r="FB159" s="748"/>
      <c r="FC159" s="748"/>
      <c r="FD159" s="748"/>
      <c r="FE159" s="748"/>
      <c r="FF159" s="748"/>
      <c r="FG159" s="748"/>
      <c r="FH159" s="748"/>
      <c r="FI159" s="748"/>
    </row>
    <row r="160" spans="6:165" ht="9">
      <c r="F160" s="748"/>
      <c r="G160" s="748"/>
      <c r="H160" s="748"/>
      <c r="I160" s="748"/>
      <c r="J160" s="748"/>
      <c r="K160" s="748"/>
      <c r="L160" s="748"/>
      <c r="M160" s="748"/>
      <c r="T160" s="748"/>
      <c r="U160" s="748"/>
      <c r="V160" s="748"/>
      <c r="W160" s="748"/>
      <c r="X160" s="748"/>
      <c r="Y160" s="748"/>
      <c r="Z160" s="748"/>
      <c r="AA160" s="748"/>
      <c r="AB160" s="748"/>
      <c r="AC160" s="748"/>
      <c r="AD160" s="748"/>
      <c r="AE160" s="748"/>
      <c r="AF160" s="748"/>
      <c r="AG160" s="748"/>
      <c r="AH160" s="748"/>
      <c r="AI160" s="748"/>
      <c r="AJ160" s="748"/>
      <c r="AK160" s="748"/>
      <c r="AL160" s="748"/>
      <c r="AM160" s="747"/>
      <c r="AN160" s="747"/>
      <c r="AO160" s="748"/>
      <c r="AP160" s="748"/>
      <c r="AQ160" s="748"/>
      <c r="AR160" s="748"/>
      <c r="AS160" s="748"/>
      <c r="AT160" s="748"/>
      <c r="AU160" s="748"/>
      <c r="AV160" s="748"/>
      <c r="AW160" s="748"/>
      <c r="AX160" s="748"/>
      <c r="AY160" s="748"/>
      <c r="AZ160" s="748"/>
      <c r="BA160" s="748"/>
      <c r="BB160" s="748"/>
      <c r="BC160" s="748"/>
      <c r="BD160" s="748"/>
      <c r="BE160" s="748"/>
      <c r="BF160" s="748"/>
      <c r="BG160" s="748"/>
      <c r="BH160" s="748"/>
      <c r="BI160" s="748"/>
      <c r="BJ160" s="748"/>
      <c r="BK160" s="748"/>
      <c r="BL160" s="748"/>
      <c r="BM160" s="748"/>
      <c r="BN160" s="748"/>
      <c r="BO160" s="748"/>
      <c r="BP160" s="748"/>
      <c r="BQ160" s="748"/>
      <c r="BR160" s="748"/>
      <c r="BS160" s="748"/>
      <c r="BT160" s="748"/>
      <c r="BU160" s="748"/>
      <c r="BV160" s="748"/>
      <c r="BW160" s="748"/>
      <c r="BX160" s="748"/>
      <c r="BY160" s="748"/>
      <c r="BZ160" s="748"/>
      <c r="CA160" s="748"/>
      <c r="CB160" s="748"/>
      <c r="CC160" s="748"/>
      <c r="CD160" s="748"/>
      <c r="CE160" s="748"/>
      <c r="CF160" s="748"/>
      <c r="CG160" s="748"/>
      <c r="CH160" s="748"/>
      <c r="CI160" s="748"/>
      <c r="CJ160" s="748"/>
      <c r="CK160" s="748"/>
      <c r="CL160" s="748"/>
      <c r="CM160" s="748"/>
      <c r="CN160" s="748"/>
      <c r="CO160" s="748"/>
      <c r="CP160" s="748"/>
      <c r="CQ160" s="748"/>
      <c r="CR160" s="748"/>
      <c r="CS160" s="748"/>
      <c r="CT160" s="748"/>
      <c r="CU160" s="748"/>
      <c r="CV160" s="748"/>
      <c r="CW160" s="748"/>
      <c r="CX160" s="748"/>
      <c r="CY160" s="748"/>
      <c r="CZ160" s="748"/>
      <c r="DA160" s="748"/>
      <c r="DB160" s="748"/>
      <c r="DC160" s="748"/>
      <c r="DD160" s="748"/>
      <c r="DE160" s="748"/>
      <c r="DF160" s="748"/>
      <c r="DG160" s="748"/>
      <c r="DH160" s="748"/>
      <c r="DI160" s="748"/>
      <c r="DJ160" s="748"/>
      <c r="DK160" s="748"/>
      <c r="DL160" s="748"/>
      <c r="DM160" s="748"/>
      <c r="DN160" s="748"/>
      <c r="DO160" s="748"/>
      <c r="DP160" s="748"/>
      <c r="DQ160" s="748"/>
      <c r="DR160" s="748"/>
      <c r="DS160" s="748"/>
      <c r="DT160" s="748"/>
      <c r="DU160" s="748"/>
      <c r="DV160" s="748"/>
      <c r="DW160" s="748"/>
      <c r="DX160" s="748"/>
      <c r="DY160" s="748"/>
      <c r="DZ160" s="748"/>
      <c r="EA160" s="748"/>
      <c r="EB160" s="748"/>
      <c r="EC160" s="748"/>
      <c r="ED160" s="748"/>
      <c r="EE160" s="748"/>
      <c r="EF160" s="748"/>
      <c r="EG160" s="748"/>
      <c r="EH160" s="748"/>
      <c r="EI160" s="748"/>
      <c r="EJ160" s="748"/>
      <c r="EK160" s="748"/>
      <c r="EL160" s="748"/>
      <c r="EM160" s="748"/>
      <c r="EN160" s="748"/>
      <c r="EO160" s="748"/>
      <c r="EP160" s="748"/>
      <c r="EQ160" s="748"/>
      <c r="ER160" s="748"/>
      <c r="ES160" s="748"/>
      <c r="ET160" s="748"/>
      <c r="EU160" s="748"/>
      <c r="EV160" s="748"/>
      <c r="EW160" s="748"/>
      <c r="EX160" s="748"/>
      <c r="EY160" s="748"/>
      <c r="EZ160" s="748"/>
      <c r="FA160" s="748"/>
      <c r="FB160" s="748"/>
      <c r="FC160" s="748"/>
      <c r="FD160" s="748"/>
      <c r="FE160" s="748"/>
      <c r="FF160" s="748"/>
      <c r="FG160" s="748"/>
      <c r="FH160" s="748"/>
      <c r="FI160" s="748"/>
    </row>
    <row r="161" spans="6:165" ht="9">
      <c r="F161" s="748"/>
      <c r="G161" s="748"/>
      <c r="H161" s="748"/>
      <c r="I161" s="748"/>
      <c r="J161" s="748"/>
      <c r="K161" s="748"/>
      <c r="L161" s="748"/>
      <c r="M161" s="748"/>
      <c r="T161" s="748"/>
      <c r="U161" s="748"/>
      <c r="V161" s="748"/>
      <c r="W161" s="748"/>
      <c r="X161" s="748"/>
      <c r="Y161" s="748"/>
      <c r="Z161" s="748"/>
      <c r="AA161" s="748"/>
      <c r="AB161" s="748"/>
      <c r="AC161" s="748"/>
      <c r="AD161" s="748"/>
      <c r="AE161" s="748"/>
      <c r="AF161" s="748"/>
      <c r="AG161" s="748"/>
      <c r="AH161" s="748"/>
      <c r="AI161" s="748"/>
      <c r="AJ161" s="748"/>
      <c r="AK161" s="748"/>
      <c r="AL161" s="748"/>
      <c r="AM161" s="747"/>
      <c r="AN161" s="747"/>
      <c r="AO161" s="748"/>
      <c r="AP161" s="748"/>
      <c r="AQ161" s="748"/>
      <c r="AR161" s="748"/>
      <c r="AS161" s="748"/>
      <c r="AT161" s="748"/>
      <c r="AU161" s="748"/>
      <c r="AV161" s="748"/>
      <c r="AW161" s="748"/>
      <c r="AX161" s="748"/>
      <c r="AY161" s="748"/>
      <c r="AZ161" s="748"/>
      <c r="BA161" s="748"/>
      <c r="BB161" s="748"/>
      <c r="BC161" s="748"/>
      <c r="BD161" s="748"/>
      <c r="BE161" s="748"/>
      <c r="BF161" s="748"/>
      <c r="BG161" s="748"/>
      <c r="BH161" s="748"/>
      <c r="BI161" s="748"/>
      <c r="BJ161" s="748"/>
      <c r="BK161" s="748"/>
      <c r="BL161" s="748"/>
      <c r="BM161" s="748"/>
      <c r="BN161" s="748"/>
      <c r="BO161" s="748"/>
      <c r="BP161" s="748"/>
      <c r="BQ161" s="748"/>
      <c r="BR161" s="748"/>
      <c r="BS161" s="748"/>
      <c r="BT161" s="748"/>
      <c r="BU161" s="748"/>
      <c r="BV161" s="748"/>
      <c r="BW161" s="748"/>
      <c r="BX161" s="748"/>
      <c r="BY161" s="748"/>
      <c r="BZ161" s="748"/>
      <c r="CA161" s="748"/>
      <c r="CB161" s="748"/>
      <c r="CC161" s="748"/>
      <c r="CD161" s="748"/>
      <c r="CE161" s="748"/>
      <c r="CF161" s="748"/>
      <c r="CG161" s="748"/>
      <c r="CH161" s="748"/>
      <c r="CI161" s="748"/>
      <c r="CJ161" s="748"/>
      <c r="CK161" s="748"/>
      <c r="CL161" s="748"/>
      <c r="CM161" s="748"/>
      <c r="CN161" s="748"/>
      <c r="CO161" s="748"/>
      <c r="CP161" s="748"/>
      <c r="CQ161" s="748"/>
      <c r="CR161" s="748"/>
      <c r="CS161" s="748"/>
      <c r="CT161" s="748"/>
      <c r="CU161" s="748"/>
      <c r="CV161" s="748"/>
      <c r="CW161" s="748"/>
      <c r="CX161" s="748"/>
      <c r="CY161" s="748"/>
      <c r="CZ161" s="748"/>
      <c r="DA161" s="748"/>
      <c r="DB161" s="748"/>
      <c r="DC161" s="748"/>
      <c r="DD161" s="748"/>
      <c r="DE161" s="748"/>
      <c r="DF161" s="748"/>
      <c r="DG161" s="748"/>
      <c r="DH161" s="748"/>
      <c r="DI161" s="748"/>
      <c r="DJ161" s="748"/>
      <c r="DK161" s="748"/>
      <c r="DL161" s="748"/>
      <c r="DM161" s="748"/>
      <c r="DN161" s="748"/>
      <c r="DO161" s="748"/>
      <c r="DP161" s="748"/>
      <c r="DQ161" s="748"/>
      <c r="DR161" s="748"/>
      <c r="DS161" s="748"/>
      <c r="DT161" s="748"/>
      <c r="DU161" s="748"/>
      <c r="DV161" s="748"/>
      <c r="DW161" s="748"/>
      <c r="DX161" s="748"/>
      <c r="DY161" s="748"/>
      <c r="DZ161" s="748"/>
      <c r="EA161" s="748"/>
      <c r="EB161" s="748"/>
      <c r="EC161" s="748"/>
      <c r="ED161" s="748"/>
      <c r="EE161" s="748"/>
      <c r="EF161" s="748"/>
      <c r="EG161" s="748"/>
      <c r="EH161" s="748"/>
      <c r="EI161" s="748"/>
      <c r="EJ161" s="748"/>
      <c r="EK161" s="748"/>
      <c r="EL161" s="748"/>
      <c r="EM161" s="748"/>
      <c r="EN161" s="748"/>
      <c r="EO161" s="748"/>
      <c r="EP161" s="748"/>
      <c r="EQ161" s="748"/>
      <c r="ER161" s="748"/>
      <c r="ES161" s="748"/>
      <c r="ET161" s="748"/>
      <c r="EU161" s="748"/>
      <c r="EV161" s="748"/>
      <c r="EW161" s="748"/>
      <c r="EX161" s="748"/>
      <c r="EY161" s="748"/>
      <c r="EZ161" s="748"/>
      <c r="FA161" s="748"/>
      <c r="FB161" s="748"/>
      <c r="FC161" s="748"/>
      <c r="FD161" s="748"/>
      <c r="FE161" s="748"/>
      <c r="FF161" s="748"/>
      <c r="FG161" s="748"/>
      <c r="FH161" s="748"/>
      <c r="FI161" s="748"/>
    </row>
    <row r="162" spans="6:165" ht="9">
      <c r="F162" s="748"/>
      <c r="G162" s="748"/>
      <c r="H162" s="748"/>
      <c r="I162" s="748"/>
      <c r="J162" s="748"/>
      <c r="K162" s="748"/>
      <c r="L162" s="748"/>
      <c r="M162" s="748"/>
      <c r="T162" s="748"/>
      <c r="U162" s="748"/>
      <c r="V162" s="748"/>
      <c r="W162" s="748"/>
      <c r="X162" s="748"/>
      <c r="Y162" s="748"/>
      <c r="Z162" s="748"/>
      <c r="AA162" s="748"/>
      <c r="AB162" s="748"/>
      <c r="AC162" s="748"/>
      <c r="AD162" s="748"/>
      <c r="AE162" s="748"/>
      <c r="AF162" s="748"/>
      <c r="AG162" s="748"/>
      <c r="AH162" s="748"/>
      <c r="AI162" s="748"/>
      <c r="AJ162" s="748"/>
      <c r="AK162" s="748"/>
      <c r="AL162" s="748"/>
      <c r="AM162" s="747"/>
      <c r="AN162" s="747"/>
      <c r="AO162" s="748"/>
      <c r="AP162" s="748"/>
      <c r="AQ162" s="748"/>
      <c r="AR162" s="748"/>
      <c r="AS162" s="748"/>
      <c r="AT162" s="748"/>
      <c r="AU162" s="748"/>
      <c r="AV162" s="748"/>
      <c r="AW162" s="748"/>
      <c r="AX162" s="748"/>
      <c r="AY162" s="748"/>
      <c r="AZ162" s="748"/>
      <c r="BA162" s="748"/>
      <c r="BB162" s="748"/>
      <c r="BC162" s="748"/>
      <c r="BD162" s="748"/>
      <c r="BE162" s="748"/>
      <c r="BF162" s="748"/>
      <c r="BG162" s="748"/>
      <c r="BH162" s="748"/>
      <c r="BI162" s="748"/>
      <c r="BJ162" s="748"/>
      <c r="BK162" s="748"/>
      <c r="BL162" s="748"/>
      <c r="BM162" s="748"/>
      <c r="BN162" s="748"/>
      <c r="BO162" s="748"/>
      <c r="BP162" s="748"/>
      <c r="BQ162" s="748"/>
      <c r="BR162" s="748"/>
      <c r="BS162" s="748"/>
      <c r="BT162" s="748"/>
      <c r="BU162" s="748"/>
      <c r="BV162" s="748"/>
      <c r="BW162" s="748"/>
      <c r="BX162" s="748"/>
      <c r="BY162" s="748"/>
      <c r="BZ162" s="748"/>
      <c r="CA162" s="748"/>
      <c r="CB162" s="748"/>
      <c r="CC162" s="748"/>
      <c r="CD162" s="748"/>
      <c r="CE162" s="748"/>
      <c r="CF162" s="748"/>
      <c r="CG162" s="748"/>
      <c r="CH162" s="748"/>
      <c r="CI162" s="748"/>
      <c r="CJ162" s="748"/>
      <c r="CK162" s="748"/>
      <c r="CL162" s="748"/>
      <c r="CM162" s="748"/>
      <c r="CN162" s="748"/>
      <c r="CO162" s="748"/>
      <c r="CP162" s="748"/>
      <c r="CQ162" s="748"/>
      <c r="CR162" s="748"/>
      <c r="CS162" s="748"/>
      <c r="CT162" s="748"/>
      <c r="CU162" s="748"/>
      <c r="CV162" s="748"/>
      <c r="CW162" s="748"/>
      <c r="CX162" s="748"/>
      <c r="CY162" s="748"/>
      <c r="CZ162" s="748"/>
      <c r="DA162" s="748"/>
      <c r="DB162" s="748"/>
      <c r="DC162" s="748"/>
      <c r="DD162" s="748"/>
      <c r="DE162" s="748"/>
      <c r="DF162" s="748"/>
      <c r="DG162" s="748"/>
      <c r="DH162" s="748"/>
      <c r="DI162" s="748"/>
      <c r="DJ162" s="748"/>
      <c r="DK162" s="748"/>
      <c r="DL162" s="748"/>
      <c r="DM162" s="748"/>
      <c r="DN162" s="748"/>
      <c r="DO162" s="748"/>
      <c r="DP162" s="748"/>
      <c r="DQ162" s="748"/>
      <c r="DR162" s="748"/>
      <c r="DS162" s="748"/>
      <c r="DT162" s="748"/>
      <c r="DU162" s="748"/>
      <c r="DV162" s="748"/>
      <c r="DW162" s="748"/>
      <c r="DX162" s="748"/>
      <c r="DY162" s="748"/>
      <c r="DZ162" s="748"/>
      <c r="EA162" s="748"/>
      <c r="EB162" s="748"/>
      <c r="EC162" s="748"/>
      <c r="ED162" s="748"/>
      <c r="EE162" s="748"/>
      <c r="EF162" s="748"/>
      <c r="EG162" s="748"/>
      <c r="EH162" s="748"/>
      <c r="EI162" s="748"/>
      <c r="EJ162" s="748"/>
      <c r="EK162" s="748"/>
      <c r="EL162" s="748"/>
      <c r="EM162" s="748"/>
      <c r="EN162" s="748"/>
      <c r="EO162" s="748"/>
      <c r="EP162" s="748"/>
      <c r="EQ162" s="748"/>
      <c r="ER162" s="748"/>
      <c r="ES162" s="748"/>
      <c r="ET162" s="748"/>
      <c r="EU162" s="748"/>
      <c r="EV162" s="748"/>
      <c r="EW162" s="748"/>
      <c r="EX162" s="748"/>
      <c r="EY162" s="748"/>
      <c r="EZ162" s="748"/>
      <c r="FA162" s="748"/>
      <c r="FB162" s="748"/>
      <c r="FC162" s="748"/>
      <c r="FD162" s="748"/>
      <c r="FE162" s="748"/>
      <c r="FF162" s="748"/>
      <c r="FG162" s="748"/>
      <c r="FH162" s="748"/>
      <c r="FI162" s="748"/>
    </row>
    <row r="163" spans="6:165" ht="9">
      <c r="F163" s="748"/>
      <c r="G163" s="748"/>
      <c r="H163" s="748"/>
      <c r="I163" s="748"/>
      <c r="J163" s="748"/>
      <c r="K163" s="748"/>
      <c r="L163" s="748"/>
      <c r="M163" s="748"/>
      <c r="T163" s="748"/>
      <c r="U163" s="748"/>
      <c r="V163" s="748"/>
      <c r="W163" s="748"/>
      <c r="X163" s="748"/>
      <c r="Y163" s="748"/>
      <c r="Z163" s="748"/>
      <c r="AA163" s="748"/>
      <c r="AB163" s="748"/>
      <c r="AC163" s="748"/>
      <c r="AD163" s="748"/>
      <c r="AE163" s="748"/>
      <c r="AF163" s="748"/>
      <c r="AG163" s="748"/>
      <c r="AH163" s="748"/>
      <c r="AI163" s="748"/>
      <c r="AJ163" s="748"/>
      <c r="AK163" s="748"/>
      <c r="AL163" s="748"/>
      <c r="AM163" s="747"/>
      <c r="AN163" s="747"/>
      <c r="AO163" s="748"/>
      <c r="AP163" s="748"/>
      <c r="AQ163" s="748"/>
      <c r="AR163" s="748"/>
      <c r="AS163" s="748"/>
      <c r="AT163" s="748"/>
      <c r="AU163" s="748"/>
      <c r="AV163" s="748"/>
      <c r="AW163" s="748"/>
      <c r="AX163" s="748"/>
      <c r="AY163" s="748"/>
      <c r="AZ163" s="748"/>
      <c r="BA163" s="748"/>
      <c r="BB163" s="748"/>
      <c r="BC163" s="748"/>
      <c r="BD163" s="748"/>
      <c r="BE163" s="748"/>
      <c r="BF163" s="748"/>
      <c r="BG163" s="748"/>
      <c r="BH163" s="748"/>
      <c r="BI163" s="748"/>
      <c r="BJ163" s="748"/>
      <c r="BK163" s="748"/>
      <c r="BL163" s="748"/>
      <c r="BM163" s="748"/>
      <c r="BN163" s="748"/>
      <c r="BO163" s="748"/>
      <c r="BP163" s="748"/>
      <c r="BQ163" s="748"/>
      <c r="BR163" s="748"/>
      <c r="BS163" s="748"/>
      <c r="BT163" s="748"/>
      <c r="BU163" s="748"/>
      <c r="BV163" s="748"/>
      <c r="BW163" s="748"/>
      <c r="BX163" s="748"/>
      <c r="BY163" s="748"/>
      <c r="BZ163" s="748"/>
      <c r="CA163" s="748"/>
      <c r="CB163" s="748"/>
      <c r="CC163" s="748"/>
      <c r="CD163" s="748"/>
      <c r="CE163" s="748"/>
      <c r="CF163" s="748"/>
      <c r="CG163" s="748"/>
      <c r="CH163" s="748"/>
      <c r="CI163" s="748"/>
      <c r="CJ163" s="748"/>
      <c r="CK163" s="748"/>
      <c r="CL163" s="748"/>
      <c r="CM163" s="748"/>
      <c r="CN163" s="748"/>
      <c r="CO163" s="748"/>
      <c r="CP163" s="748"/>
      <c r="CQ163" s="748"/>
      <c r="CR163" s="748"/>
      <c r="CS163" s="748"/>
      <c r="CT163" s="748"/>
      <c r="CU163" s="748"/>
      <c r="CV163" s="748"/>
      <c r="CW163" s="748"/>
      <c r="CX163" s="748"/>
      <c r="CY163" s="748"/>
      <c r="CZ163" s="748"/>
      <c r="DA163" s="748"/>
      <c r="DB163" s="748"/>
      <c r="DC163" s="748"/>
      <c r="DD163" s="748"/>
      <c r="DE163" s="748"/>
      <c r="DF163" s="748"/>
      <c r="DG163" s="748"/>
      <c r="DH163" s="748"/>
      <c r="DI163" s="748"/>
      <c r="DJ163" s="748"/>
      <c r="DK163" s="748"/>
      <c r="DL163" s="748"/>
      <c r="DM163" s="748"/>
      <c r="DN163" s="748"/>
      <c r="DO163" s="748"/>
      <c r="DP163" s="748"/>
      <c r="DQ163" s="748"/>
      <c r="DR163" s="748"/>
      <c r="DS163" s="748"/>
      <c r="DT163" s="748"/>
      <c r="DU163" s="748"/>
      <c r="DV163" s="748"/>
      <c r="DW163" s="748"/>
      <c r="DX163" s="748"/>
      <c r="DY163" s="748"/>
      <c r="DZ163" s="748"/>
      <c r="EA163" s="748"/>
      <c r="EB163" s="748"/>
      <c r="EC163" s="748"/>
      <c r="ED163" s="748"/>
      <c r="EE163" s="748"/>
      <c r="EF163" s="748"/>
      <c r="EG163" s="748"/>
      <c r="EH163" s="748"/>
      <c r="EI163" s="748"/>
      <c r="EJ163" s="748"/>
      <c r="EK163" s="748"/>
      <c r="EL163" s="748"/>
      <c r="EM163" s="748"/>
      <c r="EN163" s="748"/>
      <c r="EO163" s="748"/>
      <c r="EP163" s="748"/>
      <c r="EQ163" s="748"/>
      <c r="ER163" s="748"/>
      <c r="ES163" s="748"/>
      <c r="ET163" s="748"/>
      <c r="EU163" s="748"/>
      <c r="EV163" s="748"/>
      <c r="EW163" s="748"/>
      <c r="EX163" s="748"/>
      <c r="EY163" s="748"/>
      <c r="EZ163" s="748"/>
      <c r="FA163" s="748"/>
      <c r="FB163" s="748"/>
      <c r="FC163" s="748"/>
      <c r="FD163" s="748"/>
      <c r="FE163" s="748"/>
      <c r="FF163" s="748"/>
      <c r="FG163" s="748"/>
      <c r="FH163" s="748"/>
      <c r="FI163" s="748"/>
    </row>
    <row r="164" spans="6:165" ht="9">
      <c r="F164" s="748"/>
      <c r="G164" s="748"/>
      <c r="H164" s="748"/>
      <c r="I164" s="748"/>
      <c r="J164" s="748"/>
      <c r="K164" s="748"/>
      <c r="L164" s="748"/>
      <c r="M164" s="748"/>
      <c r="T164" s="748"/>
      <c r="U164" s="748"/>
      <c r="V164" s="748"/>
      <c r="W164" s="748"/>
      <c r="X164" s="748"/>
      <c r="Y164" s="748"/>
      <c r="Z164" s="748"/>
      <c r="AA164" s="748"/>
      <c r="AB164" s="748"/>
      <c r="AC164" s="748"/>
      <c r="AD164" s="748"/>
      <c r="AE164" s="748"/>
      <c r="AF164" s="748"/>
      <c r="AG164" s="748"/>
      <c r="AH164" s="748"/>
      <c r="AI164" s="748"/>
      <c r="AJ164" s="748"/>
      <c r="AK164" s="748"/>
      <c r="AL164" s="748"/>
      <c r="AM164" s="747"/>
      <c r="AN164" s="747"/>
      <c r="AO164" s="748"/>
      <c r="AP164" s="748"/>
      <c r="AQ164" s="748"/>
      <c r="AR164" s="748"/>
      <c r="AS164" s="748"/>
      <c r="AT164" s="748"/>
      <c r="AU164" s="748"/>
      <c r="AV164" s="748"/>
      <c r="AW164" s="748"/>
      <c r="AX164" s="748"/>
      <c r="AY164" s="748"/>
      <c r="AZ164" s="748"/>
      <c r="BA164" s="748"/>
      <c r="BB164" s="748"/>
      <c r="BC164" s="748"/>
      <c r="BD164" s="748"/>
      <c r="BE164" s="748"/>
      <c r="BF164" s="748"/>
      <c r="BG164" s="748"/>
      <c r="BH164" s="748"/>
      <c r="BI164" s="748"/>
      <c r="BJ164" s="748"/>
      <c r="BK164" s="748"/>
      <c r="BL164" s="748"/>
      <c r="BM164" s="748"/>
      <c r="BN164" s="748"/>
      <c r="BO164" s="748"/>
      <c r="BP164" s="748"/>
      <c r="BQ164" s="748"/>
      <c r="BR164" s="748"/>
      <c r="BS164" s="748"/>
      <c r="BT164" s="748"/>
      <c r="BU164" s="748"/>
      <c r="BV164" s="748"/>
      <c r="BW164" s="748"/>
      <c r="BX164" s="748"/>
      <c r="BY164" s="748"/>
      <c r="BZ164" s="748"/>
      <c r="CA164" s="748"/>
      <c r="CB164" s="748"/>
      <c r="CC164" s="748"/>
      <c r="CD164" s="748"/>
      <c r="CE164" s="748"/>
      <c r="CF164" s="748"/>
      <c r="CG164" s="748"/>
      <c r="CH164" s="748"/>
      <c r="CI164" s="748"/>
      <c r="CJ164" s="748"/>
      <c r="CK164" s="748"/>
      <c r="CL164" s="748"/>
      <c r="CM164" s="748"/>
      <c r="CN164" s="748"/>
      <c r="CO164" s="748"/>
      <c r="CP164" s="748"/>
      <c r="CQ164" s="748"/>
      <c r="CR164" s="748"/>
      <c r="CS164" s="748"/>
      <c r="CT164" s="748"/>
      <c r="CU164" s="748"/>
      <c r="CV164" s="748"/>
      <c r="CW164" s="748"/>
      <c r="CX164" s="748"/>
      <c r="CY164" s="748"/>
      <c r="CZ164" s="748"/>
      <c r="DA164" s="748"/>
      <c r="DB164" s="748"/>
      <c r="DC164" s="748"/>
      <c r="DD164" s="748"/>
      <c r="DE164" s="748"/>
      <c r="DF164" s="748"/>
      <c r="DG164" s="748"/>
      <c r="DH164" s="748"/>
      <c r="DI164" s="748"/>
      <c r="DJ164" s="748"/>
      <c r="DK164" s="748"/>
      <c r="DL164" s="748"/>
      <c r="DM164" s="748"/>
      <c r="DN164" s="748"/>
      <c r="DO164" s="748"/>
      <c r="DP164" s="748"/>
      <c r="DQ164" s="748"/>
      <c r="DR164" s="748"/>
      <c r="DS164" s="748"/>
      <c r="DT164" s="748"/>
      <c r="DU164" s="748"/>
      <c r="DV164" s="748"/>
      <c r="DW164" s="748"/>
      <c r="DX164" s="748"/>
      <c r="DY164" s="748"/>
      <c r="DZ164" s="748"/>
      <c r="EA164" s="748"/>
      <c r="EB164" s="748"/>
      <c r="EC164" s="748"/>
      <c r="ED164" s="748"/>
      <c r="EE164" s="748"/>
      <c r="EF164" s="748"/>
      <c r="EG164" s="748"/>
      <c r="EH164" s="748"/>
      <c r="EI164" s="748"/>
      <c r="EJ164" s="748"/>
      <c r="EK164" s="748"/>
      <c r="EL164" s="748"/>
      <c r="EM164" s="748"/>
      <c r="EN164" s="748"/>
      <c r="EO164" s="748"/>
      <c r="EP164" s="748"/>
      <c r="EQ164" s="748"/>
      <c r="ER164" s="748"/>
      <c r="ES164" s="748"/>
      <c r="ET164" s="748"/>
      <c r="EU164" s="748"/>
      <c r="EV164" s="748"/>
      <c r="EW164" s="748"/>
      <c r="EX164" s="748"/>
      <c r="EY164" s="748"/>
      <c r="EZ164" s="748"/>
      <c r="FA164" s="748"/>
      <c r="FB164" s="748"/>
      <c r="FC164" s="748"/>
      <c r="FD164" s="748"/>
      <c r="FE164" s="748"/>
      <c r="FF164" s="748"/>
      <c r="FG164" s="748"/>
      <c r="FH164" s="748"/>
      <c r="FI164" s="748"/>
    </row>
    <row r="165" spans="6:165" ht="9">
      <c r="F165" s="748"/>
      <c r="G165" s="748"/>
      <c r="H165" s="748"/>
      <c r="I165" s="748"/>
      <c r="J165" s="748"/>
      <c r="K165" s="748"/>
      <c r="L165" s="748"/>
      <c r="M165" s="748"/>
      <c r="T165" s="748"/>
      <c r="U165" s="748"/>
      <c r="V165" s="748"/>
      <c r="W165" s="748"/>
      <c r="X165" s="748"/>
      <c r="Y165" s="748"/>
      <c r="Z165" s="748"/>
      <c r="AA165" s="748"/>
      <c r="AB165" s="748"/>
      <c r="AC165" s="748"/>
      <c r="AD165" s="748"/>
      <c r="AE165" s="748"/>
      <c r="AF165" s="748"/>
      <c r="AG165" s="748"/>
      <c r="AH165" s="748"/>
      <c r="AI165" s="748"/>
      <c r="AJ165" s="748"/>
      <c r="AK165" s="748"/>
      <c r="AL165" s="748"/>
      <c r="AM165" s="747"/>
      <c r="AN165" s="747"/>
      <c r="AO165" s="748"/>
      <c r="AP165" s="748"/>
      <c r="AQ165" s="748"/>
      <c r="AR165" s="748"/>
      <c r="AS165" s="748"/>
      <c r="AT165" s="748"/>
      <c r="AU165" s="748"/>
      <c r="AV165" s="748"/>
      <c r="AW165" s="748"/>
      <c r="AX165" s="748"/>
      <c r="AY165" s="748"/>
      <c r="AZ165" s="748"/>
      <c r="BA165" s="748"/>
      <c r="BB165" s="748"/>
      <c r="BC165" s="748"/>
      <c r="BD165" s="748"/>
      <c r="BE165" s="748"/>
      <c r="BF165" s="748"/>
      <c r="BG165" s="748"/>
      <c r="BH165" s="748"/>
      <c r="BI165" s="748"/>
      <c r="BJ165" s="748"/>
      <c r="BK165" s="748"/>
      <c r="BL165" s="748"/>
      <c r="BM165" s="748"/>
      <c r="BN165" s="748"/>
      <c r="BO165" s="748"/>
      <c r="BP165" s="748"/>
      <c r="BQ165" s="748"/>
      <c r="BR165" s="748"/>
      <c r="BS165" s="748"/>
      <c r="BT165" s="748"/>
      <c r="BU165" s="748"/>
      <c r="BV165" s="748"/>
      <c r="BW165" s="748"/>
      <c r="BX165" s="748"/>
      <c r="BY165" s="748"/>
      <c r="BZ165" s="748"/>
      <c r="CA165" s="748"/>
      <c r="CB165" s="748"/>
      <c r="CC165" s="748"/>
      <c r="CD165" s="748"/>
      <c r="CE165" s="748"/>
      <c r="CF165" s="748"/>
      <c r="CG165" s="748"/>
      <c r="CH165" s="748"/>
      <c r="CI165" s="748"/>
      <c r="CJ165" s="748"/>
      <c r="CK165" s="748"/>
      <c r="CL165" s="748"/>
      <c r="CM165" s="748"/>
      <c r="CN165" s="748"/>
      <c r="CO165" s="748"/>
      <c r="CP165" s="748"/>
      <c r="CQ165" s="748"/>
      <c r="CR165" s="748"/>
      <c r="CS165" s="748"/>
      <c r="CT165" s="748"/>
      <c r="CU165" s="748"/>
      <c r="CV165" s="748"/>
      <c r="CW165" s="748"/>
      <c r="CX165" s="748"/>
      <c r="CY165" s="748"/>
      <c r="CZ165" s="748"/>
      <c r="DA165" s="748"/>
      <c r="DB165" s="748"/>
      <c r="DC165" s="748"/>
      <c r="DD165" s="748"/>
      <c r="DE165" s="748"/>
      <c r="DF165" s="748"/>
      <c r="DG165" s="748"/>
      <c r="DH165" s="748"/>
      <c r="DI165" s="748"/>
      <c r="DJ165" s="748"/>
      <c r="DK165" s="748"/>
      <c r="DL165" s="748"/>
      <c r="DM165" s="748"/>
      <c r="DN165" s="748"/>
      <c r="DO165" s="748"/>
      <c r="DP165" s="748"/>
      <c r="DQ165" s="748"/>
      <c r="DR165" s="748"/>
      <c r="DS165" s="748"/>
      <c r="DT165" s="748"/>
      <c r="DU165" s="748"/>
      <c r="DV165" s="748"/>
      <c r="DW165" s="748"/>
      <c r="DX165" s="748"/>
      <c r="DY165" s="748"/>
      <c r="DZ165" s="748"/>
      <c r="EA165" s="748"/>
      <c r="EB165" s="748"/>
      <c r="EC165" s="748"/>
      <c r="ED165" s="748"/>
      <c r="EE165" s="748"/>
      <c r="EF165" s="748"/>
      <c r="EG165" s="748"/>
      <c r="EH165" s="748"/>
      <c r="EI165" s="748"/>
      <c r="EJ165" s="748"/>
      <c r="EK165" s="748"/>
      <c r="EL165" s="748"/>
      <c r="EM165" s="748"/>
      <c r="EN165" s="748"/>
      <c r="EO165" s="748"/>
      <c r="EP165" s="748"/>
      <c r="EQ165" s="748"/>
      <c r="ER165" s="748"/>
      <c r="ES165" s="748"/>
      <c r="ET165" s="748"/>
      <c r="EU165" s="748"/>
      <c r="EV165" s="748"/>
      <c r="EW165" s="748"/>
      <c r="EX165" s="748"/>
      <c r="EY165" s="748"/>
      <c r="EZ165" s="748"/>
      <c r="FA165" s="748"/>
      <c r="FB165" s="748"/>
      <c r="FC165" s="748"/>
      <c r="FD165" s="748"/>
      <c r="FE165" s="748"/>
      <c r="FF165" s="748"/>
      <c r="FG165" s="748"/>
      <c r="FH165" s="748"/>
      <c r="FI165" s="748"/>
    </row>
    <row r="166" spans="6:165" ht="9">
      <c r="F166" s="748"/>
      <c r="G166" s="748"/>
      <c r="H166" s="748"/>
      <c r="I166" s="748"/>
      <c r="J166" s="748"/>
      <c r="K166" s="748"/>
      <c r="L166" s="748"/>
      <c r="M166" s="748"/>
      <c r="T166" s="748"/>
      <c r="U166" s="748"/>
      <c r="V166" s="748"/>
      <c r="W166" s="748"/>
      <c r="X166" s="748"/>
      <c r="Y166" s="748"/>
      <c r="Z166" s="748"/>
      <c r="AA166" s="748"/>
      <c r="AB166" s="748"/>
      <c r="AC166" s="748"/>
      <c r="AD166" s="748"/>
      <c r="AE166" s="748"/>
      <c r="AF166" s="748"/>
      <c r="AG166" s="748"/>
      <c r="AH166" s="748"/>
      <c r="AI166" s="748"/>
      <c r="AJ166" s="748"/>
      <c r="AK166" s="748"/>
      <c r="AL166" s="748"/>
      <c r="AM166" s="747"/>
      <c r="AN166" s="747"/>
      <c r="AO166" s="748"/>
      <c r="AP166" s="748"/>
      <c r="AQ166" s="748"/>
      <c r="AR166" s="748"/>
      <c r="AS166" s="748"/>
      <c r="AT166" s="748"/>
      <c r="AU166" s="748"/>
      <c r="AV166" s="748"/>
      <c r="AW166" s="748"/>
      <c r="AX166" s="748"/>
      <c r="AY166" s="748"/>
      <c r="AZ166" s="748"/>
      <c r="BA166" s="748"/>
      <c r="BB166" s="748"/>
      <c r="BC166" s="748"/>
      <c r="BD166" s="748"/>
      <c r="BE166" s="748"/>
      <c r="BF166" s="748"/>
      <c r="BG166" s="748"/>
      <c r="BH166" s="748"/>
      <c r="BI166" s="748"/>
      <c r="BJ166" s="748"/>
      <c r="BK166" s="748"/>
      <c r="BL166" s="748"/>
      <c r="BM166" s="748"/>
      <c r="BN166" s="748"/>
      <c r="BO166" s="748"/>
      <c r="BP166" s="748"/>
      <c r="BQ166" s="748"/>
      <c r="BR166" s="748"/>
      <c r="BS166" s="748"/>
      <c r="BT166" s="748"/>
      <c r="BU166" s="748"/>
      <c r="BV166" s="748"/>
      <c r="BW166" s="748"/>
      <c r="BX166" s="748"/>
      <c r="BY166" s="748"/>
      <c r="BZ166" s="748"/>
      <c r="CA166" s="748"/>
      <c r="CB166" s="748"/>
      <c r="CC166" s="748"/>
      <c r="CD166" s="748"/>
      <c r="CE166" s="748"/>
      <c r="CF166" s="748"/>
      <c r="CG166" s="748"/>
      <c r="CH166" s="748"/>
      <c r="CI166" s="748"/>
      <c r="CJ166" s="748"/>
      <c r="CK166" s="748"/>
      <c r="CL166" s="748"/>
      <c r="CM166" s="748"/>
      <c r="CN166" s="748"/>
      <c r="CO166" s="748"/>
      <c r="CP166" s="748"/>
      <c r="CQ166" s="748"/>
      <c r="CR166" s="748"/>
      <c r="CS166" s="748"/>
      <c r="CT166" s="748"/>
      <c r="CU166" s="748"/>
      <c r="CV166" s="748"/>
      <c r="CW166" s="748"/>
      <c r="CX166" s="748"/>
      <c r="CY166" s="748"/>
      <c r="CZ166" s="748"/>
      <c r="DA166" s="748"/>
      <c r="DB166" s="748"/>
      <c r="DC166" s="748"/>
      <c r="DD166" s="748"/>
      <c r="DE166" s="748"/>
      <c r="DF166" s="748"/>
      <c r="DG166" s="748"/>
      <c r="DH166" s="748"/>
      <c r="DI166" s="748"/>
      <c r="DJ166" s="748"/>
      <c r="DK166" s="748"/>
      <c r="DL166" s="748"/>
      <c r="DM166" s="748"/>
      <c r="DN166" s="748"/>
      <c r="DO166" s="748"/>
      <c r="DP166" s="748"/>
      <c r="DQ166" s="748"/>
      <c r="DR166" s="748"/>
      <c r="DS166" s="748"/>
      <c r="DT166" s="748"/>
      <c r="DU166" s="748"/>
      <c r="DV166" s="748"/>
      <c r="DW166" s="748"/>
      <c r="DX166" s="748"/>
      <c r="DY166" s="748"/>
      <c r="DZ166" s="748"/>
      <c r="EA166" s="748"/>
      <c r="EB166" s="748"/>
      <c r="EC166" s="748"/>
      <c r="ED166" s="748"/>
      <c r="EE166" s="748"/>
      <c r="EF166" s="748"/>
      <c r="EG166" s="748"/>
      <c r="EH166" s="748"/>
      <c r="EI166" s="748"/>
      <c r="EJ166" s="748"/>
      <c r="EK166" s="748"/>
      <c r="EL166" s="748"/>
      <c r="EM166" s="748"/>
      <c r="EN166" s="748"/>
      <c r="EO166" s="748"/>
      <c r="EP166" s="748"/>
      <c r="EQ166" s="748"/>
      <c r="ER166" s="748"/>
      <c r="ES166" s="748"/>
      <c r="ET166" s="748"/>
      <c r="EU166" s="748"/>
      <c r="EV166" s="748"/>
      <c r="EW166" s="748"/>
      <c r="EX166" s="748"/>
      <c r="EY166" s="748"/>
      <c r="EZ166" s="748"/>
      <c r="FA166" s="748"/>
      <c r="FB166" s="748"/>
      <c r="FC166" s="748"/>
      <c r="FD166" s="748"/>
      <c r="FE166" s="748"/>
      <c r="FF166" s="748"/>
      <c r="FG166" s="748"/>
      <c r="FH166" s="748"/>
      <c r="FI166" s="748"/>
    </row>
    <row r="167" spans="6:165" ht="9">
      <c r="F167" s="748"/>
      <c r="G167" s="748"/>
      <c r="H167" s="748"/>
      <c r="I167" s="748"/>
      <c r="J167" s="748"/>
      <c r="K167" s="748"/>
      <c r="L167" s="748"/>
      <c r="M167" s="748"/>
      <c r="T167" s="748"/>
      <c r="U167" s="748"/>
      <c r="V167" s="748"/>
      <c r="W167" s="748"/>
      <c r="X167" s="748"/>
      <c r="Y167" s="748"/>
      <c r="Z167" s="748"/>
      <c r="AA167" s="748"/>
      <c r="AB167" s="748"/>
      <c r="AC167" s="748"/>
      <c r="AD167" s="748"/>
      <c r="AE167" s="748"/>
      <c r="AF167" s="748"/>
      <c r="AG167" s="748"/>
      <c r="AH167" s="748"/>
      <c r="AI167" s="748"/>
      <c r="AJ167" s="748"/>
      <c r="AK167" s="748"/>
      <c r="AL167" s="748"/>
      <c r="AM167" s="747"/>
      <c r="AN167" s="747"/>
      <c r="AO167" s="748"/>
      <c r="AP167" s="748"/>
      <c r="AQ167" s="748"/>
      <c r="AR167" s="748"/>
      <c r="AS167" s="748"/>
      <c r="AT167" s="748"/>
      <c r="AU167" s="748"/>
      <c r="AV167" s="748"/>
      <c r="AW167" s="748"/>
      <c r="AX167" s="748"/>
      <c r="AY167" s="748"/>
      <c r="AZ167" s="748"/>
      <c r="BA167" s="748"/>
      <c r="BB167" s="748"/>
      <c r="BC167" s="748"/>
      <c r="BD167" s="748"/>
      <c r="BE167" s="748"/>
      <c r="BF167" s="748"/>
      <c r="BG167" s="748"/>
      <c r="BH167" s="748"/>
      <c r="BI167" s="748"/>
      <c r="BJ167" s="748"/>
      <c r="BK167" s="748"/>
      <c r="BL167" s="748"/>
      <c r="BM167" s="748"/>
      <c r="BN167" s="748"/>
      <c r="BO167" s="748"/>
      <c r="BP167" s="748"/>
      <c r="BQ167" s="748"/>
      <c r="BR167" s="748"/>
      <c r="BS167" s="748"/>
      <c r="BT167" s="748"/>
      <c r="BU167" s="748"/>
      <c r="BV167" s="748"/>
      <c r="BW167" s="748"/>
      <c r="BX167" s="748"/>
      <c r="BY167" s="748"/>
      <c r="BZ167" s="748"/>
      <c r="CA167" s="748"/>
      <c r="CB167" s="748"/>
      <c r="CC167" s="748"/>
      <c r="CD167" s="748"/>
      <c r="CE167" s="748"/>
      <c r="CF167" s="748"/>
      <c r="CG167" s="748"/>
      <c r="CH167" s="748"/>
      <c r="CI167" s="748"/>
      <c r="CJ167" s="748"/>
      <c r="CK167" s="748"/>
      <c r="CL167" s="748"/>
      <c r="CM167" s="748"/>
      <c r="CN167" s="748"/>
      <c r="CO167" s="748"/>
      <c r="CP167" s="748"/>
      <c r="CQ167" s="748"/>
      <c r="CR167" s="748"/>
      <c r="CS167" s="748"/>
      <c r="CT167" s="748"/>
      <c r="CU167" s="748"/>
      <c r="CV167" s="748"/>
      <c r="CW167" s="748"/>
      <c r="CX167" s="748"/>
      <c r="CY167" s="748"/>
      <c r="CZ167" s="748"/>
      <c r="DA167" s="748"/>
      <c r="DB167" s="748"/>
      <c r="DC167" s="748"/>
      <c r="DD167" s="748"/>
      <c r="DE167" s="748"/>
      <c r="DF167" s="748"/>
      <c r="DG167" s="748"/>
      <c r="DH167" s="748"/>
      <c r="DI167" s="748"/>
      <c r="DJ167" s="748"/>
      <c r="DK167" s="748"/>
      <c r="DL167" s="748"/>
      <c r="DM167" s="748"/>
      <c r="DN167" s="748"/>
      <c r="DO167" s="748"/>
      <c r="DP167" s="748"/>
      <c r="DQ167" s="748"/>
      <c r="DR167" s="748"/>
      <c r="DS167" s="748"/>
      <c r="DT167" s="748"/>
      <c r="DU167" s="748"/>
      <c r="DV167" s="748"/>
      <c r="DW167" s="748"/>
      <c r="DX167" s="748"/>
      <c r="DY167" s="748"/>
      <c r="DZ167" s="748"/>
      <c r="EA167" s="748"/>
      <c r="EB167" s="748"/>
      <c r="EC167" s="748"/>
      <c r="ED167" s="748"/>
      <c r="EE167" s="748"/>
      <c r="EF167" s="748"/>
      <c r="EG167" s="748"/>
      <c r="EH167" s="748"/>
      <c r="EI167" s="748"/>
      <c r="EJ167" s="748"/>
      <c r="EK167" s="748"/>
      <c r="EL167" s="748"/>
      <c r="EM167" s="748"/>
      <c r="EN167" s="748"/>
      <c r="EO167" s="748"/>
      <c r="EP167" s="748"/>
      <c r="EQ167" s="748"/>
      <c r="ER167" s="748"/>
      <c r="ES167" s="748"/>
      <c r="ET167" s="748"/>
      <c r="EU167" s="748"/>
      <c r="EV167" s="748"/>
      <c r="EW167" s="748"/>
      <c r="EX167" s="748"/>
      <c r="EY167" s="748"/>
      <c r="EZ167" s="748"/>
      <c r="FA167" s="748"/>
      <c r="FB167" s="748"/>
      <c r="FC167" s="748"/>
      <c r="FD167" s="748"/>
      <c r="FE167" s="748"/>
      <c r="FF167" s="748"/>
      <c r="FG167" s="748"/>
      <c r="FH167" s="748"/>
      <c r="FI167" s="748"/>
    </row>
    <row r="168" spans="6:165" ht="9">
      <c r="F168" s="748"/>
      <c r="G168" s="748"/>
      <c r="H168" s="748"/>
      <c r="I168" s="748"/>
      <c r="J168" s="748"/>
      <c r="K168" s="748"/>
      <c r="L168" s="748"/>
      <c r="M168" s="748"/>
      <c r="T168" s="748"/>
      <c r="U168" s="748"/>
      <c r="V168" s="748"/>
      <c r="W168" s="748"/>
      <c r="X168" s="748"/>
      <c r="Y168" s="748"/>
      <c r="Z168" s="748"/>
      <c r="AA168" s="748"/>
      <c r="AB168" s="748"/>
      <c r="AC168" s="748"/>
      <c r="AD168" s="748"/>
      <c r="AE168" s="748"/>
      <c r="AF168" s="748"/>
      <c r="AG168" s="748"/>
      <c r="AH168" s="748"/>
      <c r="AI168" s="748"/>
      <c r="AJ168" s="748"/>
      <c r="AK168" s="748"/>
      <c r="AL168" s="748"/>
      <c r="AM168" s="747"/>
      <c r="AN168" s="747"/>
      <c r="AO168" s="748"/>
      <c r="AP168" s="748"/>
      <c r="AQ168" s="748"/>
      <c r="AR168" s="748"/>
      <c r="AS168" s="748"/>
      <c r="AT168" s="748"/>
      <c r="AU168" s="748"/>
      <c r="AV168" s="748"/>
      <c r="AW168" s="748"/>
      <c r="AX168" s="748"/>
      <c r="AY168" s="748"/>
      <c r="AZ168" s="748"/>
      <c r="BA168" s="748"/>
      <c r="BB168" s="748"/>
      <c r="BC168" s="748"/>
      <c r="BD168" s="748"/>
      <c r="BE168" s="748"/>
      <c r="BF168" s="748"/>
      <c r="BG168" s="748"/>
      <c r="BH168" s="748"/>
      <c r="BI168" s="748"/>
      <c r="BJ168" s="748"/>
      <c r="BK168" s="748"/>
      <c r="BL168" s="748"/>
      <c r="BM168" s="748"/>
      <c r="BN168" s="748"/>
      <c r="BO168" s="748"/>
      <c r="BP168" s="748"/>
      <c r="BQ168" s="748"/>
      <c r="BR168" s="748"/>
      <c r="BS168" s="748"/>
      <c r="BT168" s="748"/>
      <c r="BU168" s="748"/>
      <c r="BV168" s="748"/>
      <c r="BW168" s="748"/>
      <c r="BX168" s="748"/>
      <c r="BY168" s="748"/>
      <c r="BZ168" s="748"/>
      <c r="CA168" s="748"/>
      <c r="CB168" s="748"/>
      <c r="CC168" s="748"/>
      <c r="CD168" s="748"/>
      <c r="CE168" s="748"/>
      <c r="CF168" s="748"/>
      <c r="CG168" s="748"/>
      <c r="CH168" s="748"/>
      <c r="CI168" s="748"/>
      <c r="CJ168" s="748"/>
      <c r="CK168" s="748"/>
      <c r="CL168" s="748"/>
      <c r="CM168" s="748"/>
      <c r="CN168" s="748"/>
      <c r="CO168" s="748"/>
      <c r="CP168" s="748"/>
      <c r="CQ168" s="748"/>
      <c r="CR168" s="748"/>
      <c r="CS168" s="748"/>
      <c r="CT168" s="748"/>
      <c r="CU168" s="748"/>
      <c r="CV168" s="748"/>
      <c r="CW168" s="748"/>
      <c r="CX168" s="748"/>
      <c r="CY168" s="748"/>
      <c r="CZ168" s="748"/>
      <c r="DA168" s="748"/>
      <c r="DB168" s="748"/>
      <c r="DC168" s="748"/>
      <c r="DD168" s="748"/>
      <c r="DE168" s="748"/>
      <c r="DF168" s="748"/>
      <c r="DG168" s="748"/>
      <c r="DH168" s="748"/>
      <c r="DI168" s="748"/>
      <c r="DJ168" s="748"/>
      <c r="DK168" s="748"/>
      <c r="DL168" s="748"/>
      <c r="DM168" s="748"/>
      <c r="DN168" s="748"/>
      <c r="DO168" s="748"/>
      <c r="DP168" s="748"/>
      <c r="DQ168" s="748"/>
      <c r="DR168" s="748"/>
      <c r="DS168" s="748"/>
      <c r="DT168" s="748"/>
      <c r="DU168" s="748"/>
      <c r="DV168" s="748"/>
      <c r="DW168" s="748"/>
      <c r="DX168" s="748"/>
      <c r="DY168" s="748"/>
      <c r="DZ168" s="748"/>
      <c r="EA168" s="748"/>
      <c r="EB168" s="748"/>
      <c r="EC168" s="748"/>
      <c r="ED168" s="748"/>
      <c r="EE168" s="748"/>
      <c r="EF168" s="748"/>
      <c r="EG168" s="748"/>
      <c r="EH168" s="748"/>
      <c r="EI168" s="748"/>
      <c r="EJ168" s="748"/>
      <c r="EK168" s="748"/>
      <c r="EL168" s="748"/>
      <c r="EM168" s="748"/>
      <c r="EN168" s="748"/>
      <c r="EO168" s="748"/>
      <c r="EP168" s="748"/>
      <c r="EQ168" s="748"/>
      <c r="ER168" s="748"/>
      <c r="ES168" s="748"/>
      <c r="ET168" s="748"/>
      <c r="EU168" s="748"/>
      <c r="EV168" s="748"/>
      <c r="EW168" s="748"/>
      <c r="EX168" s="748"/>
      <c r="EY168" s="748"/>
      <c r="EZ168" s="748"/>
      <c r="FA168" s="748"/>
      <c r="FB168" s="748"/>
      <c r="FC168" s="748"/>
      <c r="FD168" s="748"/>
      <c r="FE168" s="748"/>
      <c r="FF168" s="748"/>
      <c r="FG168" s="748"/>
      <c r="FH168" s="748"/>
      <c r="FI168" s="748"/>
    </row>
    <row r="169" spans="6:165" ht="9">
      <c r="F169" s="748"/>
      <c r="G169" s="748"/>
      <c r="H169" s="748"/>
      <c r="I169" s="748"/>
      <c r="J169" s="748"/>
      <c r="K169" s="748"/>
      <c r="L169" s="748"/>
      <c r="M169" s="748"/>
      <c r="T169" s="748"/>
      <c r="U169" s="748"/>
      <c r="V169" s="748"/>
      <c r="W169" s="748"/>
      <c r="X169" s="748"/>
      <c r="Y169" s="748"/>
      <c r="Z169" s="748"/>
      <c r="AA169" s="748"/>
      <c r="AB169" s="748"/>
      <c r="AC169" s="748"/>
      <c r="AD169" s="748"/>
      <c r="AE169" s="748"/>
      <c r="AF169" s="748"/>
      <c r="AG169" s="748"/>
      <c r="AH169" s="748"/>
      <c r="AI169" s="748"/>
      <c r="AJ169" s="748"/>
      <c r="AK169" s="748"/>
      <c r="AL169" s="748"/>
      <c r="AM169" s="747"/>
      <c r="AN169" s="747"/>
      <c r="AO169" s="748"/>
      <c r="AP169" s="748"/>
      <c r="AQ169" s="748"/>
      <c r="AR169" s="748"/>
      <c r="AS169" s="748"/>
      <c r="AT169" s="748"/>
      <c r="AU169" s="748"/>
      <c r="AV169" s="748"/>
      <c r="AW169" s="748"/>
      <c r="AX169" s="748"/>
      <c r="AY169" s="748"/>
      <c r="AZ169" s="748"/>
      <c r="BA169" s="748"/>
      <c r="BB169" s="748"/>
      <c r="BC169" s="748"/>
      <c r="BD169" s="748"/>
      <c r="BE169" s="748"/>
      <c r="BF169" s="748"/>
      <c r="BG169" s="748"/>
      <c r="BH169" s="748"/>
      <c r="BI169" s="748"/>
      <c r="BJ169" s="748"/>
      <c r="BK169" s="748"/>
      <c r="BL169" s="748"/>
      <c r="BM169" s="748"/>
      <c r="BN169" s="748"/>
      <c r="BO169" s="748"/>
      <c r="BP169" s="748"/>
      <c r="BQ169" s="748"/>
      <c r="BR169" s="748"/>
      <c r="BS169" s="748"/>
      <c r="BT169" s="748"/>
      <c r="BU169" s="748"/>
      <c r="BV169" s="748"/>
      <c r="BW169" s="748"/>
      <c r="BX169" s="748"/>
      <c r="BY169" s="748"/>
      <c r="BZ169" s="748"/>
      <c r="CA169" s="748"/>
      <c r="CB169" s="748"/>
      <c r="CC169" s="748"/>
      <c r="CD169" s="748"/>
      <c r="CE169" s="748"/>
      <c r="CF169" s="748"/>
      <c r="CG169" s="748"/>
      <c r="CH169" s="748"/>
      <c r="CI169" s="748"/>
      <c r="CJ169" s="748"/>
      <c r="CK169" s="748"/>
      <c r="CL169" s="748"/>
      <c r="CM169" s="748"/>
      <c r="CN169" s="748"/>
      <c r="CO169" s="748"/>
      <c r="CP169" s="748"/>
      <c r="CQ169" s="748"/>
      <c r="CR169" s="748"/>
      <c r="CS169" s="748"/>
      <c r="CT169" s="748"/>
      <c r="CU169" s="748"/>
      <c r="CV169" s="748"/>
      <c r="CW169" s="748"/>
      <c r="CX169" s="748"/>
      <c r="CY169" s="748"/>
      <c r="CZ169" s="748"/>
      <c r="DA169" s="748"/>
      <c r="DB169" s="748"/>
      <c r="DC169" s="748"/>
      <c r="DD169" s="748"/>
      <c r="DE169" s="748"/>
      <c r="DF169" s="748"/>
      <c r="DG169" s="748"/>
      <c r="DH169" s="748"/>
      <c r="DI169" s="748"/>
      <c r="DJ169" s="748"/>
      <c r="DK169" s="748"/>
      <c r="DL169" s="748"/>
      <c r="DM169" s="748"/>
      <c r="DN169" s="748"/>
      <c r="DO169" s="748"/>
      <c r="DP169" s="748"/>
      <c r="DQ169" s="748"/>
      <c r="DR169" s="748"/>
      <c r="DS169" s="748"/>
      <c r="DT169" s="748"/>
      <c r="DU169" s="748"/>
      <c r="DV169" s="748"/>
      <c r="DW169" s="748"/>
      <c r="DX169" s="748"/>
      <c r="DY169" s="748"/>
      <c r="DZ169" s="748"/>
      <c r="EA169" s="748"/>
      <c r="EB169" s="748"/>
      <c r="EC169" s="748"/>
      <c r="ED169" s="748"/>
      <c r="EE169" s="748"/>
      <c r="EF169" s="748"/>
      <c r="EG169" s="748"/>
      <c r="EH169" s="748"/>
      <c r="EI169" s="748"/>
      <c r="EJ169" s="748"/>
      <c r="EK169" s="748"/>
      <c r="EL169" s="748"/>
      <c r="EM169" s="748"/>
      <c r="EN169" s="748"/>
      <c r="EO169" s="748"/>
      <c r="EP169" s="748"/>
      <c r="EQ169" s="748"/>
      <c r="ER169" s="748"/>
      <c r="ES169" s="748"/>
      <c r="ET169" s="748"/>
      <c r="EU169" s="748"/>
      <c r="EV169" s="748"/>
      <c r="EW169" s="748"/>
      <c r="EX169" s="748"/>
      <c r="EY169" s="748"/>
      <c r="EZ169" s="748"/>
      <c r="FA169" s="748"/>
      <c r="FB169" s="748"/>
      <c r="FC169" s="748"/>
      <c r="FD169" s="748"/>
      <c r="FE169" s="748"/>
      <c r="FF169" s="748"/>
      <c r="FG169" s="748"/>
      <c r="FH169" s="748"/>
      <c r="FI169" s="748"/>
    </row>
    <row r="170" spans="6:165" ht="9">
      <c r="F170" s="748"/>
      <c r="G170" s="748"/>
      <c r="H170" s="748"/>
      <c r="I170" s="748"/>
      <c r="J170" s="748"/>
      <c r="K170" s="748"/>
      <c r="L170" s="748"/>
      <c r="M170" s="748"/>
      <c r="T170" s="748"/>
      <c r="U170" s="748"/>
      <c r="V170" s="748"/>
      <c r="W170" s="748"/>
      <c r="X170" s="748"/>
      <c r="Y170" s="748"/>
      <c r="Z170" s="748"/>
      <c r="AA170" s="748"/>
      <c r="AB170" s="748"/>
      <c r="AC170" s="748"/>
      <c r="AD170" s="748"/>
      <c r="AE170" s="748"/>
      <c r="AF170" s="748"/>
      <c r="AG170" s="748"/>
      <c r="AH170" s="748"/>
      <c r="AI170" s="748"/>
      <c r="AJ170" s="748"/>
      <c r="AK170" s="748"/>
      <c r="AL170" s="748"/>
      <c r="AM170" s="747"/>
      <c r="AN170" s="747"/>
      <c r="AO170" s="748"/>
      <c r="AP170" s="748"/>
      <c r="AQ170" s="748"/>
      <c r="AR170" s="748"/>
      <c r="AS170" s="748"/>
      <c r="AT170" s="748"/>
      <c r="AU170" s="748"/>
      <c r="AV170" s="748"/>
      <c r="AW170" s="748"/>
      <c r="AX170" s="748"/>
      <c r="AY170" s="748"/>
      <c r="AZ170" s="748"/>
      <c r="BA170" s="748"/>
      <c r="BB170" s="748"/>
      <c r="BC170" s="748"/>
      <c r="BD170" s="748"/>
      <c r="BE170" s="748"/>
      <c r="BF170" s="748"/>
      <c r="BG170" s="748"/>
      <c r="BH170" s="748"/>
      <c r="BI170" s="748"/>
      <c r="BJ170" s="748"/>
      <c r="BK170" s="748"/>
      <c r="BL170" s="748"/>
      <c r="BM170" s="748"/>
      <c r="BN170" s="748"/>
      <c r="BO170" s="748"/>
      <c r="BP170" s="748"/>
      <c r="BQ170" s="748"/>
      <c r="BR170" s="748"/>
      <c r="BS170" s="748"/>
      <c r="BT170" s="748"/>
      <c r="BU170" s="748"/>
      <c r="BV170" s="748"/>
      <c r="BW170" s="748"/>
      <c r="BX170" s="748"/>
      <c r="BY170" s="748"/>
      <c r="BZ170" s="748"/>
      <c r="CA170" s="748"/>
      <c r="CB170" s="748"/>
      <c r="CC170" s="748"/>
      <c r="CD170" s="748"/>
      <c r="CE170" s="748"/>
      <c r="CF170" s="748"/>
      <c r="CG170" s="748"/>
      <c r="CH170" s="748"/>
      <c r="CI170" s="748"/>
      <c r="CJ170" s="748"/>
      <c r="CK170" s="748"/>
      <c r="CL170" s="748"/>
      <c r="CM170" s="748"/>
      <c r="CN170" s="748"/>
      <c r="CO170" s="748"/>
      <c r="CP170" s="748"/>
      <c r="CQ170" s="748"/>
      <c r="CR170" s="748"/>
      <c r="CS170" s="748"/>
      <c r="CT170" s="748"/>
      <c r="CU170" s="748"/>
      <c r="CV170" s="748"/>
      <c r="CW170" s="748"/>
      <c r="CX170" s="748"/>
      <c r="CY170" s="748"/>
      <c r="CZ170" s="748"/>
      <c r="DA170" s="748"/>
      <c r="DB170" s="748"/>
      <c r="DC170" s="748"/>
      <c r="DD170" s="748"/>
      <c r="DE170" s="748"/>
      <c r="DF170" s="748"/>
      <c r="DG170" s="748"/>
      <c r="DH170" s="748"/>
      <c r="DI170" s="748"/>
      <c r="DJ170" s="748"/>
      <c r="DK170" s="748"/>
      <c r="DL170" s="748"/>
      <c r="DM170" s="748"/>
      <c r="DN170" s="748"/>
      <c r="DO170" s="748"/>
      <c r="DP170" s="748"/>
      <c r="DQ170" s="748"/>
      <c r="DR170" s="748"/>
      <c r="DS170" s="748"/>
      <c r="DT170" s="748"/>
      <c r="DU170" s="748"/>
      <c r="DV170" s="748"/>
      <c r="DW170" s="748"/>
      <c r="DX170" s="748"/>
      <c r="DY170" s="748"/>
      <c r="DZ170" s="748"/>
      <c r="EA170" s="748"/>
      <c r="EB170" s="748"/>
      <c r="EC170" s="748"/>
      <c r="ED170" s="748"/>
      <c r="EE170" s="748"/>
      <c r="EF170" s="748"/>
      <c r="EG170" s="748"/>
      <c r="EH170" s="748"/>
      <c r="EI170" s="748"/>
      <c r="EJ170" s="748"/>
      <c r="EK170" s="748"/>
      <c r="EL170" s="748"/>
      <c r="EM170" s="748"/>
      <c r="EN170" s="748"/>
      <c r="EO170" s="748"/>
      <c r="EP170" s="748"/>
      <c r="EQ170" s="748"/>
      <c r="ER170" s="748"/>
      <c r="ES170" s="748"/>
      <c r="ET170" s="748"/>
      <c r="EU170" s="748"/>
      <c r="EV170" s="748"/>
      <c r="EW170" s="748"/>
      <c r="EX170" s="748"/>
      <c r="EY170" s="748"/>
      <c r="EZ170" s="748"/>
      <c r="FA170" s="748"/>
      <c r="FB170" s="748"/>
      <c r="FC170" s="748"/>
      <c r="FD170" s="748"/>
      <c r="FE170" s="748"/>
      <c r="FF170" s="748"/>
      <c r="FG170" s="748"/>
      <c r="FH170" s="748"/>
      <c r="FI170" s="748"/>
    </row>
    <row r="171" spans="6:165" ht="9">
      <c r="F171" s="748"/>
      <c r="G171" s="748"/>
      <c r="H171" s="748"/>
      <c r="I171" s="748"/>
      <c r="J171" s="748"/>
      <c r="K171" s="748"/>
      <c r="L171" s="748"/>
      <c r="M171" s="748"/>
      <c r="T171" s="748"/>
      <c r="U171" s="748"/>
      <c r="V171" s="748"/>
      <c r="W171" s="748"/>
      <c r="X171" s="748"/>
      <c r="Y171" s="748"/>
      <c r="Z171" s="748"/>
      <c r="AA171" s="748"/>
      <c r="AB171" s="748"/>
      <c r="AC171" s="748"/>
      <c r="AD171" s="748"/>
      <c r="AE171" s="748"/>
      <c r="AF171" s="748"/>
      <c r="AG171" s="748"/>
      <c r="AH171" s="748"/>
      <c r="AI171" s="748"/>
      <c r="AJ171" s="748"/>
      <c r="AK171" s="748"/>
      <c r="AL171" s="748"/>
      <c r="AM171" s="747"/>
      <c r="AN171" s="747"/>
      <c r="AO171" s="748"/>
      <c r="AP171" s="748"/>
      <c r="AQ171" s="748"/>
      <c r="AR171" s="748"/>
      <c r="AS171" s="748"/>
      <c r="AT171" s="748"/>
      <c r="AU171" s="748"/>
      <c r="AV171" s="748"/>
      <c r="AW171" s="748"/>
      <c r="AX171" s="748"/>
      <c r="AY171" s="748"/>
      <c r="AZ171" s="748"/>
      <c r="BA171" s="748"/>
      <c r="BB171" s="748"/>
      <c r="BC171" s="748"/>
      <c r="BD171" s="748"/>
      <c r="BE171" s="748"/>
      <c r="BF171" s="748"/>
      <c r="BG171" s="748"/>
      <c r="BH171" s="748"/>
      <c r="BI171" s="748"/>
      <c r="BJ171" s="748"/>
      <c r="BK171" s="748"/>
      <c r="BL171" s="748"/>
      <c r="BM171" s="748"/>
      <c r="BN171" s="748"/>
      <c r="BO171" s="748"/>
      <c r="BP171" s="748"/>
      <c r="BQ171" s="748"/>
      <c r="BR171" s="748"/>
      <c r="BS171" s="748"/>
      <c r="BT171" s="748"/>
      <c r="BU171" s="748"/>
      <c r="BV171" s="748"/>
      <c r="BW171" s="748"/>
      <c r="BX171" s="748"/>
      <c r="BY171" s="748"/>
      <c r="BZ171" s="748"/>
      <c r="CA171" s="748"/>
      <c r="CB171" s="748"/>
      <c r="CC171" s="748"/>
      <c r="CD171" s="748"/>
      <c r="CE171" s="748"/>
      <c r="CF171" s="748"/>
      <c r="CG171" s="748"/>
      <c r="CH171" s="748"/>
      <c r="CI171" s="748"/>
      <c r="CJ171" s="748"/>
      <c r="CK171" s="748"/>
      <c r="CL171" s="748"/>
      <c r="CM171" s="748"/>
      <c r="CN171" s="748"/>
      <c r="CO171" s="748"/>
      <c r="CP171" s="748"/>
      <c r="CQ171" s="748"/>
      <c r="CR171" s="748"/>
      <c r="CS171" s="748"/>
      <c r="CT171" s="748"/>
      <c r="CU171" s="748"/>
      <c r="CV171" s="748"/>
      <c r="CW171" s="748"/>
      <c r="CX171" s="748"/>
      <c r="CY171" s="748"/>
      <c r="CZ171" s="748"/>
      <c r="DA171" s="748"/>
      <c r="DB171" s="748"/>
      <c r="DC171" s="748"/>
      <c r="DD171" s="748"/>
      <c r="DE171" s="748"/>
      <c r="DF171" s="748"/>
      <c r="DG171" s="748"/>
      <c r="DH171" s="748"/>
      <c r="DI171" s="748"/>
      <c r="DJ171" s="748"/>
      <c r="DK171" s="748"/>
      <c r="DL171" s="748"/>
      <c r="DM171" s="748"/>
      <c r="DN171" s="748"/>
      <c r="DO171" s="748"/>
      <c r="DP171" s="748"/>
      <c r="DQ171" s="748"/>
      <c r="DR171" s="748"/>
      <c r="DS171" s="748"/>
      <c r="DT171" s="748"/>
      <c r="DU171" s="748"/>
      <c r="DV171" s="748"/>
      <c r="DW171" s="748"/>
      <c r="DX171" s="748"/>
      <c r="DY171" s="748"/>
      <c r="DZ171" s="748"/>
      <c r="EA171" s="748"/>
      <c r="EB171" s="748"/>
      <c r="EC171" s="748"/>
      <c r="ED171" s="748"/>
      <c r="EE171" s="748"/>
      <c r="EF171" s="748"/>
      <c r="EG171" s="748"/>
      <c r="EH171" s="748"/>
      <c r="EI171" s="748"/>
      <c r="EJ171" s="748"/>
      <c r="EK171" s="748"/>
      <c r="EL171" s="748"/>
      <c r="EM171" s="748"/>
      <c r="EN171" s="748"/>
      <c r="EO171" s="748"/>
      <c r="EP171" s="748"/>
      <c r="EQ171" s="748"/>
      <c r="ER171" s="748"/>
      <c r="ES171" s="748"/>
      <c r="ET171" s="748"/>
      <c r="EU171" s="748"/>
      <c r="EV171" s="748"/>
      <c r="EW171" s="748"/>
      <c r="EX171" s="748"/>
      <c r="EY171" s="748"/>
      <c r="EZ171" s="748"/>
      <c r="FA171" s="748"/>
      <c r="FB171" s="748"/>
      <c r="FC171" s="748"/>
      <c r="FD171" s="748"/>
      <c r="FE171" s="748"/>
      <c r="FF171" s="748"/>
      <c r="FG171" s="748"/>
      <c r="FH171" s="748"/>
      <c r="FI171" s="748"/>
    </row>
    <row r="172" spans="6:165" ht="9">
      <c r="F172" s="748"/>
      <c r="G172" s="748"/>
      <c r="H172" s="748"/>
      <c r="I172" s="748"/>
      <c r="J172" s="748"/>
      <c r="K172" s="748"/>
      <c r="L172" s="748"/>
      <c r="M172" s="748"/>
      <c r="T172" s="748"/>
      <c r="U172" s="748"/>
      <c r="V172" s="748"/>
      <c r="W172" s="748"/>
      <c r="X172" s="748"/>
      <c r="Y172" s="748"/>
      <c r="Z172" s="748"/>
      <c r="AA172" s="748"/>
      <c r="AB172" s="748"/>
      <c r="AC172" s="748"/>
      <c r="AD172" s="748"/>
      <c r="AE172" s="748"/>
      <c r="AF172" s="748"/>
      <c r="AG172" s="748"/>
      <c r="AH172" s="748"/>
      <c r="AI172" s="748"/>
      <c r="AJ172" s="748"/>
      <c r="AK172" s="748"/>
      <c r="AL172" s="748"/>
      <c r="AM172" s="747"/>
      <c r="AN172" s="747"/>
      <c r="AO172" s="748"/>
      <c r="AP172" s="748"/>
      <c r="AQ172" s="748"/>
      <c r="AR172" s="748"/>
      <c r="AS172" s="748"/>
      <c r="AT172" s="748"/>
      <c r="AU172" s="748"/>
      <c r="AV172" s="748"/>
      <c r="AW172" s="748"/>
      <c r="AX172" s="748"/>
      <c r="AY172" s="748"/>
      <c r="AZ172" s="748"/>
      <c r="BA172" s="748"/>
      <c r="BB172" s="748"/>
      <c r="BC172" s="748"/>
      <c r="BD172" s="748"/>
      <c r="BE172" s="748"/>
      <c r="BF172" s="748"/>
      <c r="BG172" s="748"/>
      <c r="BH172" s="748"/>
      <c r="BI172" s="748"/>
      <c r="BJ172" s="748"/>
      <c r="BK172" s="748"/>
      <c r="BL172" s="748"/>
      <c r="BM172" s="748"/>
      <c r="BN172" s="748"/>
      <c r="BO172" s="748"/>
      <c r="BP172" s="748"/>
      <c r="BQ172" s="748"/>
      <c r="BR172" s="748"/>
      <c r="BS172" s="748"/>
      <c r="BT172" s="748"/>
      <c r="BU172" s="748"/>
      <c r="BV172" s="748"/>
      <c r="BW172" s="748"/>
      <c r="BX172" s="748"/>
      <c r="BY172" s="748"/>
      <c r="BZ172" s="748"/>
      <c r="CA172" s="748"/>
      <c r="CB172" s="748"/>
      <c r="CC172" s="748"/>
      <c r="CD172" s="748"/>
      <c r="CE172" s="748"/>
      <c r="CF172" s="748"/>
      <c r="CG172" s="748"/>
      <c r="CH172" s="748"/>
      <c r="CI172" s="748"/>
      <c r="CJ172" s="748"/>
      <c r="CK172" s="748"/>
      <c r="CL172" s="748"/>
      <c r="CM172" s="748"/>
      <c r="CN172" s="748"/>
      <c r="CO172" s="748"/>
      <c r="CP172" s="748"/>
      <c r="CQ172" s="748"/>
      <c r="CR172" s="748"/>
      <c r="CS172" s="748"/>
      <c r="CT172" s="748"/>
      <c r="CU172" s="748"/>
      <c r="CV172" s="748"/>
      <c r="CW172" s="748"/>
      <c r="CX172" s="748"/>
      <c r="CY172" s="748"/>
      <c r="CZ172" s="748"/>
      <c r="DA172" s="748"/>
      <c r="DB172" s="748"/>
      <c r="DC172" s="748"/>
      <c r="DD172" s="748"/>
      <c r="DE172" s="748"/>
      <c r="DF172" s="748"/>
      <c r="DG172" s="748"/>
      <c r="DH172" s="748"/>
      <c r="DI172" s="748"/>
      <c r="DJ172" s="748"/>
      <c r="DK172" s="748"/>
      <c r="DL172" s="748"/>
      <c r="DM172" s="748"/>
      <c r="DN172" s="748"/>
      <c r="DO172" s="748"/>
      <c r="DP172" s="748"/>
      <c r="DQ172" s="748"/>
      <c r="DR172" s="748"/>
      <c r="DS172" s="748"/>
      <c r="DT172" s="748"/>
      <c r="DU172" s="748"/>
      <c r="DV172" s="748"/>
      <c r="DW172" s="748"/>
      <c r="DX172" s="748"/>
      <c r="DY172" s="748"/>
      <c r="DZ172" s="748"/>
      <c r="EA172" s="748"/>
      <c r="EB172" s="748"/>
      <c r="EC172" s="748"/>
      <c r="ED172" s="748"/>
      <c r="EE172" s="748"/>
      <c r="EF172" s="748"/>
      <c r="EG172" s="748"/>
      <c r="EH172" s="748"/>
      <c r="EI172" s="748"/>
      <c r="EJ172" s="748"/>
      <c r="EK172" s="748"/>
      <c r="EL172" s="748"/>
      <c r="EM172" s="748"/>
      <c r="EN172" s="748"/>
      <c r="EO172" s="748"/>
      <c r="EP172" s="748"/>
      <c r="EQ172" s="748"/>
      <c r="ER172" s="748"/>
      <c r="ES172" s="748"/>
      <c r="ET172" s="748"/>
      <c r="EU172" s="748"/>
      <c r="EV172" s="748"/>
      <c r="EW172" s="748"/>
      <c r="EX172" s="748"/>
      <c r="EY172" s="748"/>
      <c r="EZ172" s="748"/>
      <c r="FA172" s="748"/>
      <c r="FB172" s="748"/>
      <c r="FC172" s="748"/>
      <c r="FD172" s="748"/>
      <c r="FE172" s="748"/>
      <c r="FF172" s="748"/>
      <c r="FG172" s="748"/>
      <c r="FH172" s="748"/>
      <c r="FI172" s="748"/>
    </row>
    <row r="173" spans="6:165" ht="9">
      <c r="F173" s="748"/>
      <c r="G173" s="748"/>
      <c r="H173" s="748"/>
      <c r="I173" s="748"/>
      <c r="J173" s="748"/>
      <c r="K173" s="748"/>
      <c r="L173" s="748"/>
      <c r="M173" s="748"/>
      <c r="T173" s="748"/>
      <c r="U173" s="748"/>
      <c r="V173" s="748"/>
      <c r="W173" s="748"/>
      <c r="X173" s="748"/>
      <c r="Y173" s="748"/>
      <c r="Z173" s="748"/>
      <c r="AA173" s="748"/>
      <c r="AB173" s="748"/>
      <c r="AC173" s="748"/>
      <c r="AD173" s="748"/>
      <c r="AE173" s="748"/>
      <c r="AF173" s="748"/>
      <c r="AG173" s="748"/>
      <c r="AH173" s="748"/>
      <c r="AI173" s="748"/>
      <c r="AJ173" s="748"/>
      <c r="AK173" s="748"/>
      <c r="AL173" s="748"/>
      <c r="AM173" s="747"/>
      <c r="AN173" s="747"/>
      <c r="AO173" s="748"/>
      <c r="AP173" s="748"/>
      <c r="AQ173" s="748"/>
      <c r="AR173" s="748"/>
      <c r="AS173" s="748"/>
      <c r="AT173" s="748"/>
      <c r="AU173" s="748"/>
      <c r="AV173" s="748"/>
      <c r="AW173" s="748"/>
      <c r="AX173" s="748"/>
      <c r="AY173" s="748"/>
      <c r="AZ173" s="748"/>
      <c r="BA173" s="748"/>
      <c r="BB173" s="748"/>
      <c r="BC173" s="748"/>
      <c r="BD173" s="748"/>
      <c r="BE173" s="748"/>
      <c r="BF173" s="748"/>
      <c r="BG173" s="748"/>
      <c r="BH173" s="748"/>
      <c r="BI173" s="748"/>
      <c r="BJ173" s="748"/>
      <c r="BK173" s="748"/>
      <c r="BL173" s="748"/>
      <c r="BM173" s="748"/>
      <c r="BN173" s="748"/>
      <c r="BO173" s="748"/>
      <c r="BP173" s="748"/>
      <c r="BQ173" s="748"/>
      <c r="BR173" s="748"/>
      <c r="BS173" s="748"/>
      <c r="BT173" s="748"/>
      <c r="BU173" s="748"/>
      <c r="BV173" s="748"/>
      <c r="BW173" s="748"/>
      <c r="BX173" s="748"/>
      <c r="BY173" s="748"/>
      <c r="BZ173" s="748"/>
      <c r="CA173" s="748"/>
      <c r="CB173" s="748"/>
      <c r="CC173" s="748"/>
      <c r="CD173" s="748"/>
      <c r="CE173" s="748"/>
      <c r="CF173" s="748"/>
      <c r="CG173" s="748"/>
      <c r="CH173" s="748"/>
      <c r="CI173" s="748"/>
      <c r="CJ173" s="748"/>
      <c r="CK173" s="748"/>
      <c r="CL173" s="748"/>
      <c r="CM173" s="748"/>
      <c r="CN173" s="748"/>
      <c r="CO173" s="748"/>
      <c r="CP173" s="748"/>
      <c r="CQ173" s="748"/>
      <c r="CR173" s="748"/>
      <c r="CS173" s="748"/>
      <c r="CT173" s="748"/>
      <c r="CU173" s="748"/>
      <c r="CV173" s="748"/>
      <c r="CW173" s="748"/>
      <c r="CX173" s="748"/>
      <c r="CY173" s="748"/>
      <c r="CZ173" s="748"/>
      <c r="DA173" s="748"/>
      <c r="DB173" s="748"/>
      <c r="DC173" s="748"/>
      <c r="DD173" s="748"/>
      <c r="DE173" s="748"/>
      <c r="DF173" s="748"/>
      <c r="DG173" s="748"/>
      <c r="DH173" s="748"/>
      <c r="DI173" s="748"/>
      <c r="DJ173" s="748"/>
      <c r="DK173" s="748"/>
      <c r="DL173" s="748"/>
      <c r="DM173" s="748"/>
      <c r="DN173" s="748"/>
      <c r="DO173" s="748"/>
      <c r="DP173" s="748"/>
      <c r="DQ173" s="748"/>
      <c r="DR173" s="748"/>
      <c r="DS173" s="748"/>
      <c r="DT173" s="748"/>
      <c r="DU173" s="748"/>
      <c r="DV173" s="748"/>
      <c r="DW173" s="748"/>
      <c r="DX173" s="748"/>
      <c r="DY173" s="748"/>
      <c r="DZ173" s="748"/>
      <c r="EA173" s="748"/>
      <c r="EB173" s="748"/>
      <c r="EC173" s="748"/>
      <c r="ED173" s="748"/>
      <c r="EE173" s="748"/>
      <c r="EF173" s="748"/>
      <c r="EG173" s="748"/>
      <c r="EH173" s="748"/>
      <c r="EI173" s="748"/>
      <c r="EJ173" s="748"/>
      <c r="EK173" s="748"/>
      <c r="EL173" s="748"/>
      <c r="EM173" s="748"/>
      <c r="EN173" s="748"/>
      <c r="EO173" s="748"/>
      <c r="EP173" s="748"/>
      <c r="EQ173" s="748"/>
      <c r="ER173" s="748"/>
      <c r="ES173" s="748"/>
      <c r="ET173" s="748"/>
      <c r="EU173" s="748"/>
      <c r="EV173" s="748"/>
      <c r="EW173" s="748"/>
      <c r="EX173" s="748"/>
      <c r="EY173" s="748"/>
      <c r="EZ173" s="748"/>
      <c r="FA173" s="748"/>
      <c r="FB173" s="748"/>
      <c r="FC173" s="748"/>
      <c r="FD173" s="748"/>
      <c r="FE173" s="748"/>
      <c r="FF173" s="748"/>
      <c r="FG173" s="748"/>
      <c r="FH173" s="748"/>
      <c r="FI173" s="748"/>
    </row>
    <row r="174" spans="6:165" ht="9">
      <c r="F174" s="748"/>
      <c r="G174" s="748"/>
      <c r="H174" s="748"/>
      <c r="I174" s="748"/>
      <c r="J174" s="748"/>
      <c r="K174" s="748"/>
      <c r="L174" s="748"/>
      <c r="M174" s="748"/>
      <c r="T174" s="748"/>
      <c r="U174" s="748"/>
      <c r="V174" s="748"/>
      <c r="W174" s="748"/>
      <c r="X174" s="748"/>
      <c r="Y174" s="748"/>
      <c r="Z174" s="748"/>
      <c r="AA174" s="748"/>
      <c r="AB174" s="748"/>
      <c r="AC174" s="748"/>
      <c r="AD174" s="748"/>
      <c r="AE174" s="748"/>
      <c r="AF174" s="748"/>
      <c r="AG174" s="748"/>
      <c r="AH174" s="748"/>
      <c r="AI174" s="748"/>
      <c r="AJ174" s="748"/>
      <c r="AK174" s="748"/>
      <c r="AL174" s="748"/>
      <c r="AM174" s="747"/>
      <c r="AN174" s="747"/>
      <c r="AO174" s="748"/>
      <c r="AP174" s="748"/>
      <c r="AQ174" s="748"/>
      <c r="AR174" s="748"/>
      <c r="AS174" s="748"/>
      <c r="AT174" s="748"/>
      <c r="AU174" s="748"/>
      <c r="AV174" s="748"/>
      <c r="AW174" s="748"/>
      <c r="AX174" s="748"/>
      <c r="AY174" s="748"/>
      <c r="AZ174" s="748"/>
      <c r="BA174" s="748"/>
      <c r="BB174" s="748"/>
      <c r="BC174" s="748"/>
      <c r="BD174" s="748"/>
      <c r="BE174" s="748"/>
      <c r="BF174" s="748"/>
      <c r="BG174" s="748"/>
      <c r="BH174" s="748"/>
      <c r="BI174" s="748"/>
      <c r="BJ174" s="748"/>
      <c r="BK174" s="748"/>
      <c r="BL174" s="748"/>
      <c r="BM174" s="748"/>
      <c r="BN174" s="748"/>
      <c r="BO174" s="748"/>
      <c r="BP174" s="748"/>
      <c r="BQ174" s="748"/>
      <c r="BR174" s="748"/>
      <c r="BS174" s="748"/>
      <c r="BT174" s="748"/>
      <c r="BU174" s="748"/>
      <c r="BV174" s="748"/>
      <c r="BW174" s="748"/>
      <c r="BX174" s="748"/>
      <c r="BY174" s="748"/>
      <c r="BZ174" s="748"/>
      <c r="CA174" s="748"/>
      <c r="CB174" s="748"/>
      <c r="CC174" s="748"/>
      <c r="CD174" s="748"/>
      <c r="CE174" s="748"/>
      <c r="CF174" s="748"/>
      <c r="CG174" s="748"/>
      <c r="CH174" s="748"/>
      <c r="CI174" s="748"/>
      <c r="CJ174" s="748"/>
      <c r="CK174" s="748"/>
      <c r="CL174" s="748"/>
      <c r="CM174" s="748"/>
      <c r="CN174" s="748"/>
      <c r="CO174" s="748"/>
      <c r="CP174" s="748"/>
      <c r="CQ174" s="748"/>
      <c r="CR174" s="748"/>
      <c r="CS174" s="748"/>
      <c r="CT174" s="748"/>
      <c r="CU174" s="748"/>
      <c r="CV174" s="748"/>
      <c r="CW174" s="748"/>
      <c r="CX174" s="748"/>
      <c r="CY174" s="748"/>
      <c r="CZ174" s="748"/>
      <c r="DA174" s="748"/>
      <c r="DB174" s="748"/>
      <c r="DC174" s="748"/>
      <c r="DD174" s="748"/>
      <c r="DE174" s="748"/>
      <c r="DF174" s="748"/>
      <c r="DG174" s="748"/>
      <c r="DH174" s="748"/>
      <c r="DI174" s="748"/>
      <c r="DJ174" s="748"/>
      <c r="DK174" s="748"/>
      <c r="DL174" s="748"/>
      <c r="DM174" s="748"/>
      <c r="DN174" s="748"/>
      <c r="DO174" s="748"/>
      <c r="DP174" s="748"/>
      <c r="DQ174" s="748"/>
      <c r="DR174" s="748"/>
      <c r="DS174" s="748"/>
      <c r="DT174" s="748"/>
      <c r="DU174" s="748"/>
      <c r="DV174" s="748"/>
      <c r="DW174" s="748"/>
      <c r="DX174" s="748"/>
      <c r="DY174" s="748"/>
      <c r="DZ174" s="748"/>
      <c r="EA174" s="748"/>
      <c r="EB174" s="748"/>
      <c r="EC174" s="748"/>
      <c r="ED174" s="748"/>
      <c r="EE174" s="748"/>
      <c r="EF174" s="748"/>
      <c r="EG174" s="748"/>
      <c r="EH174" s="748"/>
      <c r="EI174" s="748"/>
      <c r="EJ174" s="748"/>
      <c r="EK174" s="748"/>
      <c r="EL174" s="748"/>
      <c r="EM174" s="748"/>
      <c r="EN174" s="748"/>
      <c r="EO174" s="748"/>
      <c r="EP174" s="748"/>
      <c r="EQ174" s="748"/>
      <c r="ER174" s="748"/>
      <c r="ES174" s="748"/>
      <c r="ET174" s="748"/>
      <c r="EU174" s="748"/>
      <c r="EV174" s="748"/>
      <c r="EW174" s="748"/>
      <c r="EX174" s="748"/>
      <c r="EY174" s="748"/>
      <c r="EZ174" s="748"/>
      <c r="FA174" s="748"/>
      <c r="FB174" s="748"/>
      <c r="FC174" s="748"/>
      <c r="FD174" s="748"/>
      <c r="FE174" s="748"/>
      <c r="FF174" s="748"/>
      <c r="FG174" s="748"/>
      <c r="FH174" s="748"/>
      <c r="FI174" s="748"/>
    </row>
    <row r="175" spans="6:165" ht="9">
      <c r="F175" s="748"/>
      <c r="G175" s="748"/>
      <c r="H175" s="748"/>
      <c r="I175" s="748"/>
      <c r="J175" s="748"/>
      <c r="K175" s="748"/>
      <c r="L175" s="748"/>
      <c r="M175" s="748"/>
      <c r="T175" s="748"/>
      <c r="U175" s="748"/>
      <c r="V175" s="748"/>
      <c r="W175" s="748"/>
      <c r="X175" s="748"/>
      <c r="Y175" s="748"/>
      <c r="Z175" s="748"/>
      <c r="AA175" s="748"/>
      <c r="AB175" s="748"/>
      <c r="AC175" s="748"/>
      <c r="AD175" s="748"/>
      <c r="AE175" s="748"/>
      <c r="AF175" s="748"/>
      <c r="AG175" s="748"/>
      <c r="AH175" s="748"/>
      <c r="AI175" s="748"/>
      <c r="AJ175" s="748"/>
      <c r="AK175" s="748"/>
      <c r="AL175" s="748"/>
      <c r="AM175" s="747"/>
      <c r="AN175" s="747"/>
      <c r="AO175" s="748"/>
      <c r="AP175" s="748"/>
      <c r="AQ175" s="748"/>
      <c r="AR175" s="748"/>
      <c r="AS175" s="748"/>
      <c r="AT175" s="748"/>
      <c r="AU175" s="748"/>
      <c r="AV175" s="748"/>
      <c r="AW175" s="748"/>
      <c r="AX175" s="748"/>
      <c r="AY175" s="748"/>
      <c r="AZ175" s="748"/>
      <c r="BA175" s="748"/>
      <c r="BB175" s="748"/>
      <c r="BC175" s="748"/>
      <c r="BD175" s="748"/>
      <c r="BE175" s="748"/>
      <c r="BF175" s="748"/>
      <c r="BG175" s="748"/>
      <c r="BH175" s="748"/>
      <c r="BI175" s="748"/>
      <c r="BJ175" s="748"/>
      <c r="BK175" s="748"/>
      <c r="BL175" s="748"/>
      <c r="BM175" s="748"/>
      <c r="BN175" s="748"/>
      <c r="BO175" s="748"/>
      <c r="BP175" s="748"/>
      <c r="BQ175" s="748"/>
      <c r="BR175" s="748"/>
      <c r="BS175" s="748"/>
      <c r="BT175" s="748"/>
      <c r="BU175" s="748"/>
      <c r="BV175" s="748"/>
      <c r="BW175" s="748"/>
      <c r="BX175" s="748"/>
      <c r="BY175" s="748"/>
      <c r="BZ175" s="748"/>
      <c r="CA175" s="748"/>
      <c r="CB175" s="748"/>
      <c r="CC175" s="748"/>
      <c r="CD175" s="748"/>
      <c r="CE175" s="748"/>
      <c r="CF175" s="748"/>
      <c r="CG175" s="748"/>
      <c r="CH175" s="748"/>
      <c r="CI175" s="748"/>
      <c r="CJ175" s="748"/>
      <c r="CK175" s="748"/>
      <c r="CL175" s="748"/>
      <c r="CM175" s="748"/>
      <c r="CN175" s="748"/>
      <c r="CO175" s="748"/>
      <c r="CP175" s="748"/>
      <c r="CQ175" s="748"/>
      <c r="CR175" s="748"/>
      <c r="CS175" s="748"/>
      <c r="CT175" s="748"/>
      <c r="CU175" s="748"/>
      <c r="CV175" s="748"/>
      <c r="CW175" s="748"/>
      <c r="CX175" s="748"/>
      <c r="CY175" s="748"/>
      <c r="CZ175" s="748"/>
      <c r="DA175" s="748"/>
      <c r="DB175" s="748"/>
      <c r="DC175" s="748"/>
      <c r="DD175" s="748"/>
      <c r="DE175" s="748"/>
      <c r="DF175" s="748"/>
      <c r="DG175" s="748"/>
      <c r="DH175" s="748"/>
      <c r="DI175" s="748"/>
      <c r="DJ175" s="748"/>
      <c r="DK175" s="748"/>
      <c r="DL175" s="748"/>
      <c r="DM175" s="748"/>
      <c r="DN175" s="748"/>
      <c r="DO175" s="748"/>
      <c r="DP175" s="748"/>
      <c r="DQ175" s="748"/>
      <c r="DR175" s="748"/>
      <c r="DS175" s="748"/>
      <c r="DT175" s="748"/>
      <c r="DU175" s="748"/>
      <c r="DV175" s="748"/>
      <c r="DW175" s="748"/>
      <c r="DX175" s="748"/>
      <c r="DY175" s="748"/>
      <c r="DZ175" s="748"/>
      <c r="EA175" s="748"/>
      <c r="EB175" s="748"/>
      <c r="EC175" s="748"/>
      <c r="ED175" s="748"/>
      <c r="EE175" s="748"/>
      <c r="EF175" s="748"/>
      <c r="EG175" s="748"/>
      <c r="EH175" s="748"/>
      <c r="EI175" s="748"/>
      <c r="EJ175" s="748"/>
      <c r="EK175" s="748"/>
      <c r="EL175" s="748"/>
      <c r="EM175" s="748"/>
      <c r="EN175" s="748"/>
      <c r="EO175" s="748"/>
      <c r="EP175" s="748"/>
      <c r="EQ175" s="748"/>
      <c r="ER175" s="748"/>
      <c r="ES175" s="748"/>
      <c r="ET175" s="748"/>
      <c r="EU175" s="748"/>
      <c r="EV175" s="748"/>
      <c r="EW175" s="748"/>
      <c r="EX175" s="748"/>
      <c r="EY175" s="748"/>
      <c r="EZ175" s="748"/>
      <c r="FA175" s="748"/>
      <c r="FB175" s="748"/>
      <c r="FC175" s="748"/>
      <c r="FD175" s="748"/>
      <c r="FE175" s="748"/>
      <c r="FF175" s="748"/>
      <c r="FG175" s="748"/>
      <c r="FH175" s="748"/>
      <c r="FI175" s="748"/>
    </row>
    <row r="176" spans="6:165" ht="9">
      <c r="F176" s="748"/>
      <c r="G176" s="748"/>
      <c r="H176" s="748"/>
      <c r="I176" s="748"/>
      <c r="J176" s="748"/>
      <c r="K176" s="748"/>
      <c r="L176" s="748"/>
      <c r="M176" s="748"/>
      <c r="T176" s="748"/>
      <c r="U176" s="748"/>
      <c r="V176" s="748"/>
      <c r="W176" s="748"/>
      <c r="X176" s="748"/>
      <c r="Y176" s="748"/>
      <c r="Z176" s="748"/>
      <c r="AA176" s="748"/>
      <c r="AB176" s="748"/>
      <c r="AC176" s="748"/>
      <c r="AD176" s="748"/>
      <c r="AE176" s="748"/>
      <c r="AF176" s="748"/>
      <c r="AG176" s="748"/>
      <c r="AH176" s="748"/>
      <c r="AI176" s="748"/>
      <c r="AJ176" s="748"/>
      <c r="AK176" s="748"/>
      <c r="AL176" s="748"/>
      <c r="AM176" s="747"/>
      <c r="AN176" s="747"/>
      <c r="AO176" s="748"/>
      <c r="AP176" s="748"/>
      <c r="AQ176" s="748"/>
      <c r="AR176" s="748"/>
      <c r="AS176" s="748"/>
      <c r="AT176" s="748"/>
      <c r="AU176" s="748"/>
      <c r="AV176" s="748"/>
      <c r="AW176" s="748"/>
      <c r="AX176" s="748"/>
      <c r="AY176" s="748"/>
      <c r="AZ176" s="748"/>
      <c r="BA176" s="748"/>
      <c r="BB176" s="748"/>
      <c r="BC176" s="748"/>
      <c r="BD176" s="748"/>
      <c r="BE176" s="748"/>
      <c r="BF176" s="748"/>
      <c r="BG176" s="748"/>
      <c r="BH176" s="748"/>
      <c r="BI176" s="748"/>
      <c r="BJ176" s="748"/>
      <c r="BK176" s="748"/>
      <c r="BL176" s="748"/>
      <c r="BM176" s="748"/>
      <c r="BN176" s="748"/>
      <c r="BO176" s="748"/>
      <c r="BP176" s="748"/>
      <c r="BQ176" s="748"/>
      <c r="BR176" s="748"/>
      <c r="BS176" s="748"/>
      <c r="BT176" s="748"/>
      <c r="BU176" s="748"/>
      <c r="BV176" s="748"/>
      <c r="BW176" s="748"/>
      <c r="BX176" s="748"/>
      <c r="BY176" s="748"/>
      <c r="BZ176" s="748"/>
      <c r="CA176" s="748"/>
      <c r="CB176" s="748"/>
      <c r="CC176" s="748"/>
      <c r="CD176" s="748"/>
      <c r="CE176" s="748"/>
      <c r="CF176" s="748"/>
      <c r="CG176" s="748"/>
      <c r="CH176" s="748"/>
      <c r="CI176" s="748"/>
      <c r="CJ176" s="748"/>
      <c r="CK176" s="748"/>
      <c r="CL176" s="748"/>
      <c r="CM176" s="748"/>
      <c r="CN176" s="748"/>
      <c r="CO176" s="748"/>
      <c r="CP176" s="748"/>
      <c r="CQ176" s="748"/>
      <c r="CR176" s="748"/>
      <c r="CS176" s="748"/>
      <c r="CT176" s="748"/>
      <c r="CU176" s="748"/>
      <c r="CV176" s="748"/>
      <c r="CW176" s="748"/>
      <c r="CX176" s="748"/>
      <c r="CY176" s="748"/>
      <c r="CZ176" s="748"/>
      <c r="DA176" s="748"/>
      <c r="DB176" s="748"/>
      <c r="DC176" s="748"/>
      <c r="DD176" s="748"/>
      <c r="DE176" s="748"/>
      <c r="DF176" s="748"/>
      <c r="DG176" s="748"/>
      <c r="DH176" s="748"/>
      <c r="DI176" s="748"/>
      <c r="DJ176" s="748"/>
      <c r="DK176" s="748"/>
      <c r="DL176" s="748"/>
      <c r="DM176" s="748"/>
      <c r="DN176" s="748"/>
      <c r="DO176" s="748"/>
      <c r="DP176" s="748"/>
      <c r="DQ176" s="748"/>
      <c r="DR176" s="748"/>
      <c r="DS176" s="748"/>
      <c r="DT176" s="748"/>
      <c r="DU176" s="748"/>
      <c r="DV176" s="748"/>
      <c r="DW176" s="748"/>
      <c r="DX176" s="748"/>
      <c r="DY176" s="748"/>
      <c r="DZ176" s="748"/>
      <c r="EA176" s="748"/>
      <c r="EB176" s="748"/>
      <c r="EC176" s="748"/>
      <c r="ED176" s="748"/>
      <c r="EE176" s="748"/>
      <c r="EF176" s="748"/>
      <c r="EG176" s="748"/>
      <c r="EH176" s="748"/>
      <c r="EI176" s="748"/>
      <c r="EJ176" s="748"/>
      <c r="EK176" s="748"/>
      <c r="EL176" s="748"/>
      <c r="EM176" s="748"/>
      <c r="EN176" s="748"/>
      <c r="EO176" s="748"/>
      <c r="EP176" s="748"/>
      <c r="EQ176" s="748"/>
      <c r="ER176" s="748"/>
      <c r="ES176" s="748"/>
      <c r="ET176" s="748"/>
      <c r="EU176" s="748"/>
      <c r="EV176" s="748"/>
      <c r="EW176" s="748"/>
      <c r="EX176" s="748"/>
      <c r="EY176" s="748"/>
      <c r="EZ176" s="748"/>
      <c r="FA176" s="748"/>
      <c r="FB176" s="748"/>
      <c r="FC176" s="748"/>
      <c r="FD176" s="748"/>
      <c r="FE176" s="748"/>
      <c r="FF176" s="748"/>
      <c r="FG176" s="748"/>
      <c r="FH176" s="748"/>
      <c r="FI176" s="748"/>
    </row>
    <row r="177" spans="6:165" ht="9">
      <c r="F177" s="748"/>
      <c r="G177" s="748"/>
      <c r="H177" s="748"/>
      <c r="I177" s="748"/>
      <c r="J177" s="748"/>
      <c r="K177" s="748"/>
      <c r="L177" s="748"/>
      <c r="M177" s="748"/>
      <c r="T177" s="748"/>
      <c r="U177" s="748"/>
      <c r="V177" s="748"/>
      <c r="W177" s="748"/>
      <c r="X177" s="748"/>
      <c r="Y177" s="748"/>
      <c r="Z177" s="748"/>
      <c r="AA177" s="748"/>
      <c r="AB177" s="748"/>
      <c r="AC177" s="748"/>
      <c r="AD177" s="748"/>
      <c r="AE177" s="748"/>
      <c r="AF177" s="748"/>
      <c r="AG177" s="748"/>
      <c r="AH177" s="748"/>
      <c r="AI177" s="748"/>
      <c r="AJ177" s="748"/>
      <c r="AK177" s="748"/>
      <c r="AL177" s="748"/>
      <c r="AM177" s="747"/>
      <c r="AN177" s="747"/>
      <c r="AO177" s="748"/>
      <c r="AP177" s="748"/>
      <c r="AQ177" s="748"/>
      <c r="AR177" s="748"/>
      <c r="AS177" s="748"/>
      <c r="AT177" s="748"/>
      <c r="AU177" s="748"/>
      <c r="AV177" s="748"/>
      <c r="AW177" s="748"/>
      <c r="AX177" s="748"/>
      <c r="AY177" s="748"/>
      <c r="AZ177" s="748"/>
      <c r="BA177" s="748"/>
      <c r="BB177" s="748"/>
      <c r="BC177" s="748"/>
      <c r="BD177" s="748"/>
      <c r="BE177" s="748"/>
      <c r="BF177" s="748"/>
      <c r="BG177" s="748"/>
      <c r="BH177" s="748"/>
      <c r="BI177" s="748"/>
      <c r="BJ177" s="748"/>
      <c r="BK177" s="748"/>
      <c r="BL177" s="748"/>
      <c r="BM177" s="748"/>
      <c r="BN177" s="748"/>
      <c r="BO177" s="748"/>
      <c r="BP177" s="748"/>
      <c r="BQ177" s="748"/>
      <c r="BR177" s="748"/>
      <c r="BS177" s="748"/>
      <c r="BT177" s="748"/>
      <c r="BU177" s="748"/>
      <c r="BV177" s="748"/>
      <c r="BW177" s="748"/>
      <c r="BX177" s="748"/>
      <c r="BY177" s="748"/>
      <c r="BZ177" s="748"/>
      <c r="CA177" s="748"/>
      <c r="CB177" s="748"/>
      <c r="CC177" s="748"/>
      <c r="CD177" s="748"/>
      <c r="CE177" s="748"/>
      <c r="CF177" s="748"/>
      <c r="CG177" s="748"/>
      <c r="CH177" s="748"/>
      <c r="CI177" s="748"/>
      <c r="CJ177" s="748"/>
      <c r="CK177" s="748"/>
      <c r="CL177" s="748"/>
      <c r="CM177" s="748"/>
      <c r="CN177" s="748"/>
      <c r="CO177" s="748"/>
      <c r="CP177" s="748"/>
      <c r="CQ177" s="748"/>
      <c r="CR177" s="748"/>
      <c r="CS177" s="748"/>
      <c r="CT177" s="748"/>
      <c r="CU177" s="748"/>
      <c r="CV177" s="748"/>
      <c r="CW177" s="748"/>
      <c r="CX177" s="748"/>
      <c r="CY177" s="748"/>
      <c r="CZ177" s="748"/>
      <c r="DA177" s="748"/>
      <c r="DB177" s="748"/>
      <c r="DC177" s="748"/>
      <c r="DD177" s="748"/>
      <c r="DE177" s="748"/>
      <c r="DF177" s="748"/>
      <c r="DG177" s="748"/>
      <c r="DH177" s="748"/>
      <c r="DI177" s="748"/>
      <c r="DJ177" s="748"/>
      <c r="DK177" s="748"/>
      <c r="DL177" s="748"/>
      <c r="DM177" s="748"/>
      <c r="DN177" s="748"/>
      <c r="DO177" s="748"/>
      <c r="DP177" s="748"/>
      <c r="DQ177" s="748"/>
      <c r="DR177" s="748"/>
      <c r="DS177" s="748"/>
      <c r="DT177" s="748"/>
      <c r="DU177" s="748"/>
      <c r="DV177" s="748"/>
      <c r="DW177" s="748"/>
      <c r="DX177" s="748"/>
      <c r="DY177" s="748"/>
      <c r="DZ177" s="748"/>
      <c r="EA177" s="748"/>
      <c r="EB177" s="748"/>
      <c r="EC177" s="748"/>
      <c r="ED177" s="748"/>
      <c r="EE177" s="748"/>
      <c r="EF177" s="748"/>
      <c r="EG177" s="748"/>
      <c r="EH177" s="748"/>
      <c r="EI177" s="748"/>
      <c r="EJ177" s="748"/>
      <c r="EK177" s="748"/>
      <c r="EL177" s="748"/>
      <c r="EM177" s="748"/>
      <c r="EN177" s="748"/>
      <c r="EO177" s="748"/>
      <c r="EP177" s="748"/>
      <c r="EQ177" s="748"/>
      <c r="ER177" s="748"/>
      <c r="ES177" s="748"/>
      <c r="ET177" s="748"/>
      <c r="EU177" s="748"/>
      <c r="EV177" s="748"/>
      <c r="EW177" s="748"/>
      <c r="EX177" s="748"/>
      <c r="EY177" s="748"/>
      <c r="EZ177" s="748"/>
      <c r="FA177" s="748"/>
      <c r="FB177" s="748"/>
      <c r="FC177" s="748"/>
      <c r="FD177" s="748"/>
      <c r="FE177" s="748"/>
      <c r="FF177" s="748"/>
      <c r="FG177" s="748"/>
      <c r="FH177" s="748"/>
      <c r="FI177" s="748"/>
    </row>
    <row r="178" spans="6:165" ht="9">
      <c r="F178" s="748"/>
      <c r="G178" s="748"/>
      <c r="H178" s="748"/>
      <c r="I178" s="748"/>
      <c r="J178" s="748"/>
      <c r="K178" s="748"/>
      <c r="L178" s="748"/>
      <c r="M178" s="748"/>
      <c r="T178" s="748"/>
      <c r="U178" s="748"/>
      <c r="V178" s="748"/>
      <c r="W178" s="748"/>
      <c r="X178" s="748"/>
      <c r="Y178" s="748"/>
      <c r="Z178" s="748"/>
      <c r="AA178" s="748"/>
      <c r="AB178" s="748"/>
      <c r="AC178" s="748"/>
      <c r="AD178" s="748"/>
      <c r="AE178" s="748"/>
      <c r="AF178" s="748"/>
      <c r="AG178" s="748"/>
      <c r="AH178" s="748"/>
      <c r="AI178" s="748"/>
      <c r="AJ178" s="748"/>
      <c r="AK178" s="748"/>
      <c r="AL178" s="748"/>
      <c r="AM178" s="747"/>
      <c r="AN178" s="747"/>
      <c r="AO178" s="748"/>
      <c r="AP178" s="748"/>
      <c r="AQ178" s="748"/>
      <c r="AR178" s="748"/>
      <c r="AS178" s="748"/>
      <c r="AT178" s="748"/>
      <c r="AU178" s="748"/>
      <c r="AV178" s="748"/>
      <c r="AW178" s="748"/>
      <c r="AX178" s="748"/>
      <c r="AY178" s="748"/>
      <c r="AZ178" s="748"/>
      <c r="BA178" s="748"/>
      <c r="BB178" s="748"/>
      <c r="BC178" s="748"/>
      <c r="BD178" s="748"/>
      <c r="BE178" s="748"/>
      <c r="BF178" s="748"/>
      <c r="BG178" s="748"/>
      <c r="BH178" s="748"/>
      <c r="BI178" s="748"/>
      <c r="BJ178" s="748"/>
      <c r="BK178" s="748"/>
      <c r="BL178" s="748"/>
      <c r="BM178" s="748"/>
      <c r="BN178" s="748"/>
      <c r="BO178" s="748"/>
      <c r="BP178" s="748"/>
      <c r="BQ178" s="748"/>
      <c r="BR178" s="748"/>
      <c r="BS178" s="748"/>
      <c r="BT178" s="748"/>
      <c r="BU178" s="748"/>
      <c r="BV178" s="748"/>
      <c r="BW178" s="748"/>
      <c r="BX178" s="748"/>
      <c r="BY178" s="748"/>
      <c r="BZ178" s="748"/>
      <c r="CA178" s="748"/>
      <c r="CB178" s="748"/>
      <c r="CC178" s="748"/>
      <c r="CD178" s="748"/>
      <c r="CE178" s="748"/>
      <c r="CF178" s="748"/>
      <c r="CG178" s="748"/>
      <c r="CH178" s="748"/>
      <c r="CI178" s="748"/>
      <c r="CJ178" s="748"/>
      <c r="CK178" s="748"/>
      <c r="CL178" s="748"/>
      <c r="CM178" s="748"/>
      <c r="CN178" s="748"/>
      <c r="CO178" s="748"/>
      <c r="CP178" s="748"/>
      <c r="CQ178" s="748"/>
      <c r="CR178" s="748"/>
      <c r="CS178" s="748"/>
      <c r="CT178" s="748"/>
      <c r="CU178" s="748"/>
      <c r="CV178" s="748"/>
      <c r="CW178" s="748"/>
      <c r="CX178" s="748"/>
      <c r="CY178" s="748"/>
      <c r="CZ178" s="748"/>
      <c r="DA178" s="748"/>
      <c r="DB178" s="748"/>
      <c r="DC178" s="748"/>
      <c r="DD178" s="748"/>
      <c r="DE178" s="748"/>
      <c r="DF178" s="748"/>
      <c r="DG178" s="748"/>
      <c r="DH178" s="748"/>
      <c r="DI178" s="748"/>
      <c r="DJ178" s="748"/>
      <c r="DK178" s="748"/>
      <c r="DL178" s="748"/>
      <c r="DM178" s="748"/>
      <c r="DN178" s="748"/>
      <c r="DO178" s="748"/>
      <c r="DP178" s="748"/>
      <c r="DQ178" s="748"/>
      <c r="DR178" s="748"/>
      <c r="DS178" s="748"/>
      <c r="DT178" s="748"/>
      <c r="DU178" s="748"/>
      <c r="DV178" s="748"/>
      <c r="DW178" s="748"/>
      <c r="DX178" s="748"/>
      <c r="DY178" s="748"/>
      <c r="DZ178" s="748"/>
      <c r="EA178" s="748"/>
      <c r="EB178" s="748"/>
      <c r="EC178" s="748"/>
      <c r="ED178" s="748"/>
      <c r="EE178" s="748"/>
      <c r="EF178" s="748"/>
      <c r="EG178" s="748"/>
      <c r="EH178" s="748"/>
      <c r="EI178" s="748"/>
      <c r="EJ178" s="748"/>
      <c r="EK178" s="748"/>
      <c r="EL178" s="748"/>
      <c r="EM178" s="748"/>
      <c r="EN178" s="748"/>
      <c r="EO178" s="748"/>
      <c r="EP178" s="748"/>
      <c r="EQ178" s="748"/>
      <c r="ER178" s="748"/>
      <c r="ES178" s="748"/>
      <c r="ET178" s="748"/>
      <c r="EU178" s="748"/>
      <c r="EV178" s="748"/>
      <c r="EW178" s="748"/>
      <c r="EX178" s="748"/>
      <c r="EY178" s="748"/>
      <c r="EZ178" s="748"/>
      <c r="FA178" s="748"/>
      <c r="FB178" s="748"/>
      <c r="FC178" s="748"/>
      <c r="FD178" s="748"/>
      <c r="FE178" s="748"/>
      <c r="FF178" s="748"/>
      <c r="FG178" s="748"/>
      <c r="FH178" s="748"/>
      <c r="FI178" s="748"/>
    </row>
    <row r="179" spans="6:165" ht="9">
      <c r="F179" s="748"/>
      <c r="G179" s="748"/>
      <c r="H179" s="748"/>
      <c r="I179" s="748"/>
      <c r="J179" s="748"/>
      <c r="K179" s="748"/>
      <c r="L179" s="748"/>
      <c r="M179" s="748"/>
      <c r="T179" s="748"/>
      <c r="U179" s="748"/>
      <c r="V179" s="748"/>
      <c r="W179" s="748"/>
      <c r="X179" s="748"/>
      <c r="Y179" s="748"/>
      <c r="Z179" s="748"/>
      <c r="AA179" s="748"/>
      <c r="AB179" s="748"/>
      <c r="AC179" s="748"/>
      <c r="AD179" s="748"/>
      <c r="AE179" s="748"/>
      <c r="AF179" s="748"/>
      <c r="AG179" s="748"/>
      <c r="AH179" s="748"/>
      <c r="AI179" s="748"/>
      <c r="AJ179" s="748"/>
      <c r="AK179" s="748"/>
      <c r="AL179" s="748"/>
      <c r="AM179" s="747"/>
      <c r="AN179" s="747"/>
      <c r="AO179" s="748"/>
      <c r="AP179" s="748"/>
      <c r="AQ179" s="748"/>
      <c r="AR179" s="748"/>
      <c r="AS179" s="748"/>
      <c r="AT179" s="748"/>
      <c r="AU179" s="748"/>
      <c r="AV179" s="748"/>
      <c r="AW179" s="748"/>
      <c r="AX179" s="748"/>
      <c r="AY179" s="748"/>
      <c r="AZ179" s="748"/>
      <c r="BA179" s="748"/>
      <c r="BB179" s="748"/>
      <c r="BC179" s="748"/>
      <c r="BD179" s="748"/>
      <c r="BE179" s="748"/>
      <c r="BF179" s="748"/>
      <c r="BG179" s="748"/>
      <c r="BH179" s="748"/>
      <c r="BI179" s="748"/>
      <c r="BJ179" s="748"/>
      <c r="BK179" s="748"/>
      <c r="BL179" s="748"/>
      <c r="BM179" s="748"/>
      <c r="BN179" s="748"/>
      <c r="BO179" s="748"/>
      <c r="BP179" s="748"/>
      <c r="BQ179" s="748"/>
      <c r="BR179" s="748"/>
      <c r="BS179" s="748"/>
      <c r="BT179" s="748"/>
      <c r="BU179" s="748"/>
      <c r="BV179" s="748"/>
      <c r="BW179" s="748"/>
      <c r="BX179" s="748"/>
      <c r="BY179" s="748"/>
      <c r="BZ179" s="748"/>
      <c r="CA179" s="748"/>
      <c r="CB179" s="748"/>
      <c r="CC179" s="748"/>
      <c r="CD179" s="748"/>
      <c r="CE179" s="748"/>
      <c r="CF179" s="748"/>
      <c r="CG179" s="748"/>
      <c r="CH179" s="748"/>
      <c r="CI179" s="748"/>
      <c r="CJ179" s="748"/>
      <c r="CK179" s="748"/>
      <c r="CL179" s="748"/>
      <c r="CM179" s="748"/>
      <c r="CN179" s="748"/>
      <c r="CO179" s="748"/>
      <c r="CP179" s="748"/>
      <c r="CQ179" s="748"/>
      <c r="CR179" s="748"/>
      <c r="CS179" s="748"/>
      <c r="CT179" s="748"/>
      <c r="CU179" s="748"/>
      <c r="CV179" s="748"/>
      <c r="CW179" s="748"/>
      <c r="CX179" s="748"/>
      <c r="CY179" s="748"/>
      <c r="CZ179" s="748"/>
      <c r="DA179" s="748"/>
      <c r="DB179" s="748"/>
      <c r="DC179" s="748"/>
      <c r="DD179" s="748"/>
      <c r="DE179" s="748"/>
      <c r="DF179" s="748"/>
      <c r="DG179" s="748"/>
      <c r="DH179" s="748"/>
      <c r="DI179" s="748"/>
      <c r="DJ179" s="748"/>
      <c r="DK179" s="748"/>
      <c r="DL179" s="748"/>
      <c r="DM179" s="748"/>
      <c r="DN179" s="748"/>
      <c r="DO179" s="748"/>
      <c r="DP179" s="748"/>
      <c r="DQ179" s="748"/>
      <c r="DR179" s="748"/>
      <c r="DS179" s="748"/>
      <c r="DT179" s="748"/>
      <c r="DU179" s="748"/>
      <c r="DV179" s="748"/>
      <c r="DW179" s="748"/>
      <c r="DX179" s="748"/>
      <c r="DY179" s="748"/>
      <c r="DZ179" s="748"/>
      <c r="EA179" s="748"/>
      <c r="EB179" s="748"/>
      <c r="EC179" s="748"/>
      <c r="ED179" s="748"/>
      <c r="EE179" s="748"/>
      <c r="EF179" s="748"/>
      <c r="EG179" s="748"/>
      <c r="EH179" s="748"/>
      <c r="EI179" s="748"/>
      <c r="EJ179" s="748"/>
      <c r="EK179" s="748"/>
      <c r="EL179" s="748"/>
      <c r="EM179" s="748"/>
      <c r="EN179" s="748"/>
      <c r="EO179" s="748"/>
      <c r="EP179" s="748"/>
      <c r="EQ179" s="748"/>
      <c r="ER179" s="748"/>
      <c r="ES179" s="748"/>
      <c r="ET179" s="748"/>
      <c r="EU179" s="748"/>
      <c r="EV179" s="748"/>
      <c r="EW179" s="748"/>
      <c r="EX179" s="748"/>
      <c r="EY179" s="748"/>
      <c r="EZ179" s="748"/>
      <c r="FA179" s="748"/>
      <c r="FB179" s="748"/>
      <c r="FC179" s="748"/>
      <c r="FD179" s="748"/>
      <c r="FE179" s="748"/>
      <c r="FF179" s="748"/>
      <c r="FG179" s="748"/>
      <c r="FH179" s="748"/>
      <c r="FI179" s="748"/>
    </row>
    <row r="180" spans="6:165" ht="9">
      <c r="F180" s="748"/>
      <c r="G180" s="748"/>
      <c r="H180" s="748"/>
      <c r="I180" s="748"/>
      <c r="J180" s="748"/>
      <c r="K180" s="748"/>
      <c r="L180" s="748"/>
      <c r="M180" s="748"/>
      <c r="T180" s="748"/>
      <c r="U180" s="748"/>
      <c r="V180" s="748"/>
      <c r="W180" s="748"/>
      <c r="X180" s="748"/>
      <c r="Y180" s="748"/>
      <c r="Z180" s="748"/>
      <c r="AA180" s="748"/>
      <c r="AB180" s="748"/>
      <c r="AC180" s="748"/>
      <c r="AD180" s="748"/>
      <c r="AE180" s="748"/>
      <c r="AF180" s="748"/>
      <c r="AG180" s="748"/>
      <c r="AH180" s="748"/>
      <c r="AI180" s="748"/>
      <c r="AJ180" s="748"/>
      <c r="AK180" s="748"/>
      <c r="AL180" s="748"/>
      <c r="AM180" s="747"/>
      <c r="AN180" s="747"/>
      <c r="AO180" s="748"/>
      <c r="AP180" s="748"/>
      <c r="AQ180" s="748"/>
      <c r="AR180" s="748"/>
      <c r="AS180" s="748"/>
      <c r="AT180" s="748"/>
      <c r="AU180" s="748"/>
      <c r="AV180" s="748"/>
      <c r="AW180" s="748"/>
      <c r="AX180" s="748"/>
      <c r="AY180" s="748"/>
      <c r="AZ180" s="748"/>
      <c r="BA180" s="748"/>
      <c r="BB180" s="748"/>
      <c r="BC180" s="748"/>
      <c r="BD180" s="748"/>
      <c r="BE180" s="748"/>
      <c r="BF180" s="748"/>
      <c r="BG180" s="748"/>
      <c r="BH180" s="748"/>
      <c r="BI180" s="748"/>
      <c r="BJ180" s="748"/>
      <c r="BK180" s="748"/>
      <c r="BL180" s="748"/>
      <c r="BM180" s="748"/>
      <c r="BN180" s="748"/>
      <c r="BO180" s="748"/>
      <c r="BP180" s="748"/>
      <c r="BQ180" s="748"/>
      <c r="BR180" s="748"/>
      <c r="BS180" s="748"/>
      <c r="BT180" s="748"/>
      <c r="BU180" s="748"/>
      <c r="BV180" s="748"/>
      <c r="BW180" s="748"/>
      <c r="BX180" s="748"/>
      <c r="BY180" s="748"/>
      <c r="BZ180" s="748"/>
      <c r="CA180" s="748"/>
      <c r="CB180" s="748"/>
      <c r="CC180" s="748"/>
      <c r="CD180" s="748"/>
      <c r="CE180" s="748"/>
      <c r="CF180" s="748"/>
      <c r="CG180" s="748"/>
      <c r="CH180" s="748"/>
      <c r="CI180" s="748"/>
      <c r="CJ180" s="748"/>
      <c r="CK180" s="748"/>
      <c r="CL180" s="748"/>
      <c r="CM180" s="748"/>
      <c r="CN180" s="748"/>
      <c r="CO180" s="748"/>
      <c r="CP180" s="748"/>
      <c r="CQ180" s="748"/>
      <c r="CR180" s="748"/>
      <c r="CS180" s="748"/>
      <c r="CT180" s="748"/>
      <c r="CU180" s="748"/>
      <c r="CV180" s="748"/>
      <c r="CW180" s="748"/>
      <c r="CX180" s="748"/>
      <c r="CY180" s="748"/>
      <c r="CZ180" s="748"/>
      <c r="DA180" s="748"/>
      <c r="DB180" s="748"/>
      <c r="DC180" s="748"/>
      <c r="DD180" s="748"/>
      <c r="DE180" s="748"/>
      <c r="DF180" s="748"/>
      <c r="DG180" s="748"/>
      <c r="DH180" s="748"/>
      <c r="DI180" s="748"/>
      <c r="DJ180" s="748"/>
      <c r="DK180" s="748"/>
      <c r="DL180" s="748"/>
      <c r="DM180" s="748"/>
      <c r="DN180" s="748"/>
      <c r="DO180" s="748"/>
      <c r="DP180" s="748"/>
      <c r="DQ180" s="748"/>
      <c r="DR180" s="748"/>
      <c r="DS180" s="748"/>
      <c r="DT180" s="748"/>
      <c r="DU180" s="748"/>
      <c r="DV180" s="748"/>
      <c r="DW180" s="748"/>
      <c r="DX180" s="748"/>
      <c r="DY180" s="748"/>
      <c r="DZ180" s="748"/>
      <c r="EA180" s="748"/>
      <c r="EB180" s="748"/>
      <c r="EC180" s="748"/>
      <c r="ED180" s="748"/>
      <c r="EE180" s="748"/>
      <c r="EF180" s="748"/>
      <c r="EG180" s="748"/>
      <c r="EH180" s="748"/>
      <c r="EI180" s="748"/>
      <c r="EJ180" s="748"/>
      <c r="EK180" s="748"/>
      <c r="EL180" s="748"/>
      <c r="EM180" s="748"/>
      <c r="EN180" s="748"/>
      <c r="EO180" s="748"/>
      <c r="EP180" s="748"/>
      <c r="EQ180" s="748"/>
      <c r="ER180" s="748"/>
      <c r="ES180" s="748"/>
      <c r="ET180" s="748"/>
      <c r="EU180" s="748"/>
      <c r="EV180" s="748"/>
      <c r="EW180" s="748"/>
      <c r="EX180" s="748"/>
      <c r="EY180" s="748"/>
      <c r="EZ180" s="748"/>
      <c r="FA180" s="748"/>
      <c r="FB180" s="748"/>
      <c r="FC180" s="748"/>
      <c r="FD180" s="748"/>
      <c r="FE180" s="748"/>
      <c r="FF180" s="748"/>
      <c r="FG180" s="748"/>
      <c r="FH180" s="748"/>
      <c r="FI180" s="748"/>
    </row>
    <row r="181" spans="6:165" ht="9">
      <c r="F181" s="748"/>
      <c r="G181" s="748"/>
      <c r="H181" s="748"/>
      <c r="I181" s="748"/>
      <c r="J181" s="748"/>
      <c r="K181" s="748"/>
      <c r="L181" s="748"/>
      <c r="M181" s="748"/>
      <c r="T181" s="748"/>
      <c r="U181" s="748"/>
      <c r="V181" s="748"/>
      <c r="W181" s="748"/>
      <c r="X181" s="748"/>
      <c r="Y181" s="748"/>
      <c r="Z181" s="748"/>
      <c r="AA181" s="748"/>
      <c r="AB181" s="748"/>
      <c r="AC181" s="748"/>
      <c r="AD181" s="748"/>
      <c r="AE181" s="748"/>
      <c r="AF181" s="748"/>
      <c r="AG181" s="748"/>
      <c r="AH181" s="748"/>
      <c r="AI181" s="748"/>
      <c r="AJ181" s="748"/>
      <c r="AK181" s="748"/>
      <c r="AL181" s="748"/>
      <c r="AM181" s="747"/>
      <c r="AN181" s="747"/>
      <c r="AO181" s="748"/>
      <c r="AP181" s="748"/>
      <c r="AQ181" s="748"/>
      <c r="AR181" s="748"/>
      <c r="AS181" s="748"/>
      <c r="AT181" s="748"/>
      <c r="AU181" s="748"/>
      <c r="AV181" s="748"/>
      <c r="AW181" s="748"/>
      <c r="AX181" s="748"/>
      <c r="AY181" s="748"/>
      <c r="AZ181" s="748"/>
      <c r="BA181" s="748"/>
      <c r="BB181" s="748"/>
      <c r="BC181" s="748"/>
      <c r="BD181" s="748"/>
      <c r="BE181" s="748"/>
      <c r="BF181" s="748"/>
      <c r="BG181" s="748"/>
      <c r="BH181" s="748"/>
      <c r="BI181" s="748"/>
      <c r="BJ181" s="748"/>
      <c r="BK181" s="748"/>
      <c r="BL181" s="748"/>
      <c r="BM181" s="748"/>
      <c r="BN181" s="748"/>
      <c r="BO181" s="748"/>
      <c r="BP181" s="748"/>
      <c r="BQ181" s="748"/>
      <c r="BR181" s="748"/>
      <c r="BS181" s="748"/>
      <c r="BT181" s="748"/>
      <c r="BU181" s="748"/>
      <c r="BV181" s="748"/>
      <c r="BW181" s="748"/>
      <c r="BX181" s="748"/>
      <c r="BY181" s="748"/>
      <c r="BZ181" s="748"/>
      <c r="CA181" s="748"/>
      <c r="CB181" s="748"/>
      <c r="CC181" s="748"/>
      <c r="CD181" s="748"/>
      <c r="CE181" s="748"/>
      <c r="CF181" s="748"/>
      <c r="CG181" s="748"/>
      <c r="CH181" s="748"/>
      <c r="CI181" s="748"/>
      <c r="CJ181" s="748"/>
      <c r="CK181" s="748"/>
      <c r="CL181" s="748"/>
      <c r="CM181" s="748"/>
      <c r="CN181" s="748"/>
      <c r="CO181" s="748"/>
      <c r="CP181" s="748"/>
      <c r="CQ181" s="748"/>
      <c r="CR181" s="748"/>
      <c r="CS181" s="748"/>
      <c r="CT181" s="748"/>
      <c r="CU181" s="748"/>
      <c r="CV181" s="748"/>
      <c r="CW181" s="748"/>
      <c r="CX181" s="748"/>
      <c r="CY181" s="748"/>
      <c r="CZ181" s="748"/>
      <c r="DA181" s="748"/>
      <c r="DB181" s="748"/>
      <c r="DC181" s="748"/>
      <c r="DD181" s="748"/>
      <c r="DE181" s="748"/>
      <c r="DF181" s="748"/>
      <c r="DG181" s="748"/>
      <c r="DH181" s="748"/>
      <c r="DI181" s="748"/>
      <c r="DJ181" s="748"/>
      <c r="DK181" s="748"/>
      <c r="DL181" s="748"/>
      <c r="DM181" s="748"/>
      <c r="DN181" s="748"/>
      <c r="DO181" s="748"/>
      <c r="DP181" s="748"/>
      <c r="DQ181" s="748"/>
      <c r="DR181" s="748"/>
      <c r="DS181" s="748"/>
      <c r="DT181" s="748"/>
      <c r="DU181" s="748"/>
      <c r="DV181" s="748"/>
      <c r="DW181" s="748"/>
      <c r="DX181" s="748"/>
      <c r="DY181" s="748"/>
      <c r="DZ181" s="748"/>
      <c r="EA181" s="748"/>
      <c r="EB181" s="748"/>
      <c r="EC181" s="748"/>
      <c r="ED181" s="748"/>
      <c r="EE181" s="748"/>
      <c r="EF181" s="748"/>
      <c r="EG181" s="748"/>
      <c r="EH181" s="748"/>
      <c r="EI181" s="748"/>
      <c r="EJ181" s="748"/>
      <c r="EK181" s="748"/>
      <c r="EL181" s="748"/>
      <c r="EM181" s="748"/>
      <c r="EN181" s="748"/>
      <c r="EO181" s="748"/>
      <c r="EP181" s="748"/>
      <c r="EQ181" s="748"/>
      <c r="ER181" s="748"/>
      <c r="ES181" s="748"/>
      <c r="ET181" s="748"/>
      <c r="EU181" s="748"/>
      <c r="EV181" s="748"/>
      <c r="EW181" s="748"/>
      <c r="EX181" s="748"/>
      <c r="EY181" s="748"/>
      <c r="EZ181" s="748"/>
      <c r="FA181" s="748"/>
      <c r="FB181" s="748"/>
      <c r="FC181" s="748"/>
      <c r="FD181" s="748"/>
      <c r="FE181" s="748"/>
      <c r="FF181" s="748"/>
      <c r="FG181" s="748"/>
      <c r="FH181" s="748"/>
      <c r="FI181" s="748"/>
    </row>
    <row r="182" spans="6:165" ht="9">
      <c r="F182" s="748"/>
      <c r="G182" s="748"/>
      <c r="H182" s="748"/>
      <c r="I182" s="748"/>
      <c r="J182" s="748"/>
      <c r="K182" s="748"/>
      <c r="L182" s="748"/>
      <c r="M182" s="748"/>
      <c r="T182" s="748"/>
      <c r="U182" s="748"/>
      <c r="V182" s="748"/>
      <c r="W182" s="748"/>
      <c r="X182" s="748"/>
      <c r="Y182" s="748"/>
      <c r="Z182" s="748"/>
      <c r="AA182" s="748"/>
      <c r="AB182" s="748"/>
      <c r="AC182" s="748"/>
      <c r="AD182" s="748"/>
      <c r="AE182" s="748"/>
      <c r="AF182" s="748"/>
      <c r="AG182" s="748"/>
      <c r="AH182" s="748"/>
      <c r="AI182" s="748"/>
      <c r="AJ182" s="748"/>
      <c r="AK182" s="748"/>
      <c r="AL182" s="748"/>
      <c r="AM182" s="747"/>
      <c r="AN182" s="747"/>
      <c r="AO182" s="748"/>
      <c r="AP182" s="748"/>
      <c r="AQ182" s="748"/>
      <c r="AR182" s="748"/>
      <c r="AS182" s="748"/>
      <c r="AT182" s="748"/>
      <c r="AU182" s="748"/>
      <c r="AV182" s="748"/>
      <c r="AW182" s="748"/>
      <c r="AX182" s="748"/>
      <c r="AY182" s="748"/>
      <c r="AZ182" s="748"/>
      <c r="BA182" s="748"/>
      <c r="BB182" s="748"/>
      <c r="BC182" s="748"/>
      <c r="BD182" s="748"/>
      <c r="BE182" s="748"/>
      <c r="BF182" s="748"/>
      <c r="BG182" s="748"/>
      <c r="BH182" s="748"/>
      <c r="BI182" s="748"/>
      <c r="BJ182" s="748"/>
      <c r="BK182" s="748"/>
      <c r="BL182" s="748"/>
      <c r="BM182" s="748"/>
      <c r="BN182" s="748"/>
      <c r="BO182" s="748"/>
      <c r="BP182" s="748"/>
      <c r="BQ182" s="748"/>
      <c r="BR182" s="748"/>
      <c r="BS182" s="748"/>
      <c r="BT182" s="748"/>
      <c r="BU182" s="748"/>
      <c r="BV182" s="748"/>
      <c r="BW182" s="748"/>
      <c r="BX182" s="748"/>
      <c r="BY182" s="748"/>
      <c r="BZ182" s="748"/>
      <c r="CA182" s="748"/>
      <c r="CB182" s="748"/>
      <c r="CC182" s="748"/>
      <c r="CD182" s="748"/>
      <c r="CE182" s="748"/>
      <c r="CF182" s="748"/>
      <c r="CG182" s="748"/>
      <c r="CH182" s="748"/>
      <c r="CI182" s="748"/>
      <c r="CJ182" s="748"/>
      <c r="CK182" s="748"/>
      <c r="CL182" s="748"/>
      <c r="CM182" s="748"/>
      <c r="CN182" s="748"/>
      <c r="CO182" s="748"/>
      <c r="CP182" s="748"/>
      <c r="CQ182" s="748"/>
      <c r="CR182" s="748"/>
      <c r="CS182" s="748"/>
      <c r="CT182" s="748"/>
      <c r="CU182" s="748"/>
      <c r="CV182" s="748"/>
      <c r="CW182" s="748"/>
      <c r="CX182" s="748"/>
      <c r="CY182" s="748"/>
      <c r="CZ182" s="748"/>
      <c r="DA182" s="748"/>
      <c r="DB182" s="748"/>
      <c r="DC182" s="748"/>
      <c r="DD182" s="748"/>
      <c r="DE182" s="748"/>
      <c r="DF182" s="748"/>
      <c r="DG182" s="748"/>
      <c r="DH182" s="748"/>
      <c r="DI182" s="748"/>
      <c r="DJ182" s="748"/>
      <c r="DK182" s="748"/>
      <c r="DL182" s="748"/>
      <c r="DM182" s="748"/>
      <c r="DN182" s="748"/>
      <c r="DO182" s="748"/>
      <c r="DP182" s="748"/>
      <c r="DQ182" s="748"/>
      <c r="DR182" s="748"/>
      <c r="DS182" s="748"/>
      <c r="DT182" s="748"/>
      <c r="DU182" s="748"/>
      <c r="DV182" s="748"/>
      <c r="DW182" s="748"/>
      <c r="DX182" s="748"/>
      <c r="DY182" s="748"/>
      <c r="DZ182" s="748"/>
      <c r="EA182" s="748"/>
      <c r="EB182" s="748"/>
      <c r="EC182" s="748"/>
      <c r="ED182" s="748"/>
      <c r="EE182" s="748"/>
      <c r="EF182" s="748"/>
      <c r="EG182" s="748"/>
      <c r="EH182" s="748"/>
      <c r="EI182" s="748"/>
      <c r="EJ182" s="748"/>
      <c r="EK182" s="748"/>
      <c r="EL182" s="748"/>
      <c r="EM182" s="748"/>
      <c r="EN182" s="748"/>
      <c r="EO182" s="748"/>
      <c r="EP182" s="748"/>
      <c r="EQ182" s="748"/>
      <c r="ER182" s="748"/>
      <c r="ES182" s="748"/>
      <c r="ET182" s="748"/>
      <c r="EU182" s="748"/>
      <c r="EV182" s="748"/>
      <c r="EW182" s="748"/>
      <c r="EX182" s="748"/>
      <c r="EY182" s="748"/>
      <c r="EZ182" s="748"/>
      <c r="FA182" s="748"/>
      <c r="FB182" s="748"/>
      <c r="FC182" s="748"/>
      <c r="FD182" s="748"/>
      <c r="FE182" s="748"/>
      <c r="FF182" s="748"/>
      <c r="FG182" s="748"/>
      <c r="FH182" s="748"/>
      <c r="FI182" s="748"/>
    </row>
    <row r="183" spans="6:165" ht="9">
      <c r="F183" s="748"/>
      <c r="G183" s="748"/>
      <c r="H183" s="748"/>
      <c r="I183" s="748"/>
      <c r="J183" s="748"/>
      <c r="K183" s="748"/>
      <c r="L183" s="748"/>
      <c r="M183" s="748"/>
      <c r="T183" s="748"/>
      <c r="U183" s="748"/>
      <c r="V183" s="748"/>
      <c r="W183" s="748"/>
      <c r="X183" s="748"/>
      <c r="Y183" s="748"/>
      <c r="Z183" s="748"/>
      <c r="AA183" s="748"/>
      <c r="AB183" s="748"/>
      <c r="AC183" s="748"/>
      <c r="AD183" s="748"/>
      <c r="AE183" s="748"/>
      <c r="AF183" s="748"/>
      <c r="AG183" s="748"/>
      <c r="AH183" s="748"/>
      <c r="AI183" s="748"/>
      <c r="AJ183" s="748"/>
      <c r="AK183" s="748"/>
      <c r="AL183" s="748"/>
      <c r="AM183" s="747"/>
      <c r="AN183" s="747"/>
      <c r="AO183" s="748"/>
      <c r="AP183" s="748"/>
      <c r="AQ183" s="748"/>
      <c r="AR183" s="748"/>
      <c r="AS183" s="748"/>
      <c r="AT183" s="748"/>
      <c r="AU183" s="748"/>
      <c r="AV183" s="748"/>
      <c r="AW183" s="748"/>
      <c r="AX183" s="748"/>
      <c r="AY183" s="748"/>
      <c r="AZ183" s="748"/>
      <c r="BA183" s="748"/>
      <c r="BB183" s="748"/>
      <c r="BC183" s="748"/>
      <c r="BD183" s="748"/>
      <c r="BE183" s="748"/>
      <c r="BF183" s="748"/>
      <c r="BG183" s="748"/>
      <c r="BH183" s="748"/>
      <c r="BI183" s="748"/>
      <c r="BJ183" s="748"/>
      <c r="BK183" s="748"/>
      <c r="BL183" s="748"/>
      <c r="BM183" s="748"/>
      <c r="BN183" s="748"/>
      <c r="BO183" s="748"/>
      <c r="BP183" s="748"/>
      <c r="BQ183" s="748"/>
      <c r="BR183" s="748"/>
      <c r="BS183" s="748"/>
      <c r="BT183" s="748"/>
      <c r="BU183" s="748"/>
      <c r="BV183" s="748"/>
      <c r="BW183" s="748"/>
      <c r="BX183" s="748"/>
      <c r="BY183" s="748"/>
      <c r="BZ183" s="748"/>
      <c r="CA183" s="748"/>
      <c r="CB183" s="748"/>
      <c r="CC183" s="748"/>
      <c r="CD183" s="748"/>
      <c r="CE183" s="748"/>
      <c r="CF183" s="748"/>
      <c r="CG183" s="748"/>
      <c r="CH183" s="748"/>
      <c r="CI183" s="748"/>
      <c r="CJ183" s="748"/>
      <c r="CK183" s="748"/>
      <c r="CL183" s="748"/>
      <c r="CM183" s="748"/>
      <c r="CN183" s="748"/>
      <c r="CO183" s="748"/>
      <c r="CP183" s="748"/>
      <c r="CQ183" s="748"/>
      <c r="CR183" s="748"/>
      <c r="CS183" s="748"/>
      <c r="CT183" s="748"/>
      <c r="CU183" s="748"/>
      <c r="CV183" s="748"/>
      <c r="CW183" s="748"/>
      <c r="CX183" s="748"/>
      <c r="CY183" s="748"/>
      <c r="CZ183" s="748"/>
      <c r="DA183" s="748"/>
      <c r="DB183" s="748"/>
      <c r="DC183" s="748"/>
      <c r="DD183" s="748"/>
      <c r="DE183" s="748"/>
      <c r="DF183" s="748"/>
      <c r="DG183" s="748"/>
      <c r="DH183" s="748"/>
      <c r="DI183" s="748"/>
      <c r="DJ183" s="748"/>
      <c r="DK183" s="748"/>
      <c r="DL183" s="748"/>
      <c r="DM183" s="748"/>
      <c r="DN183" s="748"/>
      <c r="DO183" s="748"/>
      <c r="DP183" s="748"/>
      <c r="DQ183" s="748"/>
      <c r="DR183" s="748"/>
      <c r="DS183" s="748"/>
      <c r="DT183" s="748"/>
      <c r="DU183" s="748"/>
      <c r="DV183" s="748"/>
      <c r="DW183" s="748"/>
      <c r="DX183" s="748"/>
      <c r="DY183" s="748"/>
      <c r="DZ183" s="748"/>
      <c r="EA183" s="748"/>
      <c r="EB183" s="748"/>
      <c r="EC183" s="748"/>
      <c r="ED183" s="748"/>
      <c r="EE183" s="748"/>
      <c r="EF183" s="748"/>
      <c r="EG183" s="748"/>
      <c r="EH183" s="748"/>
      <c r="EI183" s="748"/>
      <c r="EJ183" s="748"/>
      <c r="EK183" s="748"/>
      <c r="EL183" s="748"/>
      <c r="EM183" s="748"/>
      <c r="EN183" s="748"/>
      <c r="EO183" s="748"/>
      <c r="EP183" s="748"/>
      <c r="EQ183" s="748"/>
      <c r="ER183" s="748"/>
      <c r="ES183" s="748"/>
      <c r="ET183" s="748"/>
      <c r="EU183" s="748"/>
      <c r="EV183" s="748"/>
      <c r="EW183" s="748"/>
      <c r="EX183" s="748"/>
      <c r="EY183" s="748"/>
      <c r="EZ183" s="748"/>
      <c r="FA183" s="748"/>
      <c r="FB183" s="748"/>
      <c r="FC183" s="748"/>
      <c r="FD183" s="748"/>
      <c r="FE183" s="748"/>
      <c r="FF183" s="748"/>
      <c r="FG183" s="748"/>
      <c r="FH183" s="748"/>
      <c r="FI183" s="748"/>
    </row>
    <row r="184" spans="6:165" ht="9">
      <c r="F184" s="748"/>
      <c r="G184" s="748"/>
      <c r="H184" s="748"/>
      <c r="I184" s="748"/>
      <c r="J184" s="748"/>
      <c r="K184" s="748"/>
      <c r="L184" s="748"/>
      <c r="M184" s="748"/>
      <c r="T184" s="748"/>
      <c r="U184" s="748"/>
      <c r="V184" s="748"/>
      <c r="W184" s="748"/>
      <c r="X184" s="748"/>
      <c r="Y184" s="748"/>
      <c r="Z184" s="748"/>
      <c r="AA184" s="748"/>
      <c r="AB184" s="748"/>
      <c r="AC184" s="748"/>
      <c r="AD184" s="748"/>
      <c r="AE184" s="748"/>
      <c r="AF184" s="748"/>
      <c r="AG184" s="748"/>
      <c r="AH184" s="748"/>
      <c r="AI184" s="748"/>
      <c r="AJ184" s="748"/>
      <c r="AK184" s="748"/>
      <c r="AL184" s="748"/>
      <c r="AM184" s="747"/>
      <c r="AN184" s="747"/>
      <c r="AO184" s="748"/>
      <c r="AP184" s="748"/>
      <c r="AQ184" s="748"/>
      <c r="AR184" s="748"/>
      <c r="AS184" s="748"/>
      <c r="AT184" s="748"/>
      <c r="AU184" s="748"/>
      <c r="AV184" s="748"/>
      <c r="AW184" s="748"/>
      <c r="AX184" s="748"/>
      <c r="AY184" s="748"/>
      <c r="AZ184" s="748"/>
      <c r="BA184" s="748"/>
      <c r="BB184" s="748"/>
      <c r="BC184" s="748"/>
      <c r="BD184" s="748"/>
      <c r="BE184" s="748"/>
      <c r="BF184" s="748"/>
      <c r="BG184" s="748"/>
      <c r="BH184" s="748"/>
      <c r="BI184" s="748"/>
      <c r="BJ184" s="748"/>
      <c r="BK184" s="748"/>
      <c r="BL184" s="748"/>
      <c r="BM184" s="748"/>
      <c r="BN184" s="748"/>
      <c r="BO184" s="748"/>
      <c r="BP184" s="748"/>
      <c r="BQ184" s="748"/>
      <c r="BR184" s="748"/>
      <c r="BS184" s="748"/>
      <c r="BT184" s="748"/>
      <c r="BU184" s="748"/>
      <c r="BV184" s="748"/>
      <c r="BW184" s="748"/>
      <c r="BX184" s="748"/>
      <c r="BY184" s="748"/>
      <c r="BZ184" s="748"/>
      <c r="CA184" s="748"/>
      <c r="CB184" s="748"/>
      <c r="CC184" s="748"/>
      <c r="CD184" s="748"/>
      <c r="CE184" s="748"/>
      <c r="CF184" s="748"/>
      <c r="CG184" s="748"/>
      <c r="CH184" s="748"/>
      <c r="CI184" s="748"/>
      <c r="CJ184" s="748"/>
      <c r="CK184" s="748"/>
      <c r="CL184" s="748"/>
      <c r="CM184" s="748"/>
      <c r="CN184" s="748"/>
      <c r="CO184" s="748"/>
      <c r="CP184" s="748"/>
      <c r="CQ184" s="748"/>
      <c r="CR184" s="748"/>
      <c r="CS184" s="748"/>
      <c r="CT184" s="748"/>
      <c r="CU184" s="748"/>
      <c r="CV184" s="748"/>
      <c r="CW184" s="748"/>
      <c r="CX184" s="748"/>
      <c r="CY184" s="748"/>
      <c r="CZ184" s="748"/>
      <c r="DA184" s="748"/>
      <c r="DB184" s="748"/>
      <c r="DC184" s="748"/>
      <c r="DD184" s="748"/>
      <c r="DE184" s="748"/>
      <c r="DF184" s="748"/>
      <c r="DG184" s="748"/>
      <c r="DH184" s="748"/>
      <c r="DI184" s="748"/>
      <c r="DJ184" s="748"/>
      <c r="DK184" s="748"/>
      <c r="DL184" s="748"/>
      <c r="DM184" s="748"/>
      <c r="DN184" s="748"/>
      <c r="DO184" s="748"/>
      <c r="DP184" s="748"/>
      <c r="DQ184" s="748"/>
      <c r="DR184" s="748"/>
      <c r="DS184" s="748"/>
      <c r="DT184" s="748"/>
      <c r="DU184" s="748"/>
      <c r="DV184" s="748"/>
      <c r="DW184" s="748"/>
      <c r="DX184" s="748"/>
      <c r="DY184" s="748"/>
      <c r="DZ184" s="748"/>
      <c r="EA184" s="748"/>
      <c r="EB184" s="748"/>
      <c r="EC184" s="748"/>
      <c r="ED184" s="748"/>
      <c r="EE184" s="748"/>
      <c r="EF184" s="748"/>
      <c r="EG184" s="748"/>
      <c r="EH184" s="748"/>
      <c r="EI184" s="748"/>
      <c r="EJ184" s="748"/>
      <c r="EK184" s="748"/>
      <c r="EL184" s="748"/>
      <c r="EM184" s="748"/>
      <c r="EN184" s="748"/>
      <c r="EO184" s="748"/>
      <c r="EP184" s="748"/>
      <c r="EQ184" s="748"/>
      <c r="ER184" s="748"/>
      <c r="ES184" s="748"/>
      <c r="ET184" s="748"/>
      <c r="EU184" s="748"/>
      <c r="EV184" s="748"/>
      <c r="EW184" s="748"/>
      <c r="EX184" s="748"/>
      <c r="EY184" s="748"/>
      <c r="EZ184" s="748"/>
      <c r="FA184" s="748"/>
      <c r="FB184" s="748"/>
      <c r="FC184" s="748"/>
      <c r="FD184" s="748"/>
      <c r="FE184" s="748"/>
      <c r="FF184" s="748"/>
      <c r="FG184" s="748"/>
      <c r="FH184" s="748"/>
      <c r="FI184" s="748"/>
    </row>
    <row r="185" spans="6:165" ht="9">
      <c r="F185" s="748"/>
      <c r="G185" s="748"/>
      <c r="H185" s="748"/>
      <c r="I185" s="748"/>
      <c r="J185" s="748"/>
      <c r="K185" s="748"/>
      <c r="L185" s="748"/>
      <c r="M185" s="748"/>
      <c r="T185" s="748"/>
      <c r="U185" s="748"/>
      <c r="V185" s="748"/>
      <c r="W185" s="748"/>
      <c r="X185" s="748"/>
      <c r="Y185" s="748"/>
      <c r="Z185" s="748"/>
      <c r="AA185" s="748"/>
      <c r="AB185" s="748"/>
      <c r="AC185" s="748"/>
      <c r="AD185" s="748"/>
      <c r="AE185" s="748"/>
      <c r="AF185" s="748"/>
      <c r="AG185" s="748"/>
      <c r="AH185" s="748"/>
      <c r="AI185" s="748"/>
      <c r="AJ185" s="748"/>
      <c r="AK185" s="748"/>
      <c r="AL185" s="748"/>
      <c r="AM185" s="747"/>
      <c r="AN185" s="747"/>
      <c r="AO185" s="748"/>
      <c r="AP185" s="748"/>
      <c r="AQ185" s="748"/>
      <c r="AR185" s="748"/>
      <c r="AS185" s="748"/>
      <c r="AT185" s="748"/>
      <c r="AU185" s="748"/>
      <c r="AV185" s="748"/>
      <c r="AW185" s="748"/>
      <c r="AX185" s="748"/>
      <c r="AY185" s="748"/>
      <c r="AZ185" s="748"/>
      <c r="BA185" s="748"/>
      <c r="BB185" s="748"/>
      <c r="BC185" s="748"/>
      <c r="BD185" s="748"/>
      <c r="BE185" s="748"/>
      <c r="BF185" s="748"/>
      <c r="BG185" s="748"/>
      <c r="BH185" s="748"/>
      <c r="BI185" s="748"/>
      <c r="BJ185" s="748"/>
      <c r="BK185" s="748"/>
      <c r="BL185" s="748"/>
      <c r="BM185" s="748"/>
      <c r="BN185" s="748"/>
      <c r="BO185" s="748"/>
      <c r="BP185" s="748"/>
      <c r="BQ185" s="748"/>
      <c r="BR185" s="748"/>
      <c r="BS185" s="748"/>
      <c r="BT185" s="748"/>
      <c r="BU185" s="748"/>
      <c r="BV185" s="748"/>
      <c r="BW185" s="748"/>
      <c r="BX185" s="748"/>
      <c r="BY185" s="748"/>
      <c r="BZ185" s="748"/>
      <c r="CA185" s="748"/>
      <c r="CB185" s="748"/>
      <c r="CC185" s="748"/>
      <c r="CD185" s="748"/>
      <c r="CE185" s="748"/>
      <c r="CF185" s="748"/>
      <c r="CG185" s="748"/>
      <c r="CH185" s="748"/>
      <c r="CI185" s="748"/>
      <c r="CJ185" s="748"/>
      <c r="CK185" s="748"/>
      <c r="CL185" s="748"/>
      <c r="CM185" s="748"/>
      <c r="CN185" s="748"/>
      <c r="CO185" s="748"/>
      <c r="CP185" s="748"/>
      <c r="CQ185" s="748"/>
      <c r="CR185" s="748"/>
      <c r="CS185" s="748"/>
      <c r="CT185" s="748"/>
      <c r="CU185" s="748"/>
      <c r="CV185" s="748"/>
      <c r="CW185" s="748"/>
      <c r="CX185" s="748"/>
      <c r="CY185" s="748"/>
      <c r="CZ185" s="748"/>
      <c r="DA185" s="748"/>
      <c r="DB185" s="748"/>
      <c r="DC185" s="748"/>
      <c r="DD185" s="748"/>
      <c r="DE185" s="748"/>
      <c r="DF185" s="748"/>
      <c r="DG185" s="748"/>
      <c r="DH185" s="748"/>
      <c r="DI185" s="748"/>
      <c r="DJ185" s="748"/>
      <c r="DK185" s="748"/>
      <c r="DL185" s="748"/>
      <c r="DM185" s="748"/>
      <c r="DN185" s="748"/>
      <c r="DO185" s="748"/>
      <c r="DP185" s="748"/>
      <c r="DQ185" s="748"/>
      <c r="DR185" s="748"/>
      <c r="DS185" s="748"/>
      <c r="DT185" s="748"/>
      <c r="DU185" s="748"/>
      <c r="DV185" s="748"/>
      <c r="DW185" s="748"/>
      <c r="DX185" s="748"/>
      <c r="DY185" s="748"/>
      <c r="DZ185" s="748"/>
      <c r="EA185" s="748"/>
      <c r="EB185" s="748"/>
      <c r="EC185" s="748"/>
      <c r="ED185" s="748"/>
      <c r="EE185" s="748"/>
      <c r="EF185" s="748"/>
      <c r="EG185" s="748"/>
      <c r="EH185" s="748"/>
      <c r="EI185" s="748"/>
      <c r="EJ185" s="748"/>
      <c r="EK185" s="748"/>
      <c r="EL185" s="748"/>
      <c r="EM185" s="748"/>
      <c r="EN185" s="748"/>
      <c r="EO185" s="748"/>
      <c r="EP185" s="748"/>
      <c r="EQ185" s="748"/>
      <c r="ER185" s="748"/>
      <c r="ES185" s="748"/>
      <c r="ET185" s="748"/>
      <c r="EU185" s="748"/>
      <c r="EV185" s="748"/>
      <c r="EW185" s="748"/>
      <c r="EX185" s="748"/>
      <c r="EY185" s="748"/>
      <c r="EZ185" s="748"/>
      <c r="FA185" s="748"/>
      <c r="FB185" s="748"/>
      <c r="FC185" s="748"/>
      <c r="FD185" s="748"/>
      <c r="FE185" s="748"/>
      <c r="FF185" s="748"/>
      <c r="FG185" s="748"/>
      <c r="FH185" s="748"/>
      <c r="FI185" s="748"/>
    </row>
    <row r="186" spans="6:165" ht="9">
      <c r="F186" s="748"/>
      <c r="G186" s="748"/>
      <c r="H186" s="748"/>
      <c r="I186" s="748"/>
      <c r="J186" s="748"/>
      <c r="K186" s="748"/>
      <c r="L186" s="748"/>
      <c r="M186" s="748"/>
      <c r="T186" s="748"/>
      <c r="U186" s="748"/>
      <c r="V186" s="748"/>
      <c r="W186" s="748"/>
      <c r="X186" s="748"/>
      <c r="Y186" s="748"/>
      <c r="Z186" s="748"/>
      <c r="AA186" s="748"/>
      <c r="AB186" s="748"/>
      <c r="AC186" s="748"/>
      <c r="AD186" s="748"/>
      <c r="AE186" s="748"/>
      <c r="AF186" s="748"/>
      <c r="AG186" s="748"/>
      <c r="AH186" s="748"/>
      <c r="AI186" s="748"/>
      <c r="AJ186" s="748"/>
      <c r="AK186" s="748"/>
      <c r="AL186" s="748"/>
      <c r="AM186" s="747"/>
      <c r="AN186" s="747"/>
      <c r="AO186" s="748"/>
      <c r="AP186" s="748"/>
      <c r="AQ186" s="748"/>
      <c r="AR186" s="748"/>
      <c r="AS186" s="748"/>
      <c r="AT186" s="748"/>
      <c r="AU186" s="748"/>
      <c r="AV186" s="748"/>
      <c r="AW186" s="748"/>
      <c r="AX186" s="748"/>
      <c r="AY186" s="748"/>
      <c r="AZ186" s="748"/>
      <c r="BA186" s="748"/>
      <c r="BB186" s="748"/>
      <c r="BC186" s="748"/>
      <c r="BD186" s="748"/>
      <c r="BE186" s="748"/>
      <c r="BF186" s="748"/>
      <c r="BG186" s="748"/>
      <c r="BH186" s="748"/>
      <c r="BI186" s="748"/>
      <c r="BJ186" s="748"/>
      <c r="BK186" s="748"/>
      <c r="BL186" s="748"/>
      <c r="BM186" s="748"/>
      <c r="BN186" s="748"/>
      <c r="BO186" s="748"/>
      <c r="BP186" s="748"/>
      <c r="BQ186" s="748"/>
      <c r="BR186" s="748"/>
      <c r="BS186" s="748"/>
      <c r="BT186" s="748"/>
      <c r="BU186" s="748"/>
      <c r="BV186" s="748"/>
      <c r="BW186" s="748"/>
      <c r="BX186" s="748"/>
      <c r="BY186" s="748"/>
      <c r="BZ186" s="748"/>
      <c r="CA186" s="748"/>
      <c r="CB186" s="748"/>
      <c r="CC186" s="748"/>
      <c r="CD186" s="748"/>
      <c r="CE186" s="748"/>
      <c r="CF186" s="748"/>
      <c r="CG186" s="748"/>
      <c r="CH186" s="748"/>
      <c r="CI186" s="748"/>
      <c r="CJ186" s="748"/>
      <c r="CK186" s="748"/>
      <c r="CL186" s="748"/>
      <c r="CM186" s="748"/>
      <c r="CN186" s="748"/>
      <c r="CO186" s="748"/>
      <c r="CP186" s="748"/>
      <c r="CQ186" s="748"/>
      <c r="CR186" s="748"/>
      <c r="CS186" s="748"/>
      <c r="CT186" s="748"/>
      <c r="CU186" s="748"/>
      <c r="CV186" s="748"/>
      <c r="CW186" s="748"/>
      <c r="CX186" s="748"/>
      <c r="CY186" s="748"/>
      <c r="CZ186" s="748"/>
      <c r="DA186" s="748"/>
      <c r="DB186" s="748"/>
      <c r="DC186" s="748"/>
      <c r="DD186" s="748"/>
      <c r="DE186" s="748"/>
      <c r="DF186" s="748"/>
      <c r="DG186" s="748"/>
      <c r="DH186" s="748"/>
      <c r="DI186" s="748"/>
      <c r="DJ186" s="748"/>
      <c r="DK186" s="748"/>
      <c r="DL186" s="748"/>
      <c r="DM186" s="748"/>
      <c r="DN186" s="748"/>
      <c r="DO186" s="748"/>
      <c r="DP186" s="748"/>
      <c r="DQ186" s="748"/>
      <c r="DR186" s="748"/>
      <c r="DS186" s="748"/>
      <c r="DT186" s="748"/>
      <c r="DU186" s="748"/>
      <c r="DV186" s="748"/>
      <c r="DW186" s="748"/>
      <c r="DX186" s="748"/>
      <c r="DY186" s="748"/>
      <c r="DZ186" s="748"/>
      <c r="EA186" s="748"/>
      <c r="EB186" s="748"/>
      <c r="EC186" s="748"/>
      <c r="ED186" s="748"/>
      <c r="EE186" s="748"/>
      <c r="EF186" s="748"/>
      <c r="EG186" s="748"/>
      <c r="EH186" s="748"/>
      <c r="EI186" s="748"/>
      <c r="EJ186" s="748"/>
      <c r="EK186" s="748"/>
      <c r="EL186" s="748"/>
      <c r="EM186" s="748"/>
      <c r="EN186" s="748"/>
      <c r="EO186" s="748"/>
      <c r="EP186" s="748"/>
      <c r="EQ186" s="748"/>
      <c r="ER186" s="748"/>
      <c r="ES186" s="748"/>
      <c r="ET186" s="748"/>
      <c r="EU186" s="748"/>
      <c r="EV186" s="748"/>
      <c r="EW186" s="748"/>
      <c r="EX186" s="748"/>
      <c r="EY186" s="748"/>
      <c r="EZ186" s="748"/>
      <c r="FA186" s="748"/>
      <c r="FB186" s="748"/>
      <c r="FC186" s="748"/>
      <c r="FD186" s="748"/>
      <c r="FE186" s="748"/>
      <c r="FF186" s="748"/>
      <c r="FG186" s="748"/>
      <c r="FH186" s="748"/>
      <c r="FI186" s="748"/>
    </row>
    <row r="187" spans="6:165" ht="9">
      <c r="F187" s="748"/>
      <c r="G187" s="748"/>
      <c r="H187" s="748"/>
      <c r="I187" s="748"/>
      <c r="J187" s="748"/>
      <c r="K187" s="748"/>
      <c r="L187" s="748"/>
      <c r="M187" s="748"/>
      <c r="T187" s="748"/>
      <c r="U187" s="748"/>
      <c r="V187" s="748"/>
      <c r="W187" s="748"/>
      <c r="X187" s="748"/>
      <c r="Y187" s="748"/>
      <c r="Z187" s="748"/>
      <c r="AA187" s="748"/>
      <c r="AB187" s="748"/>
      <c r="AC187" s="748"/>
      <c r="AD187" s="748"/>
      <c r="AE187" s="748"/>
      <c r="AF187" s="748"/>
      <c r="AG187" s="748"/>
      <c r="AH187" s="748"/>
      <c r="AI187" s="748"/>
      <c r="AJ187" s="748"/>
      <c r="AK187" s="748"/>
      <c r="AL187" s="748"/>
      <c r="AM187" s="747"/>
      <c r="AN187" s="747"/>
      <c r="AO187" s="748"/>
      <c r="AP187" s="748"/>
      <c r="AQ187" s="748"/>
      <c r="AR187" s="748"/>
      <c r="AS187" s="748"/>
      <c r="AT187" s="748"/>
      <c r="AU187" s="748"/>
      <c r="AV187" s="748"/>
      <c r="AW187" s="748"/>
      <c r="AX187" s="748"/>
      <c r="AY187" s="748"/>
      <c r="AZ187" s="748"/>
      <c r="BA187" s="748"/>
      <c r="BB187" s="748"/>
      <c r="BC187" s="748"/>
      <c r="BD187" s="748"/>
      <c r="BE187" s="748"/>
      <c r="BF187" s="748"/>
      <c r="BG187" s="748"/>
      <c r="BH187" s="748"/>
      <c r="BI187" s="748"/>
      <c r="BJ187" s="748"/>
      <c r="BK187" s="748"/>
      <c r="BL187" s="748"/>
      <c r="BM187" s="748"/>
      <c r="BN187" s="748"/>
      <c r="BO187" s="748"/>
      <c r="BP187" s="748"/>
      <c r="BQ187" s="748"/>
      <c r="BR187" s="748"/>
      <c r="BS187" s="748"/>
      <c r="BT187" s="748"/>
      <c r="BU187" s="748"/>
      <c r="BV187" s="748"/>
      <c r="BW187" s="748"/>
      <c r="BX187" s="748"/>
      <c r="BY187" s="748"/>
      <c r="BZ187" s="748"/>
      <c r="CA187" s="748"/>
      <c r="CB187" s="748"/>
      <c r="CC187" s="748"/>
      <c r="CD187" s="748"/>
      <c r="CE187" s="748"/>
      <c r="CF187" s="748"/>
      <c r="CG187" s="748"/>
      <c r="CH187" s="748"/>
      <c r="CI187" s="748"/>
      <c r="CJ187" s="748"/>
      <c r="CK187" s="748"/>
      <c r="CL187" s="748"/>
      <c r="CM187" s="748"/>
      <c r="CN187" s="748"/>
      <c r="CO187" s="748"/>
      <c r="CP187" s="748"/>
      <c r="CQ187" s="748"/>
      <c r="CR187" s="748"/>
      <c r="CS187" s="748"/>
      <c r="CT187" s="748"/>
      <c r="CU187" s="748"/>
      <c r="CV187" s="748"/>
      <c r="CW187" s="748"/>
      <c r="CX187" s="748"/>
      <c r="CY187" s="748"/>
      <c r="CZ187" s="748"/>
      <c r="DA187" s="748"/>
      <c r="DB187" s="748"/>
      <c r="DC187" s="748"/>
      <c r="DD187" s="748"/>
      <c r="DE187" s="748"/>
      <c r="DF187" s="748"/>
      <c r="DG187" s="748"/>
      <c r="DH187" s="748"/>
      <c r="DI187" s="748"/>
      <c r="DJ187" s="748"/>
      <c r="DK187" s="748"/>
      <c r="DL187" s="748"/>
      <c r="DM187" s="748"/>
      <c r="DN187" s="748"/>
      <c r="DO187" s="748"/>
      <c r="DP187" s="748"/>
      <c r="DQ187" s="748"/>
      <c r="DR187" s="748"/>
      <c r="DS187" s="748"/>
      <c r="DT187" s="748"/>
      <c r="DU187" s="748"/>
      <c r="DV187" s="748"/>
      <c r="DW187" s="748"/>
      <c r="DX187" s="748"/>
      <c r="DY187" s="748"/>
      <c r="DZ187" s="748"/>
      <c r="EA187" s="748"/>
      <c r="EB187" s="748"/>
      <c r="EC187" s="748"/>
      <c r="ED187" s="748"/>
      <c r="EE187" s="748"/>
      <c r="EF187" s="748"/>
      <c r="EG187" s="748"/>
      <c r="EH187" s="748"/>
      <c r="EI187" s="748"/>
      <c r="EJ187" s="748"/>
      <c r="EK187" s="748"/>
      <c r="EL187" s="748"/>
      <c r="EM187" s="748"/>
      <c r="EN187" s="748"/>
      <c r="EO187" s="748"/>
      <c r="EP187" s="748"/>
      <c r="EQ187" s="748"/>
      <c r="ER187" s="748"/>
      <c r="ES187" s="748"/>
      <c r="ET187" s="748"/>
      <c r="EU187" s="748"/>
      <c r="EV187" s="748"/>
      <c r="EW187" s="748"/>
      <c r="EX187" s="748"/>
      <c r="EY187" s="748"/>
      <c r="EZ187" s="748"/>
      <c r="FA187" s="748"/>
      <c r="FB187" s="748"/>
      <c r="FC187" s="748"/>
      <c r="FD187" s="748"/>
      <c r="FE187" s="748"/>
      <c r="FF187" s="748"/>
      <c r="FG187" s="748"/>
      <c r="FH187" s="748"/>
      <c r="FI187" s="748"/>
    </row>
    <row r="188" spans="6:165" ht="9">
      <c r="F188" s="748"/>
      <c r="G188" s="748"/>
      <c r="H188" s="748"/>
      <c r="I188" s="748"/>
      <c r="J188" s="748"/>
      <c r="K188" s="748"/>
      <c r="L188" s="748"/>
      <c r="M188" s="748"/>
      <c r="T188" s="748"/>
      <c r="U188" s="748"/>
      <c r="V188" s="748"/>
      <c r="W188" s="748"/>
      <c r="X188" s="748"/>
      <c r="Y188" s="748"/>
      <c r="Z188" s="748"/>
      <c r="AA188" s="748"/>
      <c r="AB188" s="748"/>
      <c r="AC188" s="748"/>
      <c r="AD188" s="748"/>
      <c r="AE188" s="748"/>
      <c r="AF188" s="748"/>
      <c r="AG188" s="748"/>
      <c r="AH188" s="748"/>
      <c r="AI188" s="748"/>
      <c r="AJ188" s="748"/>
      <c r="AK188" s="748"/>
      <c r="AL188" s="748"/>
      <c r="AM188" s="747"/>
      <c r="AN188" s="747"/>
      <c r="AO188" s="748"/>
      <c r="AP188" s="748"/>
      <c r="AQ188" s="748"/>
      <c r="AR188" s="748"/>
      <c r="AS188" s="748"/>
      <c r="AT188" s="748"/>
      <c r="AU188" s="748"/>
      <c r="AV188" s="748"/>
      <c r="AW188" s="748"/>
      <c r="AX188" s="748"/>
      <c r="AY188" s="748"/>
      <c r="AZ188" s="748"/>
      <c r="BA188" s="748"/>
      <c r="BB188" s="748"/>
      <c r="BC188" s="748"/>
      <c r="BD188" s="748"/>
      <c r="BE188" s="748"/>
      <c r="BF188" s="748"/>
      <c r="BG188" s="748"/>
      <c r="BH188" s="748"/>
      <c r="BI188" s="748"/>
      <c r="BJ188" s="748"/>
      <c r="BK188" s="748"/>
      <c r="BL188" s="748"/>
      <c r="BM188" s="748"/>
      <c r="BN188" s="748"/>
      <c r="BO188" s="748"/>
      <c r="BP188" s="748"/>
      <c r="BQ188" s="748"/>
      <c r="BR188" s="748"/>
      <c r="BS188" s="748"/>
      <c r="BT188" s="748"/>
      <c r="BU188" s="748"/>
      <c r="BV188" s="748"/>
      <c r="BW188" s="748"/>
      <c r="BX188" s="748"/>
      <c r="BY188" s="748"/>
      <c r="BZ188" s="748"/>
      <c r="CA188" s="748"/>
      <c r="CB188" s="748"/>
      <c r="CC188" s="748"/>
      <c r="CD188" s="748"/>
      <c r="CE188" s="748"/>
      <c r="CF188" s="748"/>
      <c r="CG188" s="748"/>
      <c r="CH188" s="748"/>
      <c r="CI188" s="748"/>
      <c r="CJ188" s="748"/>
      <c r="CK188" s="748"/>
      <c r="CL188" s="748"/>
      <c r="CM188" s="748"/>
      <c r="CN188" s="748"/>
      <c r="CO188" s="748"/>
      <c r="CP188" s="748"/>
      <c r="CQ188" s="748"/>
      <c r="CR188" s="748"/>
      <c r="CS188" s="748"/>
      <c r="CT188" s="748"/>
      <c r="CU188" s="748"/>
      <c r="CV188" s="748"/>
      <c r="CW188" s="748"/>
      <c r="CX188" s="748"/>
      <c r="CY188" s="748"/>
      <c r="CZ188" s="748"/>
      <c r="DA188" s="748"/>
      <c r="DB188" s="748"/>
      <c r="DC188" s="748"/>
      <c r="DD188" s="748"/>
      <c r="DE188" s="748"/>
      <c r="DF188" s="748"/>
      <c r="DG188" s="748"/>
      <c r="DH188" s="748"/>
      <c r="DI188" s="748"/>
      <c r="DJ188" s="748"/>
      <c r="DK188" s="748"/>
      <c r="DL188" s="748"/>
      <c r="DM188" s="748"/>
      <c r="DN188" s="748"/>
      <c r="DO188" s="748"/>
      <c r="DP188" s="748"/>
      <c r="DQ188" s="748"/>
      <c r="DR188" s="748"/>
      <c r="DS188" s="748"/>
      <c r="DT188" s="748"/>
      <c r="DU188" s="748"/>
      <c r="DV188" s="748"/>
      <c r="DW188" s="748"/>
      <c r="DX188" s="748"/>
      <c r="DY188" s="748"/>
      <c r="DZ188" s="748"/>
      <c r="EA188" s="748"/>
      <c r="EB188" s="748"/>
      <c r="EC188" s="748"/>
      <c r="ED188" s="748"/>
      <c r="EE188" s="748"/>
      <c r="EF188" s="748"/>
      <c r="EG188" s="748"/>
      <c r="EH188" s="748"/>
      <c r="EI188" s="748"/>
      <c r="EJ188" s="748"/>
      <c r="EK188" s="748"/>
      <c r="EL188" s="748"/>
      <c r="EM188" s="748"/>
      <c r="EN188" s="748"/>
      <c r="EO188" s="748"/>
      <c r="EP188" s="748"/>
      <c r="EQ188" s="748"/>
      <c r="ER188" s="748"/>
      <c r="ES188" s="748"/>
      <c r="ET188" s="748"/>
      <c r="EU188" s="748"/>
      <c r="EV188" s="748"/>
      <c r="EW188" s="748"/>
      <c r="EX188" s="748"/>
      <c r="EY188" s="748"/>
      <c r="EZ188" s="748"/>
      <c r="FA188" s="748"/>
      <c r="FB188" s="748"/>
      <c r="FC188" s="748"/>
      <c r="FD188" s="748"/>
      <c r="FE188" s="748"/>
      <c r="FF188" s="748"/>
      <c r="FG188" s="748"/>
      <c r="FH188" s="748"/>
      <c r="FI188" s="748"/>
    </row>
    <row r="189" ht="9">
      <c r="AM189" s="757"/>
    </row>
    <row r="190" ht="9">
      <c r="AM190" s="757"/>
    </row>
    <row r="191" ht="9">
      <c r="AM191" s="757"/>
    </row>
    <row r="192" ht="9">
      <c r="AM192" s="757"/>
    </row>
    <row r="193" ht="9">
      <c r="AM193" s="757"/>
    </row>
    <row r="194" ht="9">
      <c r="AM194" s="757"/>
    </row>
    <row r="195" ht="9">
      <c r="AM195" s="757"/>
    </row>
    <row r="196" ht="9">
      <c r="AM196" s="757"/>
    </row>
    <row r="197" ht="9">
      <c r="AM197" s="757"/>
    </row>
    <row r="198" ht="9">
      <c r="AM198" s="757"/>
    </row>
    <row r="199" ht="9">
      <c r="AM199" s="757"/>
    </row>
    <row r="200" ht="9">
      <c r="AM200" s="757"/>
    </row>
    <row r="201" ht="9">
      <c r="AM201" s="757"/>
    </row>
    <row r="202" ht="9">
      <c r="AM202" s="757"/>
    </row>
    <row r="203" ht="9">
      <c r="AM203" s="757"/>
    </row>
    <row r="204" ht="9">
      <c r="AM204" s="757"/>
    </row>
    <row r="205" ht="9">
      <c r="AM205" s="757"/>
    </row>
    <row r="206" ht="9">
      <c r="AM206" s="757"/>
    </row>
    <row r="207" ht="9">
      <c r="AM207" s="757"/>
    </row>
    <row r="208" ht="9">
      <c r="AM208" s="757"/>
    </row>
    <row r="209" ht="9">
      <c r="AM209" s="757"/>
    </row>
    <row r="210" ht="9">
      <c r="AM210" s="757"/>
    </row>
    <row r="211" ht="9">
      <c r="AM211" s="757"/>
    </row>
    <row r="212" ht="9">
      <c r="AM212" s="757"/>
    </row>
    <row r="213" ht="9">
      <c r="AM213" s="757"/>
    </row>
    <row r="214" ht="9">
      <c r="AM214" s="757"/>
    </row>
    <row r="215" ht="9">
      <c r="AM215" s="757"/>
    </row>
    <row r="216" ht="9">
      <c r="AM216" s="757"/>
    </row>
    <row r="217" ht="9">
      <c r="AM217" s="757"/>
    </row>
    <row r="218" ht="9">
      <c r="AM218" s="757"/>
    </row>
    <row r="219" ht="9">
      <c r="AM219" s="757"/>
    </row>
    <row r="220" ht="9">
      <c r="AM220" s="757"/>
    </row>
    <row r="221" ht="9">
      <c r="AM221" s="757"/>
    </row>
    <row r="222" ht="9">
      <c r="AM222" s="757"/>
    </row>
    <row r="223" ht="9">
      <c r="AM223" s="757"/>
    </row>
    <row r="224" ht="9">
      <c r="AM224" s="757"/>
    </row>
    <row r="225" ht="9">
      <c r="AM225" s="757"/>
    </row>
    <row r="226" ht="9">
      <c r="AM226" s="757"/>
    </row>
    <row r="227" ht="9">
      <c r="AM227" s="757"/>
    </row>
    <row r="228" ht="9">
      <c r="AM228" s="757"/>
    </row>
    <row r="229" ht="9">
      <c r="AM229" s="757"/>
    </row>
    <row r="230" ht="9">
      <c r="AM230" s="757"/>
    </row>
    <row r="231" ht="9">
      <c r="AM231" s="757"/>
    </row>
    <row r="232" ht="9">
      <c r="AM232" s="757"/>
    </row>
    <row r="233" ht="9">
      <c r="AM233" s="757"/>
    </row>
    <row r="234" ht="9">
      <c r="AM234" s="757"/>
    </row>
    <row r="235" ht="9">
      <c r="AM235" s="757"/>
    </row>
    <row r="236" ht="9">
      <c r="AM236" s="757"/>
    </row>
    <row r="237" ht="9">
      <c r="AM237" s="757"/>
    </row>
    <row r="238" ht="9">
      <c r="AM238" s="757"/>
    </row>
    <row r="239" ht="9">
      <c r="AM239" s="757"/>
    </row>
    <row r="240" ht="9">
      <c r="AM240" s="757"/>
    </row>
    <row r="241" ht="9">
      <c r="AM241" s="757"/>
    </row>
    <row r="242" ht="9">
      <c r="AM242" s="757"/>
    </row>
    <row r="243" ht="9">
      <c r="AM243" s="757"/>
    </row>
    <row r="244" ht="9">
      <c r="AM244" s="757"/>
    </row>
    <row r="245" ht="9">
      <c r="AM245" s="757"/>
    </row>
    <row r="246" ht="9">
      <c r="AM246" s="757"/>
    </row>
    <row r="247" ht="9">
      <c r="AM247" s="757"/>
    </row>
    <row r="248" ht="9">
      <c r="AM248" s="757"/>
    </row>
    <row r="249" ht="9">
      <c r="AM249" s="757"/>
    </row>
    <row r="250" ht="9">
      <c r="AM250" s="757"/>
    </row>
    <row r="251" ht="9">
      <c r="AM251" s="757"/>
    </row>
    <row r="252" ht="9">
      <c r="AM252" s="757"/>
    </row>
    <row r="253" ht="9">
      <c r="AM253" s="757"/>
    </row>
    <row r="254" ht="9">
      <c r="AM254" s="757"/>
    </row>
    <row r="255" ht="9">
      <c r="AM255" s="757"/>
    </row>
    <row r="256" ht="9">
      <c r="AM256" s="757"/>
    </row>
    <row r="257" ht="9">
      <c r="AM257" s="757"/>
    </row>
    <row r="258" ht="9">
      <c r="AM258" s="757"/>
    </row>
    <row r="259" ht="9">
      <c r="AM259" s="757"/>
    </row>
    <row r="260" ht="9">
      <c r="AM260" s="757"/>
    </row>
    <row r="261" ht="9">
      <c r="AM261" s="757"/>
    </row>
    <row r="262" ht="9">
      <c r="AM262" s="757"/>
    </row>
    <row r="263" ht="9">
      <c r="AM263" s="757"/>
    </row>
    <row r="264" ht="9">
      <c r="AM264" s="757"/>
    </row>
    <row r="265" ht="9">
      <c r="AM265" s="757"/>
    </row>
    <row r="266" ht="9">
      <c r="AM266" s="757"/>
    </row>
    <row r="267" ht="9">
      <c r="AM267" s="757"/>
    </row>
    <row r="268" ht="9">
      <c r="AM268" s="757"/>
    </row>
    <row r="269" ht="9">
      <c r="AM269" s="757"/>
    </row>
    <row r="270" ht="9">
      <c r="AM270" s="757"/>
    </row>
    <row r="271" ht="9">
      <c r="AM271" s="757"/>
    </row>
    <row r="272" ht="9">
      <c r="AM272" s="757"/>
    </row>
    <row r="273" ht="9">
      <c r="AM273" s="757"/>
    </row>
    <row r="274" ht="9">
      <c r="AM274" s="757"/>
    </row>
    <row r="275" ht="9">
      <c r="AM275" s="757"/>
    </row>
    <row r="276" ht="9">
      <c r="AM276" s="757"/>
    </row>
    <row r="277" ht="9">
      <c r="AM277" s="757"/>
    </row>
    <row r="278" ht="9">
      <c r="AM278" s="757"/>
    </row>
    <row r="279" ht="9">
      <c r="AM279" s="757"/>
    </row>
    <row r="280" ht="9">
      <c r="AM280" s="757"/>
    </row>
    <row r="281" ht="9">
      <c r="AM281" s="757"/>
    </row>
    <row r="282" ht="9">
      <c r="AM282" s="757"/>
    </row>
    <row r="283" ht="9">
      <c r="AM283" s="757"/>
    </row>
    <row r="284" ht="9">
      <c r="AM284" s="757"/>
    </row>
    <row r="285" ht="9">
      <c r="AM285" s="757"/>
    </row>
    <row r="286" ht="9">
      <c r="AM286" s="757"/>
    </row>
    <row r="287" ht="9">
      <c r="AM287" s="757"/>
    </row>
    <row r="288" ht="9">
      <c r="AM288" s="757"/>
    </row>
    <row r="289" ht="9">
      <c r="AM289" s="757"/>
    </row>
    <row r="290" ht="9">
      <c r="AM290" s="757"/>
    </row>
    <row r="291" ht="9">
      <c r="AM291" s="757"/>
    </row>
    <row r="292" ht="9">
      <c r="AM292" s="757"/>
    </row>
    <row r="293" ht="9">
      <c r="AM293" s="757"/>
    </row>
    <row r="294" ht="9">
      <c r="AM294" s="757"/>
    </row>
    <row r="295" ht="9">
      <c r="AM295" s="757"/>
    </row>
    <row r="296" ht="9">
      <c r="AM296" s="757"/>
    </row>
    <row r="297" ht="9">
      <c r="AM297" s="757"/>
    </row>
    <row r="298" ht="9">
      <c r="AM298" s="757"/>
    </row>
    <row r="299" ht="9">
      <c r="AM299" s="757"/>
    </row>
    <row r="300" ht="9">
      <c r="AM300" s="757"/>
    </row>
    <row r="301" ht="9">
      <c r="AM301" s="757"/>
    </row>
    <row r="302" ht="9">
      <c r="AM302" s="757"/>
    </row>
    <row r="303" ht="9">
      <c r="AM303" s="757"/>
    </row>
    <row r="304" ht="9">
      <c r="AM304" s="757"/>
    </row>
    <row r="305" ht="9">
      <c r="AM305" s="757"/>
    </row>
    <row r="306" ht="9">
      <c r="AM306" s="757"/>
    </row>
    <row r="307" ht="9">
      <c r="AM307" s="757"/>
    </row>
    <row r="308" ht="9">
      <c r="AM308" s="757"/>
    </row>
    <row r="309" ht="9">
      <c r="AM309" s="757"/>
    </row>
    <row r="310" ht="9">
      <c r="AM310" s="757"/>
    </row>
    <row r="311" ht="9">
      <c r="AM311" s="757"/>
    </row>
    <row r="312" ht="9">
      <c r="AM312" s="757"/>
    </row>
    <row r="313" ht="9">
      <c r="AM313" s="757"/>
    </row>
    <row r="314" ht="9">
      <c r="AM314" s="757"/>
    </row>
    <row r="315" ht="9">
      <c r="AM315" s="757"/>
    </row>
    <row r="316" ht="9">
      <c r="AM316" s="757"/>
    </row>
    <row r="317" ht="9">
      <c r="AM317" s="757"/>
    </row>
    <row r="318" ht="9">
      <c r="AM318" s="757"/>
    </row>
    <row r="319" ht="9">
      <c r="AM319" s="757"/>
    </row>
    <row r="320" ht="9">
      <c r="AM320" s="757"/>
    </row>
    <row r="321" ht="9">
      <c r="AM321" s="757"/>
    </row>
    <row r="322" ht="9">
      <c r="AM322" s="757"/>
    </row>
    <row r="323" ht="9">
      <c r="AM323" s="757"/>
    </row>
    <row r="324" ht="9">
      <c r="AM324" s="757"/>
    </row>
    <row r="325" ht="9">
      <c r="AM325" s="757"/>
    </row>
    <row r="326" ht="9">
      <c r="AM326" s="757"/>
    </row>
    <row r="327" ht="9">
      <c r="AM327" s="757"/>
    </row>
    <row r="328" ht="9">
      <c r="AM328" s="757"/>
    </row>
    <row r="329" ht="9">
      <c r="AM329" s="757"/>
    </row>
    <row r="330" ht="9">
      <c r="AM330" s="757"/>
    </row>
    <row r="331" ht="9">
      <c r="AM331" s="757"/>
    </row>
    <row r="332" ht="9">
      <c r="AM332" s="757"/>
    </row>
    <row r="333" ht="9">
      <c r="AM333" s="757"/>
    </row>
    <row r="334" ht="9">
      <c r="AM334" s="757"/>
    </row>
    <row r="335" ht="9">
      <c r="AM335" s="757"/>
    </row>
    <row r="336" ht="9">
      <c r="AM336" s="757"/>
    </row>
    <row r="337" ht="9">
      <c r="AM337" s="757"/>
    </row>
    <row r="338" ht="9">
      <c r="AM338" s="757"/>
    </row>
    <row r="339" ht="9">
      <c r="AM339" s="757"/>
    </row>
    <row r="340" ht="9">
      <c r="AM340" s="757"/>
    </row>
    <row r="341" ht="9">
      <c r="AM341" s="757"/>
    </row>
    <row r="342" ht="9">
      <c r="AM342" s="757"/>
    </row>
    <row r="343" ht="9">
      <c r="AM343" s="757"/>
    </row>
    <row r="344" ht="9">
      <c r="AM344" s="757"/>
    </row>
    <row r="345" ht="9">
      <c r="AM345" s="757"/>
    </row>
    <row r="346" ht="9">
      <c r="AM346" s="757"/>
    </row>
    <row r="347" ht="9">
      <c r="AM347" s="757"/>
    </row>
    <row r="348" ht="9">
      <c r="AM348" s="757"/>
    </row>
    <row r="349" ht="9">
      <c r="AM349" s="757"/>
    </row>
    <row r="350" ht="9">
      <c r="AM350" s="757"/>
    </row>
    <row r="351" ht="9">
      <c r="AM351" s="757"/>
    </row>
    <row r="352" ht="9">
      <c r="AM352" s="757"/>
    </row>
    <row r="353" ht="9">
      <c r="AM353" s="757"/>
    </row>
    <row r="354" ht="9">
      <c r="AM354" s="757"/>
    </row>
    <row r="355" ht="9">
      <c r="AM355" s="757"/>
    </row>
    <row r="356" ht="9">
      <c r="AM356" s="757"/>
    </row>
    <row r="357" ht="9">
      <c r="AM357" s="757"/>
    </row>
    <row r="358" ht="9">
      <c r="AM358" s="757"/>
    </row>
    <row r="359" ht="9">
      <c r="AM359" s="757"/>
    </row>
    <row r="360" ht="9">
      <c r="AM360" s="757"/>
    </row>
    <row r="361" ht="9">
      <c r="AM361" s="757"/>
    </row>
    <row r="362" ht="9">
      <c r="AM362" s="757"/>
    </row>
    <row r="363" ht="9">
      <c r="AM363" s="757"/>
    </row>
    <row r="364" ht="9">
      <c r="AM364" s="757"/>
    </row>
    <row r="365" ht="9">
      <c r="AM365" s="757"/>
    </row>
    <row r="366" ht="9">
      <c r="AM366" s="757"/>
    </row>
    <row r="367" ht="9">
      <c r="AM367" s="757"/>
    </row>
    <row r="368" ht="9">
      <c r="AM368" s="757"/>
    </row>
    <row r="369" ht="9">
      <c r="AM369" s="757"/>
    </row>
  </sheetData>
  <sheetProtection/>
  <mergeCells count="41">
    <mergeCell ref="D46:E46"/>
    <mergeCell ref="F46:G46"/>
    <mergeCell ref="I46:K46"/>
    <mergeCell ref="L46:M46"/>
    <mergeCell ref="O46:P46"/>
    <mergeCell ref="Q46:R46"/>
    <mergeCell ref="D44:E44"/>
    <mergeCell ref="F44:G44"/>
    <mergeCell ref="I44:K44"/>
    <mergeCell ref="L44:M44"/>
    <mergeCell ref="O44:P44"/>
    <mergeCell ref="Q44:R44"/>
    <mergeCell ref="D42:H42"/>
    <mergeCell ref="I42:N42"/>
    <mergeCell ref="O42:R42"/>
    <mergeCell ref="D43:E43"/>
    <mergeCell ref="F43:G43"/>
    <mergeCell ref="I43:K43"/>
    <mergeCell ref="L43:M43"/>
    <mergeCell ref="O43:P43"/>
    <mergeCell ref="Q43:R43"/>
    <mergeCell ref="AM13:AO13"/>
    <mergeCell ref="AP13:AR13"/>
    <mergeCell ref="AM19:AR19"/>
    <mergeCell ref="D40:R40"/>
    <mergeCell ref="D41:H41"/>
    <mergeCell ref="I41:N41"/>
    <mergeCell ref="O41:R41"/>
    <mergeCell ref="C9:E9"/>
    <mergeCell ref="F9:H9"/>
    <mergeCell ref="I9:L9"/>
    <mergeCell ref="M9:O9"/>
    <mergeCell ref="P9:R9"/>
    <mergeCell ref="AJ12:AO12"/>
    <mergeCell ref="C7:H7"/>
    <mergeCell ref="I7:R7"/>
    <mergeCell ref="C8:E8"/>
    <mergeCell ref="F8:H8"/>
    <mergeCell ref="I8:L8"/>
    <mergeCell ref="M8:O8"/>
    <mergeCell ref="P8:R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53.00390625" style="0" customWidth="1"/>
    <col min="2" max="2" width="31.875" style="0" customWidth="1"/>
    <col min="3" max="6" width="10.00390625" style="0" customWidth="1"/>
  </cols>
  <sheetData>
    <row r="1" spans="1:5" ht="12.75">
      <c r="A1" s="985" t="s">
        <v>1486</v>
      </c>
      <c r="B1" s="985"/>
      <c r="C1" s="985"/>
      <c r="D1" s="985"/>
      <c r="E1" s="985"/>
    </row>
    <row r="2" spans="1:5" ht="12.75">
      <c r="A2" s="985" t="s">
        <v>1487</v>
      </c>
      <c r="B2" s="985"/>
      <c r="C2" s="985"/>
      <c r="D2" s="985"/>
      <c r="E2" s="985"/>
    </row>
    <row r="3" spans="1:5" ht="12.75">
      <c r="A3" s="778" t="s">
        <v>1488</v>
      </c>
      <c r="B3" s="779"/>
      <c r="C3" s="90"/>
      <c r="D3" s="90"/>
      <c r="E3" s="103"/>
    </row>
    <row r="4" spans="1:5" ht="12.75">
      <c r="A4" s="780" t="s">
        <v>1489</v>
      </c>
      <c r="B4" s="781"/>
      <c r="C4" s="781"/>
      <c r="D4" s="781"/>
      <c r="E4" s="117"/>
    </row>
    <row r="5" spans="1:6" s="49" customFormat="1" ht="10.5">
      <c r="A5" s="849" t="s">
        <v>1490</v>
      </c>
      <c r="B5" s="986" t="s">
        <v>1491</v>
      </c>
      <c r="C5" s="368" t="s">
        <v>1094</v>
      </c>
      <c r="D5" s="368" t="s">
        <v>1492</v>
      </c>
      <c r="E5" s="368" t="s">
        <v>1492</v>
      </c>
      <c r="F5" s="345" t="s">
        <v>1492</v>
      </c>
    </row>
    <row r="6" spans="1:6" ht="12.75">
      <c r="A6" s="851"/>
      <c r="B6" s="987"/>
      <c r="C6" s="402" t="s">
        <v>1493</v>
      </c>
      <c r="D6" s="402" t="s">
        <v>1494</v>
      </c>
      <c r="E6" s="402" t="s">
        <v>1495</v>
      </c>
      <c r="F6" s="346" t="s">
        <v>1496</v>
      </c>
    </row>
    <row r="7" spans="1:6" ht="12.75">
      <c r="A7" s="117" t="s">
        <v>1497</v>
      </c>
      <c r="B7" s="782" t="s">
        <v>1498</v>
      </c>
      <c r="C7" s="783">
        <v>115.19180944936836</v>
      </c>
      <c r="D7" s="783">
        <v>112.31501267137152</v>
      </c>
      <c r="E7" s="783">
        <v>106.57744646506761</v>
      </c>
      <c r="F7" s="783">
        <v>100.24201318650488</v>
      </c>
    </row>
    <row r="8" spans="1:6" ht="12.75">
      <c r="A8" s="117" t="s">
        <v>1499</v>
      </c>
      <c r="B8" s="224" t="s">
        <v>1500</v>
      </c>
      <c r="C8" s="783">
        <v>125.25797815812717</v>
      </c>
      <c r="D8" s="783">
        <v>119.09990161420644</v>
      </c>
      <c r="E8" s="783">
        <v>116.71781094098827</v>
      </c>
      <c r="F8" s="783">
        <v>100.66291324478138</v>
      </c>
    </row>
    <row r="9" spans="1:6" ht="12.75">
      <c r="A9" s="784" t="s">
        <v>1501</v>
      </c>
      <c r="B9" s="785" t="s">
        <v>1502</v>
      </c>
      <c r="C9" s="783">
        <v>125.97260748153889</v>
      </c>
      <c r="D9" s="783">
        <v>119.66704955719977</v>
      </c>
      <c r="E9" s="783">
        <v>117.20547022854933</v>
      </c>
      <c r="F9" s="783">
        <v>100.68409470029987</v>
      </c>
    </row>
    <row r="10" spans="1:6" ht="12.75">
      <c r="A10" s="786" t="s">
        <v>1503</v>
      </c>
      <c r="B10" s="787" t="s">
        <v>1504</v>
      </c>
      <c r="C10" s="783">
        <v>101.2338860910859</v>
      </c>
      <c r="D10" s="783">
        <v>101.36969880570253</v>
      </c>
      <c r="E10" s="783">
        <v>101.26691064883697</v>
      </c>
      <c r="F10" s="783">
        <v>100</v>
      </c>
    </row>
    <row r="11" spans="1:6" ht="12.75">
      <c r="A11" s="786" t="s">
        <v>1505</v>
      </c>
      <c r="B11" s="787" t="s">
        <v>1506</v>
      </c>
      <c r="C11" s="783">
        <v>214.2053766973589</v>
      </c>
      <c r="D11" s="783">
        <v>182.26678335132206</v>
      </c>
      <c r="E11" s="783">
        <v>172.59278143604726</v>
      </c>
      <c r="F11" s="783">
        <v>102.3999712242408</v>
      </c>
    </row>
    <row r="12" spans="1:6" ht="12.75">
      <c r="A12" s="786" t="s">
        <v>1507</v>
      </c>
      <c r="B12" s="788" t="s">
        <v>1508</v>
      </c>
      <c r="C12" s="783">
        <v>106.1779880055654</v>
      </c>
      <c r="D12" s="783">
        <v>103.81888172923391</v>
      </c>
      <c r="E12" s="783">
        <v>115.96675458072552</v>
      </c>
      <c r="F12" s="783">
        <v>100</v>
      </c>
    </row>
    <row r="13" spans="1:6" ht="12.75">
      <c r="A13" s="786" t="s">
        <v>1509</v>
      </c>
      <c r="B13" s="787" t="s">
        <v>1510</v>
      </c>
      <c r="C13" s="783">
        <v>112.68820452549288</v>
      </c>
      <c r="D13" s="783">
        <v>105.6774968079649</v>
      </c>
      <c r="E13" s="783">
        <v>101.17302964885018</v>
      </c>
      <c r="F13" s="783">
        <v>100</v>
      </c>
    </row>
    <row r="14" spans="1:6" ht="12.75">
      <c r="A14" s="786" t="s">
        <v>1511</v>
      </c>
      <c r="B14" s="787" t="s">
        <v>1512</v>
      </c>
      <c r="C14" s="783">
        <v>161.02618479783564</v>
      </c>
      <c r="D14" s="783">
        <v>145.2656771399038</v>
      </c>
      <c r="E14" s="783">
        <v>119.9600524516748</v>
      </c>
      <c r="F14" s="783">
        <v>100</v>
      </c>
    </row>
    <row r="15" spans="1:6" ht="12.75">
      <c r="A15" s="786" t="s">
        <v>1513</v>
      </c>
      <c r="B15" s="789" t="s">
        <v>1514</v>
      </c>
      <c r="C15" s="783">
        <v>126.40578906409262</v>
      </c>
      <c r="D15" s="783">
        <v>110.65978425369103</v>
      </c>
      <c r="E15" s="783">
        <v>104.77558931721569</v>
      </c>
      <c r="F15" s="783">
        <v>100</v>
      </c>
    </row>
    <row r="16" spans="1:6" ht="23.25" customHeight="1">
      <c r="A16" s="790" t="s">
        <v>1515</v>
      </c>
      <c r="B16" s="791" t="s">
        <v>1516</v>
      </c>
      <c r="C16" s="783">
        <v>105.52616369747754</v>
      </c>
      <c r="D16" s="783">
        <v>105.52616369747756</v>
      </c>
      <c r="E16" s="783">
        <v>102.68432936790555</v>
      </c>
      <c r="F16" s="783">
        <v>100</v>
      </c>
    </row>
    <row r="17" spans="1:6" ht="12.75">
      <c r="A17" s="786" t="s">
        <v>1517</v>
      </c>
      <c r="B17" s="787" t="s">
        <v>1518</v>
      </c>
      <c r="C17" s="783">
        <v>106.26082967012242</v>
      </c>
      <c r="D17" s="783">
        <v>106.13408249358847</v>
      </c>
      <c r="E17" s="783">
        <v>100.99371032927577</v>
      </c>
      <c r="F17" s="783">
        <v>100</v>
      </c>
    </row>
    <row r="18" spans="1:6" ht="12.75">
      <c r="A18" s="784" t="s">
        <v>1519</v>
      </c>
      <c r="B18" s="787" t="s">
        <v>1520</v>
      </c>
      <c r="C18" s="783">
        <v>106.26263809184285</v>
      </c>
      <c r="D18" s="783">
        <v>103.62437403654303</v>
      </c>
      <c r="E18" s="783">
        <v>103.18888543636204</v>
      </c>
      <c r="F18" s="783">
        <v>100</v>
      </c>
    </row>
    <row r="19" spans="1:6" ht="12.75">
      <c r="A19" s="117" t="s">
        <v>1521</v>
      </c>
      <c r="B19" s="787" t="s">
        <v>1522</v>
      </c>
      <c r="C19" s="783">
        <v>102.52969118678247</v>
      </c>
      <c r="D19" s="783">
        <v>102.22593884784396</v>
      </c>
      <c r="E19" s="783">
        <v>102.3442928676489</v>
      </c>
      <c r="F19" s="783">
        <v>100</v>
      </c>
    </row>
    <row r="20" spans="1:6" ht="12.75">
      <c r="A20" s="784" t="s">
        <v>1523</v>
      </c>
      <c r="B20" s="787" t="s">
        <v>1524</v>
      </c>
      <c r="C20" s="783">
        <v>104.47385931578718</v>
      </c>
      <c r="D20" s="783">
        <v>103.79926651997036</v>
      </c>
      <c r="E20" s="783">
        <v>104.0615517048854</v>
      </c>
      <c r="F20" s="783">
        <v>100</v>
      </c>
    </row>
    <row r="21" spans="1:6" ht="12.75">
      <c r="A21" s="784" t="s">
        <v>1525</v>
      </c>
      <c r="B21" s="787" t="s">
        <v>1526</v>
      </c>
      <c r="C21" s="783">
        <v>100.8920859992404</v>
      </c>
      <c r="D21" s="783">
        <v>100.89208599924038</v>
      </c>
      <c r="E21" s="783">
        <v>100.89208599924038</v>
      </c>
      <c r="F21" s="783">
        <v>100</v>
      </c>
    </row>
    <row r="22" spans="1:6" ht="12.75">
      <c r="A22" s="117" t="s">
        <v>1527</v>
      </c>
      <c r="B22" s="787" t="s">
        <v>1528</v>
      </c>
      <c r="C22" s="783">
        <v>106.7127575202691</v>
      </c>
      <c r="D22" s="783">
        <v>106.31964343906324</v>
      </c>
      <c r="E22" s="783">
        <v>101.90595315257983</v>
      </c>
      <c r="F22" s="783">
        <v>100</v>
      </c>
    </row>
    <row r="23" spans="1:6" ht="12.75">
      <c r="A23" s="784" t="s">
        <v>1529</v>
      </c>
      <c r="B23" s="787" t="s">
        <v>1530</v>
      </c>
      <c r="C23" s="783">
        <v>109.82954675927962</v>
      </c>
      <c r="D23" s="783">
        <v>109.19865086988571</v>
      </c>
      <c r="E23" s="783">
        <v>105.5154494105557</v>
      </c>
      <c r="F23" s="783">
        <v>100</v>
      </c>
    </row>
    <row r="24" spans="1:6" ht="12.75">
      <c r="A24" s="49" t="s">
        <v>1531</v>
      </c>
      <c r="B24" s="792" t="s">
        <v>1532</v>
      </c>
      <c r="C24" s="783">
        <v>110.67157231839695</v>
      </c>
      <c r="D24" s="783">
        <v>110.67157231839695</v>
      </c>
      <c r="E24" s="783">
        <v>107.39092201321463</v>
      </c>
      <c r="F24" s="783">
        <v>100</v>
      </c>
    </row>
    <row r="25" spans="1:6" ht="12.75">
      <c r="A25" s="49" t="s">
        <v>1533</v>
      </c>
      <c r="B25" s="792" t="s">
        <v>1534</v>
      </c>
      <c r="C25" s="783">
        <v>110.67398826550358</v>
      </c>
      <c r="D25" s="783">
        <v>110.67398826550358</v>
      </c>
      <c r="E25" s="783">
        <v>107.43779921251398</v>
      </c>
      <c r="F25" s="783">
        <v>100</v>
      </c>
    </row>
    <row r="26" spans="1:6" ht="12.75">
      <c r="A26" s="49" t="s">
        <v>1535</v>
      </c>
      <c r="B26" s="792" t="s">
        <v>1536</v>
      </c>
      <c r="C26" s="783">
        <v>97.4996471000187</v>
      </c>
      <c r="D26" s="783">
        <v>97.49964710001872</v>
      </c>
      <c r="E26" s="783">
        <v>97.49964710001872</v>
      </c>
      <c r="F26" s="783">
        <v>100</v>
      </c>
    </row>
    <row r="27" spans="1:6" ht="12.75">
      <c r="A27" s="784" t="s">
        <v>1537</v>
      </c>
      <c r="B27" s="787" t="s">
        <v>1538</v>
      </c>
      <c r="C27" s="783">
        <v>101.17234142378685</v>
      </c>
      <c r="D27" s="783">
        <v>101.17234142378686</v>
      </c>
      <c r="E27" s="783">
        <v>95.59550297174077</v>
      </c>
      <c r="F27" s="783">
        <v>100</v>
      </c>
    </row>
    <row r="28" spans="1:6" ht="12.75">
      <c r="A28" s="49" t="s">
        <v>1539</v>
      </c>
      <c r="B28" s="792" t="s">
        <v>1540</v>
      </c>
      <c r="C28" s="783">
        <v>96.72438014522993</v>
      </c>
      <c r="D28" s="783">
        <v>96.72438014522994</v>
      </c>
      <c r="E28" s="783">
        <v>92.00256339069496</v>
      </c>
      <c r="F28" s="783">
        <v>100</v>
      </c>
    </row>
    <row r="29" spans="1:6" ht="12.75">
      <c r="A29" s="49" t="s">
        <v>1541</v>
      </c>
      <c r="B29" s="792" t="s">
        <v>1542</v>
      </c>
      <c r="C29" s="783">
        <v>105.310294837165</v>
      </c>
      <c r="D29" s="783">
        <v>105.310294837165</v>
      </c>
      <c r="E29" s="783">
        <v>98.02287006550382</v>
      </c>
      <c r="F29" s="783">
        <v>100</v>
      </c>
    </row>
    <row r="30" spans="1:6" ht="12.75">
      <c r="A30" s="49" t="s">
        <v>1543</v>
      </c>
      <c r="B30" s="792" t="s">
        <v>1544</v>
      </c>
      <c r="C30" s="783">
        <v>101.01806049362834</v>
      </c>
      <c r="D30" s="783">
        <v>101.01806049362834</v>
      </c>
      <c r="E30" s="783">
        <v>99.24330517818922</v>
      </c>
      <c r="F30" s="783">
        <v>100</v>
      </c>
    </row>
    <row r="31" spans="1:6" ht="12.75">
      <c r="A31" s="117" t="s">
        <v>1545</v>
      </c>
      <c r="B31" s="793" t="s">
        <v>1546</v>
      </c>
      <c r="C31" s="783">
        <v>115.31155998386883</v>
      </c>
      <c r="D31" s="783">
        <v>113.6481316883567</v>
      </c>
      <c r="E31" s="783">
        <v>100.44303316181889</v>
      </c>
      <c r="F31" s="783">
        <v>100</v>
      </c>
    </row>
    <row r="32" spans="1:6" ht="14.25" customHeight="1">
      <c r="A32" s="784" t="s">
        <v>1547</v>
      </c>
      <c r="B32" s="793" t="s">
        <v>1548</v>
      </c>
      <c r="C32" s="783">
        <v>109.2514037474368</v>
      </c>
      <c r="D32" s="783">
        <v>106.10362695435059</v>
      </c>
      <c r="E32" s="783">
        <v>103.42613311055923</v>
      </c>
      <c r="F32" s="783">
        <v>100</v>
      </c>
    </row>
    <row r="33" spans="1:6" ht="14.25" customHeight="1">
      <c r="A33" s="784" t="s">
        <v>1549</v>
      </c>
      <c r="B33" s="793" t="s">
        <v>1550</v>
      </c>
      <c r="C33" s="783">
        <v>110.75774114638395</v>
      </c>
      <c r="D33" s="783">
        <v>110.75774114638392</v>
      </c>
      <c r="E33" s="783">
        <v>100</v>
      </c>
      <c r="F33" s="783">
        <v>100</v>
      </c>
    </row>
    <row r="34" spans="1:6" ht="12.75">
      <c r="A34" s="784" t="s">
        <v>1551</v>
      </c>
      <c r="B34" s="793" t="s">
        <v>1552</v>
      </c>
      <c r="C34" s="783">
        <v>116.4674399423266</v>
      </c>
      <c r="D34" s="783">
        <v>114.80052330687549</v>
      </c>
      <c r="E34" s="783">
        <v>100.52436396119555</v>
      </c>
      <c r="F34" s="783">
        <v>100</v>
      </c>
    </row>
    <row r="35" spans="1:6" ht="18.75">
      <c r="A35" s="117" t="s">
        <v>1553</v>
      </c>
      <c r="B35" s="793" t="s">
        <v>1554</v>
      </c>
      <c r="C35" s="783">
        <v>113.3092166290627</v>
      </c>
      <c r="D35" s="783">
        <v>110.8392095000814</v>
      </c>
      <c r="E35" s="783">
        <v>103.51868893486662</v>
      </c>
      <c r="F35" s="783">
        <v>100</v>
      </c>
    </row>
    <row r="36" spans="1:6" ht="22.5" customHeight="1">
      <c r="A36" s="794" t="s">
        <v>1555</v>
      </c>
      <c r="B36" s="795" t="s">
        <v>1556</v>
      </c>
      <c r="C36" s="783">
        <v>113.20901671927473</v>
      </c>
      <c r="D36" s="783">
        <v>113.20901671927473</v>
      </c>
      <c r="E36" s="783">
        <v>103.58465917507958</v>
      </c>
      <c r="F36" s="783">
        <v>100</v>
      </c>
    </row>
    <row r="37" spans="1:6" ht="12.75">
      <c r="A37" s="784" t="s">
        <v>1557</v>
      </c>
      <c r="B37" s="796" t="s">
        <v>1558</v>
      </c>
      <c r="C37" s="783">
        <v>126.84504596886951</v>
      </c>
      <c r="D37" s="783">
        <v>122.314989313547</v>
      </c>
      <c r="E37" s="783">
        <v>102.82496671936379</v>
      </c>
      <c r="F37" s="783">
        <v>100</v>
      </c>
    </row>
    <row r="38" spans="1:6" ht="12.75">
      <c r="A38" s="784" t="s">
        <v>1559</v>
      </c>
      <c r="B38" s="793" t="s">
        <v>1560</v>
      </c>
      <c r="C38" s="783">
        <v>103.25415563921759</v>
      </c>
      <c r="D38" s="783">
        <v>103.25415563921759</v>
      </c>
      <c r="E38" s="783">
        <v>100.05203303839872</v>
      </c>
      <c r="F38" s="783">
        <v>100</v>
      </c>
    </row>
    <row r="39" spans="1:6" ht="12.75" customHeight="1">
      <c r="A39" s="784" t="s">
        <v>1561</v>
      </c>
      <c r="B39" s="591" t="s">
        <v>1562</v>
      </c>
      <c r="C39" s="783">
        <v>117.23247615621788</v>
      </c>
      <c r="D39" s="783">
        <v>117.23247615621786</v>
      </c>
      <c r="E39" s="783">
        <v>115.67889974552143</v>
      </c>
      <c r="F39" s="783">
        <v>100</v>
      </c>
    </row>
    <row r="40" spans="1:6" ht="21.75" customHeight="1">
      <c r="A40" s="794" t="s">
        <v>1563</v>
      </c>
      <c r="B40" s="49"/>
      <c r="C40" s="783">
        <v>99.99999999999999</v>
      </c>
      <c r="D40" s="783">
        <v>100</v>
      </c>
      <c r="E40" s="783">
        <v>100</v>
      </c>
      <c r="F40" s="783">
        <v>100</v>
      </c>
    </row>
    <row r="41" spans="1:6" ht="23.25" customHeight="1">
      <c r="A41" s="797" t="s">
        <v>1564</v>
      </c>
      <c r="B41" s="50"/>
      <c r="C41" s="798">
        <v>111.9793154737877</v>
      </c>
      <c r="D41" s="798">
        <v>108.49440293558392</v>
      </c>
      <c r="E41" s="798">
        <v>103.5514898222503</v>
      </c>
      <c r="F41" s="798">
        <v>100</v>
      </c>
    </row>
    <row r="42" spans="1:6" ht="56.25" customHeight="1">
      <c r="A42" s="988" t="s">
        <v>1565</v>
      </c>
      <c r="B42" s="988"/>
      <c r="C42" s="988"/>
      <c r="D42" s="988"/>
      <c r="E42" s="988"/>
      <c r="F42" s="988"/>
    </row>
    <row r="43" spans="1:6" ht="13.5" customHeight="1">
      <c r="A43" s="849" t="s">
        <v>1490</v>
      </c>
      <c r="B43" s="986" t="s">
        <v>1491</v>
      </c>
      <c r="C43" s="368" t="s">
        <v>1094</v>
      </c>
      <c r="D43" s="368" t="s">
        <v>1492</v>
      </c>
      <c r="E43" s="368" t="s">
        <v>1492</v>
      </c>
      <c r="F43" s="345" t="s">
        <v>1492</v>
      </c>
    </row>
    <row r="44" spans="1:6" ht="13.5" customHeight="1">
      <c r="A44" s="851"/>
      <c r="B44" s="987"/>
      <c r="C44" s="402" t="s">
        <v>1493</v>
      </c>
      <c r="D44" s="402" t="s">
        <v>1494</v>
      </c>
      <c r="E44" s="402" t="s">
        <v>1495</v>
      </c>
      <c r="F44" s="346" t="s">
        <v>1496</v>
      </c>
    </row>
    <row r="45" spans="1:6" ht="12.75">
      <c r="A45" s="117" t="s">
        <v>1566</v>
      </c>
      <c r="B45" s="787" t="s">
        <v>1567</v>
      </c>
      <c r="C45" s="783">
        <v>101.11418095364604</v>
      </c>
      <c r="D45" s="783">
        <v>101.11418095364604</v>
      </c>
      <c r="E45" s="783">
        <v>100.11167976110325</v>
      </c>
      <c r="F45" s="783">
        <v>100</v>
      </c>
    </row>
    <row r="46" spans="1:6" ht="12.75">
      <c r="A46" s="784" t="s">
        <v>1568</v>
      </c>
      <c r="B46" s="787" t="s">
        <v>1569</v>
      </c>
      <c r="C46" s="783">
        <v>100.074705077957</v>
      </c>
      <c r="D46" s="783">
        <v>100.07470507795699</v>
      </c>
      <c r="E46" s="783">
        <v>99.92700308859128</v>
      </c>
      <c r="F46" s="783">
        <v>100</v>
      </c>
    </row>
    <row r="47" spans="1:6" ht="12.75">
      <c r="A47" s="784" t="s">
        <v>1570</v>
      </c>
      <c r="B47" s="787" t="s">
        <v>1571</v>
      </c>
      <c r="C47" s="783">
        <v>184.90764046734387</v>
      </c>
      <c r="D47" s="783">
        <v>184.90764046734387</v>
      </c>
      <c r="E47" s="783">
        <v>108.22896689072479</v>
      </c>
      <c r="F47" s="783">
        <v>100</v>
      </c>
    </row>
    <row r="48" spans="1:6" ht="12.75">
      <c r="A48" s="784" t="s">
        <v>1572</v>
      </c>
      <c r="B48" s="799" t="s">
        <v>1573</v>
      </c>
      <c r="C48" s="783">
        <v>100.00000000000001</v>
      </c>
      <c r="D48" s="783">
        <v>100</v>
      </c>
      <c r="E48" s="783">
        <v>100</v>
      </c>
      <c r="F48" s="783">
        <v>100</v>
      </c>
    </row>
    <row r="49" spans="1:6" ht="12.75">
      <c r="A49" s="117" t="s">
        <v>1574</v>
      </c>
      <c r="B49" s="787" t="s">
        <v>1575</v>
      </c>
      <c r="C49" s="783">
        <v>117.35705745083686</v>
      </c>
      <c r="D49" s="783">
        <v>112.59841461664004</v>
      </c>
      <c r="E49" s="783">
        <v>103.5004386091226</v>
      </c>
      <c r="F49" s="783">
        <v>100</v>
      </c>
    </row>
    <row r="50" spans="1:6" ht="12.75">
      <c r="A50" s="784" t="s">
        <v>1576</v>
      </c>
      <c r="B50" s="799" t="s">
        <v>1577</v>
      </c>
      <c r="C50" s="783">
        <v>104.83015930569898</v>
      </c>
      <c r="D50" s="783">
        <v>104.83015930569898</v>
      </c>
      <c r="E50" s="783">
        <v>100</v>
      </c>
      <c r="F50" s="783">
        <v>100</v>
      </c>
    </row>
    <row r="51" spans="1:6" ht="11.25" customHeight="1">
      <c r="A51" s="784" t="s">
        <v>1578</v>
      </c>
      <c r="B51" s="799" t="s">
        <v>1579</v>
      </c>
      <c r="C51" s="783">
        <v>119.98117538388252</v>
      </c>
      <c r="D51" s="783">
        <v>113.46976919545794</v>
      </c>
      <c r="E51" s="783">
        <v>103.60147784483496</v>
      </c>
      <c r="F51" s="783">
        <v>100</v>
      </c>
    </row>
    <row r="52" spans="1:6" ht="12.75">
      <c r="A52" s="784" t="s">
        <v>1580</v>
      </c>
      <c r="B52" s="787" t="s">
        <v>1581</v>
      </c>
      <c r="C52" s="783">
        <v>128.84021860930372</v>
      </c>
      <c r="D52" s="783">
        <v>128.84021860930375</v>
      </c>
      <c r="E52" s="783">
        <v>113.91936597834224</v>
      </c>
      <c r="F52" s="783">
        <v>100</v>
      </c>
    </row>
    <row r="53" spans="1:6" ht="12.75">
      <c r="A53" s="117" t="s">
        <v>1582</v>
      </c>
      <c r="B53" s="799" t="s">
        <v>1583</v>
      </c>
      <c r="C53" s="783">
        <v>95.80297248391369</v>
      </c>
      <c r="D53" s="783">
        <v>95.8029724839137</v>
      </c>
      <c r="E53" s="783">
        <v>95.8029724839137</v>
      </c>
      <c r="F53" s="783">
        <v>100</v>
      </c>
    </row>
    <row r="54" spans="1:6" ht="12.75">
      <c r="A54" s="784" t="s">
        <v>1584</v>
      </c>
      <c r="B54" s="799" t="s">
        <v>1585</v>
      </c>
      <c r="C54" s="783">
        <v>95.80297248391369</v>
      </c>
      <c r="D54" s="783">
        <v>95.8029724839137</v>
      </c>
      <c r="E54" s="783">
        <v>95.8029724839137</v>
      </c>
      <c r="F54" s="783">
        <v>100</v>
      </c>
    </row>
    <row r="55" spans="1:6" ht="12.75">
      <c r="A55" s="117" t="s">
        <v>1586</v>
      </c>
      <c r="B55" s="787" t="s">
        <v>1587</v>
      </c>
      <c r="C55" s="783">
        <v>103.2894575280074</v>
      </c>
      <c r="D55" s="783">
        <v>103.28945752800738</v>
      </c>
      <c r="E55" s="783">
        <v>103.28945752800738</v>
      </c>
      <c r="F55" s="783">
        <v>100</v>
      </c>
    </row>
    <row r="56" spans="1:6" ht="23.25" customHeight="1">
      <c r="A56" s="794" t="s">
        <v>1588</v>
      </c>
      <c r="B56" s="800"/>
      <c r="C56" s="783">
        <v>103.29300279724384</v>
      </c>
      <c r="D56" s="783">
        <v>103.29300279724384</v>
      </c>
      <c r="E56" s="783">
        <v>103.29300279724384</v>
      </c>
      <c r="F56" s="783">
        <v>100</v>
      </c>
    </row>
    <row r="57" spans="1:6" ht="12.75">
      <c r="A57" s="784" t="s">
        <v>1589</v>
      </c>
      <c r="B57" s="787" t="s">
        <v>1590</v>
      </c>
      <c r="C57" s="783">
        <v>100.37433364441277</v>
      </c>
      <c r="D57" s="783">
        <v>100.37433364441274</v>
      </c>
      <c r="E57" s="783">
        <v>100.37433364441274</v>
      </c>
      <c r="F57" s="783">
        <v>100</v>
      </c>
    </row>
    <row r="58" spans="1:6" ht="12.75">
      <c r="A58" s="784" t="s">
        <v>1591</v>
      </c>
      <c r="B58" s="787" t="s">
        <v>1592</v>
      </c>
      <c r="C58" s="783">
        <v>105.3847954048204</v>
      </c>
      <c r="D58" s="783">
        <v>105.3847954048204</v>
      </c>
      <c r="E58" s="783">
        <v>105.3847954048204</v>
      </c>
      <c r="F58" s="783">
        <v>100</v>
      </c>
    </row>
    <row r="59" spans="1:6" ht="12.75">
      <c r="A59" s="117" t="s">
        <v>1593</v>
      </c>
      <c r="B59" s="787" t="s">
        <v>1594</v>
      </c>
      <c r="C59" s="783">
        <v>125.15221214991206</v>
      </c>
      <c r="D59" s="783">
        <v>125.15221214991206</v>
      </c>
      <c r="E59" s="783">
        <v>100</v>
      </c>
      <c r="F59" s="783">
        <v>100</v>
      </c>
    </row>
    <row r="60" spans="1:6" ht="12.75">
      <c r="A60" s="784" t="s">
        <v>1595</v>
      </c>
      <c r="B60" s="787" t="s">
        <v>1596</v>
      </c>
      <c r="C60" s="783">
        <v>125.15221214991206</v>
      </c>
      <c r="D60" s="783">
        <v>125.15221214991206</v>
      </c>
      <c r="E60" s="783">
        <v>100</v>
      </c>
      <c r="F60" s="783">
        <v>100</v>
      </c>
    </row>
    <row r="61" spans="1:6" ht="24" customHeight="1">
      <c r="A61" s="801" t="s">
        <v>1597</v>
      </c>
      <c r="B61" s="787" t="s">
        <v>1598</v>
      </c>
      <c r="C61" s="783">
        <v>112.00309187974892</v>
      </c>
      <c r="D61" s="783">
        <v>110.19733582817031</v>
      </c>
      <c r="E61" s="783">
        <v>100.56776022115253</v>
      </c>
      <c r="F61" s="783">
        <v>100</v>
      </c>
    </row>
    <row r="62" spans="1:6" ht="12.75">
      <c r="A62" s="784" t="s">
        <v>1599</v>
      </c>
      <c r="B62" s="787" t="s">
        <v>1600</v>
      </c>
      <c r="C62" s="783">
        <v>114.19892058283544</v>
      </c>
      <c r="D62" s="783">
        <v>111.90901074071947</v>
      </c>
      <c r="E62" s="783">
        <v>100</v>
      </c>
      <c r="F62" s="783">
        <v>100</v>
      </c>
    </row>
    <row r="63" spans="1:6" ht="12.75">
      <c r="A63" s="784" t="s">
        <v>1601</v>
      </c>
      <c r="B63" s="787" t="s">
        <v>1602</v>
      </c>
      <c r="C63" s="783">
        <v>103.17460317460319</v>
      </c>
      <c r="D63" s="783">
        <v>103.17460317460319</v>
      </c>
      <c r="E63" s="783">
        <v>103.17460317460319</v>
      </c>
      <c r="F63" s="783">
        <v>100</v>
      </c>
    </row>
    <row r="64" spans="1:6" ht="12.75">
      <c r="A64" s="117" t="s">
        <v>1603</v>
      </c>
      <c r="B64" s="787" t="s">
        <v>1604</v>
      </c>
      <c r="C64" s="783">
        <v>109.26411174569735</v>
      </c>
      <c r="D64" s="783">
        <v>106.27762223616017</v>
      </c>
      <c r="E64" s="783">
        <v>102.97250938885891</v>
      </c>
      <c r="F64" s="783">
        <v>100</v>
      </c>
    </row>
    <row r="65" spans="1:6" ht="12.75">
      <c r="A65" s="784" t="s">
        <v>1605</v>
      </c>
      <c r="B65" s="787" t="s">
        <v>1606</v>
      </c>
      <c r="C65" s="783">
        <v>109.04333524865045</v>
      </c>
      <c r="D65" s="783">
        <v>105.94338398133493</v>
      </c>
      <c r="E65" s="783">
        <v>102.52083694924887</v>
      </c>
      <c r="F65" s="783">
        <v>100</v>
      </c>
    </row>
    <row r="66" spans="1:6" ht="12.75">
      <c r="A66" s="784" t="s">
        <v>1607</v>
      </c>
      <c r="B66" s="787" t="s">
        <v>1608</v>
      </c>
      <c r="C66" s="783">
        <v>116.63981086507454</v>
      </c>
      <c r="D66" s="783">
        <v>116.63981086507455</v>
      </c>
      <c r="E66" s="783">
        <v>116.63981086507455</v>
      </c>
      <c r="F66" s="783">
        <v>100</v>
      </c>
    </row>
    <row r="67" spans="1:6" ht="12.75">
      <c r="A67" s="802" t="s">
        <v>1609</v>
      </c>
      <c r="B67" s="803" t="s">
        <v>1610</v>
      </c>
      <c r="C67" s="798">
        <v>100</v>
      </c>
      <c r="D67" s="798">
        <v>100</v>
      </c>
      <c r="E67" s="798">
        <v>100</v>
      </c>
      <c r="F67" s="798">
        <v>100</v>
      </c>
    </row>
  </sheetData>
  <sheetProtection/>
  <mergeCells count="7">
    <mergeCell ref="A1:E1"/>
    <mergeCell ref="A2:E2"/>
    <mergeCell ref="A5:A6"/>
    <mergeCell ref="B5:B6"/>
    <mergeCell ref="A42:F42"/>
    <mergeCell ref="A43:A44"/>
    <mergeCell ref="B43:B44"/>
  </mergeCells>
  <conditionalFormatting sqref="E6 B9 B5 A1:E4">
    <cfRule type="cellIs" priority="21" dxfId="0" operator="lessThan" stopIfTrue="1">
      <formula>0.001</formula>
    </cfRule>
  </conditionalFormatting>
  <conditionalFormatting sqref="A42">
    <cfRule type="cellIs" priority="20" dxfId="0" operator="lessThan" stopIfTrue="1">
      <formula>0.001</formula>
    </cfRule>
  </conditionalFormatting>
  <conditionalFormatting sqref="E44 B43">
    <cfRule type="cellIs" priority="19" dxfId="0" operator="lessThan" stopIfTrue="1">
      <formula>0.001</formula>
    </cfRule>
  </conditionalFormatting>
  <conditionalFormatting sqref="B7:B16">
    <cfRule type="cellIs" priority="18" dxfId="0" operator="lessThan" stopIfTrue="1">
      <formula>0.001</formula>
    </cfRule>
  </conditionalFormatting>
  <conditionalFormatting sqref="B17:B18">
    <cfRule type="cellIs" priority="17" dxfId="0" operator="lessThan" stopIfTrue="1">
      <formula>0.001</formula>
    </cfRule>
  </conditionalFormatting>
  <conditionalFormatting sqref="B19:B21">
    <cfRule type="cellIs" priority="16" dxfId="0" operator="lessThan" stopIfTrue="1">
      <formula>0.001</formula>
    </cfRule>
  </conditionalFormatting>
  <conditionalFormatting sqref="B22:B23">
    <cfRule type="cellIs" priority="15" dxfId="0" operator="lessThan" stopIfTrue="1">
      <formula>0.001</formula>
    </cfRule>
  </conditionalFormatting>
  <conditionalFormatting sqref="B24:B25">
    <cfRule type="cellIs" priority="14" dxfId="0" operator="lessThan" stopIfTrue="1">
      <formula>0.001</formula>
    </cfRule>
  </conditionalFormatting>
  <conditionalFormatting sqref="B26">
    <cfRule type="cellIs" priority="13" dxfId="0" operator="lessThan" stopIfTrue="1">
      <formula>0.001</formula>
    </cfRule>
  </conditionalFormatting>
  <conditionalFormatting sqref="B27">
    <cfRule type="cellIs" priority="12" dxfId="0" operator="lessThan" stopIfTrue="1">
      <formula>0.001</formula>
    </cfRule>
  </conditionalFormatting>
  <conditionalFormatting sqref="B28:B29">
    <cfRule type="cellIs" priority="11" dxfId="0" operator="lessThan" stopIfTrue="1">
      <formula>0.001</formula>
    </cfRule>
  </conditionalFormatting>
  <conditionalFormatting sqref="B30">
    <cfRule type="cellIs" priority="10" dxfId="0" operator="lessThan" stopIfTrue="1">
      <formula>0.001</formula>
    </cfRule>
  </conditionalFormatting>
  <conditionalFormatting sqref="B31:B34">
    <cfRule type="cellIs" priority="9" dxfId="0" operator="lessThan" stopIfTrue="1">
      <formula>0.001</formula>
    </cfRule>
  </conditionalFormatting>
  <conditionalFormatting sqref="B35:B39">
    <cfRule type="cellIs" priority="8" dxfId="0" operator="lessThan" stopIfTrue="1">
      <formula>0.001</formula>
    </cfRule>
  </conditionalFormatting>
  <conditionalFormatting sqref="B45">
    <cfRule type="cellIs" priority="7" dxfId="0" operator="lessThan" stopIfTrue="1">
      <formula>0.001</formula>
    </cfRule>
  </conditionalFormatting>
  <conditionalFormatting sqref="B46:B48">
    <cfRule type="cellIs" priority="6" dxfId="0" operator="lessThan" stopIfTrue="1">
      <formula>0.001</formula>
    </cfRule>
  </conditionalFormatting>
  <conditionalFormatting sqref="B49:B52">
    <cfRule type="cellIs" priority="5" dxfId="0" operator="lessThan" stopIfTrue="1">
      <formula>0.001</formula>
    </cfRule>
  </conditionalFormatting>
  <conditionalFormatting sqref="B53:B54">
    <cfRule type="cellIs" priority="4" dxfId="0" operator="lessThan" stopIfTrue="1">
      <formula>0.001</formula>
    </cfRule>
  </conditionalFormatting>
  <conditionalFormatting sqref="B55:B58">
    <cfRule type="cellIs" priority="3" dxfId="0" operator="lessThan" stopIfTrue="1">
      <formula>0.001</formula>
    </cfRule>
  </conditionalFormatting>
  <conditionalFormatting sqref="B59:B67">
    <cfRule type="cellIs" priority="2" dxfId="0" operator="lessThan" stopIfTrue="1">
      <formula>0.001</formula>
    </cfRule>
  </conditionalFormatting>
  <conditionalFormatting sqref="E44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H46" sqref="H46"/>
    </sheetView>
  </sheetViews>
  <sheetFormatPr defaultColWidth="9.00390625" defaultRowHeight="12.75"/>
  <cols>
    <col min="1" max="1" width="65.375" style="989" customWidth="1"/>
    <col min="2" max="2" width="9.75390625" style="989" customWidth="1"/>
    <col min="3" max="3" width="10.125" style="989" customWidth="1"/>
    <col min="4" max="4" width="10.375" style="989" customWidth="1"/>
    <col min="5" max="5" width="10.875" style="989" customWidth="1"/>
    <col min="6" max="6" width="8.125" style="989" customWidth="1"/>
    <col min="7" max="7" width="9.25390625" style="990" customWidth="1"/>
    <col min="8" max="8" width="9.625" style="989" bestFit="1" customWidth="1"/>
    <col min="9" max="9" width="10.125" style="989" bestFit="1" customWidth="1"/>
    <col min="10" max="16384" width="9.125" style="989" customWidth="1"/>
  </cols>
  <sheetData>
    <row r="1" ht="5.25" customHeight="1"/>
    <row r="2" ht="12.75">
      <c r="A2" s="991" t="s">
        <v>1611</v>
      </c>
    </row>
    <row r="3" ht="12.75">
      <c r="A3" s="992" t="s">
        <v>1612</v>
      </c>
    </row>
    <row r="4" ht="5.25" customHeight="1"/>
    <row r="5" spans="1:7" ht="12.75">
      <c r="A5" s="993"/>
      <c r="B5" s="994" t="s">
        <v>1494</v>
      </c>
      <c r="C5" s="995"/>
      <c r="D5" s="994" t="s">
        <v>1492</v>
      </c>
      <c r="E5" s="996"/>
      <c r="F5" s="997" t="s">
        <v>1613</v>
      </c>
      <c r="G5" s="998"/>
    </row>
    <row r="6" spans="1:7" ht="15">
      <c r="A6" s="999"/>
      <c r="B6" s="1000" t="s">
        <v>1614</v>
      </c>
      <c r="C6" s="1001" t="s">
        <v>1615</v>
      </c>
      <c r="D6" s="1000" t="s">
        <v>1614</v>
      </c>
      <c r="E6" s="1002" t="s">
        <v>1615</v>
      </c>
      <c r="F6" s="1003" t="s">
        <v>1616</v>
      </c>
      <c r="G6" s="1004"/>
    </row>
    <row r="7" spans="1:8" ht="12" customHeight="1">
      <c r="A7" s="1005" t="s">
        <v>1617</v>
      </c>
      <c r="B7" s="1006">
        <f>B8+B41</f>
        <v>2947417.2</v>
      </c>
      <c r="C7" s="1006">
        <f>C8+C41</f>
        <v>3174821</v>
      </c>
      <c r="D7" s="1006">
        <f>D8+D41</f>
        <v>4120518.1</v>
      </c>
      <c r="E7" s="1007">
        <f>E8+E41</f>
        <v>4451387</v>
      </c>
      <c r="F7" s="1008">
        <f aca="true" t="shared" si="0" ref="F7:F23">E7/D7*100</f>
        <v>108.02978877826068</v>
      </c>
      <c r="G7" s="1009">
        <f>E7/C7*100</f>
        <v>140.20907005465818</v>
      </c>
      <c r="H7" s="1010"/>
    </row>
    <row r="8" spans="1:9" ht="12" customHeight="1">
      <c r="A8" s="1005" t="s">
        <v>1618</v>
      </c>
      <c r="B8" s="1011">
        <f>B9+B33+B38</f>
        <v>1079226.9</v>
      </c>
      <c r="C8" s="1012">
        <f>C9+C33+C38</f>
        <v>1312883</v>
      </c>
      <c r="D8" s="1011">
        <f>D9+D33+D38</f>
        <v>1527517.5</v>
      </c>
      <c r="E8" s="1013">
        <f>E9+E33+E38</f>
        <v>1865887</v>
      </c>
      <c r="F8" s="1014">
        <f t="shared" si="0"/>
        <v>122.15159564456708</v>
      </c>
      <c r="G8" s="1009">
        <f aca="true" t="shared" si="1" ref="G8:G42">E8/C8*100</f>
        <v>142.12134668511968</v>
      </c>
      <c r="H8" s="1010"/>
      <c r="I8" s="1010"/>
    </row>
    <row r="9" spans="1:8" ht="12" customHeight="1">
      <c r="A9" s="1005" t="s">
        <v>1619</v>
      </c>
      <c r="B9" s="1011">
        <f>B10+B20+B23+B17</f>
        <v>970033.9</v>
      </c>
      <c r="C9" s="1013">
        <f>C10+C20+C23+C17</f>
        <v>1163251</v>
      </c>
      <c r="D9" s="1011">
        <f>D10+D20+D23+D17</f>
        <v>1325349.1</v>
      </c>
      <c r="E9" s="1013">
        <f>E10+E20+E23+E17</f>
        <v>1425450.3</v>
      </c>
      <c r="F9" s="1014">
        <f t="shared" si="0"/>
        <v>107.5528175934929</v>
      </c>
      <c r="G9" s="1009">
        <f t="shared" si="1"/>
        <v>122.54021702968663</v>
      </c>
      <c r="H9" s="1010"/>
    </row>
    <row r="10" spans="1:8" ht="12" customHeight="1">
      <c r="A10" s="1005" t="s">
        <v>1620</v>
      </c>
      <c r="B10" s="1011">
        <f>B11</f>
        <v>720909</v>
      </c>
      <c r="C10" s="1013">
        <f>C11</f>
        <v>733065.3</v>
      </c>
      <c r="D10" s="1011">
        <f>D11</f>
        <v>939025.5</v>
      </c>
      <c r="E10" s="1013">
        <f>E11</f>
        <v>815883.4</v>
      </c>
      <c r="F10" s="1014">
        <f t="shared" si="0"/>
        <v>86.88618147217515</v>
      </c>
      <c r="G10" s="1009">
        <f t="shared" si="1"/>
        <v>111.29750651135717</v>
      </c>
      <c r="H10" s="1010"/>
    </row>
    <row r="11" spans="1:7" ht="12" customHeight="1">
      <c r="A11" s="1015" t="s">
        <v>1621</v>
      </c>
      <c r="B11" s="1013">
        <f>B12+B13+B14+B15+B16</f>
        <v>720909</v>
      </c>
      <c r="C11" s="1013">
        <f>C12+C13+C14+C15+C16</f>
        <v>733065.3</v>
      </c>
      <c r="D11" s="1011">
        <f>D12+D13+D14+D15+D16</f>
        <v>939025.5</v>
      </c>
      <c r="E11" s="1013">
        <f>E12+E13+E14+E15+E16</f>
        <v>815883.4</v>
      </c>
      <c r="F11" s="1014">
        <f t="shared" si="0"/>
        <v>86.88618147217515</v>
      </c>
      <c r="G11" s="1009">
        <f t="shared" si="1"/>
        <v>111.29750651135717</v>
      </c>
    </row>
    <row r="12" spans="1:8" ht="12" customHeight="1">
      <c r="A12" s="1015" t="s">
        <v>1622</v>
      </c>
      <c r="B12" s="1016">
        <v>786300</v>
      </c>
      <c r="C12" s="1017">
        <v>789706.5</v>
      </c>
      <c r="D12" s="1016">
        <v>942000</v>
      </c>
      <c r="E12" s="1017">
        <v>825254.8</v>
      </c>
      <c r="F12" s="1014">
        <f t="shared" si="0"/>
        <v>87.60666666666668</v>
      </c>
      <c r="G12" s="1009">
        <f t="shared" si="1"/>
        <v>104.50145718694223</v>
      </c>
      <c r="H12" s="1010"/>
    </row>
    <row r="13" spans="1:7" ht="12" customHeight="1">
      <c r="A13" s="1015" t="s">
        <v>1623</v>
      </c>
      <c r="B13" s="1016">
        <v>19617</v>
      </c>
      <c r="C13" s="1017">
        <v>77450.8</v>
      </c>
      <c r="D13" s="1016">
        <v>108402</v>
      </c>
      <c r="E13" s="1017">
        <v>114779.1</v>
      </c>
      <c r="F13" s="1014">
        <f t="shared" si="0"/>
        <v>105.88282504012842</v>
      </c>
      <c r="G13" s="1009">
        <f t="shared" si="1"/>
        <v>148.19614516570522</v>
      </c>
    </row>
    <row r="14" spans="1:7" ht="12" customHeight="1">
      <c r="A14" s="1015" t="s">
        <v>1624</v>
      </c>
      <c r="B14" s="1016"/>
      <c r="C14" s="1017"/>
      <c r="D14" s="1016">
        <v>13000</v>
      </c>
      <c r="E14" s="1017">
        <v>13345.8</v>
      </c>
      <c r="F14" s="1014">
        <f t="shared" si="0"/>
        <v>102.66</v>
      </c>
      <c r="G14" s="1009"/>
    </row>
    <row r="15" spans="1:7" ht="12" customHeight="1">
      <c r="A15" s="1015" t="s">
        <v>1625</v>
      </c>
      <c r="B15" s="1016">
        <v>4992</v>
      </c>
      <c r="C15" s="1015">
        <v>4640.8</v>
      </c>
      <c r="D15" s="1016">
        <v>5623.5</v>
      </c>
      <c r="E15" s="1017">
        <v>8753.6</v>
      </c>
      <c r="F15" s="1014">
        <f t="shared" si="0"/>
        <v>155.661065172935</v>
      </c>
      <c r="G15" s="1009">
        <f t="shared" si="1"/>
        <v>188.62265126702295</v>
      </c>
    </row>
    <row r="16" spans="1:7" ht="12" customHeight="1">
      <c r="A16" s="1015" t="s">
        <v>1626</v>
      </c>
      <c r="B16" s="1018">
        <v>-90000</v>
      </c>
      <c r="C16" s="1015">
        <v>-138732.8</v>
      </c>
      <c r="D16" s="1016">
        <v>-130000</v>
      </c>
      <c r="E16" s="1015">
        <v>-146249.9</v>
      </c>
      <c r="F16" s="1014"/>
      <c r="G16" s="1009"/>
    </row>
    <row r="17" spans="1:7" ht="12" customHeight="1">
      <c r="A17" s="1005" t="s">
        <v>1627</v>
      </c>
      <c r="B17" s="1011">
        <f>B18+B19</f>
        <v>15088</v>
      </c>
      <c r="C17" s="1011">
        <f>C18+C19</f>
        <v>34473.9</v>
      </c>
      <c r="D17" s="1011">
        <f>D18+D19</f>
        <v>23795</v>
      </c>
      <c r="E17" s="1013">
        <f>E18+E19</f>
        <v>49364.7</v>
      </c>
      <c r="F17" s="1014">
        <f t="shared" si="0"/>
        <v>207.45828955662952</v>
      </c>
      <c r="G17" s="1009">
        <f t="shared" si="1"/>
        <v>143.19441664563627</v>
      </c>
    </row>
    <row r="18" spans="1:7" ht="12" customHeight="1">
      <c r="A18" s="1005" t="s">
        <v>1628</v>
      </c>
      <c r="B18" s="1016">
        <v>1953</v>
      </c>
      <c r="C18" s="1019">
        <v>2375.5</v>
      </c>
      <c r="D18" s="1016">
        <v>1933</v>
      </c>
      <c r="E18" s="1017">
        <v>2774.2</v>
      </c>
      <c r="F18" s="1014">
        <f t="shared" si="0"/>
        <v>143.51784790481116</v>
      </c>
      <c r="G18" s="1009">
        <f t="shared" si="1"/>
        <v>116.78383498210903</v>
      </c>
    </row>
    <row r="19" spans="1:7" ht="12" customHeight="1">
      <c r="A19" s="1015" t="s">
        <v>1629</v>
      </c>
      <c r="B19" s="1016">
        <v>13135</v>
      </c>
      <c r="C19" s="1017">
        <v>32098.4</v>
      </c>
      <c r="D19" s="1016">
        <v>21862</v>
      </c>
      <c r="E19" s="1017">
        <v>46590.5</v>
      </c>
      <c r="F19" s="1014">
        <f t="shared" si="0"/>
        <v>213.11179215076388</v>
      </c>
      <c r="G19" s="1009">
        <f t="shared" si="1"/>
        <v>145.14897938838072</v>
      </c>
    </row>
    <row r="20" spans="1:7" ht="12" customHeight="1">
      <c r="A20" s="1005" t="s">
        <v>1630</v>
      </c>
      <c r="B20" s="1011">
        <f>B21</f>
        <v>120900</v>
      </c>
      <c r="C20" s="1013">
        <f>C21</f>
        <v>148728.4</v>
      </c>
      <c r="D20" s="1011">
        <f aca="true" t="shared" si="2" ref="B20:G21">D21</f>
        <v>200250</v>
      </c>
      <c r="E20" s="1013">
        <f t="shared" si="2"/>
        <v>198214.2</v>
      </c>
      <c r="F20" s="1014">
        <f t="shared" si="0"/>
        <v>98.98337078651686</v>
      </c>
      <c r="G20" s="1009">
        <f t="shared" si="1"/>
        <v>133.27259622237585</v>
      </c>
    </row>
    <row r="21" spans="1:7" ht="12" customHeight="1">
      <c r="A21" s="1005" t="s">
        <v>1631</v>
      </c>
      <c r="B21" s="1011">
        <f t="shared" si="2"/>
        <v>120900</v>
      </c>
      <c r="C21" s="1013">
        <f t="shared" si="2"/>
        <v>148728.4</v>
      </c>
      <c r="D21" s="1011">
        <f t="shared" si="2"/>
        <v>200250</v>
      </c>
      <c r="E21" s="1013">
        <f t="shared" si="2"/>
        <v>198214.2</v>
      </c>
      <c r="F21" s="1014">
        <f t="shared" si="0"/>
        <v>98.98337078651686</v>
      </c>
      <c r="G21" s="1009">
        <f t="shared" si="1"/>
        <v>133.27259622237585</v>
      </c>
    </row>
    <row r="22" spans="1:7" ht="12" customHeight="1">
      <c r="A22" s="1015" t="s">
        <v>1632</v>
      </c>
      <c r="B22" s="1016">
        <v>120900</v>
      </c>
      <c r="C22" s="1017">
        <v>148728.4</v>
      </c>
      <c r="D22" s="1016">
        <v>200250</v>
      </c>
      <c r="E22" s="1017">
        <v>198214.2</v>
      </c>
      <c r="F22" s="1014">
        <f t="shared" si="0"/>
        <v>98.98337078651686</v>
      </c>
      <c r="G22" s="1009">
        <f t="shared" si="1"/>
        <v>133.27259622237585</v>
      </c>
    </row>
    <row r="23" spans="1:7" ht="12" customHeight="1">
      <c r="A23" s="1005" t="s">
        <v>1633</v>
      </c>
      <c r="B23" s="1011">
        <f>B24+B25+B26+B27+B28+B29+B30+B31+B32</f>
        <v>113136.90000000001</v>
      </c>
      <c r="C23" s="1013">
        <f>C24+C25+C26+C27+C28+C29+C30+C31+C32</f>
        <v>246983.40000000002</v>
      </c>
      <c r="D23" s="1011">
        <f>D24+D25+D26+D27+D28+D29+D31+D30+D32</f>
        <v>162278.6</v>
      </c>
      <c r="E23" s="1013">
        <f>E24+E25+E26+E27+E28+E29+E30+E31+E32</f>
        <v>361988</v>
      </c>
      <c r="F23" s="1014">
        <f t="shared" si="0"/>
        <v>223.06576467876846</v>
      </c>
      <c r="G23" s="1009">
        <f t="shared" si="1"/>
        <v>146.56369618363016</v>
      </c>
    </row>
    <row r="24" spans="1:7" ht="12" customHeight="1">
      <c r="A24" s="1015" t="s">
        <v>1634</v>
      </c>
      <c r="B24" s="1016">
        <v>17668.6</v>
      </c>
      <c r="C24" s="1017">
        <v>31116.9</v>
      </c>
      <c r="D24" s="1016">
        <v>32892.6</v>
      </c>
      <c r="E24" s="1017">
        <v>66140.4</v>
      </c>
      <c r="F24" s="1014">
        <f>E24/D24*100</f>
        <v>201.07987814888455</v>
      </c>
      <c r="G24" s="1009">
        <f t="shared" si="1"/>
        <v>212.55459252046313</v>
      </c>
    </row>
    <row r="25" spans="1:7" ht="12" customHeight="1">
      <c r="A25" s="1015" t="s">
        <v>1635</v>
      </c>
      <c r="B25" s="1016"/>
      <c r="C25" s="1017"/>
      <c r="D25" s="1016"/>
      <c r="E25" s="1017"/>
      <c r="F25" s="1014"/>
      <c r="G25" s="1009"/>
    </row>
    <row r="26" spans="1:7" ht="12" customHeight="1">
      <c r="A26" s="1015" t="s">
        <v>1636</v>
      </c>
      <c r="B26" s="1016">
        <v>14393</v>
      </c>
      <c r="C26" s="1017">
        <v>14523.9</v>
      </c>
      <c r="D26" s="1016">
        <v>13611.4</v>
      </c>
      <c r="E26" s="1017">
        <v>14440.7</v>
      </c>
      <c r="F26" s="1014">
        <f>E26/D26*100</f>
        <v>106.0926870123573</v>
      </c>
      <c r="G26" s="1009">
        <f t="shared" si="1"/>
        <v>99.42715110955046</v>
      </c>
    </row>
    <row r="27" spans="1:7" ht="12" customHeight="1">
      <c r="A27" s="1015" t="s">
        <v>1637</v>
      </c>
      <c r="B27" s="1016">
        <v>70600</v>
      </c>
      <c r="C27" s="1017">
        <v>101864.6</v>
      </c>
      <c r="D27" s="1016">
        <v>73644.6</v>
      </c>
      <c r="E27" s="1017">
        <v>104338.4</v>
      </c>
      <c r="F27" s="1014">
        <f>E27/D27*100</f>
        <v>141.67827647919873</v>
      </c>
      <c r="G27" s="1009">
        <f t="shared" si="1"/>
        <v>102.42851785605598</v>
      </c>
    </row>
    <row r="28" spans="1:7" ht="12" customHeight="1">
      <c r="A28" s="1015" t="s">
        <v>1638</v>
      </c>
      <c r="B28" s="1016">
        <v>0</v>
      </c>
      <c r="C28" s="1017">
        <v>20</v>
      </c>
      <c r="D28" s="1016">
        <v>50</v>
      </c>
      <c r="E28" s="1017">
        <v>231</v>
      </c>
      <c r="F28" s="1014">
        <f>E28/D28*100</f>
        <v>462</v>
      </c>
      <c r="G28" s="1009">
        <f t="shared" si="1"/>
        <v>1155</v>
      </c>
    </row>
    <row r="29" spans="1:7" ht="12" customHeight="1">
      <c r="A29" s="1015" t="s">
        <v>1639</v>
      </c>
      <c r="B29" s="1016">
        <v>2820</v>
      </c>
      <c r="C29" s="1017">
        <v>26963.3</v>
      </c>
      <c r="D29" s="1016">
        <v>16080</v>
      </c>
      <c r="E29" s="1017">
        <v>12017.1</v>
      </c>
      <c r="F29" s="1014">
        <f>E29/D29*100</f>
        <v>74.73320895522389</v>
      </c>
      <c r="G29" s="1009">
        <f t="shared" si="1"/>
        <v>44.5683577306932</v>
      </c>
    </row>
    <row r="30" spans="1:7" ht="12" customHeight="1">
      <c r="A30" s="1015" t="s">
        <v>1640</v>
      </c>
      <c r="B30" s="1016">
        <v>0</v>
      </c>
      <c r="C30" s="1017">
        <v>11466</v>
      </c>
      <c r="D30" s="1016">
        <v>0</v>
      </c>
      <c r="E30" s="1017">
        <v>64176.2</v>
      </c>
      <c r="F30" s="1014"/>
      <c r="G30" s="1009">
        <f t="shared" si="1"/>
        <v>559.7087039944182</v>
      </c>
    </row>
    <row r="31" spans="1:7" ht="12" customHeight="1">
      <c r="A31" s="1015" t="s">
        <v>1641</v>
      </c>
      <c r="B31" s="1016">
        <v>0</v>
      </c>
      <c r="C31" s="1017">
        <v>55267</v>
      </c>
      <c r="D31" s="1016">
        <v>20000</v>
      </c>
      <c r="E31" s="1017">
        <v>94828.7</v>
      </c>
      <c r="F31" s="1014">
        <f>E31/D31*100</f>
        <v>474.1435</v>
      </c>
      <c r="G31" s="1009">
        <f>E31/C31*100</f>
        <v>171.5828613820182</v>
      </c>
    </row>
    <row r="32" spans="1:7" ht="12" customHeight="1">
      <c r="A32" s="1015" t="s">
        <v>1642</v>
      </c>
      <c r="B32" s="1020">
        <v>7655.3</v>
      </c>
      <c r="C32" s="1017">
        <v>5761.7</v>
      </c>
      <c r="D32" s="1016">
        <v>6000</v>
      </c>
      <c r="E32" s="1017">
        <v>5815.5</v>
      </c>
      <c r="F32" s="1014">
        <f aca="true" t="shared" si="3" ref="F32:F39">E32/D32*100</f>
        <v>96.925</v>
      </c>
      <c r="G32" s="1009">
        <f t="shared" si="1"/>
        <v>100.93375219119358</v>
      </c>
    </row>
    <row r="33" spans="1:7" ht="12" customHeight="1">
      <c r="A33" s="1005" t="s">
        <v>1643</v>
      </c>
      <c r="B33" s="1011">
        <f>B34+B35+B36+B37</f>
        <v>95040</v>
      </c>
      <c r="C33" s="1013">
        <f>C34+C35+C36+C37</f>
        <v>114721.70000000001</v>
      </c>
      <c r="D33" s="1011">
        <f>D34+D35+D36+D37</f>
        <v>118716</v>
      </c>
      <c r="E33" s="1013">
        <f>E34+E35+E36+E37</f>
        <v>267957.3</v>
      </c>
      <c r="F33" s="1014">
        <f t="shared" si="3"/>
        <v>225.71287779237844</v>
      </c>
      <c r="G33" s="1009">
        <f t="shared" si="1"/>
        <v>233.57159107649204</v>
      </c>
    </row>
    <row r="34" spans="1:7" ht="12" customHeight="1">
      <c r="A34" s="1015" t="s">
        <v>1644</v>
      </c>
      <c r="B34" s="1016">
        <v>1000</v>
      </c>
      <c r="C34" s="1017">
        <v>3744</v>
      </c>
      <c r="D34" s="1016">
        <v>5000</v>
      </c>
      <c r="E34" s="1017">
        <v>400</v>
      </c>
      <c r="F34" s="1014">
        <f t="shared" si="3"/>
        <v>8</v>
      </c>
      <c r="G34" s="1009">
        <f t="shared" si="1"/>
        <v>10.683760683760683</v>
      </c>
    </row>
    <row r="35" spans="1:7" ht="12" customHeight="1">
      <c r="A35" s="1015" t="s">
        <v>1645</v>
      </c>
      <c r="B35" s="1016">
        <v>34000</v>
      </c>
      <c r="C35" s="1017">
        <v>49827.3</v>
      </c>
      <c r="D35" s="1016">
        <v>39631.6</v>
      </c>
      <c r="E35" s="1017">
        <v>76683.7</v>
      </c>
      <c r="F35" s="1014">
        <f t="shared" si="3"/>
        <v>193.49130491829752</v>
      </c>
      <c r="G35" s="1009">
        <f t="shared" si="1"/>
        <v>153.89896703212895</v>
      </c>
    </row>
    <row r="36" spans="1:7" ht="12" customHeight="1">
      <c r="A36" s="1015" t="s">
        <v>1646</v>
      </c>
      <c r="B36" s="1016">
        <v>25040</v>
      </c>
      <c r="C36" s="1017">
        <v>20652.4</v>
      </c>
      <c r="D36" s="1016">
        <v>25634.4</v>
      </c>
      <c r="E36" s="1017">
        <v>22060.3</v>
      </c>
      <c r="F36" s="1014">
        <f t="shared" si="3"/>
        <v>86.05740723402927</v>
      </c>
      <c r="G36" s="1009">
        <f t="shared" si="1"/>
        <v>106.81712537041699</v>
      </c>
    </row>
    <row r="37" spans="1:7" ht="12" customHeight="1">
      <c r="A37" s="1015" t="s">
        <v>1647</v>
      </c>
      <c r="B37" s="1016">
        <v>35000</v>
      </c>
      <c r="C37" s="1017">
        <v>40498</v>
      </c>
      <c r="D37" s="1016">
        <v>48450</v>
      </c>
      <c r="E37" s="1017">
        <v>168813.3</v>
      </c>
      <c r="F37" s="1014">
        <f t="shared" si="3"/>
        <v>348.4278637770898</v>
      </c>
      <c r="G37" s="1009">
        <f t="shared" si="1"/>
        <v>416.84354782952244</v>
      </c>
    </row>
    <row r="38" spans="1:7" ht="12" customHeight="1">
      <c r="A38" s="1005" t="s">
        <v>1648</v>
      </c>
      <c r="B38" s="1011">
        <f>B39+B40</f>
        <v>14153</v>
      </c>
      <c r="C38" s="1013">
        <f>C39+C40</f>
        <v>34910.3</v>
      </c>
      <c r="D38" s="1011">
        <f>D39+D40</f>
        <v>83452.4</v>
      </c>
      <c r="E38" s="1013">
        <f>E39+E40</f>
        <v>172479.4</v>
      </c>
      <c r="F38" s="1014">
        <f t="shared" si="3"/>
        <v>206.67997565079017</v>
      </c>
      <c r="G38" s="1009">
        <f t="shared" si="1"/>
        <v>494.06450245343063</v>
      </c>
    </row>
    <row r="39" spans="1:7" ht="12" customHeight="1">
      <c r="A39" s="1015" t="s">
        <v>1649</v>
      </c>
      <c r="B39" s="1016">
        <v>7153</v>
      </c>
      <c r="C39" s="1017">
        <v>10110.3</v>
      </c>
      <c r="D39" s="1016">
        <v>83452.4</v>
      </c>
      <c r="E39" s="1017">
        <v>172479.4</v>
      </c>
      <c r="F39" s="1014">
        <f t="shared" si="3"/>
        <v>206.67997565079017</v>
      </c>
      <c r="G39" s="1009">
        <f t="shared" si="1"/>
        <v>1705.9770728860667</v>
      </c>
    </row>
    <row r="40" spans="1:7" ht="12" customHeight="1">
      <c r="A40" s="1015" t="s">
        <v>1650</v>
      </c>
      <c r="B40" s="1016">
        <v>7000</v>
      </c>
      <c r="C40" s="1017">
        <v>24800</v>
      </c>
      <c r="D40" s="1016"/>
      <c r="E40" s="1017"/>
      <c r="F40" s="1014"/>
      <c r="G40" s="1009"/>
    </row>
    <row r="41" spans="1:7" ht="12" customHeight="1">
      <c r="A41" s="1005" t="s">
        <v>1651</v>
      </c>
      <c r="B41" s="1011">
        <f>B42+B43</f>
        <v>1868190.3</v>
      </c>
      <c r="C41" s="1013">
        <f>C42+C43</f>
        <v>1861938</v>
      </c>
      <c r="D41" s="1011">
        <f>D42+D43</f>
        <v>2593000.6</v>
      </c>
      <c r="E41" s="1012">
        <f>E42+E43</f>
        <v>2585500</v>
      </c>
      <c r="F41" s="1021">
        <f>E41/D41*100</f>
        <v>99.71073666546779</v>
      </c>
      <c r="G41" s="1009">
        <f t="shared" si="1"/>
        <v>138.8606924612957</v>
      </c>
    </row>
    <row r="42" spans="1:7" ht="12" customHeight="1">
      <c r="A42" s="1022" t="s">
        <v>1652</v>
      </c>
      <c r="B42" s="1023">
        <v>1868190.3</v>
      </c>
      <c r="C42" s="1017">
        <v>1861938</v>
      </c>
      <c r="D42" s="1024">
        <v>2593000.6</v>
      </c>
      <c r="E42" s="1025">
        <v>2585500</v>
      </c>
      <c r="F42" s="1021">
        <f>E42/D42*100</f>
        <v>99.71073666546779</v>
      </c>
      <c r="G42" s="1009">
        <f t="shared" si="1"/>
        <v>138.8606924612957</v>
      </c>
    </row>
    <row r="43" spans="1:7" ht="12" customHeight="1">
      <c r="A43" s="999" t="s">
        <v>1653</v>
      </c>
      <c r="B43" s="1026"/>
      <c r="C43" s="1027"/>
      <c r="D43" s="1028"/>
      <c r="E43" s="1027"/>
      <c r="F43" s="1029"/>
      <c r="G43" s="1030"/>
    </row>
    <row r="44" ht="12" customHeight="1">
      <c r="A44" s="1031" t="s">
        <v>1654</v>
      </c>
    </row>
    <row r="45" spans="1:5" ht="12" customHeight="1">
      <c r="A45" s="1032" t="s">
        <v>1655</v>
      </c>
      <c r="E45" s="1010"/>
    </row>
    <row r="46" ht="12" customHeight="1">
      <c r="E46" s="1010"/>
    </row>
    <row r="47" spans="4:6" ht="12.75">
      <c r="D47" s="1010"/>
      <c r="E47" s="1010"/>
      <c r="F47" s="1010"/>
    </row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Y80"/>
  <sheetViews>
    <sheetView zoomScalePageLayoutView="0" workbookViewId="0" topLeftCell="A1">
      <selection activeCell="N41" sqref="N41"/>
    </sheetView>
  </sheetViews>
  <sheetFormatPr defaultColWidth="9.00390625" defaultRowHeight="12.75"/>
  <cols>
    <col min="1" max="1" width="4.75390625" style="989" customWidth="1"/>
    <col min="2" max="2" width="4.125" style="989" customWidth="1"/>
    <col min="3" max="3" width="9.375" style="989" customWidth="1"/>
    <col min="4" max="4" width="8.625" style="989" customWidth="1"/>
    <col min="5" max="6" width="7.625" style="989" customWidth="1"/>
    <col min="7" max="7" width="7.375" style="989" customWidth="1"/>
    <col min="8" max="8" width="7.25390625" style="989" customWidth="1"/>
    <col min="9" max="9" width="6.25390625" style="989" customWidth="1"/>
    <col min="10" max="10" width="6.00390625" style="989" customWidth="1"/>
    <col min="11" max="11" width="6.25390625" style="989" customWidth="1"/>
    <col min="12" max="12" width="6.125" style="989" customWidth="1"/>
    <col min="13" max="13" width="5.875" style="989" customWidth="1"/>
    <col min="14" max="14" width="5.625" style="989" customWidth="1"/>
    <col min="15" max="15" width="7.625" style="989" customWidth="1"/>
    <col min="16" max="16" width="7.875" style="989" customWidth="1"/>
    <col min="17" max="17" width="7.125" style="989" customWidth="1"/>
    <col min="18" max="18" width="7.25390625" style="989" customWidth="1"/>
    <col min="19" max="19" width="6.25390625" style="989" customWidth="1"/>
    <col min="20" max="20" width="7.125" style="989" customWidth="1"/>
    <col min="21" max="21" width="4.625" style="989" customWidth="1"/>
    <col min="22" max="22" width="5.125" style="989" customWidth="1"/>
    <col min="23" max="23" width="7.375" style="989" customWidth="1"/>
    <col min="24" max="24" width="7.625" style="989" customWidth="1"/>
    <col min="25" max="25" width="5.375" style="989" customWidth="1"/>
    <col min="26" max="26" width="6.25390625" style="989" customWidth="1"/>
    <col min="27" max="27" width="7.25390625" style="989" customWidth="1"/>
    <col min="28" max="29" width="6.25390625" style="989" customWidth="1"/>
    <col min="30" max="30" width="7.00390625" style="989" customWidth="1"/>
    <col min="31" max="31" width="8.375" style="989" customWidth="1"/>
    <col min="32" max="32" width="9.125" style="989" customWidth="1"/>
    <col min="33" max="33" width="6.875" style="989" customWidth="1"/>
    <col min="34" max="35" width="7.00390625" style="989" customWidth="1"/>
    <col min="36" max="36" width="6.625" style="989" customWidth="1"/>
    <col min="37" max="37" width="7.125" style="989" customWidth="1"/>
    <col min="38" max="38" width="7.25390625" style="989" customWidth="1"/>
    <col min="39" max="39" width="7.375" style="989" customWidth="1"/>
    <col min="40" max="40" width="7.625" style="989" customWidth="1"/>
    <col min="41" max="42" width="5.625" style="989" customWidth="1"/>
    <col min="43" max="43" width="9.375" style="989" customWidth="1"/>
    <col min="44" max="44" width="10.625" style="989" customWidth="1"/>
    <col min="45" max="45" width="6.375" style="989" customWidth="1"/>
    <col min="46" max="46" width="6.625" style="989" customWidth="1"/>
    <col min="47" max="47" width="7.00390625" style="989" customWidth="1"/>
    <col min="48" max="48" width="7.125" style="989" customWidth="1"/>
    <col min="49" max="49" width="8.00390625" style="989" customWidth="1"/>
    <col min="50" max="50" width="7.75390625" style="989" customWidth="1"/>
    <col min="51" max="51" width="6.875" style="989" customWidth="1"/>
    <col min="52" max="52" width="7.25390625" style="989" customWidth="1"/>
    <col min="53" max="53" width="7.75390625" style="989" customWidth="1"/>
    <col min="54" max="54" width="7.25390625" style="989" customWidth="1"/>
    <col min="55" max="55" width="6.125" style="989" customWidth="1"/>
    <col min="56" max="56" width="5.125" style="989" customWidth="1"/>
    <col min="57" max="57" width="6.125" style="989" customWidth="1"/>
    <col min="58" max="58" width="8.00390625" style="989" customWidth="1"/>
    <col min="59" max="59" width="7.375" style="989" customWidth="1"/>
    <col min="60" max="60" width="3.625" style="989" customWidth="1"/>
    <col min="61" max="61" width="3.125" style="989" customWidth="1"/>
    <col min="62" max="62" width="7.125" style="989" customWidth="1"/>
    <col min="63" max="63" width="6.875" style="989" customWidth="1"/>
    <col min="64" max="64" width="3.00390625" style="1161" customWidth="1"/>
    <col min="65" max="65" width="8.375" style="989" customWidth="1"/>
    <col min="66" max="66" width="9.25390625" style="989" customWidth="1"/>
    <col min="67" max="67" width="4.875" style="989" customWidth="1"/>
    <col min="68" max="68" width="7.00390625" style="989" customWidth="1"/>
    <col min="69" max="69" width="7.75390625" style="989" customWidth="1"/>
    <col min="70" max="70" width="7.625" style="989" customWidth="1"/>
    <col min="71" max="71" width="7.125" style="989" customWidth="1"/>
    <col min="72" max="72" width="6.625" style="989" customWidth="1"/>
    <col min="73" max="74" width="6.125" style="989" customWidth="1"/>
    <col min="75" max="75" width="6.25390625" style="989" customWidth="1"/>
    <col min="76" max="76" width="7.375" style="989" customWidth="1"/>
    <col min="77" max="78" width="8.25390625" style="989" customWidth="1"/>
    <col min="79" max="79" width="8.00390625" style="989" customWidth="1"/>
    <col min="80" max="80" width="4.625" style="989" customWidth="1"/>
    <col min="81" max="16384" width="9.125" style="989" customWidth="1"/>
  </cols>
  <sheetData>
    <row r="1" spans="1:83" ht="12.75" customHeight="1">
      <c r="A1" s="1033"/>
      <c r="B1" s="1033"/>
      <c r="C1" s="1033"/>
      <c r="D1" s="1033"/>
      <c r="E1" s="1033"/>
      <c r="F1" s="1032"/>
      <c r="G1" s="1032"/>
      <c r="H1" s="1032"/>
      <c r="I1" s="1032"/>
      <c r="J1" s="1032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  <c r="X1" s="1033"/>
      <c r="Y1" s="1033"/>
      <c r="Z1" s="1033"/>
      <c r="AA1" s="1033"/>
      <c r="AB1" s="1033"/>
      <c r="AC1" s="1033"/>
      <c r="AD1" s="1033"/>
      <c r="AE1" s="1033"/>
      <c r="AF1" s="1033"/>
      <c r="AG1" s="1033"/>
      <c r="AH1" s="1034"/>
      <c r="AI1" s="1034"/>
      <c r="AJ1" s="1035"/>
      <c r="AK1" s="1035"/>
      <c r="AL1" s="1035"/>
      <c r="AM1" s="1033"/>
      <c r="AN1" s="1033"/>
      <c r="AO1" s="1035"/>
      <c r="AP1" s="1035"/>
      <c r="AQ1" s="1033"/>
      <c r="AR1" s="1033"/>
      <c r="AS1" s="1033"/>
      <c r="AT1" s="1033"/>
      <c r="AU1" s="1033"/>
      <c r="AV1" s="1033"/>
      <c r="AW1" s="1033"/>
      <c r="AX1" s="1033"/>
      <c r="AY1" s="1033"/>
      <c r="AZ1" s="1033"/>
      <c r="BA1" s="1033"/>
      <c r="BB1" s="1033"/>
      <c r="BC1" s="1033"/>
      <c r="BD1" s="1033"/>
      <c r="BE1" s="1033"/>
      <c r="BF1" s="1033"/>
      <c r="BG1" s="1033"/>
      <c r="BH1" s="1033"/>
      <c r="BI1" s="1033"/>
      <c r="BJ1" s="1033"/>
      <c r="BK1" s="1033"/>
      <c r="BL1" s="1036"/>
      <c r="BM1" s="1033"/>
      <c r="BN1" s="1033"/>
      <c r="BO1" s="1033"/>
      <c r="BP1" s="1037"/>
      <c r="BQ1" s="1032"/>
      <c r="BR1" s="1032"/>
      <c r="BS1" s="1032"/>
      <c r="BT1" s="1032"/>
      <c r="BU1" s="1032"/>
      <c r="BV1" s="1032"/>
      <c r="BW1" s="1032"/>
      <c r="BX1" s="1033"/>
      <c r="BY1" s="1033"/>
      <c r="BZ1" s="1033"/>
      <c r="CA1" s="1033"/>
      <c r="CB1" s="1033" t="s">
        <v>1656</v>
      </c>
      <c r="CC1" s="1033"/>
      <c r="CD1" s="1033"/>
      <c r="CE1" s="1033"/>
    </row>
    <row r="2" spans="1:83" ht="12.75" customHeight="1">
      <c r="A2" s="1033"/>
      <c r="B2" s="1033"/>
      <c r="C2" s="1033"/>
      <c r="D2" s="1033"/>
      <c r="E2" s="1033"/>
      <c r="F2" s="1032"/>
      <c r="G2" s="1032"/>
      <c r="H2" s="1032"/>
      <c r="I2" s="1032"/>
      <c r="J2" s="1032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4"/>
      <c r="AI2" s="1034"/>
      <c r="AJ2" s="1035"/>
      <c r="AK2" s="1035"/>
      <c r="AL2" s="1035"/>
      <c r="AM2" s="1033"/>
      <c r="AN2" s="1033"/>
      <c r="AO2" s="1035"/>
      <c r="AP2" s="1035"/>
      <c r="AQ2" s="1033"/>
      <c r="AR2" s="1033"/>
      <c r="AS2" s="1033"/>
      <c r="AT2" s="1033"/>
      <c r="AU2" s="1033"/>
      <c r="AV2" s="1033"/>
      <c r="AW2" s="1033"/>
      <c r="AX2" s="1033"/>
      <c r="AY2" s="1033"/>
      <c r="AZ2" s="1033"/>
      <c r="BA2" s="1033"/>
      <c r="BB2" s="1033"/>
      <c r="BC2" s="1033"/>
      <c r="BD2" s="1033"/>
      <c r="BE2" s="1033"/>
      <c r="BF2" s="1033"/>
      <c r="BG2" s="1033"/>
      <c r="BH2" s="1033"/>
      <c r="BI2" s="1033"/>
      <c r="BJ2" s="1033"/>
      <c r="BK2" s="1033"/>
      <c r="BL2" s="1036"/>
      <c r="BM2" s="1033"/>
      <c r="BN2" s="1033"/>
      <c r="BO2" s="1033"/>
      <c r="BP2" s="1037"/>
      <c r="BQ2" s="1032"/>
      <c r="BR2" s="1032"/>
      <c r="BS2" s="1032"/>
      <c r="BT2" s="1032"/>
      <c r="BU2" s="1032"/>
      <c r="BV2" s="1032"/>
      <c r="BW2" s="1032"/>
      <c r="BX2" s="1033"/>
      <c r="BY2" s="1033"/>
      <c r="BZ2" s="1033"/>
      <c r="CA2" s="1033"/>
      <c r="CB2" s="1033"/>
      <c r="CC2" s="1033"/>
      <c r="CD2" s="1033"/>
      <c r="CE2" s="1033"/>
    </row>
    <row r="3" spans="1:83" ht="12.75" customHeight="1">
      <c r="A3" s="1033"/>
      <c r="B3" s="1033"/>
      <c r="C3" s="1033"/>
      <c r="D3" s="1033"/>
      <c r="E3" s="1033"/>
      <c r="F3" s="1032"/>
      <c r="G3" s="1032"/>
      <c r="H3" s="1032"/>
      <c r="I3" s="1032"/>
      <c r="J3" s="1032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  <c r="AC3" s="1033"/>
      <c r="AD3" s="1033"/>
      <c r="AE3" s="1033"/>
      <c r="AF3" s="1033"/>
      <c r="AG3" s="1033"/>
      <c r="AH3" s="1034"/>
      <c r="AI3" s="1034"/>
      <c r="AJ3" s="1035"/>
      <c r="AK3" s="1035"/>
      <c r="AL3" s="1035"/>
      <c r="AM3" s="1033"/>
      <c r="AN3" s="1033"/>
      <c r="AO3" s="1035"/>
      <c r="AP3" s="1035"/>
      <c r="AQ3" s="1033"/>
      <c r="AR3" s="1033"/>
      <c r="AS3" s="1033"/>
      <c r="AT3" s="1033"/>
      <c r="AU3" s="1033"/>
      <c r="AV3" s="1033"/>
      <c r="AW3" s="1033"/>
      <c r="AX3" s="1033"/>
      <c r="AY3" s="1033"/>
      <c r="AZ3" s="1033"/>
      <c r="BA3" s="1033"/>
      <c r="BB3" s="1033"/>
      <c r="BC3" s="1033"/>
      <c r="BD3" s="1033"/>
      <c r="BE3" s="1033"/>
      <c r="BF3" s="1033"/>
      <c r="BG3" s="1033"/>
      <c r="BH3" s="1033"/>
      <c r="BI3" s="1033"/>
      <c r="BJ3" s="1033"/>
      <c r="BK3" s="1033"/>
      <c r="BL3" s="1036"/>
      <c r="BM3" s="1033"/>
      <c r="BN3" s="1033"/>
      <c r="BO3" s="1033"/>
      <c r="BP3" s="1037"/>
      <c r="BQ3" s="1032"/>
      <c r="BR3" s="1032"/>
      <c r="BS3" s="1032"/>
      <c r="BT3" s="1032"/>
      <c r="BU3" s="1032"/>
      <c r="BV3" s="1032"/>
      <c r="BW3" s="1032"/>
      <c r="BX3" s="1033"/>
      <c r="BY3" s="1033"/>
      <c r="BZ3" s="1033"/>
      <c r="CA3" s="1033"/>
      <c r="CB3" s="1033"/>
      <c r="CC3" s="1033"/>
      <c r="CD3" s="1033"/>
      <c r="CE3" s="1033"/>
    </row>
    <row r="4" spans="1:83" ht="12.75" customHeight="1">
      <c r="A4" s="1033"/>
      <c r="B4" s="1033"/>
      <c r="C4" s="1033"/>
      <c r="D4" s="1032"/>
      <c r="E4" s="1032"/>
      <c r="F4" s="1032"/>
      <c r="G4" s="1032"/>
      <c r="H4" s="992" t="s">
        <v>1657</v>
      </c>
      <c r="I4" s="992"/>
      <c r="J4" s="992"/>
      <c r="K4" s="1032"/>
      <c r="L4" s="1032"/>
      <c r="M4" s="1033"/>
      <c r="N4" s="1033"/>
      <c r="O4" s="1033"/>
      <c r="P4" s="1033"/>
      <c r="Q4" s="1033"/>
      <c r="R4" s="1034"/>
      <c r="S4" s="1034"/>
      <c r="T4" s="1034"/>
      <c r="U4" s="1034"/>
      <c r="V4" s="1034"/>
      <c r="W4" s="1015"/>
      <c r="X4" s="1033"/>
      <c r="Y4" s="1015"/>
      <c r="Z4" s="1033"/>
      <c r="AA4" s="1033"/>
      <c r="AB4" s="1033" t="s">
        <v>1658</v>
      </c>
      <c r="AC4" s="1033"/>
      <c r="AD4" s="1033"/>
      <c r="AE4" s="1033"/>
      <c r="AF4" s="1033"/>
      <c r="AG4" s="1033"/>
      <c r="AH4" s="1035"/>
      <c r="AI4" s="1035"/>
      <c r="AJ4" s="1035"/>
      <c r="AK4" s="1035"/>
      <c r="AL4" s="1035"/>
      <c r="AM4" s="1033"/>
      <c r="AN4" s="1033"/>
      <c r="AO4" s="1035"/>
      <c r="AP4" s="1035"/>
      <c r="AQ4" s="1033"/>
      <c r="AR4" s="1033"/>
      <c r="AS4" s="1033"/>
      <c r="AT4" s="1033"/>
      <c r="AU4" s="1033"/>
      <c r="AV4" s="1033"/>
      <c r="AW4" s="1033"/>
      <c r="AX4" s="1033"/>
      <c r="AY4" s="1033"/>
      <c r="AZ4" s="1033"/>
      <c r="BA4" s="1033"/>
      <c r="BB4" s="1033"/>
      <c r="BC4" s="1033"/>
      <c r="BD4" s="1033"/>
      <c r="BE4" s="1033"/>
      <c r="BF4" s="1033"/>
      <c r="BG4" s="1033"/>
      <c r="BH4" s="1033"/>
      <c r="BI4" s="1033"/>
      <c r="BJ4" s="1033"/>
      <c r="BK4" s="1033"/>
      <c r="BL4" s="1036"/>
      <c r="BM4" s="1033"/>
      <c r="BN4" s="1033"/>
      <c r="BO4" s="1033"/>
      <c r="BP4" s="1037"/>
      <c r="BQ4" s="1032"/>
      <c r="BR4" s="1032"/>
      <c r="BS4" s="1032"/>
      <c r="BT4" s="1033" t="s">
        <v>1659</v>
      </c>
      <c r="BU4" s="1032"/>
      <c r="BV4" s="1032"/>
      <c r="BW4" s="1032"/>
      <c r="BX4" s="1032"/>
      <c r="BY4" s="1032"/>
      <c r="BZ4" s="1032"/>
      <c r="CA4" s="1032"/>
      <c r="CB4" s="1032"/>
      <c r="CC4" s="1032"/>
      <c r="CD4" s="1033"/>
      <c r="CE4" s="1033"/>
    </row>
    <row r="5" spans="1:83" ht="12.75">
      <c r="A5" s="1033"/>
      <c r="B5" s="1033"/>
      <c r="C5" s="1033"/>
      <c r="D5" s="1032"/>
      <c r="E5" s="1032"/>
      <c r="F5" s="1032"/>
      <c r="G5" s="1032"/>
      <c r="H5" s="992" t="s">
        <v>1660</v>
      </c>
      <c r="I5" s="992"/>
      <c r="J5" s="992"/>
      <c r="K5" s="1033"/>
      <c r="L5" s="1033"/>
      <c r="M5" s="1033"/>
      <c r="N5" s="1033" t="s">
        <v>1661</v>
      </c>
      <c r="O5" s="1033"/>
      <c r="P5" s="1033"/>
      <c r="Q5" s="1033"/>
      <c r="R5" s="1034"/>
      <c r="S5" s="1034"/>
      <c r="T5" s="1034"/>
      <c r="U5" s="1034"/>
      <c r="V5" s="1034"/>
      <c r="W5" s="1015"/>
      <c r="X5" s="1033"/>
      <c r="Y5" s="1033"/>
      <c r="Z5" s="1033"/>
      <c r="AA5" s="1033"/>
      <c r="AB5" s="1033"/>
      <c r="AC5" s="1033"/>
      <c r="AD5" s="1033"/>
      <c r="AE5" s="1032"/>
      <c r="AF5" s="1032"/>
      <c r="AG5" s="1033"/>
      <c r="AH5" s="1033"/>
      <c r="AI5" s="1033"/>
      <c r="AJ5" s="1033"/>
      <c r="AK5" s="1033"/>
      <c r="AL5" s="1033"/>
      <c r="AM5" s="1032"/>
      <c r="AN5" s="1032"/>
      <c r="AO5" s="1033"/>
      <c r="AP5" s="1033"/>
      <c r="AQ5" s="1037"/>
      <c r="AR5" s="1037"/>
      <c r="AS5" s="1033"/>
      <c r="AT5" s="1033"/>
      <c r="AU5" s="1033"/>
      <c r="AV5" s="1033"/>
      <c r="AW5" s="1033"/>
      <c r="AX5" s="1033"/>
      <c r="AY5" s="1033"/>
      <c r="AZ5" s="1033"/>
      <c r="BA5" s="1033"/>
      <c r="BB5" s="1033"/>
      <c r="BC5" s="1033"/>
      <c r="BD5" s="1033"/>
      <c r="BE5" s="1033"/>
      <c r="BF5" s="1033"/>
      <c r="BG5" s="1033"/>
      <c r="BH5" s="1033"/>
      <c r="BI5" s="1033"/>
      <c r="BJ5" s="1033"/>
      <c r="BK5" s="1033"/>
      <c r="BL5" s="1036"/>
      <c r="BM5" s="1033"/>
      <c r="BN5" s="1033"/>
      <c r="BO5" s="1033"/>
      <c r="BP5" s="1033"/>
      <c r="BQ5" s="1032"/>
      <c r="BR5" s="1032"/>
      <c r="BS5" s="1032"/>
      <c r="BT5" s="1032"/>
      <c r="BU5" s="1032"/>
      <c r="BV5" s="1032"/>
      <c r="BW5" s="1032"/>
      <c r="BX5" s="1033"/>
      <c r="BY5" s="1036"/>
      <c r="BZ5" s="1036"/>
      <c r="CA5" s="1033"/>
      <c r="CB5" s="1033"/>
      <c r="CC5" s="1033"/>
      <c r="CD5" s="1033"/>
      <c r="CE5" s="1033"/>
    </row>
    <row r="6" spans="1:83" ht="12.75">
      <c r="A6" s="1033"/>
      <c r="B6" s="1038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8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8"/>
      <c r="AF6" s="1038"/>
      <c r="AG6" s="1038"/>
      <c r="AH6" s="1038"/>
      <c r="AI6" s="1038"/>
      <c r="AJ6" s="1038"/>
      <c r="AK6" s="1038"/>
      <c r="AL6" s="1038"/>
      <c r="AM6" s="1033"/>
      <c r="AN6" s="1033"/>
      <c r="AO6" s="1033"/>
      <c r="AP6" s="1038"/>
      <c r="AQ6" s="1039"/>
      <c r="AR6" s="1039"/>
      <c r="AS6" s="1038"/>
      <c r="AT6" s="1033"/>
      <c r="AU6" s="1033"/>
      <c r="AV6" s="1033"/>
      <c r="AW6" s="1033"/>
      <c r="AX6" s="1033"/>
      <c r="AY6" s="1033"/>
      <c r="AZ6" s="1033"/>
      <c r="BA6" s="1033"/>
      <c r="BB6" s="1033"/>
      <c r="BC6" s="1033"/>
      <c r="BD6" s="1033"/>
      <c r="BE6" s="1033"/>
      <c r="BF6" s="1033"/>
      <c r="BG6" s="1033"/>
      <c r="BH6" s="1033"/>
      <c r="BI6" s="1033"/>
      <c r="BJ6" s="1038"/>
      <c r="BK6" s="1038"/>
      <c r="BL6" s="1040"/>
      <c r="BM6" s="1033"/>
      <c r="BN6" s="1033"/>
      <c r="BO6" s="1033"/>
      <c r="BP6" s="1033"/>
      <c r="BQ6" s="1032"/>
      <c r="BR6" s="1032"/>
      <c r="BS6" s="1032"/>
      <c r="BT6" s="1033"/>
      <c r="BU6" s="1032"/>
      <c r="BV6" s="1032"/>
      <c r="BW6" s="1032"/>
      <c r="BX6" s="1033"/>
      <c r="BY6" s="1036"/>
      <c r="BZ6" s="1036"/>
      <c r="CA6" s="1033"/>
      <c r="CB6" s="1033"/>
      <c r="CC6" s="1033"/>
      <c r="CD6" s="1033"/>
      <c r="CE6" s="1033"/>
    </row>
    <row r="7" spans="1:98" ht="18.75" customHeight="1">
      <c r="A7" s="1041"/>
      <c r="B7" s="1042"/>
      <c r="C7" s="1043" t="s">
        <v>1662</v>
      </c>
      <c r="D7" s="1044"/>
      <c r="E7" s="1045" t="s">
        <v>1663</v>
      </c>
      <c r="F7" s="1046"/>
      <c r="G7" s="1046"/>
      <c r="H7" s="1046"/>
      <c r="I7" s="1046"/>
      <c r="J7" s="1046"/>
      <c r="K7" s="1046"/>
      <c r="L7" s="1047"/>
      <c r="M7" s="1043" t="s">
        <v>1664</v>
      </c>
      <c r="N7" s="1044"/>
      <c r="O7" s="1043" t="s">
        <v>1665</v>
      </c>
      <c r="P7" s="1044"/>
      <c r="Q7" s="1048" t="s">
        <v>1666</v>
      </c>
      <c r="R7" s="1049"/>
      <c r="S7" s="1050"/>
      <c r="T7" s="1050"/>
      <c r="U7" s="1051"/>
      <c r="V7" s="1052"/>
      <c r="W7" s="1043" t="s">
        <v>1663</v>
      </c>
      <c r="X7" s="1053"/>
      <c r="Y7" s="1053"/>
      <c r="Z7" s="1053"/>
      <c r="AA7" s="1053"/>
      <c r="AB7" s="1053"/>
      <c r="AC7" s="1053"/>
      <c r="AD7" s="1054"/>
      <c r="AE7" s="1055" t="s">
        <v>1667</v>
      </c>
      <c r="AF7" s="1056"/>
      <c r="AG7" s="1055" t="s">
        <v>1668</v>
      </c>
      <c r="AH7" s="1057"/>
      <c r="AI7" s="1043" t="s">
        <v>1669</v>
      </c>
      <c r="AJ7" s="1044"/>
      <c r="AK7" s="1057" t="s">
        <v>1670</v>
      </c>
      <c r="AL7" s="1057"/>
      <c r="AM7" s="1055" t="s">
        <v>1671</v>
      </c>
      <c r="AN7" s="1057"/>
      <c r="AO7" s="1056" t="s">
        <v>627</v>
      </c>
      <c r="AP7" s="1058" t="s">
        <v>44</v>
      </c>
      <c r="AQ7" s="1055" t="s">
        <v>1672</v>
      </c>
      <c r="AR7" s="1053"/>
      <c r="AS7" s="1054"/>
      <c r="AT7" s="1059" t="s">
        <v>1673</v>
      </c>
      <c r="AU7" s="1059"/>
      <c r="AV7" s="1055" t="s">
        <v>1674</v>
      </c>
      <c r="AW7" s="1056"/>
      <c r="AX7" s="1059" t="s">
        <v>1675</v>
      </c>
      <c r="AY7" s="1059"/>
      <c r="AZ7" s="1059" t="s">
        <v>1676</v>
      </c>
      <c r="BA7" s="1059"/>
      <c r="BB7" s="1059" t="s">
        <v>1677</v>
      </c>
      <c r="BC7" s="1060"/>
      <c r="BD7" s="1060"/>
      <c r="BE7" s="1061"/>
      <c r="BF7" s="1057"/>
      <c r="BG7" s="1057"/>
      <c r="BH7" s="1062" t="s">
        <v>627</v>
      </c>
      <c r="BI7" s="1058" t="s">
        <v>44</v>
      </c>
      <c r="BJ7" s="1055" t="s">
        <v>1678</v>
      </c>
      <c r="BK7" s="1053"/>
      <c r="BL7" s="1054"/>
      <c r="BM7" s="1055" t="s">
        <v>1679</v>
      </c>
      <c r="BN7" s="1053"/>
      <c r="BO7" s="1054"/>
      <c r="BP7" s="1055" t="s">
        <v>1680</v>
      </c>
      <c r="BQ7" s="1056"/>
      <c r="BR7" s="1055" t="s">
        <v>1681</v>
      </c>
      <c r="BS7" s="1056"/>
      <c r="BT7" s="1055" t="s">
        <v>1682</v>
      </c>
      <c r="BU7" s="1056"/>
      <c r="BV7" s="1055" t="s">
        <v>1683</v>
      </c>
      <c r="BW7" s="1056"/>
      <c r="BX7" s="1063" t="s">
        <v>1684</v>
      </c>
      <c r="BY7" s="1054"/>
      <c r="BZ7" s="1063" t="s">
        <v>1685</v>
      </c>
      <c r="CA7" s="1053"/>
      <c r="CB7" s="1053"/>
      <c r="CF7" s="1064"/>
      <c r="CG7" s="1064"/>
      <c r="CH7" s="1065"/>
      <c r="CI7" s="1033"/>
      <c r="CJ7" s="1066"/>
      <c r="CK7" s="1066"/>
      <c r="CL7" s="1066"/>
      <c r="CM7" s="1066"/>
      <c r="CN7" s="1067"/>
      <c r="CO7" s="1067"/>
      <c r="CP7" s="1068"/>
      <c r="CQ7" s="1068"/>
      <c r="CR7" s="1064"/>
      <c r="CS7" s="1064"/>
      <c r="CT7" s="1064"/>
    </row>
    <row r="8" spans="1:98" ht="99" customHeight="1">
      <c r="A8" s="1069" t="s">
        <v>627</v>
      </c>
      <c r="B8" s="1070" t="s">
        <v>44</v>
      </c>
      <c r="C8" s="1071"/>
      <c r="D8" s="1072"/>
      <c r="E8" s="1073" t="s">
        <v>1686</v>
      </c>
      <c r="F8" s="1074"/>
      <c r="G8" s="1071" t="s">
        <v>1687</v>
      </c>
      <c r="H8" s="1072"/>
      <c r="I8" s="1073" t="s">
        <v>1688</v>
      </c>
      <c r="J8" s="1074"/>
      <c r="K8" s="1073" t="s">
        <v>1689</v>
      </c>
      <c r="L8" s="1074"/>
      <c r="M8" s="1071"/>
      <c r="N8" s="1072"/>
      <c r="O8" s="1071"/>
      <c r="P8" s="1072"/>
      <c r="Q8" s="1073" t="s">
        <v>1690</v>
      </c>
      <c r="R8" s="1075"/>
      <c r="S8" s="1060" t="s">
        <v>1691</v>
      </c>
      <c r="T8" s="1061"/>
      <c r="U8" s="1076" t="s">
        <v>627</v>
      </c>
      <c r="V8" s="1077" t="s">
        <v>44</v>
      </c>
      <c r="W8" s="1060" t="s">
        <v>1692</v>
      </c>
      <c r="X8" s="1062"/>
      <c r="Y8" s="1060" t="s">
        <v>1693</v>
      </c>
      <c r="Z8" s="1062"/>
      <c r="AA8" s="1060" t="s">
        <v>1694</v>
      </c>
      <c r="AB8" s="1062"/>
      <c r="AC8" s="1060" t="s">
        <v>1695</v>
      </c>
      <c r="AD8" s="1078"/>
      <c r="AE8" s="1079"/>
      <c r="AF8" s="1080"/>
      <c r="AG8" s="1079"/>
      <c r="AH8" s="1081"/>
      <c r="AI8" s="1071"/>
      <c r="AJ8" s="1072"/>
      <c r="AK8" s="1081"/>
      <c r="AL8" s="1081"/>
      <c r="AM8" s="1079"/>
      <c r="AN8" s="1081"/>
      <c r="AO8" s="1082"/>
      <c r="AP8" s="1083"/>
      <c r="AQ8" s="1084"/>
      <c r="AR8" s="1085"/>
      <c r="AS8" s="1086"/>
      <c r="AT8" s="1059"/>
      <c r="AU8" s="1059"/>
      <c r="AV8" s="1079"/>
      <c r="AW8" s="1080"/>
      <c r="AX8" s="1059"/>
      <c r="AY8" s="1059"/>
      <c r="AZ8" s="1059"/>
      <c r="BA8" s="1059"/>
      <c r="BB8" s="1059"/>
      <c r="BC8" s="1060"/>
      <c r="BD8" s="1079" t="s">
        <v>1696</v>
      </c>
      <c r="BE8" s="1081"/>
      <c r="BF8" s="1087" t="s">
        <v>1697</v>
      </c>
      <c r="BG8" s="1088"/>
      <c r="BH8" s="1089"/>
      <c r="BI8" s="1083"/>
      <c r="BJ8" s="1084"/>
      <c r="BK8" s="1085"/>
      <c r="BL8" s="1086"/>
      <c r="BM8" s="1084"/>
      <c r="BN8" s="1085"/>
      <c r="BO8" s="1086"/>
      <c r="BP8" s="1079"/>
      <c r="BQ8" s="1080"/>
      <c r="BR8" s="1079"/>
      <c r="BS8" s="1080"/>
      <c r="BT8" s="1079"/>
      <c r="BU8" s="1080"/>
      <c r="BV8" s="1079"/>
      <c r="BW8" s="1080"/>
      <c r="BX8" s="1084"/>
      <c r="BY8" s="1086"/>
      <c r="BZ8" s="1084"/>
      <c r="CA8" s="1085"/>
      <c r="CB8" s="1085"/>
      <c r="CF8" s="1064"/>
      <c r="CG8" s="1064"/>
      <c r="CH8" s="1034"/>
      <c r="CI8" s="1076"/>
      <c r="CJ8" s="1015"/>
      <c r="CK8" s="1015"/>
      <c r="CL8" s="1064"/>
      <c r="CM8" s="1064"/>
      <c r="CN8" s="1064"/>
      <c r="CO8" s="1064"/>
      <c r="CP8" s="1015"/>
      <c r="CQ8" s="1015"/>
      <c r="CR8" s="1064"/>
      <c r="CS8" s="1064"/>
      <c r="CT8" s="1064"/>
    </row>
    <row r="9" spans="1:98" ht="15.75" customHeight="1" hidden="1">
      <c r="A9" s="1069"/>
      <c r="B9" s="1070"/>
      <c r="C9" s="1073">
        <v>1</v>
      </c>
      <c r="D9" s="1074"/>
      <c r="E9" s="1073">
        <f>C9+1</f>
        <v>2</v>
      </c>
      <c r="F9" s="1074"/>
      <c r="G9" s="1073">
        <f>E9+1</f>
        <v>3</v>
      </c>
      <c r="H9" s="1074"/>
      <c r="I9" s="1090"/>
      <c r="J9" s="1090"/>
      <c r="K9" s="1073">
        <f>G9+1</f>
        <v>4</v>
      </c>
      <c r="L9" s="1074"/>
      <c r="M9" s="1073">
        <f>K9+1</f>
        <v>5</v>
      </c>
      <c r="N9" s="1074"/>
      <c r="O9" s="1073">
        <f>M9+1</f>
        <v>6</v>
      </c>
      <c r="P9" s="1074"/>
      <c r="Q9" s="1073">
        <f>O9+1</f>
        <v>7</v>
      </c>
      <c r="R9" s="1074"/>
      <c r="S9" s="1071">
        <f>Q9+1</f>
        <v>8</v>
      </c>
      <c r="T9" s="1072"/>
      <c r="U9" s="1076"/>
      <c r="V9" s="1077"/>
      <c r="W9" s="1073">
        <v>9</v>
      </c>
      <c r="X9" s="1074"/>
      <c r="Y9" s="1073">
        <f>W9+1</f>
        <v>10</v>
      </c>
      <c r="Z9" s="1074"/>
      <c r="AA9" s="1073">
        <f>Y9+1</f>
        <v>11</v>
      </c>
      <c r="AB9" s="1074"/>
      <c r="AC9" s="1073">
        <f>AA9+1</f>
        <v>12</v>
      </c>
      <c r="AD9" s="1074"/>
      <c r="AE9" s="1073">
        <f>AC9+1</f>
        <v>13</v>
      </c>
      <c r="AF9" s="1074"/>
      <c r="AG9" s="1073">
        <v>14</v>
      </c>
      <c r="AH9" s="1074"/>
      <c r="AI9" s="1073">
        <f>AG9+1</f>
        <v>15</v>
      </c>
      <c r="AJ9" s="1074"/>
      <c r="AK9" s="1073">
        <f>AI9+1</f>
        <v>16</v>
      </c>
      <c r="AL9" s="1074"/>
      <c r="AM9" s="1071">
        <v>17</v>
      </c>
      <c r="AN9" s="1072"/>
      <c r="AO9" s="1082"/>
      <c r="AP9" s="1083"/>
      <c r="AQ9" s="1073">
        <v>18</v>
      </c>
      <c r="AR9" s="1074"/>
      <c r="AS9" s="1091" t="s">
        <v>964</v>
      </c>
      <c r="AT9" s="1092">
        <v>19</v>
      </c>
      <c r="AU9" s="1092"/>
      <c r="AV9" s="1092">
        <f>AT9+1</f>
        <v>20</v>
      </c>
      <c r="AW9" s="1092"/>
      <c r="AX9" s="1092">
        <f>AV9+1</f>
        <v>21</v>
      </c>
      <c r="AY9" s="1092"/>
      <c r="AZ9" s="1092">
        <f>AX9+1</f>
        <v>22</v>
      </c>
      <c r="BA9" s="1092"/>
      <c r="BB9" s="1092">
        <f>AZ9+1</f>
        <v>23</v>
      </c>
      <c r="BC9" s="1073"/>
      <c r="BD9" s="1073">
        <v>24</v>
      </c>
      <c r="BE9" s="1074"/>
      <c r="BF9" s="1071">
        <f>BD9+1</f>
        <v>25</v>
      </c>
      <c r="BG9" s="1072"/>
      <c r="BH9" s="1093"/>
      <c r="BI9" s="1083"/>
      <c r="BJ9" s="1073">
        <v>26</v>
      </c>
      <c r="BK9" s="1074"/>
      <c r="BL9" s="1094"/>
      <c r="BM9" s="1073">
        <v>27</v>
      </c>
      <c r="BN9" s="1074"/>
      <c r="BO9" s="1035"/>
      <c r="BP9" s="1060">
        <v>28</v>
      </c>
      <c r="BQ9" s="1062"/>
      <c r="BR9" s="1060">
        <f>BP9+1</f>
        <v>29</v>
      </c>
      <c r="BS9" s="1062"/>
      <c r="BT9" s="1060">
        <f>BR9+1</f>
        <v>30</v>
      </c>
      <c r="BU9" s="1062"/>
      <c r="BV9" s="1095"/>
      <c r="BW9" s="1095"/>
      <c r="BX9" s="1060">
        <f>BT9+1</f>
        <v>31</v>
      </c>
      <c r="BY9" s="1062"/>
      <c r="BZ9" s="1060">
        <f>BX9+1</f>
        <v>32</v>
      </c>
      <c r="CA9" s="1062"/>
      <c r="CB9" s="1035"/>
      <c r="CF9" s="1034"/>
      <c r="CG9" s="1034"/>
      <c r="CH9" s="1034"/>
      <c r="CI9" s="1076"/>
      <c r="CJ9" s="1015"/>
      <c r="CK9" s="1015"/>
      <c r="CL9" s="1034"/>
      <c r="CM9" s="1034"/>
      <c r="CN9" s="1034"/>
      <c r="CO9" s="1034"/>
      <c r="CP9" s="1015"/>
      <c r="CQ9" s="1015"/>
      <c r="CR9" s="1034"/>
      <c r="CS9" s="1034"/>
      <c r="CT9" s="1034"/>
    </row>
    <row r="10" spans="1:98" ht="12.75">
      <c r="A10" s="1096"/>
      <c r="B10" s="1097"/>
      <c r="C10" s="1098" t="s">
        <v>1698</v>
      </c>
      <c r="D10" s="1099" t="s">
        <v>1699</v>
      </c>
      <c r="E10" s="1098" t="s">
        <v>1698</v>
      </c>
      <c r="F10" s="1099" t="s">
        <v>1699</v>
      </c>
      <c r="G10" s="1098" t="s">
        <v>1698</v>
      </c>
      <c r="H10" s="1099" t="s">
        <v>1699</v>
      </c>
      <c r="I10" s="1098" t="s">
        <v>1698</v>
      </c>
      <c r="J10" s="1099" t="s">
        <v>1699</v>
      </c>
      <c r="K10" s="1098" t="s">
        <v>1698</v>
      </c>
      <c r="L10" s="1099" t="s">
        <v>1699</v>
      </c>
      <c r="M10" s="1098" t="s">
        <v>1698</v>
      </c>
      <c r="N10" s="1099" t="s">
        <v>1003</v>
      </c>
      <c r="O10" s="1098" t="s">
        <v>1698</v>
      </c>
      <c r="P10" s="1099" t="s">
        <v>1699</v>
      </c>
      <c r="Q10" s="1098" t="s">
        <v>1698</v>
      </c>
      <c r="R10" s="1099" t="s">
        <v>1699</v>
      </c>
      <c r="S10" s="1100" t="s">
        <v>1698</v>
      </c>
      <c r="T10" s="1101" t="s">
        <v>1699</v>
      </c>
      <c r="U10" s="1102"/>
      <c r="V10" s="1103"/>
      <c r="W10" s="1104" t="s">
        <v>1698</v>
      </c>
      <c r="X10" s="1101" t="s">
        <v>1699</v>
      </c>
      <c r="Y10" s="1104" t="s">
        <v>1698</v>
      </c>
      <c r="Z10" s="1101" t="s">
        <v>1699</v>
      </c>
      <c r="AA10" s="1104" t="s">
        <v>1698</v>
      </c>
      <c r="AB10" s="1104" t="s">
        <v>1699</v>
      </c>
      <c r="AC10" s="1104" t="s">
        <v>1698</v>
      </c>
      <c r="AD10" s="1104" t="s">
        <v>1699</v>
      </c>
      <c r="AE10" s="1104" t="s">
        <v>1698</v>
      </c>
      <c r="AF10" s="1101" t="s">
        <v>1699</v>
      </c>
      <c r="AG10" s="1104" t="s">
        <v>1698</v>
      </c>
      <c r="AH10" s="1101" t="s">
        <v>1699</v>
      </c>
      <c r="AI10" s="1104" t="s">
        <v>1698</v>
      </c>
      <c r="AJ10" s="1101" t="s">
        <v>1699</v>
      </c>
      <c r="AK10" s="1104" t="s">
        <v>1698</v>
      </c>
      <c r="AL10" s="1101" t="s">
        <v>1699</v>
      </c>
      <c r="AM10" s="1104" t="s">
        <v>1698</v>
      </c>
      <c r="AN10" s="1101" t="s">
        <v>1699</v>
      </c>
      <c r="AO10" s="1082"/>
      <c r="AP10" s="1083"/>
      <c r="AQ10" s="1104" t="s">
        <v>1698</v>
      </c>
      <c r="AR10" s="1101" t="s">
        <v>1699</v>
      </c>
      <c r="AS10" s="1105"/>
      <c r="AT10" s="1104" t="s">
        <v>1698</v>
      </c>
      <c r="AU10" s="1101" t="s">
        <v>1699</v>
      </c>
      <c r="AV10" s="1104" t="s">
        <v>1698</v>
      </c>
      <c r="AW10" s="1101" t="s">
        <v>1699</v>
      </c>
      <c r="AX10" s="1104" t="s">
        <v>1698</v>
      </c>
      <c r="AY10" s="1101" t="s">
        <v>1699</v>
      </c>
      <c r="AZ10" s="1104" t="s">
        <v>1698</v>
      </c>
      <c r="BA10" s="1101" t="s">
        <v>1699</v>
      </c>
      <c r="BB10" s="1104" t="s">
        <v>1698</v>
      </c>
      <c r="BC10" s="1101" t="s">
        <v>1699</v>
      </c>
      <c r="BD10" s="1104" t="s">
        <v>1698</v>
      </c>
      <c r="BE10" s="1101" t="s">
        <v>1699</v>
      </c>
      <c r="BF10" s="1098" t="s">
        <v>1698</v>
      </c>
      <c r="BG10" s="1099" t="s">
        <v>1699</v>
      </c>
      <c r="BH10" s="1093"/>
      <c r="BI10" s="1083"/>
      <c r="BJ10" s="1098" t="s">
        <v>1698</v>
      </c>
      <c r="BK10" s="1099" t="s">
        <v>1699</v>
      </c>
      <c r="BL10" s="1106"/>
      <c r="BM10" s="1098" t="s">
        <v>1698</v>
      </c>
      <c r="BN10" s="1099" t="s">
        <v>1699</v>
      </c>
      <c r="BO10" s="1099"/>
      <c r="BP10" s="1104" t="s">
        <v>1698</v>
      </c>
      <c r="BQ10" s="1101" t="s">
        <v>1699</v>
      </c>
      <c r="BR10" s="1104" t="s">
        <v>1698</v>
      </c>
      <c r="BS10" s="1101" t="s">
        <v>1699</v>
      </c>
      <c r="BT10" s="1104" t="s">
        <v>1698</v>
      </c>
      <c r="BU10" s="1101" t="s">
        <v>1699</v>
      </c>
      <c r="BV10" s="1104" t="s">
        <v>1698</v>
      </c>
      <c r="BW10" s="1101" t="s">
        <v>1699</v>
      </c>
      <c r="BX10" s="1104" t="s">
        <v>1698</v>
      </c>
      <c r="BY10" s="1101" t="s">
        <v>1699</v>
      </c>
      <c r="BZ10" s="1104" t="s">
        <v>1698</v>
      </c>
      <c r="CA10" s="1101" t="s">
        <v>1699</v>
      </c>
      <c r="CB10" s="1101"/>
      <c r="CF10" s="1102"/>
      <c r="CG10" s="1102"/>
      <c r="CH10" s="1102"/>
      <c r="CI10" s="1102"/>
      <c r="CJ10" s="1015"/>
      <c r="CK10" s="1015"/>
      <c r="CL10" s="1102"/>
      <c r="CM10" s="1102"/>
      <c r="CN10" s="1102"/>
      <c r="CO10" s="1102"/>
      <c r="CP10" s="1015"/>
      <c r="CQ10" s="1015"/>
      <c r="CR10" s="1102"/>
      <c r="CS10" s="1102"/>
      <c r="CT10" s="1102"/>
    </row>
    <row r="11" spans="1:98" ht="12.75">
      <c r="A11" s="1107"/>
      <c r="B11" s="1108"/>
      <c r="C11" s="1109" t="s">
        <v>1700</v>
      </c>
      <c r="D11" s="1110" t="s">
        <v>1004</v>
      </c>
      <c r="E11" s="1109" t="s">
        <v>1700</v>
      </c>
      <c r="F11" s="1110" t="s">
        <v>1004</v>
      </c>
      <c r="G11" s="1109" t="s">
        <v>1700</v>
      </c>
      <c r="H11" s="1110" t="s">
        <v>1004</v>
      </c>
      <c r="I11" s="1109" t="s">
        <v>1700</v>
      </c>
      <c r="J11" s="1110" t="s">
        <v>1004</v>
      </c>
      <c r="K11" s="1109" t="s">
        <v>1700</v>
      </c>
      <c r="L11" s="1110" t="s">
        <v>1004</v>
      </c>
      <c r="M11" s="1109" t="s">
        <v>1700</v>
      </c>
      <c r="N11" s="1110" t="s">
        <v>1004</v>
      </c>
      <c r="O11" s="1111" t="s">
        <v>1700</v>
      </c>
      <c r="P11" s="1109" t="s">
        <v>1004</v>
      </c>
      <c r="Q11" s="1111" t="s">
        <v>1700</v>
      </c>
      <c r="R11" s="1111" t="s">
        <v>1004</v>
      </c>
      <c r="S11" s="1112" t="s">
        <v>1700</v>
      </c>
      <c r="T11" s="1110" t="s">
        <v>1004</v>
      </c>
      <c r="U11" s="1107"/>
      <c r="V11" s="1108"/>
      <c r="W11" s="1109" t="s">
        <v>1700</v>
      </c>
      <c r="X11" s="1112" t="s">
        <v>1004</v>
      </c>
      <c r="Y11" s="1109" t="s">
        <v>1700</v>
      </c>
      <c r="Z11" s="1112" t="s">
        <v>1004</v>
      </c>
      <c r="AA11" s="1109" t="s">
        <v>1700</v>
      </c>
      <c r="AB11" s="1109" t="s">
        <v>1004</v>
      </c>
      <c r="AC11" s="1109" t="s">
        <v>1700</v>
      </c>
      <c r="AD11" s="1109" t="s">
        <v>1004</v>
      </c>
      <c r="AE11" s="1109" t="s">
        <v>1700</v>
      </c>
      <c r="AF11" s="1110" t="s">
        <v>1004</v>
      </c>
      <c r="AG11" s="1109" t="s">
        <v>1700</v>
      </c>
      <c r="AH11" s="1110" t="s">
        <v>1004</v>
      </c>
      <c r="AI11" s="1109" t="s">
        <v>1700</v>
      </c>
      <c r="AJ11" s="1110" t="s">
        <v>1004</v>
      </c>
      <c r="AK11" s="1109" t="s">
        <v>1700</v>
      </c>
      <c r="AL11" s="1110" t="s">
        <v>1004</v>
      </c>
      <c r="AM11" s="1109" t="s">
        <v>1700</v>
      </c>
      <c r="AN11" s="1110" t="s">
        <v>1004</v>
      </c>
      <c r="AO11" s="1113"/>
      <c r="AP11" s="1114"/>
      <c r="AQ11" s="1109" t="s">
        <v>1700</v>
      </c>
      <c r="AR11" s="1110" t="s">
        <v>1004</v>
      </c>
      <c r="AS11" s="1115"/>
      <c r="AT11" s="1109" t="s">
        <v>1700</v>
      </c>
      <c r="AU11" s="1110" t="s">
        <v>1004</v>
      </c>
      <c r="AV11" s="1109" t="s">
        <v>1700</v>
      </c>
      <c r="AW11" s="1110" t="s">
        <v>1004</v>
      </c>
      <c r="AX11" s="1109" t="s">
        <v>1700</v>
      </c>
      <c r="AY11" s="1112" t="s">
        <v>1004</v>
      </c>
      <c r="AZ11" s="1109" t="s">
        <v>1700</v>
      </c>
      <c r="BA11" s="1110" t="s">
        <v>1004</v>
      </c>
      <c r="BB11" s="1109" t="s">
        <v>1700</v>
      </c>
      <c r="BC11" s="1110" t="s">
        <v>1004</v>
      </c>
      <c r="BD11" s="1109" t="s">
        <v>1700</v>
      </c>
      <c r="BE11" s="1110" t="s">
        <v>1004</v>
      </c>
      <c r="BF11" s="1109" t="s">
        <v>1700</v>
      </c>
      <c r="BG11" s="1110" t="s">
        <v>1004</v>
      </c>
      <c r="BH11" s="1093"/>
      <c r="BI11" s="1114"/>
      <c r="BJ11" s="1109" t="s">
        <v>1700</v>
      </c>
      <c r="BK11" s="1110" t="s">
        <v>1004</v>
      </c>
      <c r="BL11" s="1116" t="s">
        <v>964</v>
      </c>
      <c r="BM11" s="1109" t="s">
        <v>1700</v>
      </c>
      <c r="BN11" s="1110" t="s">
        <v>1004</v>
      </c>
      <c r="BO11" s="1110" t="s">
        <v>964</v>
      </c>
      <c r="BP11" s="1109" t="s">
        <v>1700</v>
      </c>
      <c r="BQ11" s="1110" t="s">
        <v>1004</v>
      </c>
      <c r="BR11" s="1109" t="s">
        <v>1700</v>
      </c>
      <c r="BS11" s="1110" t="s">
        <v>1004</v>
      </c>
      <c r="BT11" s="1109" t="s">
        <v>1700</v>
      </c>
      <c r="BU11" s="1110" t="s">
        <v>1004</v>
      </c>
      <c r="BV11" s="1109" t="s">
        <v>1700</v>
      </c>
      <c r="BW11" s="1110" t="s">
        <v>1004</v>
      </c>
      <c r="BX11" s="1109" t="s">
        <v>1700</v>
      </c>
      <c r="BY11" s="1110" t="s">
        <v>1004</v>
      </c>
      <c r="BZ11" s="1109" t="s">
        <v>1700</v>
      </c>
      <c r="CA11" s="1110" t="s">
        <v>1004</v>
      </c>
      <c r="CB11" s="1117" t="s">
        <v>964</v>
      </c>
      <c r="CF11" s="1118"/>
      <c r="CG11" s="1118"/>
      <c r="CH11" s="1119"/>
      <c r="CI11" s="1119"/>
      <c r="CJ11" s="1015"/>
      <c r="CK11" s="1015"/>
      <c r="CL11" s="1118"/>
      <c r="CM11" s="1118"/>
      <c r="CN11" s="1118"/>
      <c r="CO11" s="1118"/>
      <c r="CP11" s="1015"/>
      <c r="CQ11" s="1015"/>
      <c r="CR11" s="1118"/>
      <c r="CS11" s="1118"/>
      <c r="CT11" s="1118"/>
    </row>
    <row r="12" spans="1:98" s="686" customFormat="1" ht="10.5">
      <c r="A12" s="364" t="s">
        <v>612</v>
      </c>
      <c r="B12" s="1120" t="s">
        <v>540</v>
      </c>
      <c r="C12" s="1121">
        <f aca="true" t="shared" si="0" ref="C12:D15">E12+G12+I12+K12</f>
        <v>5730</v>
      </c>
      <c r="D12" s="1121">
        <f t="shared" si="0"/>
        <v>8175.5</v>
      </c>
      <c r="E12" s="1121"/>
      <c r="F12" s="1121"/>
      <c r="G12" s="1121">
        <v>5440</v>
      </c>
      <c r="H12" s="1121">
        <v>7729.5</v>
      </c>
      <c r="I12" s="1121">
        <v>290</v>
      </c>
      <c r="J12" s="1121">
        <v>446</v>
      </c>
      <c r="K12" s="1121"/>
      <c r="L12" s="1121"/>
      <c r="M12" s="1121">
        <v>150</v>
      </c>
      <c r="N12" s="1121">
        <v>178</v>
      </c>
      <c r="O12" s="1121">
        <f aca="true" t="shared" si="1" ref="O12:P15">Q12+S12+W12+Y12+AA12+AC12</f>
        <v>7125</v>
      </c>
      <c r="P12" s="1121">
        <f t="shared" si="1"/>
        <v>5970.2</v>
      </c>
      <c r="Q12" s="1122">
        <v>1000</v>
      </c>
      <c r="R12" s="1122">
        <v>236.4</v>
      </c>
      <c r="S12" s="1123"/>
      <c r="T12" s="1123"/>
      <c r="U12" s="364" t="s">
        <v>612</v>
      </c>
      <c r="V12" s="1120" t="s">
        <v>540</v>
      </c>
      <c r="W12" s="1122">
        <v>6100</v>
      </c>
      <c r="X12" s="1122">
        <v>5693.8</v>
      </c>
      <c r="Y12" s="1122"/>
      <c r="Z12" s="1122"/>
      <c r="AA12" s="1122">
        <v>25</v>
      </c>
      <c r="AB12" s="1122">
        <v>40</v>
      </c>
      <c r="AC12" s="1122"/>
      <c r="AD12" s="1122"/>
      <c r="AE12" s="1124">
        <f aca="true" t="shared" si="2" ref="AE12:AF15">C12+M12+O12</f>
        <v>13005</v>
      </c>
      <c r="AF12" s="1124">
        <f>D12+N12+P12</f>
        <v>14323.7</v>
      </c>
      <c r="AG12" s="1122">
        <v>290</v>
      </c>
      <c r="AH12" s="1122">
        <v>612.5</v>
      </c>
      <c r="AI12" s="1122">
        <v>50</v>
      </c>
      <c r="AJ12" s="1122"/>
      <c r="AK12" s="371">
        <v>410</v>
      </c>
      <c r="AL12" s="1123">
        <v>4097.9</v>
      </c>
      <c r="AM12" s="1122">
        <f aca="true" t="shared" si="3" ref="AM12:AN36">AG12+AI12+AK12</f>
        <v>750</v>
      </c>
      <c r="AN12" s="1122">
        <f t="shared" si="3"/>
        <v>4710.4</v>
      </c>
      <c r="AO12" s="364" t="s">
        <v>612</v>
      </c>
      <c r="AP12" s="1120" t="s">
        <v>540</v>
      </c>
      <c r="AQ12" s="1124">
        <f aca="true" t="shared" si="4" ref="AQ12:AR15">AE12+AM12</f>
        <v>13755</v>
      </c>
      <c r="AR12" s="1124">
        <f>AF12+AN12</f>
        <v>19034.1</v>
      </c>
      <c r="AS12" s="1124">
        <f>AR12/AQ12*100</f>
        <v>138.37949836423118</v>
      </c>
      <c r="AT12" s="1121"/>
      <c r="AU12" s="1121"/>
      <c r="AV12" s="1121"/>
      <c r="AW12" s="1121"/>
      <c r="AX12" s="1122"/>
      <c r="AY12" s="364"/>
      <c r="AZ12" s="1122"/>
      <c r="BA12" s="1122"/>
      <c r="BB12" s="1122"/>
      <c r="BC12" s="1122"/>
      <c r="BD12" s="1122"/>
      <c r="BE12" s="1122"/>
      <c r="BF12" s="364"/>
      <c r="BG12" s="364"/>
      <c r="BH12" s="686" t="s">
        <v>612</v>
      </c>
      <c r="BI12" s="706" t="s">
        <v>540</v>
      </c>
      <c r="BJ12" s="689">
        <f>AT12+AV12+AX12+AZ12+BB12+BD12+BF12</f>
        <v>0</v>
      </c>
      <c r="BK12" s="689">
        <f>AU12+AW12+AY12+BA12+BC12+BE12+BG12</f>
        <v>0</v>
      </c>
      <c r="BL12" s="1125"/>
      <c r="BM12" s="689">
        <f aca="true" t="shared" si="5" ref="BM12:BN15">AQ12+BJ12</f>
        <v>13755</v>
      </c>
      <c r="BN12" s="689">
        <f>AR12+BK12</f>
        <v>19034.1</v>
      </c>
      <c r="BO12" s="689">
        <f>BN12/BM12*100</f>
        <v>138.37949836423118</v>
      </c>
      <c r="BP12" s="1126">
        <v>1550</v>
      </c>
      <c r="BQ12" s="689">
        <v>2592.5</v>
      </c>
      <c r="BR12" s="689">
        <v>2000</v>
      </c>
      <c r="BS12" s="1127">
        <v>3876.7</v>
      </c>
      <c r="BT12" s="1121"/>
      <c r="BU12" s="1121"/>
      <c r="BV12" s="1121">
        <v>590</v>
      </c>
      <c r="BW12" s="1121">
        <v>620.9</v>
      </c>
      <c r="BX12" s="1121">
        <f>BP12+BR12+BT12+BV12</f>
        <v>4140</v>
      </c>
      <c r="BY12" s="1121">
        <f>BQ12+BS12+BU12+BW12</f>
        <v>7090.099999999999</v>
      </c>
      <c r="BZ12" s="1121">
        <f>BM12+BX12</f>
        <v>17895</v>
      </c>
      <c r="CA12" s="1121">
        <f>BN12+BY12</f>
        <v>26124.199999999997</v>
      </c>
      <c r="CB12" s="1121">
        <f>CA12/BZ12*100</f>
        <v>145.9860296172115</v>
      </c>
      <c r="CC12" s="1121"/>
      <c r="CF12" s="1121"/>
      <c r="CG12" s="1121"/>
      <c r="CH12" s="364"/>
      <c r="CI12" s="1120"/>
      <c r="CJ12" s="364"/>
      <c r="CK12" s="364"/>
      <c r="CL12" s="1122"/>
      <c r="CM12" s="1122"/>
      <c r="CN12" s="1122"/>
      <c r="CO12" s="1122"/>
      <c r="CP12" s="364"/>
      <c r="CQ12" s="364"/>
      <c r="CR12" s="1122"/>
      <c r="CS12" s="1122"/>
      <c r="CT12" s="1122"/>
    </row>
    <row r="13" spans="1:98" s="686" customFormat="1" ht="10.5">
      <c r="A13" s="364" t="s">
        <v>613</v>
      </c>
      <c r="B13" s="1120" t="s">
        <v>229</v>
      </c>
      <c r="C13" s="1121">
        <f t="shared" si="0"/>
        <v>5045</v>
      </c>
      <c r="D13" s="1121">
        <f t="shared" si="0"/>
        <v>8911.1</v>
      </c>
      <c r="E13" s="1121"/>
      <c r="F13" s="1121"/>
      <c r="G13" s="1121">
        <v>5000</v>
      </c>
      <c r="H13" s="1121">
        <v>8864</v>
      </c>
      <c r="I13" s="1121">
        <v>45</v>
      </c>
      <c r="J13" s="1121">
        <v>47.1</v>
      </c>
      <c r="K13" s="1121"/>
      <c r="L13" s="1121"/>
      <c r="M13" s="1121"/>
      <c r="N13" s="1121">
        <v>80</v>
      </c>
      <c r="O13" s="1121">
        <f t="shared" si="1"/>
        <v>8284.5</v>
      </c>
      <c r="P13" s="1121">
        <f t="shared" si="1"/>
        <v>11297.6</v>
      </c>
      <c r="Q13" s="1122">
        <v>916.5</v>
      </c>
      <c r="R13" s="1122">
        <v>408.3</v>
      </c>
      <c r="S13" s="1123">
        <v>1000</v>
      </c>
      <c r="T13" s="1123">
        <v>5033.2</v>
      </c>
      <c r="U13" s="364" t="s">
        <v>613</v>
      </c>
      <c r="V13" s="1120" t="s">
        <v>229</v>
      </c>
      <c r="W13" s="1122">
        <v>5568</v>
      </c>
      <c r="X13" s="1122">
        <v>5465.4</v>
      </c>
      <c r="Y13" s="1122"/>
      <c r="Z13" s="1122">
        <v>5</v>
      </c>
      <c r="AA13" s="1122"/>
      <c r="AB13" s="1122"/>
      <c r="AC13" s="1122">
        <v>800</v>
      </c>
      <c r="AD13" s="1122">
        <v>385.7</v>
      </c>
      <c r="AE13" s="1122">
        <f t="shared" si="2"/>
        <v>13329.5</v>
      </c>
      <c r="AF13" s="1122">
        <f t="shared" si="2"/>
        <v>20288.7</v>
      </c>
      <c r="AG13" s="1122">
        <v>330</v>
      </c>
      <c r="AH13" s="1122">
        <v>428.6</v>
      </c>
      <c r="AI13" s="1122">
        <v>50</v>
      </c>
      <c r="AJ13" s="1122">
        <v>20.3</v>
      </c>
      <c r="AK13" s="371">
        <v>416.5</v>
      </c>
      <c r="AL13" s="1123">
        <v>274.2</v>
      </c>
      <c r="AM13" s="1122">
        <f t="shared" si="3"/>
        <v>796.5</v>
      </c>
      <c r="AN13" s="1122">
        <f t="shared" si="3"/>
        <v>723.1</v>
      </c>
      <c r="AO13" s="364" t="s">
        <v>613</v>
      </c>
      <c r="AP13" s="1120" t="s">
        <v>229</v>
      </c>
      <c r="AQ13" s="1122">
        <f t="shared" si="4"/>
        <v>14126</v>
      </c>
      <c r="AR13" s="1122">
        <f t="shared" si="4"/>
        <v>21011.8</v>
      </c>
      <c r="AS13" s="1122">
        <f aca="true" t="shared" si="6" ref="AS13:AS36">AR13/AQ13*100</f>
        <v>148.74557553447542</v>
      </c>
      <c r="AT13" s="1121"/>
      <c r="AU13" s="1121"/>
      <c r="AV13" s="1121"/>
      <c r="AW13" s="1121"/>
      <c r="AX13" s="1122"/>
      <c r="AY13" s="364"/>
      <c r="AZ13" s="1122"/>
      <c r="BA13" s="1122"/>
      <c r="BB13" s="1122"/>
      <c r="BC13" s="1122"/>
      <c r="BD13" s="1122"/>
      <c r="BE13" s="1122"/>
      <c r="BF13" s="364"/>
      <c r="BG13" s="364"/>
      <c r="BH13" s="686" t="s">
        <v>613</v>
      </c>
      <c r="BI13" s="706" t="s">
        <v>229</v>
      </c>
      <c r="BJ13" s="689">
        <f aca="true" t="shared" si="7" ref="BJ13:BK34">AT13+AV13+AX13+AZ13+BB13+BD13+BF13</f>
        <v>0</v>
      </c>
      <c r="BK13" s="689">
        <f t="shared" si="7"/>
        <v>0</v>
      </c>
      <c r="BL13" s="1125"/>
      <c r="BM13" s="689">
        <f t="shared" si="5"/>
        <v>14126</v>
      </c>
      <c r="BN13" s="689">
        <f>AR13+BK13</f>
        <v>21011.8</v>
      </c>
      <c r="BO13" s="689">
        <f aca="true" t="shared" si="8" ref="BO13:BO37">BN13/BM13*100</f>
        <v>148.74557553447542</v>
      </c>
      <c r="BP13" s="1126">
        <v>1200</v>
      </c>
      <c r="BQ13" s="689">
        <v>1928</v>
      </c>
      <c r="BR13" s="689">
        <v>2000</v>
      </c>
      <c r="BS13" s="1127">
        <v>695.8</v>
      </c>
      <c r="BT13" s="1121"/>
      <c r="BU13" s="1121"/>
      <c r="BV13" s="1121">
        <v>290</v>
      </c>
      <c r="BW13" s="1121">
        <v>331.9</v>
      </c>
      <c r="BX13" s="1121">
        <f aca="true" t="shared" si="9" ref="BX13:BY35">BP13+BR13+BT13+BV13</f>
        <v>3490</v>
      </c>
      <c r="BY13" s="1121">
        <f t="shared" si="9"/>
        <v>2955.7000000000003</v>
      </c>
      <c r="BZ13" s="1121">
        <f aca="true" t="shared" si="10" ref="BZ13:CA35">BM13+BX13</f>
        <v>17616</v>
      </c>
      <c r="CA13" s="1121">
        <f t="shared" si="10"/>
        <v>23967.5</v>
      </c>
      <c r="CB13" s="1121">
        <f aca="true" t="shared" si="11" ref="CB13:CB37">CA13/BZ13*100</f>
        <v>136.0552906448683</v>
      </c>
      <c r="CC13" s="1121"/>
      <c r="CF13" s="1121"/>
      <c r="CG13" s="1121"/>
      <c r="CH13" s="364"/>
      <c r="CI13" s="1120"/>
      <c r="CJ13" s="364"/>
      <c r="CK13" s="364"/>
      <c r="CL13" s="1122"/>
      <c r="CM13" s="1122"/>
      <c r="CN13" s="1122"/>
      <c r="CO13" s="1122"/>
      <c r="CP13" s="364"/>
      <c r="CQ13" s="364"/>
      <c r="CR13" s="1122"/>
      <c r="CS13" s="1122"/>
      <c r="CT13" s="1122"/>
    </row>
    <row r="14" spans="1:98" s="686" customFormat="1" ht="10.5">
      <c r="A14" s="364" t="s">
        <v>614</v>
      </c>
      <c r="B14" s="1120" t="s">
        <v>230</v>
      </c>
      <c r="C14" s="1121">
        <f t="shared" si="0"/>
        <v>1515</v>
      </c>
      <c r="D14" s="1121">
        <f t="shared" si="0"/>
        <v>2858.2</v>
      </c>
      <c r="E14" s="1121"/>
      <c r="F14" s="1121"/>
      <c r="G14" s="1121">
        <v>1440</v>
      </c>
      <c r="H14" s="1121">
        <v>2838.2</v>
      </c>
      <c r="I14" s="1121">
        <v>75</v>
      </c>
      <c r="J14" s="1121">
        <v>20</v>
      </c>
      <c r="K14" s="1121"/>
      <c r="L14" s="1121"/>
      <c r="M14" s="1121">
        <v>100</v>
      </c>
      <c r="N14" s="1121">
        <v>116</v>
      </c>
      <c r="O14" s="1121">
        <f t="shared" si="1"/>
        <v>4200</v>
      </c>
      <c r="P14" s="1121">
        <f t="shared" si="1"/>
        <v>6643.6</v>
      </c>
      <c r="Q14" s="1122">
        <v>400</v>
      </c>
      <c r="R14" s="1122">
        <v>725.3</v>
      </c>
      <c r="S14" s="1123"/>
      <c r="T14" s="1123"/>
      <c r="U14" s="364" t="s">
        <v>614</v>
      </c>
      <c r="V14" s="1120" t="s">
        <v>230</v>
      </c>
      <c r="W14" s="1122">
        <v>3800</v>
      </c>
      <c r="X14" s="1122">
        <v>5602.6</v>
      </c>
      <c r="Y14" s="1122"/>
      <c r="Z14" s="1122"/>
      <c r="AA14" s="1122"/>
      <c r="AB14" s="1122">
        <v>16.5</v>
      </c>
      <c r="AC14" s="1122"/>
      <c r="AD14" s="1122">
        <v>299.2</v>
      </c>
      <c r="AE14" s="1122">
        <f t="shared" si="2"/>
        <v>5815</v>
      </c>
      <c r="AF14" s="1122">
        <f t="shared" si="2"/>
        <v>9617.8</v>
      </c>
      <c r="AG14" s="1122">
        <v>260</v>
      </c>
      <c r="AH14" s="1122">
        <v>38</v>
      </c>
      <c r="AI14" s="1122">
        <v>50</v>
      </c>
      <c r="AJ14" s="1122">
        <v>15</v>
      </c>
      <c r="AK14" s="371">
        <v>225</v>
      </c>
      <c r="AL14" s="1123"/>
      <c r="AM14" s="1122">
        <f t="shared" si="3"/>
        <v>535</v>
      </c>
      <c r="AN14" s="1122">
        <f t="shared" si="3"/>
        <v>53</v>
      </c>
      <c r="AO14" s="364" t="s">
        <v>614</v>
      </c>
      <c r="AP14" s="1120"/>
      <c r="AQ14" s="1122">
        <f t="shared" si="4"/>
        <v>6350</v>
      </c>
      <c r="AR14" s="1122">
        <f t="shared" si="4"/>
        <v>9670.8</v>
      </c>
      <c r="AS14" s="1122">
        <f t="shared" si="6"/>
        <v>152.29606299212597</v>
      </c>
      <c r="AT14" s="1121"/>
      <c r="AU14" s="1121"/>
      <c r="AV14" s="1121"/>
      <c r="AW14" s="1121"/>
      <c r="AX14" s="1122"/>
      <c r="AY14" s="364"/>
      <c r="AZ14" s="1122"/>
      <c r="BA14" s="1122"/>
      <c r="BB14" s="1122"/>
      <c r="BC14" s="1122"/>
      <c r="BD14" s="1122"/>
      <c r="BE14" s="1122"/>
      <c r="BF14" s="364"/>
      <c r="BG14" s="364"/>
      <c r="BH14" s="686" t="s">
        <v>614</v>
      </c>
      <c r="BI14" s="706" t="s">
        <v>230</v>
      </c>
      <c r="BJ14" s="689">
        <f t="shared" si="7"/>
        <v>0</v>
      </c>
      <c r="BK14" s="689">
        <f t="shared" si="7"/>
        <v>0</v>
      </c>
      <c r="BL14" s="1125"/>
      <c r="BM14" s="689">
        <f t="shared" si="5"/>
        <v>6350</v>
      </c>
      <c r="BN14" s="689">
        <f t="shared" si="5"/>
        <v>9670.8</v>
      </c>
      <c r="BO14" s="689">
        <f t="shared" si="8"/>
        <v>152.29606299212597</v>
      </c>
      <c r="BP14" s="1126">
        <v>600</v>
      </c>
      <c r="BQ14" s="689">
        <v>919.6</v>
      </c>
      <c r="BR14" s="689">
        <v>400</v>
      </c>
      <c r="BS14" s="1127">
        <v>405</v>
      </c>
      <c r="BT14" s="1121"/>
      <c r="BU14" s="1121"/>
      <c r="BV14" s="1121">
        <v>170</v>
      </c>
      <c r="BW14" s="1121">
        <v>292.8</v>
      </c>
      <c r="BX14" s="1121">
        <f t="shared" si="9"/>
        <v>1170</v>
      </c>
      <c r="BY14" s="1121">
        <f t="shared" si="9"/>
        <v>1617.3999999999999</v>
      </c>
      <c r="BZ14" s="1121">
        <f t="shared" si="10"/>
        <v>7520</v>
      </c>
      <c r="CA14" s="1121">
        <f t="shared" si="10"/>
        <v>11288.199999999999</v>
      </c>
      <c r="CB14" s="1121">
        <f t="shared" si="11"/>
        <v>150.10904255319147</v>
      </c>
      <c r="CC14" s="1121"/>
      <c r="CF14" s="1121"/>
      <c r="CG14" s="1121"/>
      <c r="CH14" s="364"/>
      <c r="CI14" s="1120"/>
      <c r="CJ14" s="364"/>
      <c r="CK14" s="364"/>
      <c r="CL14" s="1122"/>
      <c r="CM14" s="1122"/>
      <c r="CN14" s="1122"/>
      <c r="CO14" s="1122"/>
      <c r="CP14" s="364"/>
      <c r="CQ14" s="364"/>
      <c r="CR14" s="1122"/>
      <c r="CS14" s="1122"/>
      <c r="CT14" s="1122"/>
    </row>
    <row r="15" spans="1:98" s="686" customFormat="1" ht="10.5">
      <c r="A15" s="364" t="s">
        <v>615</v>
      </c>
      <c r="B15" s="1120" t="s">
        <v>231</v>
      </c>
      <c r="C15" s="1121">
        <f t="shared" si="0"/>
        <v>5592</v>
      </c>
      <c r="D15" s="1121">
        <f t="shared" si="0"/>
        <v>4862.7</v>
      </c>
      <c r="E15" s="1121"/>
      <c r="F15" s="1121"/>
      <c r="G15" s="1121">
        <v>5300</v>
      </c>
      <c r="H15" s="1121">
        <v>4546.7</v>
      </c>
      <c r="I15" s="1121">
        <v>292</v>
      </c>
      <c r="J15" s="1121">
        <v>316</v>
      </c>
      <c r="K15" s="1121"/>
      <c r="L15" s="1121"/>
      <c r="M15" s="1121">
        <v>235</v>
      </c>
      <c r="N15" s="1121">
        <v>338</v>
      </c>
      <c r="O15" s="1121">
        <f t="shared" si="1"/>
        <v>7948.4</v>
      </c>
      <c r="P15" s="1121">
        <f t="shared" si="1"/>
        <v>12104.100000000002</v>
      </c>
      <c r="Q15" s="1122">
        <v>1000</v>
      </c>
      <c r="R15" s="1122">
        <v>460.8</v>
      </c>
      <c r="S15" s="1123">
        <v>198.4</v>
      </c>
      <c r="T15" s="1123">
        <v>2426.8</v>
      </c>
      <c r="U15" s="364" t="s">
        <v>615</v>
      </c>
      <c r="V15" s="1120" t="s">
        <v>231</v>
      </c>
      <c r="W15" s="1122">
        <v>6400</v>
      </c>
      <c r="X15" s="1122">
        <v>7435.8</v>
      </c>
      <c r="Y15" s="1122"/>
      <c r="Z15" s="1122"/>
      <c r="AA15" s="1122"/>
      <c r="AB15" s="1122"/>
      <c r="AC15" s="1122">
        <v>350</v>
      </c>
      <c r="AD15" s="1122">
        <v>1780.7</v>
      </c>
      <c r="AE15" s="1122">
        <f t="shared" si="2"/>
        <v>13775.4</v>
      </c>
      <c r="AF15" s="1122">
        <f t="shared" si="2"/>
        <v>17304.800000000003</v>
      </c>
      <c r="AG15" s="1122">
        <v>300</v>
      </c>
      <c r="AH15" s="1122">
        <v>294.6</v>
      </c>
      <c r="AI15" s="1122">
        <v>50</v>
      </c>
      <c r="AJ15" s="1122"/>
      <c r="AK15" s="371">
        <v>320</v>
      </c>
      <c r="AL15" s="1123">
        <v>768.9</v>
      </c>
      <c r="AM15" s="1122">
        <f t="shared" si="3"/>
        <v>670</v>
      </c>
      <c r="AN15" s="1122">
        <f t="shared" si="3"/>
        <v>1063.5</v>
      </c>
      <c r="AO15" s="364" t="s">
        <v>615</v>
      </c>
      <c r="AP15" s="1120" t="s">
        <v>231</v>
      </c>
      <c r="AQ15" s="1122">
        <f t="shared" si="4"/>
        <v>14445.4</v>
      </c>
      <c r="AR15" s="1122">
        <f t="shared" si="4"/>
        <v>18368.300000000003</v>
      </c>
      <c r="AS15" s="1122">
        <f t="shared" si="6"/>
        <v>127.15674193861024</v>
      </c>
      <c r="AT15" s="1121"/>
      <c r="AU15" s="1121"/>
      <c r="AV15" s="1121"/>
      <c r="AW15" s="1121"/>
      <c r="AX15" s="1122"/>
      <c r="AY15" s="364"/>
      <c r="AZ15" s="1122"/>
      <c r="BA15" s="1122"/>
      <c r="BB15" s="1128"/>
      <c r="BC15" s="1128"/>
      <c r="BD15" s="1122"/>
      <c r="BE15" s="1122"/>
      <c r="BF15" s="364"/>
      <c r="BG15" s="364"/>
      <c r="BH15" s="686" t="s">
        <v>615</v>
      </c>
      <c r="BI15" s="706" t="s">
        <v>231</v>
      </c>
      <c r="BJ15" s="689">
        <f t="shared" si="7"/>
        <v>0</v>
      </c>
      <c r="BK15" s="689">
        <f t="shared" si="7"/>
        <v>0</v>
      </c>
      <c r="BL15" s="1125"/>
      <c r="BM15" s="689">
        <f t="shared" si="5"/>
        <v>14445.4</v>
      </c>
      <c r="BN15" s="689">
        <f t="shared" si="5"/>
        <v>18368.300000000003</v>
      </c>
      <c r="BO15" s="689">
        <f t="shared" si="8"/>
        <v>127.15674193861024</v>
      </c>
      <c r="BP15" s="1126">
        <v>750</v>
      </c>
      <c r="BQ15" s="689">
        <v>697.4</v>
      </c>
      <c r="BR15" s="689">
        <v>950</v>
      </c>
      <c r="BS15" s="1127">
        <v>651</v>
      </c>
      <c r="BT15" s="1121"/>
      <c r="BU15" s="1121"/>
      <c r="BV15" s="1121">
        <v>660</v>
      </c>
      <c r="BW15" s="1121">
        <v>514.3</v>
      </c>
      <c r="BX15" s="1121">
        <f t="shared" si="9"/>
        <v>2360</v>
      </c>
      <c r="BY15" s="1121">
        <f t="shared" si="9"/>
        <v>1862.7</v>
      </c>
      <c r="BZ15" s="1121">
        <f t="shared" si="10"/>
        <v>16805.4</v>
      </c>
      <c r="CA15" s="1121">
        <f t="shared" si="10"/>
        <v>20231.000000000004</v>
      </c>
      <c r="CB15" s="1121">
        <f t="shared" si="11"/>
        <v>120.38392421483573</v>
      </c>
      <c r="CC15" s="1121"/>
      <c r="CF15" s="1121"/>
      <c r="CG15" s="1121"/>
      <c r="CH15" s="364"/>
      <c r="CI15" s="1120"/>
      <c r="CJ15" s="364"/>
      <c r="CK15" s="364"/>
      <c r="CL15" s="1122"/>
      <c r="CM15" s="1122"/>
      <c r="CN15" s="1122"/>
      <c r="CO15" s="1122"/>
      <c r="CP15" s="364"/>
      <c r="CQ15" s="364"/>
      <c r="CR15" s="1122"/>
      <c r="CS15" s="1122"/>
      <c r="CT15" s="1122"/>
    </row>
    <row r="16" spans="1:98" s="686" customFormat="1" ht="10.5">
      <c r="A16" s="364"/>
      <c r="B16" s="1120"/>
      <c r="C16" s="1121"/>
      <c r="D16" s="1121"/>
      <c r="E16" s="1121"/>
      <c r="F16" s="1121"/>
      <c r="G16" s="1128"/>
      <c r="H16" s="1128"/>
      <c r="I16" s="1128"/>
      <c r="J16" s="1128"/>
      <c r="K16" s="1121"/>
      <c r="L16" s="1128"/>
      <c r="M16" s="1121"/>
      <c r="N16" s="1128"/>
      <c r="O16" s="1121"/>
      <c r="P16" s="1121"/>
      <c r="Q16" s="1122"/>
      <c r="R16" s="1122"/>
      <c r="S16" s="1068"/>
      <c r="T16" s="1068"/>
      <c r="U16" s="364"/>
      <c r="V16" s="1120"/>
      <c r="W16" s="1122"/>
      <c r="X16" s="1128"/>
      <c r="Y16" s="1122"/>
      <c r="Z16" s="1128"/>
      <c r="AA16" s="1128"/>
      <c r="AB16" s="1128"/>
      <c r="AC16" s="1128"/>
      <c r="AD16" s="1128"/>
      <c r="AE16" s="1122"/>
      <c r="AF16" s="1122"/>
      <c r="AG16" s="1128"/>
      <c r="AH16" s="1128"/>
      <c r="AI16" s="1128"/>
      <c r="AJ16" s="1122"/>
      <c r="AK16" s="371"/>
      <c r="AL16" s="1068"/>
      <c r="AM16" s="1122"/>
      <c r="AN16" s="1122"/>
      <c r="AO16" s="364"/>
      <c r="AP16" s="1120"/>
      <c r="AQ16" s="1122"/>
      <c r="AR16" s="1122"/>
      <c r="AS16" s="1122"/>
      <c r="AT16" s="1128"/>
      <c r="AU16" s="1128"/>
      <c r="AV16" s="1121"/>
      <c r="AW16" s="1128"/>
      <c r="AX16" s="1122"/>
      <c r="AY16" s="364"/>
      <c r="AZ16" s="1128"/>
      <c r="BA16" s="1128"/>
      <c r="BB16" s="1122"/>
      <c r="BC16" s="1122"/>
      <c r="BD16" s="1128"/>
      <c r="BE16" s="1122"/>
      <c r="BF16" s="364"/>
      <c r="BG16" s="364"/>
      <c r="BI16" s="706"/>
      <c r="BJ16" s="689"/>
      <c r="BK16" s="689"/>
      <c r="BL16" s="1125"/>
      <c r="BM16" s="689"/>
      <c r="BN16" s="689"/>
      <c r="BO16" s="689"/>
      <c r="BP16" s="1126"/>
      <c r="BR16" s="689"/>
      <c r="BS16" s="1127"/>
      <c r="BT16" s="1121"/>
      <c r="BU16" s="1121"/>
      <c r="BV16" s="1121"/>
      <c r="BW16" s="1121"/>
      <c r="BX16" s="1121"/>
      <c r="BY16" s="1121"/>
      <c r="BZ16" s="1121"/>
      <c r="CA16" s="1121"/>
      <c r="CB16" s="1121"/>
      <c r="CC16" s="1121"/>
      <c r="CF16" s="1121"/>
      <c r="CG16" s="1128"/>
      <c r="CH16" s="364"/>
      <c r="CI16" s="1120"/>
      <c r="CJ16" s="364"/>
      <c r="CK16" s="364"/>
      <c r="CL16" s="1128"/>
      <c r="CM16" s="1128"/>
      <c r="CN16" s="1128"/>
      <c r="CO16" s="1128"/>
      <c r="CP16" s="364"/>
      <c r="CQ16" s="364"/>
      <c r="CR16" s="1122"/>
      <c r="CS16" s="1122"/>
      <c r="CT16" s="1122"/>
    </row>
    <row r="17" spans="1:98" s="686" customFormat="1" ht="10.5">
      <c r="A17" s="364" t="s">
        <v>616</v>
      </c>
      <c r="B17" s="1120" t="s">
        <v>232</v>
      </c>
      <c r="C17" s="1121">
        <f aca="true" t="shared" si="12" ref="C17:D20">E17+G17+I17+K17</f>
        <v>4012</v>
      </c>
      <c r="D17" s="1121">
        <f>F17+H17+J17+L17</f>
        <v>6140.5</v>
      </c>
      <c r="E17" s="1121"/>
      <c r="F17" s="1121"/>
      <c r="G17" s="1121">
        <v>3832</v>
      </c>
      <c r="H17" s="1121">
        <v>5645.5</v>
      </c>
      <c r="I17" s="1121">
        <v>180</v>
      </c>
      <c r="J17" s="1121">
        <v>495</v>
      </c>
      <c r="K17" s="1121"/>
      <c r="L17" s="1121"/>
      <c r="M17" s="1121">
        <v>180</v>
      </c>
      <c r="N17" s="1121">
        <v>4</v>
      </c>
      <c r="O17" s="1121">
        <f aca="true" t="shared" si="13" ref="O17:P20">Q17+S17+W17+Y17+AA17+AC17</f>
        <v>7784.4</v>
      </c>
      <c r="P17" s="1121">
        <f t="shared" si="13"/>
        <v>6852</v>
      </c>
      <c r="Q17" s="1122">
        <v>1000</v>
      </c>
      <c r="R17" s="1122">
        <v>612.8</v>
      </c>
      <c r="S17" s="1123">
        <v>1200</v>
      </c>
      <c r="T17" s="1123">
        <v>932.5</v>
      </c>
      <c r="U17" s="364" t="s">
        <v>616</v>
      </c>
      <c r="V17" s="1120" t="s">
        <v>232</v>
      </c>
      <c r="W17" s="1122">
        <v>5259.4</v>
      </c>
      <c r="X17" s="1122">
        <v>5306.7</v>
      </c>
      <c r="Y17" s="1122"/>
      <c r="Z17" s="1122"/>
      <c r="AA17" s="1122">
        <v>80</v>
      </c>
      <c r="AB17" s="1122"/>
      <c r="AC17" s="1122">
        <v>245</v>
      </c>
      <c r="AD17" s="1122"/>
      <c r="AE17" s="1122">
        <f aca="true" t="shared" si="14" ref="AE17:AF20">C17+M17+O17</f>
        <v>11976.4</v>
      </c>
      <c r="AF17" s="1122">
        <f t="shared" si="14"/>
        <v>12996.5</v>
      </c>
      <c r="AG17" s="1122">
        <v>100</v>
      </c>
      <c r="AH17" s="1122">
        <v>340</v>
      </c>
      <c r="AI17" s="1122"/>
      <c r="AJ17" s="1122"/>
      <c r="AK17" s="371">
        <v>300</v>
      </c>
      <c r="AL17" s="1123">
        <v>200</v>
      </c>
      <c r="AM17" s="1122">
        <f t="shared" si="3"/>
        <v>400</v>
      </c>
      <c r="AN17" s="1122">
        <f t="shared" si="3"/>
        <v>540</v>
      </c>
      <c r="AO17" s="364" t="s">
        <v>616</v>
      </c>
      <c r="AP17" s="1120" t="s">
        <v>232</v>
      </c>
      <c r="AQ17" s="1122">
        <f aca="true" t="shared" si="15" ref="AQ17:AR20">AE17+AM17</f>
        <v>12376.4</v>
      </c>
      <c r="AR17" s="1122">
        <f t="shared" si="15"/>
        <v>13536.5</v>
      </c>
      <c r="AS17" s="1122">
        <f t="shared" si="6"/>
        <v>109.37348501987654</v>
      </c>
      <c r="AT17" s="1121"/>
      <c r="AU17" s="1121"/>
      <c r="AV17" s="1121"/>
      <c r="AW17" s="1121"/>
      <c r="AX17" s="1122"/>
      <c r="AY17" s="364"/>
      <c r="AZ17" s="1122"/>
      <c r="BA17" s="1122"/>
      <c r="BB17" s="1122"/>
      <c r="BC17" s="1122"/>
      <c r="BD17" s="1122"/>
      <c r="BE17" s="1122"/>
      <c r="BF17" s="364"/>
      <c r="BG17" s="364"/>
      <c r="BH17" s="686" t="s">
        <v>616</v>
      </c>
      <c r="BI17" s="706" t="s">
        <v>232</v>
      </c>
      <c r="BJ17" s="689">
        <f t="shared" si="7"/>
        <v>0</v>
      </c>
      <c r="BK17" s="689">
        <f t="shared" si="7"/>
        <v>0</v>
      </c>
      <c r="BL17" s="1125"/>
      <c r="BM17" s="689">
        <f aca="true" t="shared" si="16" ref="BM17:BN20">AQ17+BJ17</f>
        <v>12376.4</v>
      </c>
      <c r="BN17" s="689">
        <f t="shared" si="16"/>
        <v>13536.5</v>
      </c>
      <c r="BO17" s="689">
        <f t="shared" si="8"/>
        <v>109.37348501987654</v>
      </c>
      <c r="BP17" s="1126">
        <v>600</v>
      </c>
      <c r="BQ17" s="689">
        <v>765.9</v>
      </c>
      <c r="BR17" s="689">
        <v>1000</v>
      </c>
      <c r="BS17" s="1127">
        <v>1127.9</v>
      </c>
      <c r="BT17" s="1121"/>
      <c r="BU17" s="1121"/>
      <c r="BV17" s="1121">
        <v>730</v>
      </c>
      <c r="BW17" s="1121">
        <v>209.2</v>
      </c>
      <c r="BX17" s="1121">
        <f t="shared" si="9"/>
        <v>2330</v>
      </c>
      <c r="BY17" s="1121">
        <f t="shared" si="9"/>
        <v>2103</v>
      </c>
      <c r="BZ17" s="1121">
        <f t="shared" si="10"/>
        <v>14706.4</v>
      </c>
      <c r="CA17" s="1121">
        <f t="shared" si="10"/>
        <v>15639.5</v>
      </c>
      <c r="CB17" s="1121">
        <f t="shared" si="11"/>
        <v>106.34485666104554</v>
      </c>
      <c r="CC17" s="1121"/>
      <c r="CF17" s="1121"/>
      <c r="CG17" s="1121"/>
      <c r="CH17" s="364"/>
      <c r="CI17" s="1120"/>
      <c r="CJ17" s="364"/>
      <c r="CK17" s="364"/>
      <c r="CL17" s="1122"/>
      <c r="CM17" s="1122"/>
      <c r="CN17" s="1122"/>
      <c r="CO17" s="1122"/>
      <c r="CP17" s="364"/>
      <c r="CQ17" s="364"/>
      <c r="CR17" s="1122"/>
      <c r="CS17" s="1122"/>
      <c r="CT17" s="1122"/>
    </row>
    <row r="18" spans="1:98" s="686" customFormat="1" ht="10.5">
      <c r="A18" s="364" t="s">
        <v>617</v>
      </c>
      <c r="B18" s="1120" t="s">
        <v>233</v>
      </c>
      <c r="C18" s="1121">
        <f>SUM(E18,G18,I18,K18)</f>
        <v>5680</v>
      </c>
      <c r="D18" s="1121">
        <f t="shared" si="12"/>
        <v>13157.1</v>
      </c>
      <c r="E18" s="1121" t="s">
        <v>515</v>
      </c>
      <c r="F18" s="1121"/>
      <c r="G18" s="1121">
        <v>5600</v>
      </c>
      <c r="H18" s="1121">
        <v>13080.1</v>
      </c>
      <c r="I18" s="1121">
        <v>80</v>
      </c>
      <c r="J18" s="1121">
        <v>77</v>
      </c>
      <c r="K18" s="1121"/>
      <c r="L18" s="1121"/>
      <c r="M18" s="1121">
        <v>108</v>
      </c>
      <c r="N18" s="1121">
        <v>166</v>
      </c>
      <c r="O18" s="1121">
        <f t="shared" si="13"/>
        <v>7010</v>
      </c>
      <c r="P18" s="1121">
        <f t="shared" si="13"/>
        <v>13652.8</v>
      </c>
      <c r="Q18" s="1122">
        <v>1000</v>
      </c>
      <c r="R18" s="1122">
        <v>813.8</v>
      </c>
      <c r="S18" s="1123">
        <v>400</v>
      </c>
      <c r="T18" s="1123">
        <v>1650</v>
      </c>
      <c r="U18" s="364" t="s">
        <v>617</v>
      </c>
      <c r="V18" s="1120" t="s">
        <v>233</v>
      </c>
      <c r="W18" s="1122">
        <v>5550</v>
      </c>
      <c r="X18" s="1122">
        <v>10559</v>
      </c>
      <c r="Y18" s="1122"/>
      <c r="Z18" s="1122"/>
      <c r="AA18" s="1122">
        <v>60</v>
      </c>
      <c r="AB18" s="1122">
        <v>26</v>
      </c>
      <c r="AC18" s="1122"/>
      <c r="AD18" s="1122">
        <v>604</v>
      </c>
      <c r="AE18" s="1122">
        <f t="shared" si="14"/>
        <v>12798</v>
      </c>
      <c r="AF18" s="1122">
        <f t="shared" si="14"/>
        <v>26975.9</v>
      </c>
      <c r="AG18" s="1122">
        <v>265</v>
      </c>
      <c r="AH18" s="1122">
        <v>306</v>
      </c>
      <c r="AI18" s="1122">
        <v>50</v>
      </c>
      <c r="AJ18" s="1122">
        <v>50</v>
      </c>
      <c r="AK18" s="371">
        <v>450</v>
      </c>
      <c r="AL18" s="1123">
        <v>2248.6</v>
      </c>
      <c r="AM18" s="1122">
        <f t="shared" si="3"/>
        <v>765</v>
      </c>
      <c r="AN18" s="1122">
        <f t="shared" si="3"/>
        <v>2604.6</v>
      </c>
      <c r="AO18" s="364" t="s">
        <v>617</v>
      </c>
      <c r="AP18" s="1120" t="s">
        <v>233</v>
      </c>
      <c r="AQ18" s="1122">
        <f t="shared" si="15"/>
        <v>13563</v>
      </c>
      <c r="AR18" s="1122">
        <f t="shared" si="15"/>
        <v>29580.5</v>
      </c>
      <c r="AS18" s="1122">
        <f t="shared" si="6"/>
        <v>218.09702868097028</v>
      </c>
      <c r="AT18" s="1121"/>
      <c r="AU18" s="1121"/>
      <c r="AV18" s="1122"/>
      <c r="AW18" s="1121"/>
      <c r="AX18" s="1122"/>
      <c r="AY18" s="364"/>
      <c r="AZ18" s="1122"/>
      <c r="BA18" s="1122"/>
      <c r="BB18" s="1122"/>
      <c r="BC18" s="1122"/>
      <c r="BD18" s="1122"/>
      <c r="BE18" s="1122"/>
      <c r="BF18" s="364"/>
      <c r="BG18" s="364"/>
      <c r="BH18" s="686" t="s">
        <v>617</v>
      </c>
      <c r="BI18" s="706" t="s">
        <v>233</v>
      </c>
      <c r="BJ18" s="689">
        <f t="shared" si="7"/>
        <v>0</v>
      </c>
      <c r="BK18" s="689">
        <f t="shared" si="7"/>
        <v>0</v>
      </c>
      <c r="BL18" s="1125"/>
      <c r="BM18" s="689">
        <f t="shared" si="16"/>
        <v>13563</v>
      </c>
      <c r="BN18" s="689">
        <f t="shared" si="16"/>
        <v>29580.5</v>
      </c>
      <c r="BO18" s="689">
        <f t="shared" si="8"/>
        <v>218.09702868097028</v>
      </c>
      <c r="BP18" s="1126">
        <v>1000</v>
      </c>
      <c r="BQ18" s="689">
        <v>1111.3</v>
      </c>
      <c r="BR18" s="689">
        <v>625</v>
      </c>
      <c r="BS18" s="1127">
        <v>312.8</v>
      </c>
      <c r="BT18" s="1121"/>
      <c r="BU18" s="1121"/>
      <c r="BV18" s="1121">
        <v>480</v>
      </c>
      <c r="BW18" s="1121">
        <v>1131.2</v>
      </c>
      <c r="BX18" s="1121">
        <f t="shared" si="9"/>
        <v>2105</v>
      </c>
      <c r="BY18" s="1121">
        <f t="shared" si="9"/>
        <v>2555.3</v>
      </c>
      <c r="BZ18" s="1121">
        <f t="shared" si="10"/>
        <v>15668</v>
      </c>
      <c r="CA18" s="1121">
        <f t="shared" si="10"/>
        <v>32135.8</v>
      </c>
      <c r="CB18" s="1121">
        <f t="shared" si="11"/>
        <v>205.10467194281338</v>
      </c>
      <c r="CC18" s="1121"/>
      <c r="CF18" s="1122"/>
      <c r="CG18" s="1121"/>
      <c r="CH18" s="364"/>
      <c r="CI18" s="1120"/>
      <c r="CJ18" s="364"/>
      <c r="CK18" s="364"/>
      <c r="CL18" s="1122"/>
      <c r="CM18" s="1122"/>
      <c r="CN18" s="1122"/>
      <c r="CO18" s="1122"/>
      <c r="CP18" s="364"/>
      <c r="CQ18" s="364"/>
      <c r="CR18" s="1122"/>
      <c r="CS18" s="1122"/>
      <c r="CT18" s="1122"/>
    </row>
    <row r="19" spans="1:98" s="686" customFormat="1" ht="10.5">
      <c r="A19" s="364" t="s">
        <v>333</v>
      </c>
      <c r="B19" s="1120" t="s">
        <v>234</v>
      </c>
      <c r="C19" s="1121">
        <f t="shared" si="12"/>
        <v>4890</v>
      </c>
      <c r="D19" s="1121">
        <f t="shared" si="12"/>
        <v>8033.4</v>
      </c>
      <c r="E19" s="1121"/>
      <c r="F19" s="1121"/>
      <c r="G19" s="1121">
        <v>4700</v>
      </c>
      <c r="H19" s="1121">
        <v>4141.9</v>
      </c>
      <c r="I19" s="1121">
        <v>190</v>
      </c>
      <c r="J19" s="1121">
        <v>3891.5</v>
      </c>
      <c r="K19" s="1121"/>
      <c r="L19" s="1121"/>
      <c r="M19" s="1121">
        <v>100</v>
      </c>
      <c r="N19" s="1121">
        <v>160</v>
      </c>
      <c r="O19" s="1121">
        <f t="shared" si="13"/>
        <v>6092.1</v>
      </c>
      <c r="P19" s="1121">
        <f t="shared" si="13"/>
        <v>12853</v>
      </c>
      <c r="Q19" s="1122">
        <v>800</v>
      </c>
      <c r="R19" s="1122">
        <v>735.2</v>
      </c>
      <c r="S19" s="1123">
        <v>222.1</v>
      </c>
      <c r="T19" s="1123">
        <v>1381</v>
      </c>
      <c r="U19" s="364" t="s">
        <v>333</v>
      </c>
      <c r="V19" s="1120" t="s">
        <v>234</v>
      </c>
      <c r="W19" s="1122">
        <v>4820</v>
      </c>
      <c r="X19" s="1122">
        <v>10471.8</v>
      </c>
      <c r="Y19" s="1122">
        <v>50</v>
      </c>
      <c r="Z19" s="1122">
        <v>56</v>
      </c>
      <c r="AA19" s="1122"/>
      <c r="AB19" s="1122">
        <v>90</v>
      </c>
      <c r="AC19" s="1122">
        <v>200</v>
      </c>
      <c r="AD19" s="1122">
        <v>119</v>
      </c>
      <c r="AE19" s="1122">
        <f t="shared" si="14"/>
        <v>11082.1</v>
      </c>
      <c r="AF19" s="1122">
        <f t="shared" si="14"/>
        <v>21046.4</v>
      </c>
      <c r="AG19" s="1122">
        <v>265</v>
      </c>
      <c r="AH19" s="1122">
        <v>55</v>
      </c>
      <c r="AI19" s="1122">
        <v>80</v>
      </c>
      <c r="AJ19" s="1122">
        <v>80</v>
      </c>
      <c r="AK19" s="371">
        <v>470</v>
      </c>
      <c r="AL19" s="1123">
        <v>65</v>
      </c>
      <c r="AM19" s="1122">
        <f t="shared" si="3"/>
        <v>815</v>
      </c>
      <c r="AN19" s="1122">
        <f t="shared" si="3"/>
        <v>200</v>
      </c>
      <c r="AO19" s="364" t="s">
        <v>333</v>
      </c>
      <c r="AP19" s="1120" t="s">
        <v>234</v>
      </c>
      <c r="AQ19" s="1122">
        <f t="shared" si="15"/>
        <v>11897.1</v>
      </c>
      <c r="AR19" s="1122">
        <f t="shared" si="15"/>
        <v>21246.4</v>
      </c>
      <c r="AS19" s="1122">
        <f t="shared" si="6"/>
        <v>178.58469711106068</v>
      </c>
      <c r="AT19" s="1121"/>
      <c r="AU19" s="1121"/>
      <c r="AV19" s="1121"/>
      <c r="AW19" s="1121"/>
      <c r="AX19" s="1122"/>
      <c r="AY19" s="364"/>
      <c r="AZ19" s="1122"/>
      <c r="BA19" s="1122"/>
      <c r="BB19" s="1122"/>
      <c r="BC19" s="1122"/>
      <c r="BD19" s="1122"/>
      <c r="BE19" s="1122"/>
      <c r="BF19" s="364"/>
      <c r="BG19" s="364"/>
      <c r="BH19" s="686" t="s">
        <v>333</v>
      </c>
      <c r="BI19" s="706" t="s">
        <v>234</v>
      </c>
      <c r="BJ19" s="689">
        <f t="shared" si="7"/>
        <v>0</v>
      </c>
      <c r="BK19" s="689">
        <f t="shared" si="7"/>
        <v>0</v>
      </c>
      <c r="BL19" s="1125"/>
      <c r="BM19" s="689">
        <f t="shared" si="16"/>
        <v>11897.1</v>
      </c>
      <c r="BN19" s="689">
        <f t="shared" si="16"/>
        <v>21246.4</v>
      </c>
      <c r="BO19" s="689">
        <f t="shared" si="8"/>
        <v>178.58469711106068</v>
      </c>
      <c r="BP19" s="1126">
        <v>600</v>
      </c>
      <c r="BQ19" s="689">
        <v>3106.3</v>
      </c>
      <c r="BR19" s="689">
        <v>200</v>
      </c>
      <c r="BS19" s="1127">
        <v>1612.6</v>
      </c>
      <c r="BT19" s="1121"/>
      <c r="BU19" s="1121"/>
      <c r="BV19" s="1121">
        <v>340</v>
      </c>
      <c r="BW19" s="1121">
        <v>545</v>
      </c>
      <c r="BX19" s="1121">
        <f t="shared" si="9"/>
        <v>1140</v>
      </c>
      <c r="BY19" s="1121">
        <f t="shared" si="9"/>
        <v>5263.9</v>
      </c>
      <c r="BZ19" s="1121">
        <f t="shared" si="10"/>
        <v>13037.1</v>
      </c>
      <c r="CA19" s="1121">
        <f t="shared" si="10"/>
        <v>26510.300000000003</v>
      </c>
      <c r="CB19" s="1121">
        <f t="shared" si="11"/>
        <v>203.3450690721096</v>
      </c>
      <c r="CC19" s="1121"/>
      <c r="CF19" s="1121"/>
      <c r="CG19" s="1121"/>
      <c r="CH19" s="364"/>
      <c r="CI19" s="1120"/>
      <c r="CJ19" s="364"/>
      <c r="CK19" s="364"/>
      <c r="CL19" s="1122"/>
      <c r="CM19" s="1122"/>
      <c r="CN19" s="1122"/>
      <c r="CO19" s="1122"/>
      <c r="CP19" s="364"/>
      <c r="CQ19" s="364"/>
      <c r="CR19" s="1122"/>
      <c r="CS19" s="1122"/>
      <c r="CT19" s="1122"/>
    </row>
    <row r="20" spans="1:98" s="686" customFormat="1" ht="10.5">
      <c r="A20" s="364" t="s">
        <v>334</v>
      </c>
      <c r="B20" s="1120" t="s">
        <v>235</v>
      </c>
      <c r="C20" s="1121">
        <f t="shared" si="12"/>
        <v>2584</v>
      </c>
      <c r="D20" s="1121">
        <f t="shared" si="12"/>
        <v>3086</v>
      </c>
      <c r="E20" s="1121"/>
      <c r="F20" s="1121"/>
      <c r="G20" s="1121">
        <v>2500</v>
      </c>
      <c r="H20" s="1121">
        <v>2968</v>
      </c>
      <c r="I20" s="1121">
        <v>84</v>
      </c>
      <c r="J20" s="1121">
        <v>118</v>
      </c>
      <c r="K20" s="1121"/>
      <c r="L20" s="1121"/>
      <c r="M20" s="1121">
        <v>340</v>
      </c>
      <c r="N20" s="1121">
        <v>340</v>
      </c>
      <c r="O20" s="1121">
        <f t="shared" si="13"/>
        <v>7525</v>
      </c>
      <c r="P20" s="1121">
        <f t="shared" si="13"/>
        <v>2803.4</v>
      </c>
      <c r="Q20" s="1122">
        <v>650</v>
      </c>
      <c r="R20" s="1122">
        <v>396.4</v>
      </c>
      <c r="S20" s="1123">
        <v>400</v>
      </c>
      <c r="T20" s="1123">
        <v>350.2</v>
      </c>
      <c r="U20" s="364" t="s">
        <v>334</v>
      </c>
      <c r="V20" s="1120" t="s">
        <v>235</v>
      </c>
      <c r="W20" s="1122">
        <v>6100</v>
      </c>
      <c r="X20" s="1122">
        <v>1784.9</v>
      </c>
      <c r="Y20" s="1122"/>
      <c r="Z20" s="1122"/>
      <c r="AA20" s="1122">
        <v>125</v>
      </c>
      <c r="AB20" s="1122">
        <v>271.9</v>
      </c>
      <c r="AC20" s="1122">
        <v>250</v>
      </c>
      <c r="AD20" s="1122"/>
      <c r="AE20" s="1122">
        <f t="shared" si="14"/>
        <v>10449</v>
      </c>
      <c r="AF20" s="1122">
        <f t="shared" si="14"/>
        <v>6229.4</v>
      </c>
      <c r="AG20" s="1122"/>
      <c r="AH20" s="1122">
        <v>35.9</v>
      </c>
      <c r="AI20" s="1122">
        <v>60</v>
      </c>
      <c r="AJ20" s="1122">
        <v>66.3</v>
      </c>
      <c r="AK20" s="371">
        <v>200</v>
      </c>
      <c r="AL20" s="1123">
        <v>20</v>
      </c>
      <c r="AM20" s="1122">
        <f t="shared" si="3"/>
        <v>260</v>
      </c>
      <c r="AN20" s="1122">
        <f t="shared" si="3"/>
        <v>122.19999999999999</v>
      </c>
      <c r="AO20" s="364" t="s">
        <v>334</v>
      </c>
      <c r="AP20" s="1120" t="s">
        <v>235</v>
      </c>
      <c r="AQ20" s="1122">
        <f t="shared" si="15"/>
        <v>10709</v>
      </c>
      <c r="AR20" s="1122">
        <f t="shared" si="15"/>
        <v>6351.599999999999</v>
      </c>
      <c r="AS20" s="1122">
        <f t="shared" si="6"/>
        <v>59.31086002427865</v>
      </c>
      <c r="AT20" s="1121"/>
      <c r="AU20" s="1121"/>
      <c r="AV20" s="1121"/>
      <c r="AW20" s="1121"/>
      <c r="AX20" s="1122"/>
      <c r="AY20" s="364"/>
      <c r="AZ20" s="1122"/>
      <c r="BA20" s="1122"/>
      <c r="BB20" s="1128"/>
      <c r="BC20" s="1128"/>
      <c r="BD20" s="1122"/>
      <c r="BE20" s="1122"/>
      <c r="BF20" s="364"/>
      <c r="BG20" s="364"/>
      <c r="BH20" s="686" t="s">
        <v>334</v>
      </c>
      <c r="BI20" s="706" t="s">
        <v>235</v>
      </c>
      <c r="BJ20" s="689">
        <f t="shared" si="7"/>
        <v>0</v>
      </c>
      <c r="BK20" s="689">
        <f t="shared" si="7"/>
        <v>0</v>
      </c>
      <c r="BL20" s="1125"/>
      <c r="BM20" s="689">
        <f t="shared" si="16"/>
        <v>10709</v>
      </c>
      <c r="BN20" s="689">
        <f t="shared" si="16"/>
        <v>6351.599999999999</v>
      </c>
      <c r="BO20" s="689">
        <f t="shared" si="8"/>
        <v>59.31086002427865</v>
      </c>
      <c r="BP20" s="1126">
        <v>1150</v>
      </c>
      <c r="BQ20" s="689">
        <v>1668</v>
      </c>
      <c r="BR20" s="689">
        <v>400</v>
      </c>
      <c r="BS20" s="1127">
        <v>868</v>
      </c>
      <c r="BT20" s="1121"/>
      <c r="BU20" s="1121"/>
      <c r="BV20" s="1121">
        <v>340</v>
      </c>
      <c r="BW20" s="1121">
        <v>698.3</v>
      </c>
      <c r="BX20" s="1121">
        <f t="shared" si="9"/>
        <v>1890</v>
      </c>
      <c r="BY20" s="1121">
        <f t="shared" si="9"/>
        <v>3234.3</v>
      </c>
      <c r="BZ20" s="1121">
        <f t="shared" si="10"/>
        <v>12599</v>
      </c>
      <c r="CA20" s="1121">
        <f t="shared" si="10"/>
        <v>9585.9</v>
      </c>
      <c r="CB20" s="1121">
        <f t="shared" si="11"/>
        <v>76.08460988967379</v>
      </c>
      <c r="CC20" s="1121"/>
      <c r="CF20" s="1121"/>
      <c r="CG20" s="1121"/>
      <c r="CH20" s="364"/>
      <c r="CI20" s="1120"/>
      <c r="CJ20" s="364"/>
      <c r="CK20" s="364"/>
      <c r="CL20" s="1122"/>
      <c r="CM20" s="1122"/>
      <c r="CN20" s="1122"/>
      <c r="CO20" s="1122"/>
      <c r="CP20" s="364"/>
      <c r="CQ20" s="364"/>
      <c r="CR20" s="1122"/>
      <c r="CS20" s="1122"/>
      <c r="CT20" s="1122"/>
    </row>
    <row r="21" spans="1:98" s="686" customFormat="1" ht="10.5">
      <c r="A21" s="364"/>
      <c r="B21" s="1120"/>
      <c r="C21" s="1121"/>
      <c r="D21" s="1121"/>
      <c r="E21" s="1121"/>
      <c r="F21" s="1121"/>
      <c r="G21" s="1128"/>
      <c r="H21" s="1122"/>
      <c r="I21" s="1122"/>
      <c r="J21" s="1122"/>
      <c r="K21" s="1121"/>
      <c r="L21" s="1128"/>
      <c r="M21" s="1121"/>
      <c r="N21" s="1128"/>
      <c r="O21" s="1121"/>
      <c r="P21" s="1121"/>
      <c r="Q21" s="1122"/>
      <c r="R21" s="1122"/>
      <c r="S21" s="1068"/>
      <c r="T21" s="1068"/>
      <c r="U21" s="364"/>
      <c r="V21" s="1120"/>
      <c r="W21" s="1122"/>
      <c r="X21" s="1128"/>
      <c r="Y21" s="1122"/>
      <c r="Z21" s="1128"/>
      <c r="AA21" s="1128"/>
      <c r="AB21" s="1128"/>
      <c r="AC21" s="1128"/>
      <c r="AD21" s="1128"/>
      <c r="AE21" s="1122"/>
      <c r="AF21" s="1122"/>
      <c r="AG21" s="1128"/>
      <c r="AH21" s="1128"/>
      <c r="AI21" s="1128"/>
      <c r="AJ21" s="1122"/>
      <c r="AK21" s="371"/>
      <c r="AL21" s="1068"/>
      <c r="AM21" s="1122"/>
      <c r="AN21" s="1122"/>
      <c r="AO21" s="364"/>
      <c r="AP21" s="1120"/>
      <c r="AQ21" s="1122"/>
      <c r="AR21" s="1122"/>
      <c r="AS21" s="1122"/>
      <c r="AT21" s="1128"/>
      <c r="AU21" s="1128"/>
      <c r="AV21" s="1121"/>
      <c r="AW21" s="1128"/>
      <c r="AX21" s="1122"/>
      <c r="AY21" s="364"/>
      <c r="AZ21" s="1128"/>
      <c r="BA21" s="1128"/>
      <c r="BB21" s="1122"/>
      <c r="BC21" s="1122"/>
      <c r="BD21" s="1128"/>
      <c r="BE21" s="1122"/>
      <c r="BF21" s="364"/>
      <c r="BG21" s="364"/>
      <c r="BI21" s="706"/>
      <c r="BJ21" s="689"/>
      <c r="BK21" s="689"/>
      <c r="BL21" s="1125"/>
      <c r="BM21" s="689"/>
      <c r="BN21" s="689"/>
      <c r="BO21" s="689"/>
      <c r="BP21" s="1126"/>
      <c r="BS21" s="1127"/>
      <c r="BT21" s="1121"/>
      <c r="BU21" s="1121"/>
      <c r="BV21" s="1121"/>
      <c r="BW21" s="1121"/>
      <c r="BX21" s="1121"/>
      <c r="BY21" s="1121"/>
      <c r="BZ21" s="1121"/>
      <c r="CA21" s="1121"/>
      <c r="CB21" s="1121"/>
      <c r="CC21" s="1121"/>
      <c r="CF21" s="1121"/>
      <c r="CG21" s="1128"/>
      <c r="CH21" s="364"/>
      <c r="CI21" s="1120"/>
      <c r="CJ21" s="364"/>
      <c r="CK21" s="364"/>
      <c r="CL21" s="1128"/>
      <c r="CM21" s="1128"/>
      <c r="CN21" s="1128"/>
      <c r="CO21" s="1128"/>
      <c r="CP21" s="364"/>
      <c r="CQ21" s="364"/>
      <c r="CR21" s="1122"/>
      <c r="CS21" s="1122"/>
      <c r="CT21" s="1122"/>
    </row>
    <row r="22" spans="1:98" s="686" customFormat="1" ht="10.5">
      <c r="A22" s="364" t="s">
        <v>324</v>
      </c>
      <c r="B22" s="1120" t="s">
        <v>236</v>
      </c>
      <c r="C22" s="1121">
        <f aca="true" t="shared" si="17" ref="C22:D25">E22+G22+I22+K22</f>
        <v>2360</v>
      </c>
      <c r="D22" s="1121">
        <f t="shared" si="17"/>
        <v>1627.8</v>
      </c>
      <c r="E22" s="1121"/>
      <c r="F22" s="1121"/>
      <c r="G22" s="1121">
        <v>2300</v>
      </c>
      <c r="H22" s="1121">
        <v>1599.8</v>
      </c>
      <c r="I22" s="1121">
        <v>60</v>
      </c>
      <c r="J22" s="1121">
        <v>28</v>
      </c>
      <c r="K22" s="1121"/>
      <c r="L22" s="1121"/>
      <c r="M22" s="1121"/>
      <c r="N22" s="1121">
        <v>54</v>
      </c>
      <c r="O22" s="1121">
        <f aca="true" t="shared" si="18" ref="O22:P25">Q22+S22+W22+Y22+AA22+AC22</f>
        <v>9050</v>
      </c>
      <c r="P22" s="1121">
        <f t="shared" si="18"/>
        <v>31278.800000000003</v>
      </c>
      <c r="Q22" s="1122">
        <v>700</v>
      </c>
      <c r="R22" s="1122">
        <v>697.1</v>
      </c>
      <c r="S22" s="1123">
        <v>5000</v>
      </c>
      <c r="T22" s="1123">
        <v>24642.9</v>
      </c>
      <c r="U22" s="364" t="s">
        <v>324</v>
      </c>
      <c r="V22" s="1120" t="s">
        <v>236</v>
      </c>
      <c r="W22" s="1122">
        <v>3300</v>
      </c>
      <c r="X22" s="1122">
        <v>5835.4</v>
      </c>
      <c r="Y22" s="1122"/>
      <c r="Z22" s="1122"/>
      <c r="AA22" s="1122">
        <v>50</v>
      </c>
      <c r="AB22" s="1122">
        <v>86</v>
      </c>
      <c r="AC22" s="1122"/>
      <c r="AD22" s="1122">
        <v>17.4</v>
      </c>
      <c r="AE22" s="1122">
        <f aca="true" t="shared" si="19" ref="AE22:AF25">C22+M22+O22</f>
        <v>11410</v>
      </c>
      <c r="AF22" s="1122">
        <f t="shared" si="19"/>
        <v>32960.600000000006</v>
      </c>
      <c r="AG22" s="1122">
        <v>200</v>
      </c>
      <c r="AH22" s="1122"/>
      <c r="AI22" s="1122">
        <v>1000</v>
      </c>
      <c r="AJ22" s="1122">
        <v>1378.9</v>
      </c>
      <c r="AK22" s="371">
        <v>500</v>
      </c>
      <c r="AL22" s="1123">
        <v>419.2</v>
      </c>
      <c r="AM22" s="1122">
        <f t="shared" si="3"/>
        <v>1700</v>
      </c>
      <c r="AN22" s="1122">
        <f t="shared" si="3"/>
        <v>1798.1000000000001</v>
      </c>
      <c r="AO22" s="364" t="s">
        <v>324</v>
      </c>
      <c r="AP22" s="1120" t="s">
        <v>236</v>
      </c>
      <c r="AQ22" s="1122">
        <f aca="true" t="shared" si="20" ref="AQ22:AR25">AE22+AM22</f>
        <v>13110</v>
      </c>
      <c r="AR22" s="1122">
        <f t="shared" si="20"/>
        <v>34758.700000000004</v>
      </c>
      <c r="AS22" s="1122">
        <f t="shared" si="6"/>
        <v>265.1311975591152</v>
      </c>
      <c r="AT22" s="1121"/>
      <c r="AU22" s="1121"/>
      <c r="AV22" s="1121"/>
      <c r="AW22" s="1121"/>
      <c r="AX22" s="1122"/>
      <c r="AY22" s="364"/>
      <c r="AZ22" s="1122"/>
      <c r="BA22" s="1122"/>
      <c r="BB22" s="1122"/>
      <c r="BC22" s="1122"/>
      <c r="BD22" s="1122"/>
      <c r="BE22" s="1122"/>
      <c r="BF22" s="364"/>
      <c r="BG22" s="364"/>
      <c r="BH22" s="686" t="s">
        <v>324</v>
      </c>
      <c r="BI22" s="706" t="s">
        <v>236</v>
      </c>
      <c r="BJ22" s="689">
        <f t="shared" si="7"/>
        <v>0</v>
      </c>
      <c r="BK22" s="689">
        <f t="shared" si="7"/>
        <v>0</v>
      </c>
      <c r="BL22" s="1125"/>
      <c r="BM22" s="689">
        <f aca="true" t="shared" si="21" ref="BM22:BN25">AQ22+BJ22</f>
        <v>13110</v>
      </c>
      <c r="BN22" s="689">
        <f t="shared" si="21"/>
        <v>34758.700000000004</v>
      </c>
      <c r="BO22" s="689">
        <f t="shared" si="8"/>
        <v>265.1311975591152</v>
      </c>
      <c r="BP22" s="1126">
        <v>1000</v>
      </c>
      <c r="BQ22" s="689">
        <v>733.6</v>
      </c>
      <c r="BR22" s="689">
        <v>400</v>
      </c>
      <c r="BS22" s="1127">
        <v>352.8</v>
      </c>
      <c r="BT22" s="1121"/>
      <c r="BU22" s="1121"/>
      <c r="BV22" s="1121">
        <v>340</v>
      </c>
      <c r="BW22" s="1121">
        <v>655.2</v>
      </c>
      <c r="BX22" s="1121">
        <f t="shared" si="9"/>
        <v>1740</v>
      </c>
      <c r="BY22" s="1121">
        <f t="shared" si="9"/>
        <v>1741.6000000000001</v>
      </c>
      <c r="BZ22" s="1121">
        <f t="shared" si="10"/>
        <v>14850</v>
      </c>
      <c r="CA22" s="1121">
        <f t="shared" si="10"/>
        <v>36500.3</v>
      </c>
      <c r="CB22" s="1121">
        <f t="shared" si="11"/>
        <v>245.793265993266</v>
      </c>
      <c r="CC22" s="1121"/>
      <c r="CF22" s="1121"/>
      <c r="CG22" s="1121"/>
      <c r="CH22" s="364"/>
      <c r="CI22" s="1120"/>
      <c r="CJ22" s="364"/>
      <c r="CK22" s="364"/>
      <c r="CL22" s="1122"/>
      <c r="CM22" s="1122"/>
      <c r="CN22" s="1122"/>
      <c r="CO22" s="1122"/>
      <c r="CP22" s="364"/>
      <c r="CQ22" s="364"/>
      <c r="CR22" s="1122"/>
      <c r="CS22" s="1122"/>
      <c r="CT22" s="1122"/>
    </row>
    <row r="23" spans="1:98" s="686" customFormat="1" ht="10.5">
      <c r="A23" s="364" t="s">
        <v>325</v>
      </c>
      <c r="B23" s="1120" t="s">
        <v>237</v>
      </c>
      <c r="C23" s="1121">
        <f t="shared" si="17"/>
        <v>3670</v>
      </c>
      <c r="D23" s="1121">
        <f t="shared" si="17"/>
        <v>2015.1</v>
      </c>
      <c r="E23" s="1121"/>
      <c r="F23" s="1121"/>
      <c r="G23" s="1121">
        <v>3500</v>
      </c>
      <c r="H23" s="1121">
        <v>1779.1</v>
      </c>
      <c r="I23" s="1121">
        <v>170</v>
      </c>
      <c r="J23" s="1121">
        <v>236</v>
      </c>
      <c r="K23" s="1121"/>
      <c r="L23" s="1121"/>
      <c r="M23" s="1121">
        <v>180</v>
      </c>
      <c r="N23" s="1121">
        <v>230</v>
      </c>
      <c r="O23" s="1121">
        <f t="shared" si="18"/>
        <v>6167.6</v>
      </c>
      <c r="P23" s="1121">
        <f t="shared" si="18"/>
        <v>9673.5</v>
      </c>
      <c r="Q23" s="1122">
        <v>700</v>
      </c>
      <c r="R23" s="1122">
        <v>703.7</v>
      </c>
      <c r="S23" s="1123">
        <v>967.6</v>
      </c>
      <c r="T23" s="1123">
        <v>4200</v>
      </c>
      <c r="U23" s="364" t="s">
        <v>325</v>
      </c>
      <c r="V23" s="1120" t="s">
        <v>237</v>
      </c>
      <c r="W23" s="1122">
        <v>3500</v>
      </c>
      <c r="X23" s="1122">
        <v>4751.8</v>
      </c>
      <c r="Y23" s="1122"/>
      <c r="Z23" s="1129"/>
      <c r="AA23" s="1122"/>
      <c r="AB23" s="1122"/>
      <c r="AC23" s="1122">
        <v>1000</v>
      </c>
      <c r="AD23" s="1122">
        <v>18</v>
      </c>
      <c r="AE23" s="1122">
        <f t="shared" si="19"/>
        <v>10017.6</v>
      </c>
      <c r="AF23" s="1122">
        <f t="shared" si="19"/>
        <v>11918.6</v>
      </c>
      <c r="AG23" s="1122">
        <v>265</v>
      </c>
      <c r="AH23" s="1122">
        <v>490</v>
      </c>
      <c r="AI23" s="1122">
        <v>50</v>
      </c>
      <c r="AJ23" s="1122">
        <v>150</v>
      </c>
      <c r="AK23" s="371">
        <v>280</v>
      </c>
      <c r="AL23" s="1123">
        <v>506.4</v>
      </c>
      <c r="AM23" s="1122">
        <f t="shared" si="3"/>
        <v>595</v>
      </c>
      <c r="AN23" s="1122">
        <f t="shared" si="3"/>
        <v>1146.4</v>
      </c>
      <c r="AO23" s="364" t="s">
        <v>325</v>
      </c>
      <c r="AP23" s="1120" t="s">
        <v>237</v>
      </c>
      <c r="AQ23" s="1122">
        <f t="shared" si="20"/>
        <v>10612.6</v>
      </c>
      <c r="AR23" s="1122">
        <f t="shared" si="20"/>
        <v>13065</v>
      </c>
      <c r="AS23" s="1122">
        <f t="shared" si="6"/>
        <v>123.10838060418747</v>
      </c>
      <c r="AT23" s="1121"/>
      <c r="AU23" s="1121"/>
      <c r="AV23" s="1122"/>
      <c r="AW23" s="1121"/>
      <c r="AX23" s="1122"/>
      <c r="AY23" s="364"/>
      <c r="AZ23" s="1122"/>
      <c r="BA23" s="1122"/>
      <c r="BB23" s="1122"/>
      <c r="BC23" s="1122"/>
      <c r="BD23" s="1122"/>
      <c r="BE23" s="1122"/>
      <c r="BF23" s="364"/>
      <c r="BG23" s="364"/>
      <c r="BH23" s="686" t="s">
        <v>325</v>
      </c>
      <c r="BI23" s="706" t="s">
        <v>237</v>
      </c>
      <c r="BJ23" s="689">
        <f t="shared" si="7"/>
        <v>0</v>
      </c>
      <c r="BK23" s="689">
        <f t="shared" si="7"/>
        <v>0</v>
      </c>
      <c r="BL23" s="1125"/>
      <c r="BM23" s="689">
        <f t="shared" si="21"/>
        <v>10612.6</v>
      </c>
      <c r="BN23" s="689">
        <f t="shared" si="21"/>
        <v>13065</v>
      </c>
      <c r="BO23" s="689">
        <f t="shared" si="8"/>
        <v>123.10838060418747</v>
      </c>
      <c r="BP23" s="1126">
        <v>1000</v>
      </c>
      <c r="BQ23" s="689">
        <v>1337.6</v>
      </c>
      <c r="BR23" s="689">
        <v>1450</v>
      </c>
      <c r="BS23" s="1127">
        <v>4027.8</v>
      </c>
      <c r="BT23" s="1121"/>
      <c r="BU23" s="1121"/>
      <c r="BV23" s="1121">
        <v>340</v>
      </c>
      <c r="BW23" s="1121">
        <v>921.3</v>
      </c>
      <c r="BX23" s="1121">
        <f t="shared" si="9"/>
        <v>2790</v>
      </c>
      <c r="BY23" s="1121">
        <f t="shared" si="9"/>
        <v>6286.7</v>
      </c>
      <c r="BZ23" s="1121">
        <f t="shared" si="10"/>
        <v>13402.6</v>
      </c>
      <c r="CA23" s="1121">
        <f t="shared" si="10"/>
        <v>19351.7</v>
      </c>
      <c r="CB23" s="1121">
        <f t="shared" si="11"/>
        <v>144.38765612642322</v>
      </c>
      <c r="CC23" s="1121"/>
      <c r="CF23" s="1122"/>
      <c r="CG23" s="1121"/>
      <c r="CH23" s="364"/>
      <c r="CI23" s="1120"/>
      <c r="CJ23" s="364"/>
      <c r="CK23" s="364"/>
      <c r="CL23" s="1122"/>
      <c r="CM23" s="1122"/>
      <c r="CN23" s="1122"/>
      <c r="CO23" s="1122"/>
      <c r="CP23" s="364"/>
      <c r="CQ23" s="364"/>
      <c r="CR23" s="1122"/>
      <c r="CS23" s="1122"/>
      <c r="CT23" s="1122"/>
    </row>
    <row r="24" spans="1:98" s="686" customFormat="1" ht="10.5">
      <c r="A24" s="364" t="s">
        <v>585</v>
      </c>
      <c r="B24" s="1120" t="s">
        <v>238</v>
      </c>
      <c r="C24" s="1121">
        <f t="shared" si="17"/>
        <v>3275</v>
      </c>
      <c r="D24" s="1121">
        <f t="shared" si="17"/>
        <v>4315.2</v>
      </c>
      <c r="E24" s="1121"/>
      <c r="F24" s="1121"/>
      <c r="G24" s="1121">
        <v>3200</v>
      </c>
      <c r="H24" s="1121">
        <v>4179.2</v>
      </c>
      <c r="I24" s="1121">
        <v>75</v>
      </c>
      <c r="J24" s="1121">
        <v>136</v>
      </c>
      <c r="K24" s="1121"/>
      <c r="L24" s="1121"/>
      <c r="M24" s="1121">
        <v>140</v>
      </c>
      <c r="N24" s="1121">
        <v>226</v>
      </c>
      <c r="O24" s="1121">
        <f t="shared" si="18"/>
        <v>24072.3</v>
      </c>
      <c r="P24" s="1121">
        <f t="shared" si="18"/>
        <v>24866.9</v>
      </c>
      <c r="Q24" s="1122">
        <v>490</v>
      </c>
      <c r="R24" s="1122">
        <v>392.9</v>
      </c>
      <c r="S24" s="1123">
        <v>21692.3</v>
      </c>
      <c r="T24" s="1123">
        <v>22494.8</v>
      </c>
      <c r="U24" s="364" t="s">
        <v>585</v>
      </c>
      <c r="V24" s="1120" t="s">
        <v>238</v>
      </c>
      <c r="W24" s="1122">
        <v>1890</v>
      </c>
      <c r="X24" s="1122">
        <v>1864.2</v>
      </c>
      <c r="Y24" s="1122"/>
      <c r="Z24" s="1129"/>
      <c r="AA24" s="1122"/>
      <c r="AB24" s="1122">
        <v>20</v>
      </c>
      <c r="AC24" s="1122"/>
      <c r="AD24" s="1122">
        <v>95</v>
      </c>
      <c r="AE24" s="1122">
        <f t="shared" si="19"/>
        <v>27487.3</v>
      </c>
      <c r="AF24" s="1122">
        <f t="shared" si="19"/>
        <v>29408.100000000002</v>
      </c>
      <c r="AG24" s="1122">
        <v>265</v>
      </c>
      <c r="AH24" s="1122"/>
      <c r="AI24" s="1122"/>
      <c r="AJ24" s="1122"/>
      <c r="AK24" s="371">
        <v>310</v>
      </c>
      <c r="AL24" s="1123">
        <v>0.9</v>
      </c>
      <c r="AM24" s="1122">
        <f t="shared" si="3"/>
        <v>575</v>
      </c>
      <c r="AN24" s="1122">
        <f t="shared" si="3"/>
        <v>0.9</v>
      </c>
      <c r="AO24" s="364" t="s">
        <v>585</v>
      </c>
      <c r="AP24" s="1120" t="s">
        <v>238</v>
      </c>
      <c r="AQ24" s="1122">
        <f t="shared" si="20"/>
        <v>28062.3</v>
      </c>
      <c r="AR24" s="1122">
        <f t="shared" si="20"/>
        <v>29409.000000000004</v>
      </c>
      <c r="AS24" s="1122">
        <f t="shared" si="6"/>
        <v>104.79896515966263</v>
      </c>
      <c r="AT24" s="1121"/>
      <c r="AU24" s="1121"/>
      <c r="AV24" s="1121"/>
      <c r="AW24" s="1121"/>
      <c r="AX24" s="1122"/>
      <c r="AY24" s="1122"/>
      <c r="AZ24" s="1122"/>
      <c r="BA24" s="1122"/>
      <c r="BB24" s="1122"/>
      <c r="BC24" s="1122"/>
      <c r="BD24" s="1122"/>
      <c r="BE24" s="1122"/>
      <c r="BF24" s="364"/>
      <c r="BG24" s="364"/>
      <c r="BH24" s="686" t="s">
        <v>585</v>
      </c>
      <c r="BI24" s="706" t="s">
        <v>238</v>
      </c>
      <c r="BJ24" s="689">
        <f t="shared" si="7"/>
        <v>0</v>
      </c>
      <c r="BK24" s="689">
        <f t="shared" si="7"/>
        <v>0</v>
      </c>
      <c r="BL24" s="1125"/>
      <c r="BM24" s="689">
        <f t="shared" si="21"/>
        <v>28062.3</v>
      </c>
      <c r="BN24" s="689">
        <f t="shared" si="21"/>
        <v>29409.000000000004</v>
      </c>
      <c r="BO24" s="689">
        <f t="shared" si="8"/>
        <v>104.79896515966263</v>
      </c>
      <c r="BP24" s="1126">
        <v>750</v>
      </c>
      <c r="BQ24" s="689">
        <v>714.9</v>
      </c>
      <c r="BR24" s="689">
        <v>400</v>
      </c>
      <c r="BS24" s="1127">
        <v>344.1</v>
      </c>
      <c r="BT24" s="1121"/>
      <c r="BU24" s="1121"/>
      <c r="BV24" s="1121">
        <v>340</v>
      </c>
      <c r="BW24" s="1121">
        <v>549.2</v>
      </c>
      <c r="BX24" s="1121">
        <f t="shared" si="9"/>
        <v>1490</v>
      </c>
      <c r="BY24" s="1121">
        <f t="shared" si="9"/>
        <v>1608.2</v>
      </c>
      <c r="BZ24" s="1121">
        <f t="shared" si="10"/>
        <v>29552.3</v>
      </c>
      <c r="CA24" s="1121">
        <f t="shared" si="10"/>
        <v>31017.200000000004</v>
      </c>
      <c r="CB24" s="1121">
        <f t="shared" si="11"/>
        <v>104.95697458404254</v>
      </c>
      <c r="CC24" s="1121"/>
      <c r="CF24" s="1121"/>
      <c r="CG24" s="1121"/>
      <c r="CH24" s="364"/>
      <c r="CI24" s="1120"/>
      <c r="CJ24" s="364"/>
      <c r="CK24" s="364"/>
      <c r="CL24" s="1122"/>
      <c r="CM24" s="1122"/>
      <c r="CN24" s="1122"/>
      <c r="CO24" s="1122"/>
      <c r="CP24" s="364"/>
      <c r="CQ24" s="364"/>
      <c r="CR24" s="1122"/>
      <c r="CS24" s="1122"/>
      <c r="CT24" s="1122"/>
    </row>
    <row r="25" spans="1:98" s="686" customFormat="1" ht="10.5">
      <c r="A25" s="364" t="s">
        <v>335</v>
      </c>
      <c r="B25" s="1120" t="s">
        <v>239</v>
      </c>
      <c r="C25" s="1121">
        <f t="shared" si="17"/>
        <v>4642</v>
      </c>
      <c r="D25" s="1121">
        <f t="shared" si="17"/>
        <v>3674.1</v>
      </c>
      <c r="E25" s="1121"/>
      <c r="F25" s="1121"/>
      <c r="G25" s="1121">
        <v>4600</v>
      </c>
      <c r="H25" s="1121">
        <v>3507.1</v>
      </c>
      <c r="I25" s="1121">
        <v>42</v>
      </c>
      <c r="J25" s="1121">
        <v>167</v>
      </c>
      <c r="K25" s="1121"/>
      <c r="L25" s="1121"/>
      <c r="M25" s="1121">
        <v>80</v>
      </c>
      <c r="N25" s="1121">
        <v>84</v>
      </c>
      <c r="O25" s="1121">
        <f t="shared" si="18"/>
        <v>600</v>
      </c>
      <c r="P25" s="1121">
        <f t="shared" si="18"/>
        <v>2129.5</v>
      </c>
      <c r="Q25" s="1122">
        <v>360</v>
      </c>
      <c r="R25" s="1122">
        <v>390.5</v>
      </c>
      <c r="S25" s="1123">
        <v>240</v>
      </c>
      <c r="T25" s="1123">
        <v>1569</v>
      </c>
      <c r="U25" s="364" t="s">
        <v>335</v>
      </c>
      <c r="V25" s="1120" t="s">
        <v>239</v>
      </c>
      <c r="W25" s="1122"/>
      <c r="X25" s="1122"/>
      <c r="Y25" s="1122"/>
      <c r="Z25" s="1129">
        <v>170</v>
      </c>
      <c r="AA25" s="1122"/>
      <c r="AB25" s="1122"/>
      <c r="AC25" s="1122"/>
      <c r="AD25" s="1122"/>
      <c r="AE25" s="1122">
        <f t="shared" si="19"/>
        <v>5322</v>
      </c>
      <c r="AF25" s="1122">
        <f t="shared" si="19"/>
        <v>5887.6</v>
      </c>
      <c r="AG25" s="1122">
        <v>275</v>
      </c>
      <c r="AH25" s="1122">
        <v>4.2</v>
      </c>
      <c r="AI25" s="1122"/>
      <c r="AJ25" s="1122"/>
      <c r="AK25" s="371">
        <v>400</v>
      </c>
      <c r="AL25" s="1123">
        <v>436.1</v>
      </c>
      <c r="AM25" s="1122">
        <f t="shared" si="3"/>
        <v>675</v>
      </c>
      <c r="AN25" s="1122">
        <f t="shared" si="3"/>
        <v>440.3</v>
      </c>
      <c r="AO25" s="364" t="s">
        <v>335</v>
      </c>
      <c r="AP25" s="1120" t="s">
        <v>239</v>
      </c>
      <c r="AQ25" s="1122">
        <f t="shared" si="20"/>
        <v>5997</v>
      </c>
      <c r="AR25" s="1122">
        <f t="shared" si="20"/>
        <v>6327.900000000001</v>
      </c>
      <c r="AS25" s="1122">
        <f t="shared" si="6"/>
        <v>105.51775887943973</v>
      </c>
      <c r="AT25" s="1121"/>
      <c r="AU25" s="1121"/>
      <c r="AV25" s="1121"/>
      <c r="AW25" s="1121"/>
      <c r="AX25" s="1122"/>
      <c r="AY25" s="1122"/>
      <c r="AZ25" s="1122"/>
      <c r="BA25" s="1122"/>
      <c r="BB25" s="1128"/>
      <c r="BC25" s="1128"/>
      <c r="BD25" s="1122"/>
      <c r="BE25" s="1122"/>
      <c r="BF25" s="364"/>
      <c r="BG25" s="364"/>
      <c r="BH25" s="686" t="s">
        <v>335</v>
      </c>
      <c r="BI25" s="706" t="s">
        <v>239</v>
      </c>
      <c r="BJ25" s="689">
        <f t="shared" si="7"/>
        <v>0</v>
      </c>
      <c r="BK25" s="689">
        <f t="shared" si="7"/>
        <v>0</v>
      </c>
      <c r="BL25" s="1125"/>
      <c r="BM25" s="689">
        <f t="shared" si="21"/>
        <v>5997</v>
      </c>
      <c r="BN25" s="689">
        <f t="shared" si="21"/>
        <v>6327.900000000001</v>
      </c>
      <c r="BO25" s="689">
        <f t="shared" si="8"/>
        <v>105.51775887943973</v>
      </c>
      <c r="BP25" s="1126">
        <v>1000</v>
      </c>
      <c r="BQ25" s="689">
        <v>2584.2</v>
      </c>
      <c r="BR25" s="689">
        <v>625</v>
      </c>
      <c r="BS25" s="1127">
        <v>771.7</v>
      </c>
      <c r="BT25" s="1121"/>
      <c r="BU25" s="1121"/>
      <c r="BV25" s="1121">
        <v>340</v>
      </c>
      <c r="BW25" s="1121">
        <v>722.6</v>
      </c>
      <c r="BX25" s="1121">
        <f t="shared" si="9"/>
        <v>1965</v>
      </c>
      <c r="BY25" s="1121">
        <f t="shared" si="9"/>
        <v>4078.4999999999995</v>
      </c>
      <c r="BZ25" s="1121">
        <f t="shared" si="10"/>
        <v>7962</v>
      </c>
      <c r="CA25" s="1121">
        <f t="shared" si="10"/>
        <v>10406.4</v>
      </c>
      <c r="CB25" s="1121">
        <f t="shared" si="11"/>
        <v>130.70082893745288</v>
      </c>
      <c r="CC25" s="1121"/>
      <c r="CF25" s="1121"/>
      <c r="CG25" s="1121"/>
      <c r="CH25" s="364"/>
      <c r="CI25" s="1120"/>
      <c r="CJ25" s="364"/>
      <c r="CK25" s="364"/>
      <c r="CL25" s="1122"/>
      <c r="CM25" s="1122"/>
      <c r="CN25" s="1122"/>
      <c r="CO25" s="1122"/>
      <c r="CP25" s="364"/>
      <c r="CQ25" s="364"/>
      <c r="CR25" s="1122"/>
      <c r="CS25" s="1122"/>
      <c r="CT25" s="1122"/>
    </row>
    <row r="26" spans="1:98" s="686" customFormat="1" ht="10.5">
      <c r="A26" s="364"/>
      <c r="B26" s="1120"/>
      <c r="C26" s="1121"/>
      <c r="D26" s="1121"/>
      <c r="E26" s="1121"/>
      <c r="F26" s="1121"/>
      <c r="G26" s="1128"/>
      <c r="H26" s="1128"/>
      <c r="I26" s="1128"/>
      <c r="J26" s="1128"/>
      <c r="K26" s="1121"/>
      <c r="L26" s="1128"/>
      <c r="M26" s="1121"/>
      <c r="N26" s="1128"/>
      <c r="O26" s="1121"/>
      <c r="P26" s="1121"/>
      <c r="Q26" s="1122"/>
      <c r="R26" s="1122"/>
      <c r="S26" s="1068"/>
      <c r="T26" s="1068"/>
      <c r="U26" s="364"/>
      <c r="V26" s="1120"/>
      <c r="W26" s="1122"/>
      <c r="X26" s="1128"/>
      <c r="Y26" s="1122"/>
      <c r="Z26" s="1128"/>
      <c r="AA26" s="1128"/>
      <c r="AB26" s="1128"/>
      <c r="AC26" s="1128"/>
      <c r="AD26" s="1128"/>
      <c r="AE26" s="1122"/>
      <c r="AF26" s="1122"/>
      <c r="AG26" s="1128"/>
      <c r="AH26" s="1128"/>
      <c r="AI26" s="1128"/>
      <c r="AJ26" s="1122"/>
      <c r="AK26" s="371"/>
      <c r="AL26" s="1068"/>
      <c r="AM26" s="1122"/>
      <c r="AN26" s="1122"/>
      <c r="AO26" s="364"/>
      <c r="AP26" s="1120"/>
      <c r="AQ26" s="1122"/>
      <c r="AR26" s="1122"/>
      <c r="AS26" s="1122"/>
      <c r="AT26" s="1128"/>
      <c r="AU26" s="1128"/>
      <c r="AV26" s="1121"/>
      <c r="AW26" s="1128"/>
      <c r="AX26" s="1122"/>
      <c r="AY26" s="1122"/>
      <c r="AZ26" s="1128"/>
      <c r="BA26" s="1128"/>
      <c r="BB26" s="1122"/>
      <c r="BC26" s="1122"/>
      <c r="BD26" s="1128"/>
      <c r="BE26" s="1122"/>
      <c r="BF26" s="364"/>
      <c r="BG26" s="364"/>
      <c r="BI26" s="706"/>
      <c r="BJ26" s="689"/>
      <c r="BK26" s="689"/>
      <c r="BL26" s="1125"/>
      <c r="BM26" s="689"/>
      <c r="BN26" s="689"/>
      <c r="BO26" s="689"/>
      <c r="BP26" s="1126"/>
      <c r="BR26" s="689"/>
      <c r="BS26" s="1127"/>
      <c r="BT26" s="1121"/>
      <c r="BU26" s="1121"/>
      <c r="BV26" s="1121"/>
      <c r="BW26" s="1121"/>
      <c r="BX26" s="1121"/>
      <c r="BY26" s="1121"/>
      <c r="BZ26" s="1121"/>
      <c r="CA26" s="1121"/>
      <c r="CB26" s="1121"/>
      <c r="CC26" s="1121"/>
      <c r="CF26" s="1121"/>
      <c r="CG26" s="1128"/>
      <c r="CH26" s="364"/>
      <c r="CI26" s="1120"/>
      <c r="CJ26" s="364"/>
      <c r="CK26" s="364"/>
      <c r="CL26" s="1128"/>
      <c r="CM26" s="1128"/>
      <c r="CN26" s="1128"/>
      <c r="CO26" s="1128"/>
      <c r="CP26" s="364"/>
      <c r="CQ26" s="364"/>
      <c r="CR26" s="1122"/>
      <c r="CS26" s="1122"/>
      <c r="CT26" s="1122"/>
    </row>
    <row r="27" spans="1:98" s="686" customFormat="1" ht="10.5">
      <c r="A27" s="364" t="s">
        <v>336</v>
      </c>
      <c r="B27" s="1120" t="s">
        <v>240</v>
      </c>
      <c r="C27" s="1121">
        <f aca="true" t="shared" si="22" ref="C27:D30">E27+G27+I27+K27</f>
        <v>2390</v>
      </c>
      <c r="D27" s="1121">
        <f t="shared" si="22"/>
        <v>1757.9</v>
      </c>
      <c r="E27" s="1121"/>
      <c r="F27" s="1121"/>
      <c r="G27" s="1121">
        <v>2300</v>
      </c>
      <c r="H27" s="1121">
        <v>1642.9</v>
      </c>
      <c r="I27" s="1121">
        <v>90</v>
      </c>
      <c r="J27" s="1121">
        <v>115</v>
      </c>
      <c r="K27" s="1121"/>
      <c r="L27" s="1121"/>
      <c r="M27" s="1121">
        <v>100</v>
      </c>
      <c r="N27" s="1121">
        <v>242.2</v>
      </c>
      <c r="O27" s="1121">
        <f aca="true" t="shared" si="23" ref="O27:P30">Q27+S27+W27+Y27+AA27+AC27</f>
        <v>1270</v>
      </c>
      <c r="P27" s="1121">
        <f t="shared" si="23"/>
        <v>904.6</v>
      </c>
      <c r="Q27" s="1122">
        <v>320</v>
      </c>
      <c r="R27" s="1122">
        <v>377.6</v>
      </c>
      <c r="S27" s="1123">
        <v>950</v>
      </c>
      <c r="T27" s="1123">
        <v>509</v>
      </c>
      <c r="U27" s="364" t="s">
        <v>336</v>
      </c>
      <c r="V27" s="1120" t="s">
        <v>240</v>
      </c>
      <c r="W27" s="1122"/>
      <c r="X27" s="1122"/>
      <c r="Y27" s="1122"/>
      <c r="Z27" s="1122"/>
      <c r="AA27" s="1122"/>
      <c r="AB27" s="1122">
        <v>18</v>
      </c>
      <c r="AC27" s="1122"/>
      <c r="AD27" s="1122"/>
      <c r="AE27" s="1122">
        <f aca="true" t="shared" si="24" ref="AE27:AF30">C27+M27+O27</f>
        <v>3760</v>
      </c>
      <c r="AF27" s="1122">
        <f t="shared" si="24"/>
        <v>2904.7000000000003</v>
      </c>
      <c r="AG27" s="1122">
        <v>265</v>
      </c>
      <c r="AH27" s="1122">
        <v>0.4</v>
      </c>
      <c r="AI27" s="1122">
        <v>50</v>
      </c>
      <c r="AJ27" s="1122">
        <v>30</v>
      </c>
      <c r="AK27" s="371">
        <v>270</v>
      </c>
      <c r="AL27" s="1123">
        <v>8.9</v>
      </c>
      <c r="AM27" s="1122">
        <f t="shared" si="3"/>
        <v>585</v>
      </c>
      <c r="AN27" s="1122">
        <f t="shared" si="3"/>
        <v>39.3</v>
      </c>
      <c r="AO27" s="364" t="s">
        <v>336</v>
      </c>
      <c r="AP27" s="1120" t="s">
        <v>240</v>
      </c>
      <c r="AQ27" s="1122">
        <f aca="true" t="shared" si="25" ref="AQ27:AR30">AE27+AM27</f>
        <v>4345</v>
      </c>
      <c r="AR27" s="1122">
        <f t="shared" si="25"/>
        <v>2944.0000000000005</v>
      </c>
      <c r="AS27" s="1122">
        <f t="shared" si="6"/>
        <v>67.75604142692751</v>
      </c>
      <c r="AT27" s="1121"/>
      <c r="AU27" s="1121"/>
      <c r="AV27" s="1121"/>
      <c r="AW27" s="1121"/>
      <c r="AX27" s="1122"/>
      <c r="AY27" s="1122"/>
      <c r="AZ27" s="1122"/>
      <c r="BA27" s="1122"/>
      <c r="BB27" s="1122"/>
      <c r="BC27" s="1122"/>
      <c r="BD27" s="1122"/>
      <c r="BE27" s="1122"/>
      <c r="BF27" s="364"/>
      <c r="BG27" s="364"/>
      <c r="BH27" s="686" t="s">
        <v>336</v>
      </c>
      <c r="BI27" s="706" t="s">
        <v>240</v>
      </c>
      <c r="BJ27" s="689">
        <f t="shared" si="7"/>
        <v>0</v>
      </c>
      <c r="BK27" s="689">
        <f t="shared" si="7"/>
        <v>0</v>
      </c>
      <c r="BL27" s="1125"/>
      <c r="BM27" s="689">
        <f aca="true" t="shared" si="26" ref="BM27:BN30">AQ27+BJ27</f>
        <v>4345</v>
      </c>
      <c r="BN27" s="689">
        <f t="shared" si="26"/>
        <v>2944.0000000000005</v>
      </c>
      <c r="BO27" s="689">
        <f t="shared" si="8"/>
        <v>67.75604142692751</v>
      </c>
      <c r="BP27" s="1126">
        <v>1150</v>
      </c>
      <c r="BQ27" s="689">
        <v>1787.9</v>
      </c>
      <c r="BR27" s="689">
        <v>400</v>
      </c>
      <c r="BS27" s="1127">
        <v>12.8</v>
      </c>
      <c r="BT27" s="1121"/>
      <c r="BU27" s="1121"/>
      <c r="BV27" s="1121">
        <v>590</v>
      </c>
      <c r="BW27" s="1121">
        <v>1040.3</v>
      </c>
      <c r="BX27" s="1121">
        <f t="shared" si="9"/>
        <v>2140</v>
      </c>
      <c r="BY27" s="1121">
        <f t="shared" si="9"/>
        <v>2841</v>
      </c>
      <c r="BZ27" s="1121">
        <f t="shared" si="10"/>
        <v>6485</v>
      </c>
      <c r="CA27" s="1121">
        <f t="shared" si="10"/>
        <v>5785</v>
      </c>
      <c r="CB27" s="1121">
        <f t="shared" si="11"/>
        <v>89.20585967617579</v>
      </c>
      <c r="CC27" s="1121"/>
      <c r="CF27" s="1121"/>
      <c r="CG27" s="1121"/>
      <c r="CH27" s="364"/>
      <c r="CI27" s="1120"/>
      <c r="CJ27" s="364"/>
      <c r="CK27" s="364"/>
      <c r="CL27" s="1122"/>
      <c r="CM27" s="1122"/>
      <c r="CN27" s="1122"/>
      <c r="CO27" s="1122"/>
      <c r="CP27" s="364"/>
      <c r="CQ27" s="364"/>
      <c r="CR27" s="1122"/>
      <c r="CS27" s="1122"/>
      <c r="CT27" s="1122"/>
    </row>
    <row r="28" spans="1:98" s="686" customFormat="1" ht="10.5">
      <c r="A28" s="364" t="s">
        <v>337</v>
      </c>
      <c r="B28" s="1120" t="s">
        <v>241</v>
      </c>
      <c r="C28" s="1121">
        <f t="shared" si="22"/>
        <v>4154</v>
      </c>
      <c r="D28" s="1121">
        <f t="shared" si="22"/>
        <v>6611.5</v>
      </c>
      <c r="E28" s="1121"/>
      <c r="F28" s="1121"/>
      <c r="G28" s="1121">
        <v>4080</v>
      </c>
      <c r="H28" s="1121">
        <v>6451.5</v>
      </c>
      <c r="I28" s="1121">
        <v>74</v>
      </c>
      <c r="J28" s="1121">
        <v>160</v>
      </c>
      <c r="K28" s="1121"/>
      <c r="L28" s="1121"/>
      <c r="M28" s="1121">
        <v>70</v>
      </c>
      <c r="N28" s="1121">
        <v>62</v>
      </c>
      <c r="O28" s="1121">
        <f t="shared" si="23"/>
        <v>37020</v>
      </c>
      <c r="P28" s="1121">
        <f t="shared" si="23"/>
        <v>83496.20000000001</v>
      </c>
      <c r="Q28" s="1122">
        <v>420</v>
      </c>
      <c r="R28" s="1122">
        <v>721.1</v>
      </c>
      <c r="S28" s="1123">
        <v>33500</v>
      </c>
      <c r="T28" s="1123">
        <v>79592.6</v>
      </c>
      <c r="U28" s="364" t="s">
        <v>337</v>
      </c>
      <c r="V28" s="1120" t="s">
        <v>241</v>
      </c>
      <c r="W28" s="1122">
        <v>3000</v>
      </c>
      <c r="X28" s="1122">
        <v>2622.5</v>
      </c>
      <c r="Y28" s="1122"/>
      <c r="Z28" s="1122"/>
      <c r="AA28" s="1122"/>
      <c r="AB28" s="1122"/>
      <c r="AC28" s="1122">
        <v>100</v>
      </c>
      <c r="AD28" s="1122">
        <v>560</v>
      </c>
      <c r="AE28" s="1122">
        <f t="shared" si="24"/>
        <v>41244</v>
      </c>
      <c r="AF28" s="1122">
        <f t="shared" si="24"/>
        <v>90169.70000000001</v>
      </c>
      <c r="AG28" s="1122">
        <v>265</v>
      </c>
      <c r="AH28" s="1122">
        <v>100</v>
      </c>
      <c r="AI28" s="1122">
        <v>50</v>
      </c>
      <c r="AJ28" s="1122"/>
      <c r="AK28" s="371">
        <v>410</v>
      </c>
      <c r="AL28" s="1123">
        <v>471.9</v>
      </c>
      <c r="AM28" s="1122">
        <f t="shared" si="3"/>
        <v>725</v>
      </c>
      <c r="AN28" s="1122">
        <f t="shared" si="3"/>
        <v>571.9</v>
      </c>
      <c r="AO28" s="364" t="s">
        <v>337</v>
      </c>
      <c r="AP28" s="1120" t="s">
        <v>241</v>
      </c>
      <c r="AQ28" s="1122">
        <f>AE28+AM28</f>
        <v>41969</v>
      </c>
      <c r="AR28" s="1122">
        <f>AF28+AN28</f>
        <v>90741.6</v>
      </c>
      <c r="AS28" s="1122">
        <f t="shared" si="6"/>
        <v>216.2110128904668</v>
      </c>
      <c r="AT28" s="1121"/>
      <c r="AU28" s="1121"/>
      <c r="AV28" s="1122"/>
      <c r="AW28" s="1121"/>
      <c r="AX28" s="1122"/>
      <c r="AY28" s="1122"/>
      <c r="AZ28" s="1122"/>
      <c r="BA28" s="1122"/>
      <c r="BB28" s="1122"/>
      <c r="BC28" s="1122"/>
      <c r="BD28" s="1122"/>
      <c r="BE28" s="1122"/>
      <c r="BF28" s="364"/>
      <c r="BG28" s="364"/>
      <c r="BH28" s="686" t="s">
        <v>337</v>
      </c>
      <c r="BI28" s="706" t="s">
        <v>241</v>
      </c>
      <c r="BJ28" s="689">
        <f t="shared" si="7"/>
        <v>0</v>
      </c>
      <c r="BK28" s="689">
        <f t="shared" si="7"/>
        <v>0</v>
      </c>
      <c r="BL28" s="1125"/>
      <c r="BM28" s="689">
        <f t="shared" si="26"/>
        <v>41969</v>
      </c>
      <c r="BN28" s="689">
        <f t="shared" si="26"/>
        <v>90741.6</v>
      </c>
      <c r="BO28" s="689">
        <f t="shared" si="8"/>
        <v>216.2110128904668</v>
      </c>
      <c r="BP28" s="1126">
        <v>1150</v>
      </c>
      <c r="BQ28" s="689">
        <v>1183.2</v>
      </c>
      <c r="BR28" s="689">
        <v>400</v>
      </c>
      <c r="BS28" s="1127">
        <v>279.7</v>
      </c>
      <c r="BT28" s="1121"/>
      <c r="BU28" s="1121"/>
      <c r="BV28" s="1121">
        <v>490</v>
      </c>
      <c r="BW28" s="1121">
        <v>980</v>
      </c>
      <c r="BX28" s="1121">
        <f t="shared" si="9"/>
        <v>2040</v>
      </c>
      <c r="BY28" s="1121">
        <f t="shared" si="9"/>
        <v>2442.9</v>
      </c>
      <c r="BZ28" s="1121">
        <f t="shared" si="10"/>
        <v>44009</v>
      </c>
      <c r="CA28" s="1121">
        <f t="shared" si="10"/>
        <v>93184.5</v>
      </c>
      <c r="CB28" s="1121">
        <f t="shared" si="11"/>
        <v>211.7396441636938</v>
      </c>
      <c r="CC28" s="1121"/>
      <c r="CF28" s="1122"/>
      <c r="CG28" s="1121"/>
      <c r="CH28" s="364"/>
      <c r="CI28" s="1120"/>
      <c r="CJ28" s="364"/>
      <c r="CK28" s="364"/>
      <c r="CL28" s="1122"/>
      <c r="CM28" s="1122"/>
      <c r="CN28" s="1122"/>
      <c r="CO28" s="1122"/>
      <c r="CP28" s="364"/>
      <c r="CQ28" s="364"/>
      <c r="CR28" s="1122"/>
      <c r="CS28" s="1122"/>
      <c r="CT28" s="1122"/>
    </row>
    <row r="29" spans="1:98" s="686" customFormat="1" ht="10.5">
      <c r="A29" s="364" t="s">
        <v>338</v>
      </c>
      <c r="B29" s="1120" t="s">
        <v>242</v>
      </c>
      <c r="C29" s="1121">
        <f t="shared" si="22"/>
        <v>3162.5</v>
      </c>
      <c r="D29" s="1121">
        <f t="shared" si="22"/>
        <v>4646.5</v>
      </c>
      <c r="E29" s="1121"/>
      <c r="F29" s="1121"/>
      <c r="G29" s="1121">
        <v>3100</v>
      </c>
      <c r="H29" s="1121">
        <v>4554.5</v>
      </c>
      <c r="I29" s="1121">
        <v>62.5</v>
      </c>
      <c r="J29" s="1121">
        <v>92</v>
      </c>
      <c r="K29" s="1121"/>
      <c r="L29" s="1121"/>
      <c r="M29" s="1121"/>
      <c r="N29" s="1121">
        <v>44</v>
      </c>
      <c r="O29" s="1121">
        <f t="shared" si="23"/>
        <v>5350</v>
      </c>
      <c r="P29" s="1121">
        <f t="shared" si="23"/>
        <v>17144.199999999997</v>
      </c>
      <c r="Q29" s="1122">
        <v>850</v>
      </c>
      <c r="R29" s="1122">
        <v>917.4</v>
      </c>
      <c r="S29" s="1123"/>
      <c r="T29" s="1123">
        <v>3880</v>
      </c>
      <c r="U29" s="364" t="s">
        <v>338</v>
      </c>
      <c r="V29" s="1120" t="s">
        <v>242</v>
      </c>
      <c r="W29" s="1122">
        <v>4500</v>
      </c>
      <c r="X29" s="1122">
        <v>12246.8</v>
      </c>
      <c r="Y29" s="1122"/>
      <c r="Z29" s="1122"/>
      <c r="AA29" s="1122"/>
      <c r="AB29" s="1122"/>
      <c r="AC29" s="1122"/>
      <c r="AD29" s="1122">
        <v>100</v>
      </c>
      <c r="AE29" s="1122">
        <f t="shared" si="24"/>
        <v>8512.5</v>
      </c>
      <c r="AF29" s="1122">
        <f t="shared" si="24"/>
        <v>21834.699999999997</v>
      </c>
      <c r="AG29" s="1122">
        <v>300</v>
      </c>
      <c r="AH29" s="1122">
        <v>711</v>
      </c>
      <c r="AI29" s="1122"/>
      <c r="AJ29" s="1122"/>
      <c r="AK29" s="371">
        <v>625</v>
      </c>
      <c r="AL29" s="1123">
        <v>705</v>
      </c>
      <c r="AM29" s="1122">
        <f t="shared" si="3"/>
        <v>925</v>
      </c>
      <c r="AN29" s="1122">
        <f t="shared" si="3"/>
        <v>1416</v>
      </c>
      <c r="AO29" s="364" t="s">
        <v>338</v>
      </c>
      <c r="AP29" s="1120" t="s">
        <v>242</v>
      </c>
      <c r="AQ29" s="1122">
        <f t="shared" si="25"/>
        <v>9437.5</v>
      </c>
      <c r="AR29" s="1122">
        <f t="shared" si="25"/>
        <v>23250.699999999997</v>
      </c>
      <c r="AS29" s="1122">
        <f t="shared" si="6"/>
        <v>246.36503311258275</v>
      </c>
      <c r="AT29" s="1121"/>
      <c r="AU29" s="1121"/>
      <c r="AV29" s="1121"/>
      <c r="AW29" s="1121"/>
      <c r="AX29" s="1122"/>
      <c r="AY29" s="1122"/>
      <c r="AZ29" s="1122"/>
      <c r="BA29" s="1122"/>
      <c r="BB29" s="1122"/>
      <c r="BC29" s="1122"/>
      <c r="BD29" s="1122"/>
      <c r="BE29" s="1122"/>
      <c r="BF29" s="364"/>
      <c r="BG29" s="364"/>
      <c r="BH29" s="686" t="s">
        <v>338</v>
      </c>
      <c r="BI29" s="706" t="s">
        <v>242</v>
      </c>
      <c r="BJ29" s="689">
        <f t="shared" si="7"/>
        <v>0</v>
      </c>
      <c r="BK29" s="689">
        <f t="shared" si="7"/>
        <v>0</v>
      </c>
      <c r="BL29" s="1125"/>
      <c r="BM29" s="689">
        <f t="shared" si="26"/>
        <v>9437.5</v>
      </c>
      <c r="BN29" s="689">
        <f t="shared" si="26"/>
        <v>23250.699999999997</v>
      </c>
      <c r="BO29" s="689">
        <f t="shared" si="8"/>
        <v>246.36503311258275</v>
      </c>
      <c r="BP29" s="1126">
        <v>1150</v>
      </c>
      <c r="BQ29" s="689">
        <v>1350.8</v>
      </c>
      <c r="BR29" s="689">
        <v>1700</v>
      </c>
      <c r="BS29" s="1127">
        <v>2011</v>
      </c>
      <c r="BT29" s="1121"/>
      <c r="BU29" s="1121"/>
      <c r="BV29" s="1121">
        <v>380</v>
      </c>
      <c r="BW29" s="1121">
        <v>911.7</v>
      </c>
      <c r="BX29" s="1121">
        <f t="shared" si="9"/>
        <v>3230</v>
      </c>
      <c r="BY29" s="1121">
        <f t="shared" si="9"/>
        <v>4273.5</v>
      </c>
      <c r="BZ29" s="1121">
        <f t="shared" si="10"/>
        <v>12667.5</v>
      </c>
      <c r="CA29" s="1121">
        <f t="shared" si="10"/>
        <v>27524.199999999997</v>
      </c>
      <c r="CB29" s="1121">
        <f t="shared" si="11"/>
        <v>217.2820209196763</v>
      </c>
      <c r="CC29" s="1121"/>
      <c r="CF29" s="1121"/>
      <c r="CG29" s="1121"/>
      <c r="CH29" s="364"/>
      <c r="CI29" s="1120"/>
      <c r="CJ29" s="364"/>
      <c r="CK29" s="364"/>
      <c r="CL29" s="1122"/>
      <c r="CM29" s="1122"/>
      <c r="CN29" s="1122"/>
      <c r="CO29" s="1122"/>
      <c r="CP29" s="364"/>
      <c r="CQ29" s="364"/>
      <c r="CR29" s="1122"/>
      <c r="CS29" s="1122"/>
      <c r="CT29" s="1122"/>
    </row>
    <row r="30" spans="1:98" s="686" customFormat="1" ht="10.5">
      <c r="A30" s="364" t="s">
        <v>339</v>
      </c>
      <c r="B30" s="1120" t="s">
        <v>243</v>
      </c>
      <c r="C30" s="1121">
        <f t="shared" si="22"/>
        <v>3706</v>
      </c>
      <c r="D30" s="1121">
        <f t="shared" si="22"/>
        <v>21355.4</v>
      </c>
      <c r="E30" s="1121"/>
      <c r="F30" s="1121"/>
      <c r="G30" s="1121">
        <v>3600</v>
      </c>
      <c r="H30" s="1121">
        <v>21230.4</v>
      </c>
      <c r="I30" s="1121">
        <v>106</v>
      </c>
      <c r="J30" s="1121">
        <v>125</v>
      </c>
      <c r="K30" s="1121"/>
      <c r="L30" s="1121"/>
      <c r="M30" s="1121">
        <v>40</v>
      </c>
      <c r="N30" s="1121">
        <v>204</v>
      </c>
      <c r="O30" s="1121">
        <f t="shared" si="23"/>
        <v>35000</v>
      </c>
      <c r="P30" s="1121">
        <f t="shared" si="23"/>
        <v>36151.7</v>
      </c>
      <c r="Q30" s="1122">
        <v>600</v>
      </c>
      <c r="R30" s="1122">
        <v>629.6</v>
      </c>
      <c r="S30" s="1123">
        <v>15600</v>
      </c>
      <c r="T30" s="1123">
        <v>21895</v>
      </c>
      <c r="U30" s="364" t="s">
        <v>339</v>
      </c>
      <c r="V30" s="1120" t="s">
        <v>243</v>
      </c>
      <c r="W30" s="1122">
        <v>5200</v>
      </c>
      <c r="X30" s="1122">
        <v>6127.1</v>
      </c>
      <c r="Y30" s="1122"/>
      <c r="Z30" s="1122"/>
      <c r="AA30" s="1122">
        <v>13500</v>
      </c>
      <c r="AB30" s="1122">
        <v>7500</v>
      </c>
      <c r="AC30" s="1122">
        <v>100</v>
      </c>
      <c r="AD30" s="1122"/>
      <c r="AE30" s="1122">
        <f t="shared" si="24"/>
        <v>38746</v>
      </c>
      <c r="AF30" s="1122">
        <f t="shared" si="24"/>
        <v>57711.1</v>
      </c>
      <c r="AG30" s="1122">
        <v>280</v>
      </c>
      <c r="AH30" s="1122">
        <v>1042.8</v>
      </c>
      <c r="AI30" s="1122">
        <v>170</v>
      </c>
      <c r="AJ30" s="1122">
        <v>219.9</v>
      </c>
      <c r="AK30" s="371">
        <v>400</v>
      </c>
      <c r="AL30" s="1123">
        <v>598</v>
      </c>
      <c r="AM30" s="1122">
        <f t="shared" si="3"/>
        <v>850</v>
      </c>
      <c r="AN30" s="1122">
        <f t="shared" si="3"/>
        <v>1860.7</v>
      </c>
      <c r="AO30" s="364" t="s">
        <v>339</v>
      </c>
      <c r="AP30" s="1120" t="s">
        <v>243</v>
      </c>
      <c r="AQ30" s="1122">
        <f t="shared" si="25"/>
        <v>39596</v>
      </c>
      <c r="AR30" s="1122">
        <f t="shared" si="25"/>
        <v>59571.799999999996</v>
      </c>
      <c r="AS30" s="1122">
        <f t="shared" si="6"/>
        <v>150.44903525608646</v>
      </c>
      <c r="AT30" s="1121"/>
      <c r="AU30" s="1121"/>
      <c r="AV30" s="1121"/>
      <c r="AW30" s="1121"/>
      <c r="AX30" s="1122"/>
      <c r="AY30" s="1122"/>
      <c r="AZ30" s="1122"/>
      <c r="BA30" s="1122"/>
      <c r="BB30" s="1128"/>
      <c r="BC30" s="1128"/>
      <c r="BD30" s="1122"/>
      <c r="BE30" s="1122"/>
      <c r="BF30" s="364"/>
      <c r="BG30" s="364"/>
      <c r="BH30" s="686" t="s">
        <v>339</v>
      </c>
      <c r="BI30" s="706" t="s">
        <v>243</v>
      </c>
      <c r="BJ30" s="689">
        <f t="shared" si="7"/>
        <v>0</v>
      </c>
      <c r="BK30" s="689">
        <f t="shared" si="7"/>
        <v>0</v>
      </c>
      <c r="BL30" s="1125"/>
      <c r="BM30" s="689">
        <f t="shared" si="26"/>
        <v>39596</v>
      </c>
      <c r="BN30" s="689">
        <f t="shared" si="26"/>
        <v>59571.799999999996</v>
      </c>
      <c r="BO30" s="689">
        <f t="shared" si="8"/>
        <v>150.44903525608646</v>
      </c>
      <c r="BP30" s="1126">
        <v>1150</v>
      </c>
      <c r="BQ30" s="689">
        <v>3007.6</v>
      </c>
      <c r="BR30" s="689">
        <v>800</v>
      </c>
      <c r="BS30" s="1127">
        <v>2100.5</v>
      </c>
      <c r="BT30" s="1121"/>
      <c r="BU30" s="1121"/>
      <c r="BV30" s="1121">
        <v>380</v>
      </c>
      <c r="BW30" s="1121">
        <v>888.7</v>
      </c>
      <c r="BX30" s="1121">
        <f t="shared" si="9"/>
        <v>2330</v>
      </c>
      <c r="BY30" s="1121">
        <f t="shared" si="9"/>
        <v>5996.8</v>
      </c>
      <c r="BZ30" s="1121">
        <f t="shared" si="10"/>
        <v>41926</v>
      </c>
      <c r="CA30" s="1121">
        <f t="shared" si="10"/>
        <v>65568.59999999999</v>
      </c>
      <c r="CB30" s="1121">
        <f t="shared" si="11"/>
        <v>156.39126079282545</v>
      </c>
      <c r="CC30" s="1121"/>
      <c r="CF30" s="1121"/>
      <c r="CG30" s="1121"/>
      <c r="CH30" s="364"/>
      <c r="CI30" s="1120"/>
      <c r="CJ30" s="364"/>
      <c r="CK30" s="364"/>
      <c r="CL30" s="1122"/>
      <c r="CM30" s="1122"/>
      <c r="CN30" s="1122"/>
      <c r="CO30" s="1122"/>
      <c r="CP30" s="364"/>
      <c r="CQ30" s="364"/>
      <c r="CR30" s="1122"/>
      <c r="CS30" s="1122"/>
      <c r="CT30" s="1122"/>
    </row>
    <row r="31" spans="1:98" s="686" customFormat="1" ht="10.5">
      <c r="A31" s="364"/>
      <c r="B31" s="1120"/>
      <c r="C31" s="1121"/>
      <c r="D31" s="1121"/>
      <c r="E31" s="1121"/>
      <c r="F31" s="1121"/>
      <c r="G31" s="1128"/>
      <c r="H31" s="1128"/>
      <c r="I31" s="1128"/>
      <c r="J31" s="1128"/>
      <c r="K31" s="1121"/>
      <c r="L31" s="1128"/>
      <c r="M31" s="1121"/>
      <c r="N31" s="1128"/>
      <c r="O31" s="1121"/>
      <c r="P31" s="1121"/>
      <c r="Q31" s="1122"/>
      <c r="R31" s="1122"/>
      <c r="S31" s="1068"/>
      <c r="T31" s="1068"/>
      <c r="U31" s="364"/>
      <c r="V31" s="1120"/>
      <c r="W31" s="1122"/>
      <c r="X31" s="1128"/>
      <c r="Y31" s="1122"/>
      <c r="Z31" s="1128"/>
      <c r="AA31" s="1128"/>
      <c r="AB31" s="1128"/>
      <c r="AC31" s="1128"/>
      <c r="AD31" s="1128"/>
      <c r="AE31" s="1122"/>
      <c r="AF31" s="1122"/>
      <c r="AG31" s="1128"/>
      <c r="AH31" s="1128"/>
      <c r="AI31" s="1128"/>
      <c r="AJ31" s="1122"/>
      <c r="AK31" s="371"/>
      <c r="AL31" s="1068"/>
      <c r="AM31" s="1122"/>
      <c r="AN31" s="1122"/>
      <c r="AO31" s="364"/>
      <c r="AP31" s="1120"/>
      <c r="AQ31" s="1122"/>
      <c r="AR31" s="1122"/>
      <c r="AS31" s="1122"/>
      <c r="AT31" s="1128"/>
      <c r="AU31" s="1128"/>
      <c r="AV31" s="1121"/>
      <c r="AW31" s="1128"/>
      <c r="AX31" s="1122"/>
      <c r="AY31" s="1122"/>
      <c r="AZ31" s="1128"/>
      <c r="BA31" s="1128"/>
      <c r="BB31" s="1122"/>
      <c r="BC31" s="1122"/>
      <c r="BD31" s="1128"/>
      <c r="BE31" s="1122"/>
      <c r="BF31" s="364"/>
      <c r="BG31" s="364"/>
      <c r="BI31" s="706"/>
      <c r="BJ31" s="689"/>
      <c r="BK31" s="689"/>
      <c r="BL31" s="1125"/>
      <c r="BM31" s="689"/>
      <c r="BN31" s="689"/>
      <c r="BO31" s="689"/>
      <c r="BP31" s="1126"/>
      <c r="BS31" s="1127"/>
      <c r="BT31" s="1121"/>
      <c r="BU31" s="1121"/>
      <c r="BV31" s="1121"/>
      <c r="BW31" s="1121"/>
      <c r="BX31" s="1121"/>
      <c r="BY31" s="1121"/>
      <c r="BZ31" s="1121"/>
      <c r="CA31" s="1121"/>
      <c r="CB31" s="1121"/>
      <c r="CC31" s="1121"/>
      <c r="CF31" s="1121"/>
      <c r="CG31" s="1128"/>
      <c r="CH31" s="364"/>
      <c r="CI31" s="1120"/>
      <c r="CJ31" s="364"/>
      <c r="CK31" s="364"/>
      <c r="CL31" s="1128"/>
      <c r="CM31" s="1128"/>
      <c r="CN31" s="1128"/>
      <c r="CO31" s="1128"/>
      <c r="CP31" s="364"/>
      <c r="CQ31" s="364"/>
      <c r="CR31" s="1122"/>
      <c r="CS31" s="1122"/>
      <c r="CT31" s="1122"/>
    </row>
    <row r="32" spans="1:98" s="686" customFormat="1" ht="10.5">
      <c r="A32" s="364" t="s">
        <v>340</v>
      </c>
      <c r="B32" s="1120" t="s">
        <v>244</v>
      </c>
      <c r="C32" s="1121">
        <f aca="true" t="shared" si="27" ref="C32:D36">E32+G32+I32+K32</f>
        <v>2140</v>
      </c>
      <c r="D32" s="1121">
        <f t="shared" si="27"/>
        <v>756.7</v>
      </c>
      <c r="E32" s="1121"/>
      <c r="F32" s="1121"/>
      <c r="G32" s="1121">
        <v>2100</v>
      </c>
      <c r="H32" s="1121">
        <v>732.7</v>
      </c>
      <c r="I32" s="1121">
        <v>40</v>
      </c>
      <c r="J32" s="1121">
        <v>24</v>
      </c>
      <c r="K32" s="1121"/>
      <c r="L32" s="1121"/>
      <c r="M32" s="1121">
        <v>80</v>
      </c>
      <c r="N32" s="1121">
        <v>84</v>
      </c>
      <c r="O32" s="1121">
        <f aca="true" t="shared" si="28" ref="O32:P36">Q32+S32+W32+Y32+AA32+AC32</f>
        <v>10535.2</v>
      </c>
      <c r="P32" s="1121">
        <f t="shared" si="28"/>
        <v>18145.24</v>
      </c>
      <c r="Q32" s="1122">
        <v>1044</v>
      </c>
      <c r="R32" s="1122">
        <v>669.1</v>
      </c>
      <c r="S32" s="1123">
        <v>1200</v>
      </c>
      <c r="T32" s="1123">
        <v>1000</v>
      </c>
      <c r="U32" s="364" t="s">
        <v>340</v>
      </c>
      <c r="V32" s="1120" t="s">
        <v>244</v>
      </c>
      <c r="W32" s="1122">
        <v>7091.2</v>
      </c>
      <c r="X32" s="1122">
        <v>16230.4</v>
      </c>
      <c r="Y32" s="1122"/>
      <c r="Z32" s="1122"/>
      <c r="AA32" s="1122"/>
      <c r="AB32" s="1122">
        <v>8.74</v>
      </c>
      <c r="AC32" s="1122">
        <v>1200</v>
      </c>
      <c r="AD32" s="1122">
        <v>237</v>
      </c>
      <c r="AE32" s="1122">
        <f aca="true" t="shared" si="29" ref="AE32:AF36">C32+M32+O32</f>
        <v>12755.2</v>
      </c>
      <c r="AF32" s="1122">
        <f>D32+N32+P32</f>
        <v>18985.940000000002</v>
      </c>
      <c r="AG32" s="1122">
        <v>500</v>
      </c>
      <c r="AH32" s="1122">
        <v>2659</v>
      </c>
      <c r="AI32" s="1122">
        <v>50</v>
      </c>
      <c r="AJ32" s="1122"/>
      <c r="AK32" s="371">
        <v>550</v>
      </c>
      <c r="AL32" s="1123">
        <v>200</v>
      </c>
      <c r="AM32" s="1122">
        <f t="shared" si="3"/>
        <v>1100</v>
      </c>
      <c r="AN32" s="1122">
        <f t="shared" si="3"/>
        <v>2859</v>
      </c>
      <c r="AO32" s="364" t="s">
        <v>340</v>
      </c>
      <c r="AP32" s="1120" t="s">
        <v>244</v>
      </c>
      <c r="AQ32" s="1122">
        <f aca="true" t="shared" si="30" ref="AQ32:AR36">AE32+AM32</f>
        <v>13855.2</v>
      </c>
      <c r="AR32" s="1122">
        <f t="shared" si="30"/>
        <v>21844.940000000002</v>
      </c>
      <c r="AS32" s="1122">
        <f t="shared" si="6"/>
        <v>157.6660026560425</v>
      </c>
      <c r="AT32" s="1121"/>
      <c r="AU32" s="1121"/>
      <c r="AV32" s="1121"/>
      <c r="AW32" s="1121"/>
      <c r="AX32" s="1122"/>
      <c r="AY32" s="1122"/>
      <c r="AZ32" s="1122"/>
      <c r="BA32" s="1122"/>
      <c r="BB32" s="1122"/>
      <c r="BC32" s="1122"/>
      <c r="BD32" s="1122"/>
      <c r="BE32" s="1122"/>
      <c r="BF32" s="364"/>
      <c r="BG32" s="364"/>
      <c r="BH32" s="686" t="s">
        <v>340</v>
      </c>
      <c r="BI32" s="706" t="s">
        <v>244</v>
      </c>
      <c r="BJ32" s="689">
        <f t="shared" si="7"/>
        <v>0</v>
      </c>
      <c r="BK32" s="689">
        <f t="shared" si="7"/>
        <v>0</v>
      </c>
      <c r="BL32" s="1125"/>
      <c r="BM32" s="689">
        <f aca="true" t="shared" si="31" ref="BM32:BN36">AQ32+BJ32</f>
        <v>13855.2</v>
      </c>
      <c r="BN32" s="689">
        <f t="shared" si="31"/>
        <v>21844.940000000002</v>
      </c>
      <c r="BO32" s="689">
        <f t="shared" si="8"/>
        <v>157.6660026560425</v>
      </c>
      <c r="BP32" s="1126">
        <v>500</v>
      </c>
      <c r="BQ32" s="689">
        <v>839.2</v>
      </c>
      <c r="BR32" s="689">
        <v>200</v>
      </c>
      <c r="BS32" s="1127">
        <v>488.9</v>
      </c>
      <c r="BT32" s="1121"/>
      <c r="BU32" s="1121"/>
      <c r="BV32" s="1121">
        <v>230</v>
      </c>
      <c r="BW32" s="1121">
        <v>231.8</v>
      </c>
      <c r="BX32" s="1121">
        <f t="shared" si="9"/>
        <v>930</v>
      </c>
      <c r="BY32" s="1121">
        <f t="shared" si="9"/>
        <v>1559.8999999999999</v>
      </c>
      <c r="BZ32" s="1121">
        <f t="shared" si="10"/>
        <v>14785.2</v>
      </c>
      <c r="CA32" s="1121">
        <f t="shared" si="10"/>
        <v>23404.840000000004</v>
      </c>
      <c r="CB32" s="1121">
        <f t="shared" si="11"/>
        <v>158.29910992073155</v>
      </c>
      <c r="CC32" s="1121"/>
      <c r="CF32" s="1121"/>
      <c r="CG32" s="1121"/>
      <c r="CH32" s="364"/>
      <c r="CI32" s="1120"/>
      <c r="CJ32" s="364"/>
      <c r="CK32" s="364"/>
      <c r="CL32" s="1122"/>
      <c r="CM32" s="1122"/>
      <c r="CN32" s="1122"/>
      <c r="CO32" s="1122"/>
      <c r="CP32" s="364"/>
      <c r="CQ32" s="364"/>
      <c r="CR32" s="1122"/>
      <c r="CS32" s="1122"/>
      <c r="CT32" s="1122"/>
    </row>
    <row r="33" spans="1:98" s="686" customFormat="1" ht="10.5">
      <c r="A33" s="364" t="s">
        <v>341</v>
      </c>
      <c r="B33" s="1120" t="s">
        <v>245</v>
      </c>
      <c r="C33" s="1121">
        <f t="shared" si="27"/>
        <v>48368</v>
      </c>
      <c r="D33" s="1121">
        <f t="shared" si="27"/>
        <v>18703.6</v>
      </c>
      <c r="E33" s="1121"/>
      <c r="F33" s="1121"/>
      <c r="G33" s="1121">
        <v>44790</v>
      </c>
      <c r="H33" s="1121">
        <v>16508.6</v>
      </c>
      <c r="I33" s="1121">
        <v>3578</v>
      </c>
      <c r="J33" s="1121">
        <v>2195</v>
      </c>
      <c r="K33" s="1121"/>
      <c r="L33" s="1121"/>
      <c r="M33" s="1121"/>
      <c r="N33" s="1121">
        <v>162</v>
      </c>
      <c r="O33" s="1121">
        <f t="shared" si="28"/>
        <v>6532</v>
      </c>
      <c r="P33" s="1121">
        <f t="shared" si="28"/>
        <v>9471.2</v>
      </c>
      <c r="Q33" s="1122">
        <v>3437</v>
      </c>
      <c r="R33" s="1122">
        <v>4194.8</v>
      </c>
      <c r="S33" s="1123">
        <v>500</v>
      </c>
      <c r="T33" s="1123"/>
      <c r="U33" s="364" t="s">
        <v>341</v>
      </c>
      <c r="V33" s="1120" t="s">
        <v>245</v>
      </c>
      <c r="W33" s="1122"/>
      <c r="X33" s="1122"/>
      <c r="Y33" s="1122"/>
      <c r="Z33" s="1122"/>
      <c r="AA33" s="1122">
        <v>2200</v>
      </c>
      <c r="AB33" s="1122">
        <v>3870</v>
      </c>
      <c r="AC33" s="1122">
        <v>395</v>
      </c>
      <c r="AD33" s="1122">
        <v>1406.4</v>
      </c>
      <c r="AE33" s="1122">
        <f t="shared" si="29"/>
        <v>54900</v>
      </c>
      <c r="AF33" s="1122">
        <f>D33+N33+P33</f>
        <v>28336.8</v>
      </c>
      <c r="AG33" s="1122">
        <v>334</v>
      </c>
      <c r="AH33" s="1122">
        <v>255</v>
      </c>
      <c r="AI33" s="1122">
        <v>209</v>
      </c>
      <c r="AJ33" s="1122">
        <v>290</v>
      </c>
      <c r="AK33" s="371">
        <v>1250</v>
      </c>
      <c r="AL33" s="1123">
        <v>1584.8</v>
      </c>
      <c r="AM33" s="1122">
        <f t="shared" si="3"/>
        <v>1793</v>
      </c>
      <c r="AN33" s="1122">
        <f t="shared" si="3"/>
        <v>2129.8</v>
      </c>
      <c r="AO33" s="364" t="s">
        <v>341</v>
      </c>
      <c r="AP33" s="1120" t="s">
        <v>245</v>
      </c>
      <c r="AQ33" s="1122">
        <f t="shared" si="30"/>
        <v>56693</v>
      </c>
      <c r="AR33" s="1122">
        <f t="shared" si="30"/>
        <v>30466.6</v>
      </c>
      <c r="AS33" s="1122">
        <f t="shared" si="6"/>
        <v>53.73961512003246</v>
      </c>
      <c r="AT33" s="1121"/>
      <c r="AU33" s="1121"/>
      <c r="AV33" s="1122"/>
      <c r="AW33" s="1121"/>
      <c r="AX33" s="1122"/>
      <c r="AY33" s="1122"/>
      <c r="AZ33" s="1122"/>
      <c r="BA33" s="1122"/>
      <c r="BB33" s="1122"/>
      <c r="BC33" s="1122"/>
      <c r="BD33" s="1122"/>
      <c r="BE33" s="1122"/>
      <c r="BF33" s="364"/>
      <c r="BG33" s="364"/>
      <c r="BH33" s="686" t="s">
        <v>341</v>
      </c>
      <c r="BI33" s="706" t="s">
        <v>245</v>
      </c>
      <c r="BJ33" s="689">
        <f t="shared" si="7"/>
        <v>0</v>
      </c>
      <c r="BK33" s="689">
        <f t="shared" si="7"/>
        <v>0</v>
      </c>
      <c r="BL33" s="1125"/>
      <c r="BM33" s="689">
        <f t="shared" si="31"/>
        <v>56693</v>
      </c>
      <c r="BN33" s="689">
        <f>AR33+BK33</f>
        <v>30466.6</v>
      </c>
      <c r="BO33" s="689">
        <f t="shared" si="8"/>
        <v>53.73961512003246</v>
      </c>
      <c r="BP33" s="1126"/>
      <c r="BR33" s="689">
        <v>2000</v>
      </c>
      <c r="BS33" s="1127">
        <v>235.2</v>
      </c>
      <c r="BT33" s="1121"/>
      <c r="BU33" s="1121"/>
      <c r="BV33" s="1121">
        <v>3029.3</v>
      </c>
      <c r="BW33" s="1121">
        <v>2228.4</v>
      </c>
      <c r="BX33" s="1121">
        <f t="shared" si="9"/>
        <v>5029.3</v>
      </c>
      <c r="BY33" s="1121">
        <f>BQ33+BS33+BU33+BW33</f>
        <v>2463.6</v>
      </c>
      <c r="BZ33" s="1121">
        <f t="shared" si="10"/>
        <v>61722.3</v>
      </c>
      <c r="CA33" s="1121">
        <f t="shared" si="10"/>
        <v>32930.2</v>
      </c>
      <c r="CB33" s="1121">
        <f t="shared" si="11"/>
        <v>53.35219199543763</v>
      </c>
      <c r="CC33" s="1121"/>
      <c r="CF33" s="1122"/>
      <c r="CG33" s="1121"/>
      <c r="CH33" s="364"/>
      <c r="CI33" s="1120"/>
      <c r="CJ33" s="364"/>
      <c r="CK33" s="364"/>
      <c r="CL33" s="1122"/>
      <c r="CM33" s="1122"/>
      <c r="CN33" s="1122"/>
      <c r="CO33" s="1122"/>
      <c r="CP33" s="364"/>
      <c r="CQ33" s="364"/>
      <c r="CR33" s="1122"/>
      <c r="CS33" s="1122"/>
      <c r="CT33" s="1122"/>
    </row>
    <row r="34" spans="1:98" s="686" customFormat="1" ht="10.5">
      <c r="A34" s="364" t="s">
        <v>342</v>
      </c>
      <c r="B34" s="1120" t="s">
        <v>246</v>
      </c>
      <c r="C34" s="1121">
        <f t="shared" si="27"/>
        <v>1110</v>
      </c>
      <c r="D34" s="1121">
        <f t="shared" si="27"/>
        <v>2782</v>
      </c>
      <c r="E34" s="1121"/>
      <c r="F34" s="1121"/>
      <c r="G34" s="1121">
        <v>1020</v>
      </c>
      <c r="H34" s="1121">
        <v>2717</v>
      </c>
      <c r="I34" s="1121">
        <v>90</v>
      </c>
      <c r="J34" s="1121">
        <v>65</v>
      </c>
      <c r="K34" s="1121"/>
      <c r="L34" s="1121"/>
      <c r="M34" s="1121"/>
      <c r="N34" s="1121"/>
      <c r="O34" s="1121">
        <f t="shared" si="28"/>
        <v>3973</v>
      </c>
      <c r="P34" s="1121">
        <f t="shared" si="28"/>
        <v>4053.8399999999997</v>
      </c>
      <c r="Q34" s="1122">
        <v>625</v>
      </c>
      <c r="R34" s="1122">
        <v>528.1</v>
      </c>
      <c r="S34" s="1123">
        <v>382</v>
      </c>
      <c r="T34" s="1123">
        <v>922.4</v>
      </c>
      <c r="U34" s="364" t="s">
        <v>342</v>
      </c>
      <c r="V34" s="1120" t="s">
        <v>246</v>
      </c>
      <c r="W34" s="1122">
        <v>1566</v>
      </c>
      <c r="X34" s="1122">
        <v>2340.24</v>
      </c>
      <c r="Y34" s="1122"/>
      <c r="Z34" s="1122"/>
      <c r="AA34" s="1122">
        <v>40</v>
      </c>
      <c r="AB34" s="1122">
        <v>70</v>
      </c>
      <c r="AC34" s="1122">
        <v>1360</v>
      </c>
      <c r="AD34" s="1122">
        <v>193.1</v>
      </c>
      <c r="AE34" s="1122">
        <f t="shared" si="29"/>
        <v>5083</v>
      </c>
      <c r="AF34" s="1122">
        <f t="shared" si="29"/>
        <v>6835.84</v>
      </c>
      <c r="AG34" s="1122">
        <v>290</v>
      </c>
      <c r="AH34" s="1122">
        <v>190</v>
      </c>
      <c r="AI34" s="1122">
        <v>65.4</v>
      </c>
      <c r="AJ34" s="1122">
        <v>51</v>
      </c>
      <c r="AK34" s="371">
        <v>625</v>
      </c>
      <c r="AL34" s="1123">
        <v>314.6</v>
      </c>
      <c r="AM34" s="1122">
        <f t="shared" si="3"/>
        <v>980.4</v>
      </c>
      <c r="AN34" s="1122">
        <f t="shared" si="3"/>
        <v>555.6</v>
      </c>
      <c r="AO34" s="364" t="s">
        <v>342</v>
      </c>
      <c r="AP34" s="1120" t="s">
        <v>246</v>
      </c>
      <c r="AQ34" s="1122">
        <f t="shared" si="30"/>
        <v>6063.4</v>
      </c>
      <c r="AR34" s="1122">
        <f t="shared" si="30"/>
        <v>7391.4400000000005</v>
      </c>
      <c r="AS34" s="1122">
        <f t="shared" si="6"/>
        <v>121.9025629184946</v>
      </c>
      <c r="AT34" s="1121"/>
      <c r="AU34" s="1121"/>
      <c r="AV34" s="1121"/>
      <c r="AW34" s="1121"/>
      <c r="AX34" s="1122"/>
      <c r="AY34" s="1122"/>
      <c r="AZ34" s="1122"/>
      <c r="BA34" s="1122"/>
      <c r="BB34" s="1122"/>
      <c r="BC34" s="1122"/>
      <c r="BD34" s="1122"/>
      <c r="BE34" s="1122"/>
      <c r="BF34" s="364"/>
      <c r="BG34" s="364"/>
      <c r="BH34" s="686" t="s">
        <v>342</v>
      </c>
      <c r="BI34" s="706" t="s">
        <v>246</v>
      </c>
      <c r="BJ34" s="689">
        <f t="shared" si="7"/>
        <v>0</v>
      </c>
      <c r="BK34" s="689">
        <f>AU34+AW34+AY34+BA34+BC34+BE34+BG34</f>
        <v>0</v>
      </c>
      <c r="BL34" s="1125"/>
      <c r="BM34" s="689">
        <f t="shared" si="31"/>
        <v>6063.4</v>
      </c>
      <c r="BN34" s="689">
        <f t="shared" si="31"/>
        <v>7391.4400000000005</v>
      </c>
      <c r="BO34" s="689">
        <f t="shared" si="8"/>
        <v>121.9025629184946</v>
      </c>
      <c r="BP34" s="1126">
        <v>750</v>
      </c>
      <c r="BQ34" s="689">
        <v>707</v>
      </c>
      <c r="BR34" s="689">
        <v>200</v>
      </c>
      <c r="BT34" s="1121"/>
      <c r="BU34" s="1121"/>
      <c r="BV34" s="1121">
        <v>230</v>
      </c>
      <c r="BW34" s="1121">
        <v>284.9</v>
      </c>
      <c r="BX34" s="1121">
        <f t="shared" si="9"/>
        <v>1180</v>
      </c>
      <c r="BY34" s="1121">
        <f t="shared" si="9"/>
        <v>991.9</v>
      </c>
      <c r="BZ34" s="1121">
        <f t="shared" si="10"/>
        <v>7243.4</v>
      </c>
      <c r="CA34" s="1121">
        <f>BN34+BY34</f>
        <v>8383.34</v>
      </c>
      <c r="CB34" s="1121">
        <f t="shared" si="11"/>
        <v>115.73763702128834</v>
      </c>
      <c r="CC34" s="1121"/>
      <c r="CF34" s="1121"/>
      <c r="CG34" s="1121"/>
      <c r="CH34" s="364"/>
      <c r="CI34" s="1120"/>
      <c r="CJ34" s="364"/>
      <c r="CK34" s="364"/>
      <c r="CL34" s="1122"/>
      <c r="CM34" s="1122"/>
      <c r="CN34" s="1122"/>
      <c r="CO34" s="1122"/>
      <c r="CP34" s="364"/>
      <c r="CQ34" s="364"/>
      <c r="CR34" s="1122"/>
      <c r="CS34" s="1122"/>
      <c r="CT34" s="1122"/>
    </row>
    <row r="35" spans="1:98" s="686" customFormat="1" ht="10.5">
      <c r="A35" s="364" t="s">
        <v>1701</v>
      </c>
      <c r="B35" s="364" t="s">
        <v>1702</v>
      </c>
      <c r="C35" s="1121">
        <f t="shared" si="27"/>
        <v>825000</v>
      </c>
      <c r="D35" s="1121">
        <f t="shared" si="27"/>
        <v>692413.1000000001</v>
      </c>
      <c r="E35" s="1130">
        <v>812000</v>
      </c>
      <c r="F35" s="1130">
        <v>679004.9</v>
      </c>
      <c r="G35" s="1121"/>
      <c r="H35" s="1121">
        <v>62.4</v>
      </c>
      <c r="I35" s="1121"/>
      <c r="J35" s="1121"/>
      <c r="K35" s="1130">
        <v>13000</v>
      </c>
      <c r="L35" s="1130">
        <v>13345.8</v>
      </c>
      <c r="M35" s="1121">
        <v>30</v>
      </c>
      <c r="N35" s="1121"/>
      <c r="O35" s="1121">
        <f t="shared" si="28"/>
        <v>16580.1</v>
      </c>
      <c r="P35" s="1121">
        <f t="shared" si="28"/>
        <v>51529.5</v>
      </c>
      <c r="Q35" s="1122">
        <v>16580.1</v>
      </c>
      <c r="R35" s="1122">
        <v>51529.5</v>
      </c>
      <c r="S35" s="1123"/>
      <c r="T35" s="1123"/>
      <c r="U35" s="364" t="s">
        <v>1701</v>
      </c>
      <c r="V35" s="364" t="s">
        <v>1702</v>
      </c>
      <c r="W35" s="1122"/>
      <c r="X35" s="1122"/>
      <c r="Y35" s="1122"/>
      <c r="Z35" s="1122"/>
      <c r="AA35" s="1122"/>
      <c r="AB35" s="1122"/>
      <c r="AC35" s="1122"/>
      <c r="AD35" s="1122"/>
      <c r="AE35" s="1122">
        <f t="shared" si="29"/>
        <v>841610.1</v>
      </c>
      <c r="AF35" s="1122">
        <f>D35+N35+P35</f>
        <v>743942.6000000001</v>
      </c>
      <c r="AG35" s="1122">
        <v>34582.6</v>
      </c>
      <c r="AH35" s="1129">
        <v>69120.7</v>
      </c>
      <c r="AI35" s="1122">
        <v>23600</v>
      </c>
      <c r="AJ35" s="1122">
        <v>19708.9</v>
      </c>
      <c r="AK35" s="371">
        <v>40038.5</v>
      </c>
      <c r="AL35" s="1123">
        <v>155892.9</v>
      </c>
      <c r="AM35" s="1122">
        <f t="shared" si="3"/>
        <v>98221.1</v>
      </c>
      <c r="AN35" s="1122">
        <f t="shared" si="3"/>
        <v>244722.5</v>
      </c>
      <c r="AO35" s="364" t="s">
        <v>1701</v>
      </c>
      <c r="AP35" s="364" t="s">
        <v>1702</v>
      </c>
      <c r="AQ35" s="1122">
        <f t="shared" si="30"/>
        <v>939831.2</v>
      </c>
      <c r="AR35" s="1122">
        <f>AF35+AN35</f>
        <v>988665.1000000001</v>
      </c>
      <c r="AS35" s="1122">
        <f t="shared" si="6"/>
        <v>105.19602881879216</v>
      </c>
      <c r="AT35" s="1121">
        <v>21862</v>
      </c>
      <c r="AU35" s="1121">
        <v>46590.4</v>
      </c>
      <c r="AV35" s="1121">
        <v>200250</v>
      </c>
      <c r="AW35" s="1121">
        <v>198214.2</v>
      </c>
      <c r="AX35" s="1122">
        <v>13611.4</v>
      </c>
      <c r="AY35" s="1122">
        <v>14440.7</v>
      </c>
      <c r="AZ35" s="1122">
        <v>20000</v>
      </c>
      <c r="BA35" s="1122">
        <v>94828.7</v>
      </c>
      <c r="BB35" s="1129"/>
      <c r="BC35" s="1129">
        <v>64176.2</v>
      </c>
      <c r="BD35" s="1131">
        <v>5000</v>
      </c>
      <c r="BE35" s="1122">
        <v>400</v>
      </c>
      <c r="BF35" s="1132"/>
      <c r="BG35" s="371"/>
      <c r="BH35" s="686" t="s">
        <v>1701</v>
      </c>
      <c r="BI35" s="686" t="s">
        <v>1702</v>
      </c>
      <c r="BJ35" s="1133">
        <f>AT35+AV35+AX35+AZ35+BB35+BD35+BF35</f>
        <v>260723.4</v>
      </c>
      <c r="BK35" s="748">
        <f>AU35+AW35+AY35+BA35+BC35+BE35+BG35</f>
        <v>418650.2</v>
      </c>
      <c r="BL35" s="1134">
        <f>BK35/BJ35*100</f>
        <v>160.5725454638901</v>
      </c>
      <c r="BM35" s="689">
        <f t="shared" si="31"/>
        <v>1200554.5999999999</v>
      </c>
      <c r="BN35" s="689">
        <f>AR35+BK35</f>
        <v>1407315.3</v>
      </c>
      <c r="BO35" s="689">
        <f t="shared" si="8"/>
        <v>117.22209885331331</v>
      </c>
      <c r="BP35" s="1031">
        <v>31310</v>
      </c>
      <c r="BQ35" s="689">
        <v>40922.9</v>
      </c>
      <c r="BR35" s="689">
        <v>134890</v>
      </c>
      <c r="BS35" s="1127">
        <v>138690.2</v>
      </c>
      <c r="BT35" s="1121">
        <v>16107</v>
      </c>
      <c r="BU35" s="1130">
        <v>16107.5</v>
      </c>
      <c r="BV35" s="1121">
        <v>690</v>
      </c>
      <c r="BW35" s="1121">
        <v>1089.4</v>
      </c>
      <c r="BX35" s="1121">
        <f t="shared" si="9"/>
        <v>182997</v>
      </c>
      <c r="BY35" s="1121">
        <f t="shared" si="9"/>
        <v>196810</v>
      </c>
      <c r="BZ35" s="1121">
        <f t="shared" si="10"/>
        <v>1383551.5999999999</v>
      </c>
      <c r="CA35" s="1121">
        <f t="shared" si="10"/>
        <v>1604125.3</v>
      </c>
      <c r="CB35" s="1121">
        <f t="shared" si="11"/>
        <v>115.9425712781511</v>
      </c>
      <c r="CC35" s="1121"/>
      <c r="CF35" s="1121"/>
      <c r="CG35" s="1121"/>
      <c r="CH35" s="364"/>
      <c r="CI35" s="364"/>
      <c r="CJ35" s="364"/>
      <c r="CK35" s="364"/>
      <c r="CL35" s="1122"/>
      <c r="CM35" s="1122"/>
      <c r="CN35" s="1122"/>
      <c r="CO35" s="1122"/>
      <c r="CP35" s="364"/>
      <c r="CQ35" s="364"/>
      <c r="CR35" s="1122"/>
      <c r="CS35" s="1122"/>
      <c r="CT35" s="1122"/>
    </row>
    <row r="36" spans="1:98" s="686" customFormat="1" ht="21" customHeight="1">
      <c r="A36" s="1135" t="s">
        <v>202</v>
      </c>
      <c r="B36" s="1136" t="s">
        <v>94</v>
      </c>
      <c r="C36" s="1137">
        <f t="shared" si="27"/>
        <v>939025.5</v>
      </c>
      <c r="D36" s="1137">
        <f t="shared" si="27"/>
        <v>815883.4</v>
      </c>
      <c r="E36" s="1138">
        <f aca="true" t="shared" si="32" ref="E36:R36">SUM(E12:E35)</f>
        <v>812000</v>
      </c>
      <c r="F36" s="1139">
        <f t="shared" si="32"/>
        <v>679004.9</v>
      </c>
      <c r="G36" s="1140">
        <f>SUM(G12:G35)</f>
        <v>108402</v>
      </c>
      <c r="H36" s="1139">
        <f>SUM(H12:H35)</f>
        <v>114779.09999999998</v>
      </c>
      <c r="I36" s="1139">
        <f>SUM(I12:I35)</f>
        <v>5623.5</v>
      </c>
      <c r="J36" s="1139">
        <f>SUM(J12:J35)</f>
        <v>8753.6</v>
      </c>
      <c r="K36" s="1140">
        <f t="shared" si="32"/>
        <v>13000</v>
      </c>
      <c r="L36" s="1138">
        <f t="shared" si="32"/>
        <v>13345.8</v>
      </c>
      <c r="M36" s="1140">
        <f t="shared" si="32"/>
        <v>1933</v>
      </c>
      <c r="N36" s="1139">
        <f t="shared" si="32"/>
        <v>2774.2</v>
      </c>
      <c r="O36" s="1141">
        <f t="shared" si="28"/>
        <v>212119.6</v>
      </c>
      <c r="P36" s="1141">
        <f t="shared" si="28"/>
        <v>361021.88</v>
      </c>
      <c r="Q36" s="1139">
        <f t="shared" si="32"/>
        <v>32892.6</v>
      </c>
      <c r="R36" s="1139">
        <f t="shared" si="32"/>
        <v>66140.4</v>
      </c>
      <c r="S36" s="1139">
        <f>SUM(S12:S35)</f>
        <v>83452.4</v>
      </c>
      <c r="T36" s="1139">
        <f>SUM(T12:T35)</f>
        <v>172479.4</v>
      </c>
      <c r="U36" s="1135" t="s">
        <v>202</v>
      </c>
      <c r="V36" s="1136" t="s">
        <v>94</v>
      </c>
      <c r="W36" s="1139">
        <f aca="true" t="shared" si="33" ref="W36:AJ36">SUM(W12:W35)</f>
        <v>73644.6</v>
      </c>
      <c r="X36" s="1139">
        <f>SUM(X12:X35)</f>
        <v>104338.44000000002</v>
      </c>
      <c r="Y36" s="1139">
        <f t="shared" si="33"/>
        <v>50</v>
      </c>
      <c r="Z36" s="1139">
        <f t="shared" si="33"/>
        <v>231</v>
      </c>
      <c r="AA36" s="1139">
        <f t="shared" si="33"/>
        <v>16080</v>
      </c>
      <c r="AB36" s="1139">
        <f t="shared" si="33"/>
        <v>12017.14</v>
      </c>
      <c r="AC36" s="1139">
        <f t="shared" si="33"/>
        <v>6000</v>
      </c>
      <c r="AD36" s="1139">
        <f>SUM(AD12:AD35)</f>
        <v>5815.5</v>
      </c>
      <c r="AE36" s="1139">
        <f t="shared" si="29"/>
        <v>1153078.1</v>
      </c>
      <c r="AF36" s="1139">
        <f t="shared" si="29"/>
        <v>1179679.48</v>
      </c>
      <c r="AG36" s="1139">
        <f t="shared" si="33"/>
        <v>39631.6</v>
      </c>
      <c r="AH36" s="1139">
        <f t="shared" si="33"/>
        <v>76683.7</v>
      </c>
      <c r="AI36" s="1139">
        <f t="shared" si="33"/>
        <v>25634.4</v>
      </c>
      <c r="AJ36" s="1139">
        <f t="shared" si="33"/>
        <v>22060.300000000003</v>
      </c>
      <c r="AK36" s="1139">
        <f>SUM(AK12:AK35)</f>
        <v>48450</v>
      </c>
      <c r="AL36" s="1139">
        <f>SUM(AL12:AL35)</f>
        <v>168813.3</v>
      </c>
      <c r="AM36" s="1142">
        <f t="shared" si="3"/>
        <v>113716</v>
      </c>
      <c r="AN36" s="1142">
        <f t="shared" si="3"/>
        <v>267557.3</v>
      </c>
      <c r="AO36" s="1135" t="s">
        <v>202</v>
      </c>
      <c r="AP36" s="1136" t="s">
        <v>94</v>
      </c>
      <c r="AQ36" s="1139">
        <f t="shared" si="30"/>
        <v>1266794.1</v>
      </c>
      <c r="AR36" s="1139">
        <f>AF36+AN36</f>
        <v>1447236.78</v>
      </c>
      <c r="AS36" s="1139">
        <f t="shared" si="6"/>
        <v>114.2440417112773</v>
      </c>
      <c r="AT36" s="1139">
        <f aca="true" t="shared" si="34" ref="AT36:AY36">SUM(AT12:AT35)</f>
        <v>21862</v>
      </c>
      <c r="AU36" s="1138">
        <f t="shared" si="34"/>
        <v>46590.4</v>
      </c>
      <c r="AV36" s="1139">
        <f t="shared" si="34"/>
        <v>200250</v>
      </c>
      <c r="AW36" s="1139">
        <f t="shared" si="34"/>
        <v>198214.2</v>
      </c>
      <c r="AX36" s="1139">
        <f t="shared" si="34"/>
        <v>13611.4</v>
      </c>
      <c r="AY36" s="1139">
        <f t="shared" si="34"/>
        <v>14440.7</v>
      </c>
      <c r="AZ36" s="1139">
        <f>SUM(AZ35)</f>
        <v>20000</v>
      </c>
      <c r="BA36" s="1139">
        <f>SUM(BA35)</f>
        <v>94828.7</v>
      </c>
      <c r="BB36" s="1138">
        <f>SUM(BB35)</f>
        <v>0</v>
      </c>
      <c r="BC36" s="1138">
        <f>SUM(BC35)</f>
        <v>64176.2</v>
      </c>
      <c r="BD36" s="1143">
        <f>SUM(BD12:BD35)</f>
        <v>5000</v>
      </c>
      <c r="BE36" s="1139">
        <f>SUM(BE12:BE35)</f>
        <v>400</v>
      </c>
      <c r="BF36" s="1139">
        <f>SUM(BF12:BF35)</f>
        <v>0</v>
      </c>
      <c r="BG36" s="1139">
        <f>SUM(BG12:BG35)</f>
        <v>0</v>
      </c>
      <c r="BH36" s="713" t="s">
        <v>202</v>
      </c>
      <c r="BI36" s="1144" t="s">
        <v>94</v>
      </c>
      <c r="BJ36" s="1140">
        <f>SUM(BJ12:BJ35)</f>
        <v>260723.4</v>
      </c>
      <c r="BK36" s="1140">
        <f>SUM(BK12:BK35)</f>
        <v>418650.2</v>
      </c>
      <c r="BL36" s="1145">
        <f>BK36/BJ36*100</f>
        <v>160.5725454638901</v>
      </c>
      <c r="BM36" s="1146">
        <f t="shared" si="31"/>
        <v>1527517.5</v>
      </c>
      <c r="BN36" s="1146">
        <f>AR36+BK36</f>
        <v>1865886.98</v>
      </c>
      <c r="BO36" s="1146">
        <f t="shared" si="8"/>
        <v>122.15159433525311</v>
      </c>
      <c r="BP36" s="1139">
        <f aca="true" t="shared" si="35" ref="BP36:CA36">SUM(BP12:BP35)</f>
        <v>48360</v>
      </c>
      <c r="BQ36" s="1139">
        <f t="shared" si="35"/>
        <v>67957.9</v>
      </c>
      <c r="BR36" s="1139">
        <f t="shared" si="35"/>
        <v>151040</v>
      </c>
      <c r="BS36" s="1139">
        <f t="shared" si="35"/>
        <v>158864.5</v>
      </c>
      <c r="BT36" s="1139">
        <f t="shared" si="35"/>
        <v>16107</v>
      </c>
      <c r="BU36" s="1138">
        <f t="shared" si="35"/>
        <v>16107.5</v>
      </c>
      <c r="BV36" s="1140">
        <f t="shared" si="35"/>
        <v>10979.3</v>
      </c>
      <c r="BW36" s="1139">
        <f t="shared" si="35"/>
        <v>14847.1</v>
      </c>
      <c r="BX36" s="1139">
        <f t="shared" si="35"/>
        <v>226486.3</v>
      </c>
      <c r="BY36" s="1139">
        <f t="shared" si="35"/>
        <v>257777</v>
      </c>
      <c r="BZ36" s="1139">
        <f t="shared" si="35"/>
        <v>1754003.7999999998</v>
      </c>
      <c r="CA36" s="1139">
        <f t="shared" si="35"/>
        <v>2123663.98</v>
      </c>
      <c r="CB36" s="1141">
        <f t="shared" si="11"/>
        <v>121.07522115972611</v>
      </c>
      <c r="CC36" s="1121"/>
      <c r="CF36" s="1142"/>
      <c r="CG36" s="1142"/>
      <c r="CH36" s="369"/>
      <c r="CI36" s="1147"/>
      <c r="CJ36" s="364"/>
      <c r="CK36" s="364"/>
      <c r="CL36" s="1142"/>
      <c r="CM36" s="1142"/>
      <c r="CN36" s="1142"/>
      <c r="CO36" s="1142"/>
      <c r="CP36" s="364"/>
      <c r="CQ36" s="364"/>
      <c r="CR36" s="1142"/>
      <c r="CS36" s="1142"/>
      <c r="CT36" s="1142"/>
    </row>
    <row r="37" spans="1:98" s="686" customFormat="1" ht="14.25" customHeight="1">
      <c r="A37" s="1107" t="s">
        <v>790</v>
      </c>
      <c r="B37" s="1148" t="s">
        <v>986</v>
      </c>
      <c r="C37" s="1149">
        <v>720909</v>
      </c>
      <c r="D37" s="1149">
        <v>733065.3</v>
      </c>
      <c r="E37" s="1150">
        <v>696300</v>
      </c>
      <c r="F37" s="1151">
        <v>650973.7</v>
      </c>
      <c r="G37" s="1152">
        <v>19617</v>
      </c>
      <c r="H37" s="1152">
        <v>77450.8</v>
      </c>
      <c r="I37" s="1152">
        <v>4992</v>
      </c>
      <c r="J37" s="1153">
        <v>4640.8</v>
      </c>
      <c r="K37" s="1154">
        <v>0</v>
      </c>
      <c r="L37" s="1152">
        <v>0</v>
      </c>
      <c r="M37" s="1151">
        <v>1953</v>
      </c>
      <c r="N37" s="1151">
        <v>2375.5</v>
      </c>
      <c r="O37" s="1153">
        <v>105896.9</v>
      </c>
      <c r="P37" s="1152">
        <v>175836.8</v>
      </c>
      <c r="Q37" s="1152">
        <v>17668.6</v>
      </c>
      <c r="R37" s="1152">
        <v>31116.9</v>
      </c>
      <c r="S37" s="1154">
        <v>7153</v>
      </c>
      <c r="T37" s="1152">
        <v>10110.3</v>
      </c>
      <c r="U37" s="1152"/>
      <c r="V37" s="1152"/>
      <c r="W37" s="1152">
        <v>70600</v>
      </c>
      <c r="X37" s="1152">
        <v>101864.6</v>
      </c>
      <c r="Y37" s="1153">
        <v>0</v>
      </c>
      <c r="Z37" s="1152">
        <v>20</v>
      </c>
      <c r="AA37" s="1153">
        <v>2820</v>
      </c>
      <c r="AB37" s="1152">
        <v>26963.3</v>
      </c>
      <c r="AC37" s="1152">
        <v>7655.3</v>
      </c>
      <c r="AD37" s="1152">
        <v>5761.7</v>
      </c>
      <c r="AE37" s="1153">
        <v>828758.9</v>
      </c>
      <c r="AF37" s="1152">
        <v>911277.6</v>
      </c>
      <c r="AG37" s="1152">
        <v>34000</v>
      </c>
      <c r="AH37" s="1152">
        <v>49827.3</v>
      </c>
      <c r="AI37" s="1152">
        <v>20540</v>
      </c>
      <c r="AJ37" s="1155">
        <v>20652.4</v>
      </c>
      <c r="AK37" s="1152">
        <v>35000</v>
      </c>
      <c r="AL37" s="1152">
        <v>40498</v>
      </c>
      <c r="AM37" s="1155">
        <v>94040</v>
      </c>
      <c r="AN37" s="1155">
        <v>110977.7</v>
      </c>
      <c r="AO37" s="1152"/>
      <c r="AP37" s="1152"/>
      <c r="AQ37" s="1152">
        <v>922798.9</v>
      </c>
      <c r="AR37" s="1152">
        <v>1022255.3</v>
      </c>
      <c r="AS37" s="1139">
        <v>110.8</v>
      </c>
      <c r="AT37" s="1151">
        <v>13135</v>
      </c>
      <c r="AU37" s="1151">
        <v>32098.4</v>
      </c>
      <c r="AV37" s="1151">
        <v>120900</v>
      </c>
      <c r="AW37" s="1152">
        <v>148728.4</v>
      </c>
      <c r="AX37" s="1152">
        <v>14393</v>
      </c>
      <c r="AY37" s="1152">
        <v>14523.9</v>
      </c>
      <c r="AZ37" s="1152">
        <v>0</v>
      </c>
      <c r="BA37" s="1152">
        <v>55267</v>
      </c>
      <c r="BB37" s="1153">
        <v>0</v>
      </c>
      <c r="BC37" s="1153">
        <v>11466</v>
      </c>
      <c r="BD37" s="1153">
        <v>1000</v>
      </c>
      <c r="BE37" s="1152">
        <v>3744</v>
      </c>
      <c r="BF37" s="1152">
        <v>7000</v>
      </c>
      <c r="BG37" s="1152">
        <v>24800</v>
      </c>
      <c r="BH37" s="1152"/>
      <c r="BI37" s="1152"/>
      <c r="BJ37" s="716">
        <v>156428</v>
      </c>
      <c r="BK37" s="1156">
        <v>290627.7</v>
      </c>
      <c r="BL37" s="1157">
        <v>186</v>
      </c>
      <c r="BM37" s="721">
        <v>1079226.9</v>
      </c>
      <c r="BN37" s="713">
        <v>1312883</v>
      </c>
      <c r="BO37" s="1146">
        <f t="shared" si="8"/>
        <v>121.65032209630802</v>
      </c>
      <c r="BP37" s="1152">
        <v>24823</v>
      </c>
      <c r="BQ37" s="1152">
        <v>47592.2</v>
      </c>
      <c r="BR37" s="1152">
        <v>100960</v>
      </c>
      <c r="BS37" s="1152">
        <v>138528.9</v>
      </c>
      <c r="BT37" s="1153">
        <v>15600</v>
      </c>
      <c r="BU37" s="1153">
        <v>12325</v>
      </c>
      <c r="BV37" s="1154">
        <v>11413.8</v>
      </c>
      <c r="BW37" s="1154">
        <v>5972.8</v>
      </c>
      <c r="BX37" s="1155">
        <v>152796.8</v>
      </c>
      <c r="BY37" s="1155">
        <v>204418.9</v>
      </c>
      <c r="BZ37" s="1155">
        <v>1232023.7</v>
      </c>
      <c r="CA37" s="1155">
        <v>1517301.9</v>
      </c>
      <c r="CB37" s="1158">
        <f t="shared" si="11"/>
        <v>123.1552526140528</v>
      </c>
      <c r="CC37" s="1122"/>
      <c r="CF37" s="1121"/>
      <c r="CG37" s="1122"/>
      <c r="CH37" s="1122"/>
      <c r="CI37" s="1122"/>
      <c r="CJ37" s="364"/>
      <c r="CK37" s="364"/>
      <c r="CL37" s="1122"/>
      <c r="CM37" s="1122"/>
      <c r="CN37" s="1122"/>
      <c r="CO37" s="1122"/>
      <c r="CP37" s="1122"/>
      <c r="CQ37" s="1122"/>
      <c r="CR37" s="1122"/>
      <c r="CS37" s="1122"/>
      <c r="CT37" s="1122"/>
    </row>
    <row r="38" spans="1:103" ht="12.75">
      <c r="A38" s="1032"/>
      <c r="B38" s="1032"/>
      <c r="C38" s="1126"/>
      <c r="D38" s="1031"/>
      <c r="E38" s="1031"/>
      <c r="F38" s="1031"/>
      <c r="G38" s="1031"/>
      <c r="H38" s="1031"/>
      <c r="I38" s="1031"/>
      <c r="J38" s="1031"/>
      <c r="K38" s="1031"/>
      <c r="L38" s="1031"/>
      <c r="M38" s="1031"/>
      <c r="N38" s="1031"/>
      <c r="O38" s="1122"/>
      <c r="P38" s="1010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G38" s="1128"/>
      <c r="AH38" s="1128"/>
      <c r="AI38" s="1128"/>
      <c r="AJ38" s="1128"/>
      <c r="AK38" s="1128"/>
      <c r="AL38" s="1128"/>
      <c r="AO38" s="1128"/>
      <c r="AP38" s="1128"/>
      <c r="AQ38" s="1122"/>
      <c r="AR38" s="1122"/>
      <c r="AS38" s="1128"/>
      <c r="AT38" s="1128"/>
      <c r="AU38" s="1128"/>
      <c r="AV38" s="1128"/>
      <c r="AW38" s="1128"/>
      <c r="AX38" s="1128"/>
      <c r="AY38" s="1128"/>
      <c r="AZ38" s="1128"/>
      <c r="BA38" s="1128"/>
      <c r="BB38" s="1128"/>
      <c r="BC38" s="1128"/>
      <c r="BD38" s="1128"/>
      <c r="BE38" s="1128"/>
      <c r="BF38" s="1122"/>
      <c r="BG38" s="1128"/>
      <c r="BH38" s="1128"/>
      <c r="BI38" s="1128"/>
      <c r="BJ38" s="1128"/>
      <c r="BK38" s="1128"/>
      <c r="BL38" s="1159"/>
      <c r="BM38" s="1122"/>
      <c r="BN38" s="1122"/>
      <c r="BO38" s="1128"/>
      <c r="BP38" s="1128"/>
      <c r="BQ38" s="1032" t="s">
        <v>1703</v>
      </c>
      <c r="BR38" s="1128"/>
      <c r="BS38" s="1128"/>
      <c r="BT38" s="1128"/>
      <c r="BU38" s="1128"/>
      <c r="BV38" s="1128"/>
      <c r="BW38" s="1128"/>
      <c r="BX38" s="1128"/>
      <c r="BY38" s="1128"/>
      <c r="BZ38" s="1119"/>
      <c r="CA38" s="1119"/>
      <c r="CB38" s="1119"/>
      <c r="CC38" s="1119"/>
      <c r="CD38" s="1128"/>
      <c r="CE38" s="1128"/>
      <c r="CF38" s="1015"/>
      <c r="CG38" s="1015"/>
      <c r="CH38" s="1015"/>
      <c r="CI38" s="1015"/>
      <c r="CJ38" s="1015"/>
      <c r="CK38" s="1015"/>
      <c r="CL38" s="1015"/>
      <c r="CM38" s="1015"/>
      <c r="CN38" s="1128"/>
      <c r="CO38" s="1128"/>
      <c r="CP38" s="1128"/>
      <c r="CQ38" s="1128"/>
      <c r="CR38" s="1128"/>
      <c r="CS38" s="1128"/>
      <c r="CT38" s="1015"/>
      <c r="CX38" s="1128"/>
      <c r="CY38" s="1128"/>
    </row>
    <row r="39" spans="1:97" ht="12.75">
      <c r="A39" s="1032"/>
      <c r="B39" s="1032"/>
      <c r="C39" s="1023"/>
      <c r="D39" s="1023"/>
      <c r="E39" s="1023"/>
      <c r="F39" s="1023"/>
      <c r="G39" s="1023"/>
      <c r="H39" s="1023"/>
      <c r="I39" s="1023"/>
      <c r="J39" s="1023"/>
      <c r="K39" s="1023"/>
      <c r="L39" s="1023"/>
      <c r="M39" s="1023"/>
      <c r="N39" s="1023"/>
      <c r="O39" s="1023"/>
      <c r="P39" s="1122"/>
      <c r="Q39" s="1023"/>
      <c r="R39" s="1023"/>
      <c r="S39" s="1023"/>
      <c r="T39" s="1023"/>
      <c r="U39" s="1023"/>
      <c r="V39" s="1023"/>
      <c r="W39" s="1023"/>
      <c r="X39" s="1023"/>
      <c r="Y39" s="1023"/>
      <c r="Z39" s="1023"/>
      <c r="AA39" s="1023"/>
      <c r="AB39" s="1023"/>
      <c r="AC39" s="1023"/>
      <c r="AD39" s="1023"/>
      <c r="AE39" s="1023"/>
      <c r="AF39" s="1023"/>
      <c r="AG39" s="1023"/>
      <c r="AH39" s="1023"/>
      <c r="AI39" s="1023"/>
      <c r="AJ39" s="1023"/>
      <c r="AK39" s="1023"/>
      <c r="AL39" s="1023"/>
      <c r="AM39" s="1023"/>
      <c r="AN39" s="1023"/>
      <c r="AO39" s="1023"/>
      <c r="AP39" s="1023"/>
      <c r="AQ39" s="1023"/>
      <c r="AR39" s="1023"/>
      <c r="AS39" s="1023"/>
      <c r="AT39" s="1023"/>
      <c r="AU39" s="1023"/>
      <c r="AV39" s="1023"/>
      <c r="AW39" s="1023"/>
      <c r="AX39" s="1023"/>
      <c r="AY39" s="1023"/>
      <c r="AZ39" s="1023"/>
      <c r="BA39" s="1023"/>
      <c r="BB39" s="1023"/>
      <c r="BC39" s="1023"/>
      <c r="BD39" s="1023"/>
      <c r="BE39" s="1023"/>
      <c r="BF39" s="1023"/>
      <c r="BG39" s="1023"/>
      <c r="BH39" s="1023"/>
      <c r="BI39" s="1023"/>
      <c r="BJ39" s="1023"/>
      <c r="BK39" s="1036"/>
      <c r="BL39" s="1122"/>
      <c r="BM39" s="1122"/>
      <c r="BN39" s="1033"/>
      <c r="BO39" s="1032"/>
      <c r="BP39" s="1032"/>
      <c r="BQ39" s="1033"/>
      <c r="BR39" s="1033"/>
      <c r="BS39" s="1033"/>
      <c r="BT39" s="1033"/>
      <c r="BU39" s="1033"/>
      <c r="BV39" s="1033"/>
      <c r="BX39" s="1032"/>
      <c r="BY39" s="1032"/>
      <c r="BZ39" s="1032"/>
      <c r="CA39" s="1032"/>
      <c r="CB39" s="1033"/>
      <c r="CC39" s="1102"/>
      <c r="CD39" s="1102"/>
      <c r="CE39" s="1015"/>
      <c r="CF39" s="1015"/>
      <c r="CG39" s="1015"/>
      <c r="CH39" s="1015"/>
      <c r="CI39" s="1015"/>
      <c r="CJ39" s="1015"/>
      <c r="CK39" s="1015"/>
      <c r="CL39" s="1015"/>
      <c r="CM39" s="1015"/>
      <c r="CN39" s="1015"/>
      <c r="CO39" s="1015"/>
      <c r="CP39" s="1015"/>
      <c r="CQ39" s="1015"/>
      <c r="CR39" s="1015"/>
      <c r="CS39" s="1015"/>
    </row>
    <row r="40" spans="1:98" ht="12.75">
      <c r="A40" s="1032"/>
      <c r="B40" s="1032"/>
      <c r="C40" s="1032"/>
      <c r="D40" s="1032"/>
      <c r="E40" s="1032"/>
      <c r="F40" s="1032"/>
      <c r="G40" s="1032"/>
      <c r="H40" s="1032"/>
      <c r="I40" s="1032"/>
      <c r="J40" s="1032"/>
      <c r="K40" s="1032"/>
      <c r="L40" s="1032"/>
      <c r="M40" s="1032"/>
      <c r="N40" s="1032"/>
      <c r="O40" s="1033"/>
      <c r="P40" s="1033"/>
      <c r="Q40" s="1033"/>
      <c r="R40" s="1033"/>
      <c r="S40" s="1033"/>
      <c r="T40" s="1033"/>
      <c r="U40" s="1033"/>
      <c r="V40" s="1033"/>
      <c r="W40" s="1033"/>
      <c r="X40" s="1033"/>
      <c r="Y40" s="1033"/>
      <c r="Z40" s="1033"/>
      <c r="AA40" s="1033"/>
      <c r="AB40" s="1033"/>
      <c r="AC40" s="1033"/>
      <c r="AD40" s="1033"/>
      <c r="AE40" s="1033"/>
      <c r="AF40" s="1033"/>
      <c r="AG40" s="1032"/>
      <c r="AH40" s="1032"/>
      <c r="AI40" s="1032"/>
      <c r="AJ40" s="1032"/>
      <c r="AK40" s="1032"/>
      <c r="AL40" s="1032"/>
      <c r="AM40" s="1033"/>
      <c r="AN40" s="1033"/>
      <c r="AO40" s="1032"/>
      <c r="AP40" s="1032"/>
      <c r="AQ40" s="1032"/>
      <c r="AR40" s="1032"/>
      <c r="AS40" s="1032"/>
      <c r="AT40" s="1032"/>
      <c r="AU40" s="1032"/>
      <c r="AV40" s="1032"/>
      <c r="AW40" s="1032"/>
      <c r="AX40" s="1032"/>
      <c r="AY40" s="1032"/>
      <c r="AZ40" s="1032"/>
      <c r="BA40" s="1032"/>
      <c r="BB40" s="1032"/>
      <c r="BC40" s="1032"/>
      <c r="BD40" s="1032"/>
      <c r="BE40" s="1032"/>
      <c r="BF40" s="1032"/>
      <c r="BG40" s="1032"/>
      <c r="BH40" s="1032"/>
      <c r="BI40" s="1032"/>
      <c r="BJ40" s="1032"/>
      <c r="BK40" s="1032"/>
      <c r="BL40" s="1160"/>
      <c r="BM40" s="1032"/>
      <c r="BN40" s="1032"/>
      <c r="BO40" s="1032"/>
      <c r="BP40" s="1032"/>
      <c r="BQ40" s="1033"/>
      <c r="BR40" s="1033"/>
      <c r="BS40" s="1033"/>
      <c r="BT40" s="1122"/>
      <c r="BU40" s="1122"/>
      <c r="BV40" s="1033"/>
      <c r="BW40" s="1033"/>
      <c r="BY40" s="1032"/>
      <c r="BZ40" s="1032"/>
      <c r="CA40" s="1032"/>
      <c r="CB40" s="1032"/>
      <c r="CC40" s="1033"/>
      <c r="CD40" s="1023"/>
      <c r="CE40" s="1023"/>
      <c r="CF40" s="1015"/>
      <c r="CG40" s="1015"/>
      <c r="CH40" s="1015"/>
      <c r="CI40" s="1015"/>
      <c r="CJ40" s="1015"/>
      <c r="CK40" s="1015"/>
      <c r="CL40" s="1015"/>
      <c r="CM40" s="1015"/>
      <c r="CN40" s="1015"/>
      <c r="CO40" s="1015"/>
      <c r="CP40" s="1015"/>
      <c r="CQ40" s="1015"/>
      <c r="CR40" s="1015"/>
      <c r="CS40" s="1015"/>
      <c r="CT40" s="1015"/>
    </row>
    <row r="41" spans="16:98" ht="12.75">
      <c r="P41" s="1010"/>
      <c r="BM41" s="1010"/>
      <c r="BN41" s="1010"/>
      <c r="BT41" s="689"/>
      <c r="BU41" s="689"/>
      <c r="BZ41" s="1162"/>
      <c r="CA41" s="1162"/>
      <c r="CB41" s="1162"/>
      <c r="CF41" s="1015"/>
      <c r="CG41" s="1015"/>
      <c r="CH41" s="1015"/>
      <c r="CI41" s="1015"/>
      <c r="CJ41" s="1015"/>
      <c r="CK41" s="1015"/>
      <c r="CL41" s="1015"/>
      <c r="CM41" s="1015"/>
      <c r="CN41" s="1015"/>
      <c r="CO41" s="1015"/>
      <c r="CP41" s="1015"/>
      <c r="CQ41" s="1015"/>
      <c r="CR41" s="1015"/>
      <c r="CS41" s="1015"/>
      <c r="CT41" s="1015"/>
    </row>
    <row r="42" spans="15:98" ht="12.75">
      <c r="O42" s="1121"/>
      <c r="P42" s="1121"/>
      <c r="BN42" s="1010"/>
      <c r="BT42" s="689"/>
      <c r="BU42" s="689"/>
      <c r="CF42" s="1015"/>
      <c r="CG42" s="1015"/>
      <c r="CH42" s="1015"/>
      <c r="CI42" s="1015"/>
      <c r="CJ42" s="1015"/>
      <c r="CK42" s="1015"/>
      <c r="CL42" s="1015"/>
      <c r="CM42" s="1015"/>
      <c r="CN42" s="1015"/>
      <c r="CO42" s="1015"/>
      <c r="CP42" s="1015"/>
      <c r="CQ42" s="1015"/>
      <c r="CR42" s="1015"/>
      <c r="CS42" s="1015"/>
      <c r="CT42" s="1015"/>
    </row>
    <row r="43" spans="17:98" ht="12.75">
      <c r="Q43" s="1121"/>
      <c r="BT43" s="689"/>
      <c r="BU43" s="689"/>
      <c r="CF43" s="1015"/>
      <c r="CG43" s="1015"/>
      <c r="CH43" s="1015"/>
      <c r="CI43" s="1015"/>
      <c r="CJ43" s="1015"/>
      <c r="CK43" s="1015"/>
      <c r="CL43" s="1015"/>
      <c r="CM43" s="1015"/>
      <c r="CN43" s="1015"/>
      <c r="CO43" s="1015"/>
      <c r="CP43" s="1015"/>
      <c r="CQ43" s="1015"/>
      <c r="CR43" s="1015"/>
      <c r="CS43" s="1015"/>
      <c r="CT43" s="1015"/>
    </row>
    <row r="44" spans="16:97" ht="12.75">
      <c r="P44" s="1121"/>
      <c r="BK44" s="1161"/>
      <c r="BL44" s="989"/>
      <c r="BT44" s="689"/>
      <c r="BU44" s="689"/>
      <c r="CE44" s="1015"/>
      <c r="CF44" s="1015"/>
      <c r="CG44" s="1015"/>
      <c r="CH44" s="1015"/>
      <c r="CI44" s="1015"/>
      <c r="CJ44" s="1015"/>
      <c r="CK44" s="1015"/>
      <c r="CL44" s="1015"/>
      <c r="CM44" s="1015"/>
      <c r="CN44" s="1015"/>
      <c r="CO44" s="1015"/>
      <c r="CP44" s="1015"/>
      <c r="CQ44" s="1015"/>
      <c r="CR44" s="1015"/>
      <c r="CS44" s="1015"/>
    </row>
    <row r="45" spans="17:98" ht="12.75">
      <c r="Q45" s="1121"/>
      <c r="BT45" s="1133"/>
      <c r="BU45" s="1133"/>
      <c r="CF45" s="1015"/>
      <c r="CG45" s="1015"/>
      <c r="CH45" s="1015"/>
      <c r="CI45" s="1015"/>
      <c r="CJ45" s="1015"/>
      <c r="CK45" s="1015"/>
      <c r="CL45" s="1015"/>
      <c r="CM45" s="1015"/>
      <c r="CN45" s="1015"/>
      <c r="CO45" s="1015"/>
      <c r="CP45" s="1015"/>
      <c r="CQ45" s="1015"/>
      <c r="CR45" s="1015"/>
      <c r="CS45" s="1015"/>
      <c r="CT45" s="1015"/>
    </row>
    <row r="46" spans="17:98" ht="12.75">
      <c r="Q46" s="1121"/>
      <c r="R46" s="1121"/>
      <c r="CF46" s="1015"/>
      <c r="CG46" s="1015"/>
      <c r="CH46" s="1015"/>
      <c r="CI46" s="1015"/>
      <c r="CJ46" s="1015"/>
      <c r="CK46" s="1015"/>
      <c r="CL46" s="1015"/>
      <c r="CM46" s="1015"/>
      <c r="CN46" s="1015"/>
      <c r="CO46" s="1015"/>
      <c r="CP46" s="1015"/>
      <c r="CQ46" s="1015"/>
      <c r="CR46" s="1015"/>
      <c r="CS46" s="1015"/>
      <c r="CT46" s="1015"/>
    </row>
    <row r="47" spans="17:98" ht="12.75">
      <c r="Q47" s="1121"/>
      <c r="CF47" s="1015"/>
      <c r="CG47" s="1015"/>
      <c r="CH47" s="1015"/>
      <c r="CI47" s="1015"/>
      <c r="CJ47" s="1015"/>
      <c r="CK47" s="1015"/>
      <c r="CL47" s="1015"/>
      <c r="CM47" s="1015"/>
      <c r="CN47" s="1015"/>
      <c r="CO47" s="1015"/>
      <c r="CP47" s="1015"/>
      <c r="CQ47" s="1015"/>
      <c r="CR47" s="1015"/>
      <c r="CS47" s="1015"/>
      <c r="CT47" s="1015"/>
    </row>
    <row r="48" spans="17:98" ht="12.75">
      <c r="Q48" s="1121"/>
      <c r="CF48" s="1015"/>
      <c r="CG48" s="1015"/>
      <c r="CH48" s="1015"/>
      <c r="CI48" s="1015"/>
      <c r="CJ48" s="1015"/>
      <c r="CK48" s="1015"/>
      <c r="CL48" s="1015"/>
      <c r="CM48" s="1015"/>
      <c r="CN48" s="1015"/>
      <c r="CO48" s="1015"/>
      <c r="CP48" s="1015"/>
      <c r="CQ48" s="1015"/>
      <c r="CR48" s="1015"/>
      <c r="CS48" s="1015"/>
      <c r="CT48" s="1015"/>
    </row>
    <row r="49" spans="17:98" ht="12.75">
      <c r="Q49" s="1121"/>
      <c r="CF49" s="1015"/>
      <c r="CG49" s="1015"/>
      <c r="CH49" s="1015"/>
      <c r="CI49" s="1015"/>
      <c r="CJ49" s="1015"/>
      <c r="CK49" s="1015"/>
      <c r="CL49" s="1015"/>
      <c r="CM49" s="1015"/>
      <c r="CN49" s="1015"/>
      <c r="CO49" s="1015"/>
      <c r="CP49" s="1015"/>
      <c r="CQ49" s="1015"/>
      <c r="CR49" s="1015"/>
      <c r="CS49" s="1015"/>
      <c r="CT49" s="1015"/>
    </row>
    <row r="50" spans="17:98" ht="12.75">
      <c r="Q50" s="1121"/>
      <c r="CF50" s="1015"/>
      <c r="CG50" s="1015"/>
      <c r="CH50" s="1015"/>
      <c r="CI50" s="1015"/>
      <c r="CJ50" s="1015"/>
      <c r="CK50" s="1015"/>
      <c r="CL50" s="1015"/>
      <c r="CM50" s="1015"/>
      <c r="CN50" s="1015"/>
      <c r="CO50" s="1015"/>
      <c r="CP50" s="1015"/>
      <c r="CQ50" s="1015"/>
      <c r="CR50" s="1015"/>
      <c r="CS50" s="1015"/>
      <c r="CT50" s="1015"/>
    </row>
    <row r="51" spans="17:98" ht="12.75">
      <c r="Q51" s="1121"/>
      <c r="AQ51" s="1064"/>
      <c r="AR51" s="1064"/>
      <c r="CF51" s="1015"/>
      <c r="CG51" s="1015"/>
      <c r="CH51" s="1015"/>
      <c r="CI51" s="1015"/>
      <c r="CJ51" s="1015"/>
      <c r="CK51" s="1015"/>
      <c r="CL51" s="1015"/>
      <c r="CM51" s="1015"/>
      <c r="CN51" s="1015"/>
      <c r="CO51" s="1015"/>
      <c r="CP51" s="1015"/>
      <c r="CQ51" s="1015"/>
      <c r="CR51" s="1015"/>
      <c r="CS51" s="1015"/>
      <c r="CT51" s="1015"/>
    </row>
    <row r="52" spans="17:98" ht="12.75">
      <c r="Q52" s="1121"/>
      <c r="AQ52" s="1064"/>
      <c r="AR52" s="1064"/>
      <c r="CF52" s="1015"/>
      <c r="CG52" s="1015"/>
      <c r="CH52" s="1015"/>
      <c r="CI52" s="1015"/>
      <c r="CJ52" s="1015"/>
      <c r="CK52" s="1015"/>
      <c r="CL52" s="1015"/>
      <c r="CM52" s="1015"/>
      <c r="CN52" s="1015"/>
      <c r="CO52" s="1015"/>
      <c r="CP52" s="1015"/>
      <c r="CQ52" s="1015"/>
      <c r="CR52" s="1015"/>
      <c r="CS52" s="1015"/>
      <c r="CT52" s="1015"/>
    </row>
    <row r="53" spans="17:98" ht="12.75">
      <c r="Q53" s="1121"/>
      <c r="AQ53" s="1102"/>
      <c r="AR53" s="1102"/>
      <c r="CF53" s="1015"/>
      <c r="CG53" s="1015"/>
      <c r="CH53" s="1015"/>
      <c r="CI53" s="1015"/>
      <c r="CJ53" s="1015"/>
      <c r="CK53" s="1015"/>
      <c r="CL53" s="1015"/>
      <c r="CM53" s="1015"/>
      <c r="CN53" s="1015"/>
      <c r="CO53" s="1015"/>
      <c r="CP53" s="1015"/>
      <c r="CQ53" s="1015"/>
      <c r="CR53" s="1015"/>
      <c r="CS53" s="1015"/>
      <c r="CT53" s="1015"/>
    </row>
    <row r="54" spans="17:98" ht="12.75">
      <c r="Q54" s="1121"/>
      <c r="AQ54" s="1118"/>
      <c r="AR54" s="1118"/>
      <c r="CF54" s="1015"/>
      <c r="CG54" s="1015"/>
      <c r="CH54" s="1015"/>
      <c r="CI54" s="1015"/>
      <c r="CJ54" s="1015"/>
      <c r="CK54" s="1015"/>
      <c r="CL54" s="1015"/>
      <c r="CM54" s="1015"/>
      <c r="CN54" s="1015"/>
      <c r="CO54" s="1015"/>
      <c r="CP54" s="1015"/>
      <c r="CQ54" s="1015"/>
      <c r="CR54" s="1015"/>
      <c r="CS54" s="1015"/>
      <c r="CT54" s="1015"/>
    </row>
    <row r="55" spans="17:98" ht="12.75">
      <c r="Q55" s="1121"/>
      <c r="AQ55" s="1122"/>
      <c r="AR55" s="1122"/>
      <c r="CF55" s="1015"/>
      <c r="CG55" s="1015"/>
      <c r="CH55" s="1015"/>
      <c r="CI55" s="1015"/>
      <c r="CJ55" s="1015"/>
      <c r="CK55" s="1015"/>
      <c r="CL55" s="1015"/>
      <c r="CM55" s="1015"/>
      <c r="CN55" s="1015"/>
      <c r="CO55" s="1015"/>
      <c r="CP55" s="1015"/>
      <c r="CQ55" s="1015"/>
      <c r="CR55" s="1015"/>
      <c r="CS55" s="1015"/>
      <c r="CT55" s="1015"/>
    </row>
    <row r="56" spans="17:98" ht="12.75">
      <c r="Q56" s="1121"/>
      <c r="AQ56" s="1122"/>
      <c r="AR56" s="1122"/>
      <c r="CF56" s="1015"/>
      <c r="CG56" s="1015"/>
      <c r="CH56" s="1015"/>
      <c r="CI56" s="1015"/>
      <c r="CJ56" s="1015"/>
      <c r="CK56" s="1015"/>
      <c r="CL56" s="1015"/>
      <c r="CM56" s="1015"/>
      <c r="CN56" s="1015"/>
      <c r="CO56" s="1015"/>
      <c r="CP56" s="1015"/>
      <c r="CQ56" s="1015"/>
      <c r="CR56" s="1015"/>
      <c r="CS56" s="1015"/>
      <c r="CT56" s="1015"/>
    </row>
    <row r="57" spans="17:98" ht="12.75">
      <c r="Q57" s="1121"/>
      <c r="AQ57" s="1122"/>
      <c r="AR57" s="1122"/>
      <c r="CF57" s="1015"/>
      <c r="CG57" s="1015"/>
      <c r="CH57" s="1015"/>
      <c r="CI57" s="1015"/>
      <c r="CJ57" s="1015"/>
      <c r="CK57" s="1015"/>
      <c r="CL57" s="1015"/>
      <c r="CM57" s="1015"/>
      <c r="CN57" s="1015"/>
      <c r="CO57" s="1015"/>
      <c r="CP57" s="1015"/>
      <c r="CQ57" s="1015"/>
      <c r="CR57" s="1015"/>
      <c r="CS57" s="1015"/>
      <c r="CT57" s="1015"/>
    </row>
    <row r="58" spans="17:44" ht="12.75">
      <c r="Q58" s="1121"/>
      <c r="AQ58" s="1122"/>
      <c r="AR58" s="1122"/>
    </row>
    <row r="59" spans="17:44" ht="12.75">
      <c r="Q59" s="1121"/>
      <c r="AQ59" s="1122"/>
      <c r="AR59" s="1122"/>
    </row>
    <row r="60" spans="17:44" ht="12.75">
      <c r="Q60" s="1121"/>
      <c r="AQ60" s="1122"/>
      <c r="AR60" s="1122"/>
    </row>
    <row r="61" spans="17:44" ht="12.75">
      <c r="Q61" s="1121"/>
      <c r="AQ61" s="1122"/>
      <c r="AR61" s="1122"/>
    </row>
    <row r="62" spans="17:44" ht="12.75">
      <c r="Q62" s="1121"/>
      <c r="AQ62" s="1122"/>
      <c r="AR62" s="1122"/>
    </row>
    <row r="63" spans="17:44" ht="12.75">
      <c r="Q63" s="1121"/>
      <c r="AQ63" s="1122"/>
      <c r="AR63" s="1122"/>
    </row>
    <row r="64" spans="17:44" ht="12.75">
      <c r="Q64" s="1121"/>
      <c r="AQ64" s="1122"/>
      <c r="AR64" s="1122"/>
    </row>
    <row r="65" spans="17:44" ht="12.75">
      <c r="Q65" s="1121"/>
      <c r="AQ65" s="1122"/>
      <c r="AR65" s="1122"/>
    </row>
    <row r="66" spans="17:44" ht="12.75">
      <c r="Q66" s="1121"/>
      <c r="AQ66" s="1122"/>
      <c r="AR66" s="1122"/>
    </row>
    <row r="67" spans="43:44" ht="12.75">
      <c r="AQ67" s="1122"/>
      <c r="AR67" s="1122"/>
    </row>
    <row r="68" spans="43:44" ht="12.75">
      <c r="AQ68" s="1122"/>
      <c r="AR68" s="1122"/>
    </row>
    <row r="69" spans="43:44" ht="12.75">
      <c r="AQ69" s="1122"/>
      <c r="AR69" s="1122"/>
    </row>
    <row r="70" spans="43:44" ht="12.75">
      <c r="AQ70" s="1122"/>
      <c r="AR70" s="1122"/>
    </row>
    <row r="71" spans="43:44" ht="12.75">
      <c r="AQ71" s="1122"/>
      <c r="AR71" s="1122"/>
    </row>
    <row r="72" spans="43:44" ht="12.75">
      <c r="AQ72" s="1122"/>
      <c r="AR72" s="1122"/>
    </row>
    <row r="73" spans="43:44" ht="12.75">
      <c r="AQ73" s="1122"/>
      <c r="AR73" s="1122"/>
    </row>
    <row r="74" spans="43:44" ht="12.75">
      <c r="AQ74" s="1122"/>
      <c r="AR74" s="1122"/>
    </row>
    <row r="75" spans="43:44" ht="12.75">
      <c r="AQ75" s="1122"/>
      <c r="AR75" s="1122"/>
    </row>
    <row r="76" spans="43:44" ht="12.75">
      <c r="AQ76" s="1122"/>
      <c r="AR76" s="1122"/>
    </row>
    <row r="77" spans="43:44" ht="12.75">
      <c r="AQ77" s="1122"/>
      <c r="AR77" s="1122"/>
    </row>
    <row r="78" spans="43:44" ht="12.75">
      <c r="AQ78" s="1122"/>
      <c r="AR78" s="1122"/>
    </row>
    <row r="79" spans="43:44" ht="12.75">
      <c r="AQ79" s="1122"/>
      <c r="AR79" s="1122"/>
    </row>
    <row r="80" spans="43:44" ht="12.75">
      <c r="AQ80" s="1122"/>
      <c r="AR80" s="1122"/>
    </row>
  </sheetData>
  <sheetProtection/>
  <mergeCells count="83">
    <mergeCell ref="BZ41:CB41"/>
    <mergeCell ref="AQ51:AR52"/>
    <mergeCell ref="BP9:BQ9"/>
    <mergeCell ref="BR9:BS9"/>
    <mergeCell ref="BT9:BU9"/>
    <mergeCell ref="BX9:BY9"/>
    <mergeCell ref="BZ9:CA9"/>
    <mergeCell ref="A10:B10"/>
    <mergeCell ref="AX9:AY9"/>
    <mergeCell ref="AZ9:BA9"/>
    <mergeCell ref="BB9:BC9"/>
    <mergeCell ref="BD9:BE9"/>
    <mergeCell ref="BF9:BG9"/>
    <mergeCell ref="BJ9:BK9"/>
    <mergeCell ref="W9:X9"/>
    <mergeCell ref="Y9:Z9"/>
    <mergeCell ref="AA9:AB9"/>
    <mergeCell ref="AC9:AD9"/>
    <mergeCell ref="AE9:AF9"/>
    <mergeCell ref="AG9:AH9"/>
    <mergeCell ref="CL8:CM8"/>
    <mergeCell ref="CN8:CO8"/>
    <mergeCell ref="C9:D9"/>
    <mergeCell ref="E9:F9"/>
    <mergeCell ref="G9:H9"/>
    <mergeCell ref="K9:L9"/>
    <mergeCell ref="M9:N9"/>
    <mergeCell ref="O9:P9"/>
    <mergeCell ref="Q9:R9"/>
    <mergeCell ref="S9:T9"/>
    <mergeCell ref="CF7:CG8"/>
    <mergeCell ref="CN7:CO7"/>
    <mergeCell ref="CR7:CT8"/>
    <mergeCell ref="E8:F8"/>
    <mergeCell ref="G8:H8"/>
    <mergeCell ref="I8:J8"/>
    <mergeCell ref="K8:L8"/>
    <mergeCell ref="Q8:R8"/>
    <mergeCell ref="S8:T8"/>
    <mergeCell ref="W8:X8"/>
    <mergeCell ref="BP7:BQ8"/>
    <mergeCell ref="BR7:BS8"/>
    <mergeCell ref="BT7:BU8"/>
    <mergeCell ref="BV7:BW8"/>
    <mergeCell ref="BX7:BY8"/>
    <mergeCell ref="BZ7:CB8"/>
    <mergeCell ref="BB7:BC8"/>
    <mergeCell ref="BD7:BG7"/>
    <mergeCell ref="BH7:BH11"/>
    <mergeCell ref="BI7:BI11"/>
    <mergeCell ref="BJ7:BL8"/>
    <mergeCell ref="BM7:BO8"/>
    <mergeCell ref="BD8:BE8"/>
    <mergeCell ref="BF8:BG8"/>
    <mergeCell ref="BM9:BN9"/>
    <mergeCell ref="AP7:AP11"/>
    <mergeCell ref="AQ7:AS8"/>
    <mergeCell ref="AT7:AU8"/>
    <mergeCell ref="AV7:AW8"/>
    <mergeCell ref="AX7:AY8"/>
    <mergeCell ref="AZ7:BA8"/>
    <mergeCell ref="AQ9:AR9"/>
    <mergeCell ref="AS9:AS11"/>
    <mergeCell ref="AT9:AU9"/>
    <mergeCell ref="AV9:AW9"/>
    <mergeCell ref="AE7:AF8"/>
    <mergeCell ref="AG7:AH8"/>
    <mergeCell ref="AI7:AJ8"/>
    <mergeCell ref="AK7:AL8"/>
    <mergeCell ref="AM7:AN8"/>
    <mergeCell ref="AO7:AO11"/>
    <mergeCell ref="AI9:AJ9"/>
    <mergeCell ref="AK9:AL9"/>
    <mergeCell ref="AM9:AN9"/>
    <mergeCell ref="C7:D8"/>
    <mergeCell ref="E7:L7"/>
    <mergeCell ref="M7:N8"/>
    <mergeCell ref="O7:P8"/>
    <mergeCell ref="Q7:T7"/>
    <mergeCell ref="W7:AD7"/>
    <mergeCell ref="Y8:Z8"/>
    <mergeCell ref="AA8:AB8"/>
    <mergeCell ref="AC8:AD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7.00390625" style="0" customWidth="1"/>
    <col min="2" max="2" width="10.125" style="0" customWidth="1"/>
    <col min="4" max="4" width="10.75390625" style="0" customWidth="1"/>
    <col min="5" max="5" width="8.625" style="0" customWidth="1"/>
    <col min="6" max="6" width="10.375" style="0" customWidth="1"/>
    <col min="7" max="7" width="11.375" style="300" customWidth="1"/>
    <col min="8" max="99" width="9.125" style="300" customWidth="1"/>
  </cols>
  <sheetData>
    <row r="1" spans="1:6" ht="12.75">
      <c r="A1" s="304" t="s">
        <v>1704</v>
      </c>
      <c r="B1" s="304"/>
      <c r="C1" s="438"/>
      <c r="D1" s="438"/>
      <c r="E1" s="438"/>
      <c r="F1" s="438"/>
    </row>
    <row r="2" spans="1:6" ht="12.75">
      <c r="A2" s="304" t="s">
        <v>1705</v>
      </c>
      <c r="B2" s="304"/>
      <c r="C2" s="1163"/>
      <c r="D2" s="304"/>
      <c r="E2" s="52"/>
      <c r="F2" s="18"/>
    </row>
    <row r="3" spans="1:6" ht="12.75">
      <c r="A3" s="1164"/>
      <c r="B3" s="1164"/>
      <c r="C3" s="1164"/>
      <c r="D3" s="1164"/>
      <c r="E3" s="49" t="s">
        <v>1706</v>
      </c>
      <c r="F3" s="49"/>
    </row>
    <row r="4" spans="1:6" ht="10.5" customHeight="1">
      <c r="A4" s="366"/>
      <c r="B4" s="1165" t="s">
        <v>1494</v>
      </c>
      <c r="C4" s="1166" t="s">
        <v>1707</v>
      </c>
      <c r="D4" s="1167"/>
      <c r="E4" s="1168"/>
      <c r="F4" s="1169"/>
    </row>
    <row r="5" spans="1:6" ht="10.5" customHeight="1">
      <c r="A5" s="374" t="s">
        <v>1708</v>
      </c>
      <c r="B5" s="1170" t="s">
        <v>1709</v>
      </c>
      <c r="C5" s="368" t="s">
        <v>1710</v>
      </c>
      <c r="D5" s="804" t="s">
        <v>1709</v>
      </c>
      <c r="E5" s="345" t="s">
        <v>1613</v>
      </c>
      <c r="F5" s="375"/>
    </row>
    <row r="6" spans="1:6" ht="10.5" customHeight="1">
      <c r="A6" s="363"/>
      <c r="B6" s="1171" t="s">
        <v>1711</v>
      </c>
      <c r="C6" s="382" t="s">
        <v>1712</v>
      </c>
      <c r="D6" s="805" t="s">
        <v>1711</v>
      </c>
      <c r="E6" s="434" t="s">
        <v>1616</v>
      </c>
      <c r="F6" s="402"/>
    </row>
    <row r="7" spans="1:6" ht="10.5" customHeight="1">
      <c r="A7" s="1172" t="s">
        <v>1713</v>
      </c>
      <c r="B7" s="1173"/>
      <c r="D7" s="1174"/>
      <c r="E7" s="1175"/>
      <c r="F7" s="1176" t="s">
        <v>1714</v>
      </c>
    </row>
    <row r="8" spans="1:7" ht="10.5" customHeight="1">
      <c r="A8" s="374" t="s">
        <v>1715</v>
      </c>
      <c r="B8" s="1177">
        <v>0</v>
      </c>
      <c r="C8" s="1178"/>
      <c r="D8" s="1178">
        <v>51.7</v>
      </c>
      <c r="E8" s="1178"/>
      <c r="F8" s="1178"/>
      <c r="G8" s="535"/>
    </row>
    <row r="9" spans="1:8" ht="10.5" customHeight="1">
      <c r="A9" s="374" t="s">
        <v>1716</v>
      </c>
      <c r="B9" s="374">
        <v>166567.5</v>
      </c>
      <c r="C9" s="1177">
        <v>280682.1</v>
      </c>
      <c r="D9" s="1177">
        <v>281010.6</v>
      </c>
      <c r="E9" s="1177">
        <f>D9/C9*100</f>
        <v>100.11703631973681</v>
      </c>
      <c r="F9" s="1177">
        <f>D9/B9*100</f>
        <v>168.7067405106038</v>
      </c>
      <c r="G9" s="535"/>
      <c r="H9" s="532"/>
    </row>
    <row r="10" spans="1:8" ht="10.5" customHeight="1">
      <c r="A10" s="374" t="s">
        <v>1717</v>
      </c>
      <c r="B10" s="1179">
        <v>136559.9</v>
      </c>
      <c r="C10" s="1177">
        <v>280682.1</v>
      </c>
      <c r="D10" s="1177">
        <v>253301.9</v>
      </c>
      <c r="E10" s="1177">
        <f aca="true" t="shared" si="0" ref="E10:E15">D10/C10*100</f>
        <v>90.24512072554681</v>
      </c>
      <c r="F10" s="1177">
        <f aca="true" t="shared" si="1" ref="F10:F15">D10/B10*100</f>
        <v>185.48776031616896</v>
      </c>
      <c r="G10" s="535"/>
      <c r="H10" s="532"/>
    </row>
    <row r="11" spans="1:8" ht="10.5" customHeight="1">
      <c r="A11" s="374" t="s">
        <v>1718</v>
      </c>
      <c r="B11" s="1177">
        <v>136559.9</v>
      </c>
      <c r="C11" s="1177">
        <v>280682.1</v>
      </c>
      <c r="D11" s="1177">
        <v>253301.9</v>
      </c>
      <c r="E11" s="1177">
        <f t="shared" si="0"/>
        <v>90.24512072554681</v>
      </c>
      <c r="F11" s="1177">
        <f t="shared" si="1"/>
        <v>185.48776031616896</v>
      </c>
      <c r="G11" s="535"/>
      <c r="H11" s="532"/>
    </row>
    <row r="12" spans="1:8" ht="10.5" customHeight="1">
      <c r="A12" s="374" t="s">
        <v>1719</v>
      </c>
      <c r="B12" s="1180">
        <f>B13+B14+B15</f>
        <v>136038.4</v>
      </c>
      <c r="C12" s="1180">
        <f>C13+C14+C15</f>
        <v>279542.1</v>
      </c>
      <c r="D12" s="1180">
        <f>D13+D14+D15</f>
        <v>252254.7</v>
      </c>
      <c r="E12" s="1177">
        <f t="shared" si="0"/>
        <v>90.23853652097485</v>
      </c>
      <c r="F12" s="1177">
        <f t="shared" si="1"/>
        <v>185.42904062382388</v>
      </c>
      <c r="G12" s="535"/>
      <c r="H12" s="532"/>
    </row>
    <row r="13" spans="1:8" ht="10.5" customHeight="1">
      <c r="A13" s="374" t="s">
        <v>1720</v>
      </c>
      <c r="B13" s="1177">
        <v>100019.8</v>
      </c>
      <c r="C13" s="1180">
        <v>140149.7</v>
      </c>
      <c r="D13" s="1180">
        <v>137467.2</v>
      </c>
      <c r="E13" s="1177">
        <f t="shared" si="0"/>
        <v>98.08597521079247</v>
      </c>
      <c r="F13" s="1177">
        <f t="shared" si="1"/>
        <v>137.43998688259725</v>
      </c>
      <c r="G13" s="535"/>
      <c r="H13" s="532"/>
    </row>
    <row r="14" spans="1:8" ht="10.5" customHeight="1">
      <c r="A14" s="374" t="s">
        <v>1721</v>
      </c>
      <c r="B14" s="1177">
        <v>10924.7</v>
      </c>
      <c r="C14" s="1180">
        <v>15441.5</v>
      </c>
      <c r="D14" s="1180">
        <v>15016.6</v>
      </c>
      <c r="E14" s="1177">
        <f t="shared" si="0"/>
        <v>97.24832432082376</v>
      </c>
      <c r="F14" s="1177">
        <f t="shared" si="1"/>
        <v>137.45549076862522</v>
      </c>
      <c r="G14" s="535"/>
      <c r="H14" s="532"/>
    </row>
    <row r="15" spans="1:8" ht="10.5" customHeight="1">
      <c r="A15" s="374" t="s">
        <v>1722</v>
      </c>
      <c r="B15" s="1177">
        <v>25093.9</v>
      </c>
      <c r="C15" s="1180">
        <v>123950.9</v>
      </c>
      <c r="D15" s="1180">
        <v>99770.9</v>
      </c>
      <c r="E15" s="1177">
        <f t="shared" si="0"/>
        <v>80.49227557040732</v>
      </c>
      <c r="F15" s="1177">
        <f t="shared" si="1"/>
        <v>397.5902510171794</v>
      </c>
      <c r="G15" s="535"/>
      <c r="H15" s="532"/>
    </row>
    <row r="16" spans="1:8" ht="10.5" customHeight="1">
      <c r="A16" s="374" t="s">
        <v>1723</v>
      </c>
      <c r="B16" s="374"/>
      <c r="C16" s="552"/>
      <c r="D16" s="552"/>
      <c r="E16" s="1177"/>
      <c r="F16" s="1177"/>
      <c r="G16" s="535"/>
      <c r="H16" s="532"/>
    </row>
    <row r="17" spans="1:8" ht="10.5" customHeight="1">
      <c r="A17" s="374" t="s">
        <v>1724</v>
      </c>
      <c r="B17" s="374"/>
      <c r="C17" s="552"/>
      <c r="D17" s="552"/>
      <c r="E17" s="1177"/>
      <c r="F17" s="1177"/>
      <c r="G17" s="535"/>
      <c r="H17" s="532"/>
    </row>
    <row r="18" spans="1:8" ht="10.5" customHeight="1">
      <c r="A18" s="52" t="s">
        <v>1725</v>
      </c>
      <c r="B18" s="374"/>
      <c r="C18" s="552"/>
      <c r="D18" s="552"/>
      <c r="E18" s="1177"/>
      <c r="F18" s="1177"/>
      <c r="G18" s="535"/>
      <c r="H18" s="532"/>
    </row>
    <row r="19" spans="1:8" ht="10.5" customHeight="1">
      <c r="A19" s="363" t="s">
        <v>1726</v>
      </c>
      <c r="B19" s="1180">
        <f>B8+B9-B10</f>
        <v>30007.600000000006</v>
      </c>
      <c r="C19" s="552"/>
      <c r="D19" s="1180">
        <f>D8+D9-D10</f>
        <v>27760.399999999994</v>
      </c>
      <c r="E19" s="1177"/>
      <c r="F19" s="1177">
        <f>D19/B19*100</f>
        <v>92.51123048827627</v>
      </c>
      <c r="G19" s="535"/>
      <c r="H19" s="532"/>
    </row>
    <row r="20" spans="1:7" ht="10.5" customHeight="1">
      <c r="A20" s="1172" t="s">
        <v>1727</v>
      </c>
      <c r="B20" s="1172"/>
      <c r="C20" s="1181"/>
      <c r="D20" s="1181"/>
      <c r="E20" s="1181"/>
      <c r="F20" s="1181"/>
      <c r="G20" s="535"/>
    </row>
    <row r="21" spans="1:7" ht="10.5" customHeight="1">
      <c r="A21" s="374" t="s">
        <v>1715</v>
      </c>
      <c r="B21" s="365">
        <v>4250.7</v>
      </c>
      <c r="C21" s="1178"/>
      <c r="D21" s="1178">
        <v>36142.4</v>
      </c>
      <c r="E21" s="1178"/>
      <c r="F21" s="1178"/>
      <c r="G21" s="535"/>
    </row>
    <row r="22" spans="1:7" ht="10.5" customHeight="1">
      <c r="A22" s="374" t="s">
        <v>1728</v>
      </c>
      <c r="B22" s="1179">
        <v>614992.3</v>
      </c>
      <c r="C22" s="1177">
        <v>825750</v>
      </c>
      <c r="D22" s="1177">
        <v>837821.3</v>
      </c>
      <c r="E22" s="1177">
        <f>D22/C22*100</f>
        <v>101.46185891613686</v>
      </c>
      <c r="F22" s="1177">
        <f>D22/B22*100</f>
        <v>136.2328113701586</v>
      </c>
      <c r="G22" s="535"/>
    </row>
    <row r="23" spans="1:7" ht="10.5" customHeight="1">
      <c r="A23" s="374" t="s">
        <v>1717</v>
      </c>
      <c r="B23" s="1179">
        <v>579098.4</v>
      </c>
      <c r="C23" s="1177">
        <v>825750</v>
      </c>
      <c r="D23" s="1179">
        <v>732425.5</v>
      </c>
      <c r="E23" s="1177">
        <f aca="true" t="shared" si="2" ref="E23:E28">D23/C23*100</f>
        <v>88.69821374508024</v>
      </c>
      <c r="F23" s="1177">
        <f aca="true" t="shared" si="3" ref="F23:F30">D23/B23*100</f>
        <v>126.47686472627105</v>
      </c>
      <c r="G23" s="535"/>
    </row>
    <row r="24" spans="1:7" ht="10.5" customHeight="1">
      <c r="A24" s="374" t="s">
        <v>1718</v>
      </c>
      <c r="B24" s="1179">
        <v>579098.4</v>
      </c>
      <c r="C24" s="1177">
        <v>825750</v>
      </c>
      <c r="D24" s="1180">
        <v>732425.5</v>
      </c>
      <c r="E24" s="1177">
        <f t="shared" si="2"/>
        <v>88.69821374508024</v>
      </c>
      <c r="F24" s="1177">
        <f t="shared" si="3"/>
        <v>126.47686472627105</v>
      </c>
      <c r="G24" s="535"/>
    </row>
    <row r="25" spans="1:7" ht="10.5" customHeight="1">
      <c r="A25" s="374" t="s">
        <v>1729</v>
      </c>
      <c r="B25" s="1180">
        <f>SUM(B26:B28)</f>
        <v>569559.5</v>
      </c>
      <c r="C25" s="1180">
        <f>C26+C27+C28</f>
        <v>821603.2</v>
      </c>
      <c r="D25" s="1180">
        <f>D26+D27+D28</f>
        <v>730218.7</v>
      </c>
      <c r="E25" s="1177">
        <f t="shared" si="2"/>
        <v>88.8772950251411</v>
      </c>
      <c r="F25" s="1177">
        <f t="shared" si="3"/>
        <v>128.20762361087822</v>
      </c>
      <c r="G25" s="535"/>
    </row>
    <row r="26" spans="1:7" ht="10.5" customHeight="1">
      <c r="A26" s="374" t="s">
        <v>1730</v>
      </c>
      <c r="B26" s="54">
        <v>439546.9</v>
      </c>
      <c r="C26" s="1180">
        <v>603883.1</v>
      </c>
      <c r="D26" s="1180">
        <v>552029.4</v>
      </c>
      <c r="E26" s="1177">
        <f t="shared" si="2"/>
        <v>91.41328843281093</v>
      </c>
      <c r="F26" s="1177">
        <f t="shared" si="3"/>
        <v>125.59055700313209</v>
      </c>
      <c r="G26" s="535"/>
    </row>
    <row r="27" spans="1:7" ht="10.5" customHeight="1">
      <c r="A27" s="374" t="s">
        <v>1731</v>
      </c>
      <c r="B27" s="1179">
        <v>9831.3</v>
      </c>
      <c r="C27" s="1180">
        <v>13787.1</v>
      </c>
      <c r="D27" s="1180">
        <v>13024.5</v>
      </c>
      <c r="E27" s="1177">
        <f t="shared" si="2"/>
        <v>94.4687425201819</v>
      </c>
      <c r="F27" s="1177">
        <f t="shared" si="3"/>
        <v>132.47993652924842</v>
      </c>
      <c r="G27" s="535"/>
    </row>
    <row r="28" spans="1:7" ht="10.5" customHeight="1">
      <c r="A28" s="374" t="s">
        <v>1722</v>
      </c>
      <c r="B28" s="1179">
        <v>120181.3</v>
      </c>
      <c r="C28" s="1180">
        <v>203933</v>
      </c>
      <c r="D28" s="1180">
        <v>165164.8</v>
      </c>
      <c r="E28" s="1177">
        <f t="shared" si="2"/>
        <v>80.98973682532989</v>
      </c>
      <c r="F28" s="1177">
        <f t="shared" si="3"/>
        <v>137.42969996164126</v>
      </c>
      <c r="G28" s="535"/>
    </row>
    <row r="29" spans="1:7" ht="10.5" customHeight="1">
      <c r="A29" s="374" t="s">
        <v>1732</v>
      </c>
      <c r="B29" s="374"/>
      <c r="C29" s="552"/>
      <c r="D29" s="552"/>
      <c r="E29" s="1177"/>
      <c r="F29" s="1177"/>
      <c r="G29" s="535"/>
    </row>
    <row r="30" spans="1:7" ht="10.5" customHeight="1">
      <c r="A30" s="374" t="s">
        <v>1733</v>
      </c>
      <c r="B30" s="1180">
        <f>B21+B22-B23</f>
        <v>40144.59999999998</v>
      </c>
      <c r="C30" s="552"/>
      <c r="D30" s="1180">
        <f>D21+D22-D23</f>
        <v>141538.20000000007</v>
      </c>
      <c r="E30" s="1177"/>
      <c r="F30" s="1177">
        <f t="shared" si="3"/>
        <v>352.57095599408177</v>
      </c>
      <c r="G30" s="535"/>
    </row>
    <row r="31" spans="1:7" ht="10.5" customHeight="1">
      <c r="A31" s="1172" t="s">
        <v>1734</v>
      </c>
      <c r="B31" s="1172"/>
      <c r="C31" s="1181"/>
      <c r="D31" s="1181"/>
      <c r="E31" s="1181"/>
      <c r="F31" s="1181"/>
      <c r="G31" s="535"/>
    </row>
    <row r="32" spans="1:7" ht="10.5" customHeight="1">
      <c r="A32" s="374" t="s">
        <v>1715</v>
      </c>
      <c r="B32" s="1177">
        <v>44338.2</v>
      </c>
      <c r="C32" s="1178"/>
      <c r="D32" s="1178">
        <v>129538</v>
      </c>
      <c r="E32" s="1178"/>
      <c r="F32" s="1178">
        <f>D32/B32*100</f>
        <v>292.15890586446903</v>
      </c>
      <c r="G32" s="535"/>
    </row>
    <row r="33" spans="1:7" ht="10.5" customHeight="1">
      <c r="A33" s="374" t="s">
        <v>1728</v>
      </c>
      <c r="B33" s="1177">
        <v>7562364</v>
      </c>
      <c r="C33" s="1177">
        <v>10578101.6</v>
      </c>
      <c r="D33" s="1177">
        <v>10293096.7</v>
      </c>
      <c r="E33" s="1177">
        <f>D33/C33*100</f>
        <v>97.30570842692605</v>
      </c>
      <c r="F33" s="1177">
        <f>D33/B33*100</f>
        <v>136.1095115231163</v>
      </c>
      <c r="G33" s="535"/>
    </row>
    <row r="34" spans="1:7" ht="10.5" customHeight="1">
      <c r="A34" s="374" t="s">
        <v>1717</v>
      </c>
      <c r="B34" s="1179">
        <v>6473705.8</v>
      </c>
      <c r="C34" s="1177">
        <v>10579060.5</v>
      </c>
      <c r="D34" s="1179">
        <v>9314725.7</v>
      </c>
      <c r="E34" s="1177">
        <f aca="true" t="shared" si="4" ref="E34:E39">D34/C34*100</f>
        <v>88.04870432492564</v>
      </c>
      <c r="F34" s="1177">
        <f aca="true" t="shared" si="5" ref="F34:F39">D34/B34*100</f>
        <v>143.88552689558426</v>
      </c>
      <c r="G34" s="535"/>
    </row>
    <row r="35" spans="1:7" ht="10.5" customHeight="1">
      <c r="A35" s="374" t="s">
        <v>1735</v>
      </c>
      <c r="B35" s="1177">
        <v>6473705.8</v>
      </c>
      <c r="C35" s="1177">
        <v>10579060.5</v>
      </c>
      <c r="D35" s="1180">
        <v>9314725.7</v>
      </c>
      <c r="E35" s="1177">
        <f t="shared" si="4"/>
        <v>88.04870432492564</v>
      </c>
      <c r="F35" s="1177">
        <f t="shared" si="5"/>
        <v>143.88552689558426</v>
      </c>
      <c r="G35" s="535"/>
    </row>
    <row r="36" spans="1:7" ht="12.75">
      <c r="A36" s="374" t="s">
        <v>1729</v>
      </c>
      <c r="B36" s="1179">
        <f>B37+B38+B39</f>
        <v>6271584.199999999</v>
      </c>
      <c r="C36" s="1179">
        <f>C37+C38+C39</f>
        <v>8923420</v>
      </c>
      <c r="D36" s="1179">
        <f>D37+D38+D39</f>
        <v>7773910.1</v>
      </c>
      <c r="E36" s="1177">
        <f t="shared" si="4"/>
        <v>87.11805675402479</v>
      </c>
      <c r="F36" s="1177">
        <f t="shared" si="5"/>
        <v>123.9544882455696</v>
      </c>
      <c r="G36" s="535"/>
    </row>
    <row r="37" spans="1:7" ht="12.75">
      <c r="A37" s="374" t="s">
        <v>1730</v>
      </c>
      <c r="B37" s="1177">
        <v>3940532.7</v>
      </c>
      <c r="C37" s="1180">
        <v>6003850.3</v>
      </c>
      <c r="D37" s="1180">
        <v>5202730.6</v>
      </c>
      <c r="E37" s="1177">
        <f t="shared" si="4"/>
        <v>86.65656770289559</v>
      </c>
      <c r="F37" s="1177">
        <f t="shared" si="5"/>
        <v>132.0311489865317</v>
      </c>
      <c r="G37" s="535"/>
    </row>
    <row r="38" spans="1:7" ht="12.75">
      <c r="A38" s="374" t="s">
        <v>1731</v>
      </c>
      <c r="B38" s="1177">
        <v>435851.6</v>
      </c>
      <c r="C38" s="1180">
        <v>657333.4</v>
      </c>
      <c r="D38" s="1180">
        <v>571233.2</v>
      </c>
      <c r="E38" s="1177">
        <f t="shared" si="4"/>
        <v>86.90159362052802</v>
      </c>
      <c r="F38" s="1177">
        <f t="shared" si="5"/>
        <v>131.06139796205863</v>
      </c>
      <c r="G38" s="535"/>
    </row>
    <row r="39" spans="1:7" ht="12.75">
      <c r="A39" s="374" t="s">
        <v>1722</v>
      </c>
      <c r="B39" s="1177">
        <v>1895199.9</v>
      </c>
      <c r="C39" s="1182">
        <v>2262236.3</v>
      </c>
      <c r="D39" s="1180">
        <v>1999946.3</v>
      </c>
      <c r="E39" s="1177">
        <f t="shared" si="4"/>
        <v>88.40572048110094</v>
      </c>
      <c r="F39" s="1177">
        <f t="shared" si="5"/>
        <v>105.52693148622477</v>
      </c>
      <c r="G39" s="535"/>
    </row>
    <row r="40" spans="1:7" ht="12.75">
      <c r="A40" s="52" t="s">
        <v>1732</v>
      </c>
      <c r="B40" s="327"/>
      <c r="C40" s="532"/>
      <c r="D40" s="1180"/>
      <c r="E40" s="1177"/>
      <c r="F40" s="1177"/>
      <c r="G40" s="535"/>
    </row>
    <row r="41" spans="1:7" ht="10.5" customHeight="1">
      <c r="A41" s="374" t="s">
        <v>1733</v>
      </c>
      <c r="B41" s="1180">
        <f>B32+B33-B34</f>
        <v>1132996.4000000004</v>
      </c>
      <c r="C41" s="552"/>
      <c r="D41" s="1180">
        <f>D32+D33-D34</f>
        <v>1107909</v>
      </c>
      <c r="E41" s="1177"/>
      <c r="F41" s="1177">
        <f>D41/B41*100</f>
        <v>97.78574759813885</v>
      </c>
      <c r="G41" s="535"/>
    </row>
    <row r="42" spans="1:7" ht="10.5" customHeight="1">
      <c r="A42" s="374" t="s">
        <v>1724</v>
      </c>
      <c r="B42" s="374"/>
      <c r="C42" s="552"/>
      <c r="D42" s="552"/>
      <c r="E42" s="552"/>
      <c r="F42" s="552"/>
      <c r="G42" s="535"/>
    </row>
    <row r="43" spans="1:7" ht="10.5" customHeight="1">
      <c r="A43" s="363" t="s">
        <v>1725</v>
      </c>
      <c r="B43" s="363"/>
      <c r="C43" s="1183"/>
      <c r="D43" s="1183"/>
      <c r="E43" s="1183"/>
      <c r="F43" s="1183"/>
      <c r="G43" s="535"/>
    </row>
    <row r="44" spans="1:7" ht="10.5" customHeight="1">
      <c r="A44" s="1172" t="s">
        <v>1736</v>
      </c>
      <c r="B44" s="1172"/>
      <c r="C44" s="1181"/>
      <c r="D44" s="1181"/>
      <c r="E44" s="1181"/>
      <c r="F44" s="1181"/>
      <c r="G44" s="535"/>
    </row>
    <row r="45" spans="1:7" ht="10.5" customHeight="1">
      <c r="A45" s="374" t="s">
        <v>1715</v>
      </c>
      <c r="B45" s="1177">
        <v>41920.2</v>
      </c>
      <c r="C45" s="1178">
        <v>0</v>
      </c>
      <c r="D45" s="1178">
        <v>59973.8</v>
      </c>
      <c r="E45" s="1178"/>
      <c r="F45" s="1178">
        <f>D45/B45*100</f>
        <v>143.0665884227652</v>
      </c>
      <c r="G45" s="535"/>
    </row>
    <row r="46" spans="1:7" ht="10.5" customHeight="1">
      <c r="A46" s="374" t="s">
        <v>1728</v>
      </c>
      <c r="B46" s="1177">
        <v>2720017.2</v>
      </c>
      <c r="C46" s="1177">
        <v>4078445.6</v>
      </c>
      <c r="D46" s="1177">
        <v>4456860.1</v>
      </c>
      <c r="E46" s="1177">
        <f>D46/C46*100</f>
        <v>109.27840008458122</v>
      </c>
      <c r="F46" s="1177">
        <f>D46/B46*100</f>
        <v>163.85411459898117</v>
      </c>
      <c r="G46" s="535"/>
    </row>
    <row r="47" spans="1:7" ht="10.5" customHeight="1">
      <c r="A47" s="374" t="s">
        <v>1717</v>
      </c>
      <c r="B47" s="1179">
        <v>2569552</v>
      </c>
      <c r="C47" s="1177">
        <v>4078445.6</v>
      </c>
      <c r="D47" s="1179">
        <v>4179958.8</v>
      </c>
      <c r="E47" s="1177">
        <f aca="true" t="shared" si="6" ref="E47:E52">D47/C47*100</f>
        <v>102.48901689408336</v>
      </c>
      <c r="F47" s="1177">
        <f aca="true" t="shared" si="7" ref="F47:F54">D47/B47*100</f>
        <v>162.6726682316606</v>
      </c>
      <c r="G47" s="535"/>
    </row>
    <row r="48" spans="1:7" ht="10.5" customHeight="1">
      <c r="A48" s="374" t="s">
        <v>1735</v>
      </c>
      <c r="B48" s="1177">
        <v>2569552</v>
      </c>
      <c r="C48" s="1177">
        <v>4078445.6</v>
      </c>
      <c r="D48" s="1180">
        <v>4179958.8</v>
      </c>
      <c r="E48" s="1177">
        <f t="shared" si="6"/>
        <v>102.48901689408336</v>
      </c>
      <c r="F48" s="1177">
        <f t="shared" si="7"/>
        <v>162.6726682316606</v>
      </c>
      <c r="G48" s="535"/>
    </row>
    <row r="49" spans="1:7" ht="10.5" customHeight="1">
      <c r="A49" s="374" t="s">
        <v>1729</v>
      </c>
      <c r="B49" s="1180">
        <f>SUM(B50:B52)</f>
        <v>2517834.7</v>
      </c>
      <c r="C49" s="1180">
        <f>C50+C51+C52</f>
        <v>3410540.3</v>
      </c>
      <c r="D49" s="1180">
        <f>D50+D51+D52</f>
        <v>3312757.6</v>
      </c>
      <c r="E49" s="1177">
        <f t="shared" si="6"/>
        <v>97.13292641638043</v>
      </c>
      <c r="F49" s="1177">
        <f t="shared" si="7"/>
        <v>131.57168737089847</v>
      </c>
      <c r="G49" s="535"/>
    </row>
    <row r="50" spans="1:7" ht="10.5" customHeight="1">
      <c r="A50" s="374" t="s">
        <v>1730</v>
      </c>
      <c r="B50" s="1177">
        <v>1533718</v>
      </c>
      <c r="C50" s="1180">
        <v>2145869.5</v>
      </c>
      <c r="D50" s="1180">
        <v>2048317</v>
      </c>
      <c r="E50" s="1177">
        <f t="shared" si="6"/>
        <v>95.45394069863056</v>
      </c>
      <c r="F50" s="1177">
        <f t="shared" si="7"/>
        <v>133.55238707506857</v>
      </c>
      <c r="G50" s="535"/>
    </row>
    <row r="51" spans="1:7" ht="10.5" customHeight="1">
      <c r="A51" s="374" t="s">
        <v>1731</v>
      </c>
      <c r="B51" s="1177">
        <v>173733.3</v>
      </c>
      <c r="C51" s="1180">
        <v>236353.4</v>
      </c>
      <c r="D51" s="1180">
        <v>224526.5</v>
      </c>
      <c r="E51" s="1177">
        <f t="shared" si="6"/>
        <v>94.99609483087615</v>
      </c>
      <c r="F51" s="1177">
        <f t="shared" si="7"/>
        <v>129.2363064536275</v>
      </c>
      <c r="G51" s="535"/>
    </row>
    <row r="52" spans="1:7" ht="10.5" customHeight="1">
      <c r="A52" s="374" t="s">
        <v>1722</v>
      </c>
      <c r="B52" s="374">
        <v>810383.4</v>
      </c>
      <c r="C52" s="1180">
        <v>1028317.4</v>
      </c>
      <c r="D52" s="1180">
        <v>1039914.1</v>
      </c>
      <c r="E52" s="1177">
        <f t="shared" si="6"/>
        <v>101.127735463778</v>
      </c>
      <c r="F52" s="1177">
        <f t="shared" si="7"/>
        <v>128.32371689745864</v>
      </c>
      <c r="G52" s="535"/>
    </row>
    <row r="53" spans="1:7" ht="10.5" customHeight="1">
      <c r="A53" s="374" t="s">
        <v>1732</v>
      </c>
      <c r="B53" s="374"/>
      <c r="C53" s="1180"/>
      <c r="D53" s="1180"/>
      <c r="E53" s="1177"/>
      <c r="F53" s="1177"/>
      <c r="G53" s="535"/>
    </row>
    <row r="54" spans="1:7" ht="10.5" customHeight="1">
      <c r="A54" s="374" t="s">
        <v>1733</v>
      </c>
      <c r="B54" s="1180">
        <f>B45+B46-B47</f>
        <v>192385.40000000037</v>
      </c>
      <c r="C54" s="552"/>
      <c r="D54" s="1180">
        <f>D45+D46-D47</f>
        <v>336875.0999999996</v>
      </c>
      <c r="E54" s="1177"/>
      <c r="F54" s="1177">
        <f t="shared" si="7"/>
        <v>175.1042958561299</v>
      </c>
      <c r="G54" s="535"/>
    </row>
    <row r="55" spans="1:7" ht="10.5" customHeight="1">
      <c r="A55" s="1172" t="s">
        <v>1737</v>
      </c>
      <c r="B55" s="1172"/>
      <c r="C55" s="1181"/>
      <c r="D55" s="1181"/>
      <c r="E55" s="1181"/>
      <c r="F55" s="1181"/>
      <c r="G55" s="535"/>
    </row>
    <row r="56" spans="1:7" ht="10.5" customHeight="1">
      <c r="A56" s="374" t="s">
        <v>1715</v>
      </c>
      <c r="B56" s="374"/>
      <c r="C56" s="1178"/>
      <c r="D56" s="1178">
        <v>1513.9</v>
      </c>
      <c r="E56" s="1178"/>
      <c r="F56" s="1178"/>
      <c r="G56" s="535"/>
    </row>
    <row r="57" spans="1:7" ht="10.5" customHeight="1">
      <c r="A57" s="374" t="s">
        <v>1728</v>
      </c>
      <c r="B57" s="374">
        <v>137816.6</v>
      </c>
      <c r="C57" s="1177">
        <v>173754</v>
      </c>
      <c r="D57" s="1177">
        <v>170420.5</v>
      </c>
      <c r="E57" s="1177">
        <f aca="true" t="shared" si="8" ref="E57:E63">D57/C57*100</f>
        <v>98.08148301621833</v>
      </c>
      <c r="F57" s="1177">
        <f aca="true" t="shared" si="9" ref="F57:F63">D57/B57*100</f>
        <v>123.65745490746399</v>
      </c>
      <c r="G57" s="535"/>
    </row>
    <row r="58" spans="1:7" ht="10.5" customHeight="1">
      <c r="A58" s="374" t="s">
        <v>1717</v>
      </c>
      <c r="B58" s="1179">
        <v>120640.8</v>
      </c>
      <c r="C58" s="1177">
        <v>173754</v>
      </c>
      <c r="D58" s="1179">
        <v>165035.8</v>
      </c>
      <c r="E58" s="1177">
        <f t="shared" si="8"/>
        <v>94.98244644727603</v>
      </c>
      <c r="F58" s="1177">
        <f t="shared" si="9"/>
        <v>136.79932493816352</v>
      </c>
      <c r="G58" s="535"/>
    </row>
    <row r="59" spans="1:7" ht="10.5" customHeight="1">
      <c r="A59" s="374" t="s">
        <v>1735</v>
      </c>
      <c r="B59" s="1177">
        <v>120640.8</v>
      </c>
      <c r="C59" s="1177">
        <v>173754</v>
      </c>
      <c r="D59" s="1180">
        <v>165035.8</v>
      </c>
      <c r="E59" s="1177">
        <f t="shared" si="8"/>
        <v>94.98244644727603</v>
      </c>
      <c r="F59" s="1177">
        <f t="shared" si="9"/>
        <v>136.79932493816352</v>
      </c>
      <c r="G59" s="535"/>
    </row>
    <row r="60" spans="1:7" ht="10.5" customHeight="1">
      <c r="A60" s="374" t="s">
        <v>1729</v>
      </c>
      <c r="B60" s="1180">
        <f>SUM(B61:B63)</f>
        <v>120590.8</v>
      </c>
      <c r="C60" s="1180">
        <f>C61+C62+C63</f>
        <v>173554</v>
      </c>
      <c r="D60" s="1180">
        <f>D61+D62+D63</f>
        <v>165035.8</v>
      </c>
      <c r="E60" s="1177">
        <f t="shared" si="8"/>
        <v>95.09190223215829</v>
      </c>
      <c r="F60" s="1177">
        <f t="shared" si="9"/>
        <v>136.8560454031319</v>
      </c>
      <c r="G60" s="535"/>
    </row>
    <row r="61" spans="1:7" ht="10.5" customHeight="1">
      <c r="A61" s="374" t="s">
        <v>1730</v>
      </c>
      <c r="B61" s="1177">
        <v>77131.1</v>
      </c>
      <c r="C61" s="1180">
        <v>99471.8</v>
      </c>
      <c r="D61" s="1180">
        <v>98448.3</v>
      </c>
      <c r="E61" s="1177">
        <f t="shared" si="8"/>
        <v>98.97106516620791</v>
      </c>
      <c r="F61" s="1177">
        <f t="shared" si="9"/>
        <v>127.63761958535531</v>
      </c>
      <c r="G61" s="535"/>
    </row>
    <row r="62" spans="1:7" ht="10.5" customHeight="1">
      <c r="A62" s="374" t="s">
        <v>1731</v>
      </c>
      <c r="B62" s="1177">
        <v>8668.5</v>
      </c>
      <c r="C62" s="1180">
        <v>10941.1</v>
      </c>
      <c r="D62" s="1180">
        <v>10844.5</v>
      </c>
      <c r="E62" s="1177">
        <f t="shared" si="8"/>
        <v>99.11709060332143</v>
      </c>
      <c r="F62" s="1177">
        <f t="shared" si="9"/>
        <v>125.10238218838323</v>
      </c>
      <c r="G62" s="535"/>
    </row>
    <row r="63" spans="1:7" ht="10.5" customHeight="1">
      <c r="A63" s="374" t="s">
        <v>1722</v>
      </c>
      <c r="B63" s="374">
        <v>34791.2</v>
      </c>
      <c r="C63" s="1180">
        <v>63141.1</v>
      </c>
      <c r="D63" s="1180">
        <v>55743</v>
      </c>
      <c r="E63" s="1177">
        <f t="shared" si="8"/>
        <v>88.28322598117549</v>
      </c>
      <c r="F63" s="1177">
        <f t="shared" si="9"/>
        <v>160.22155027708158</v>
      </c>
      <c r="G63" s="535"/>
    </row>
    <row r="64" spans="1:7" ht="10.5" customHeight="1">
      <c r="A64" s="374" t="s">
        <v>1732</v>
      </c>
      <c r="B64" s="374"/>
      <c r="C64" s="552"/>
      <c r="D64" s="552"/>
      <c r="E64" s="1177"/>
      <c r="F64" s="1177"/>
      <c r="G64" s="535"/>
    </row>
    <row r="65" spans="1:7" ht="10.5" customHeight="1">
      <c r="A65" s="374" t="s">
        <v>1733</v>
      </c>
      <c r="B65" s="1180">
        <f>B56+B57-B58</f>
        <v>17175.800000000003</v>
      </c>
      <c r="C65" s="552"/>
      <c r="D65" s="1180">
        <f>D56+D57-D58</f>
        <v>6898.600000000006</v>
      </c>
      <c r="E65" s="1177"/>
      <c r="F65" s="1177"/>
      <c r="G65" s="535"/>
    </row>
    <row r="66" spans="1:7" ht="10.5" customHeight="1">
      <c r="A66" s="1172" t="s">
        <v>1738</v>
      </c>
      <c r="B66" s="1172"/>
      <c r="C66" s="1181"/>
      <c r="D66" s="1181"/>
      <c r="E66" s="1181"/>
      <c r="F66" s="1181"/>
      <c r="G66" s="535"/>
    </row>
    <row r="67" spans="1:7" ht="10.5" customHeight="1">
      <c r="A67" s="374" t="s">
        <v>1715</v>
      </c>
      <c r="B67" s="438">
        <v>9585.3</v>
      </c>
      <c r="C67" s="1178"/>
      <c r="D67" s="1178">
        <v>13673.2</v>
      </c>
      <c r="E67" s="1178"/>
      <c r="F67" s="1177"/>
      <c r="G67" s="535"/>
    </row>
    <row r="68" spans="1:7" ht="10.5" customHeight="1">
      <c r="A68" s="374" t="s">
        <v>1728</v>
      </c>
      <c r="B68" s="438">
        <v>504468.3</v>
      </c>
      <c r="C68" s="1177">
        <v>663884.3</v>
      </c>
      <c r="D68" s="1177">
        <v>671371.1</v>
      </c>
      <c r="E68" s="1177">
        <f aca="true" t="shared" si="10" ref="E68:E74">D68/C68*100</f>
        <v>101.12772662344929</v>
      </c>
      <c r="F68" s="1177">
        <f>D68/B68*100</f>
        <v>133.084893540387</v>
      </c>
      <c r="G68" s="535"/>
    </row>
    <row r="69" spans="1:7" ht="10.5" customHeight="1">
      <c r="A69" s="374" t="s">
        <v>1717</v>
      </c>
      <c r="B69" s="1184">
        <v>472357</v>
      </c>
      <c r="C69" s="1177">
        <v>663884.3</v>
      </c>
      <c r="D69" s="1179">
        <v>606752.5</v>
      </c>
      <c r="E69" s="1177">
        <f t="shared" si="10"/>
        <v>91.39431373810166</v>
      </c>
      <c r="F69" s="1177">
        <f aca="true" t="shared" si="11" ref="F69:F74">D69/B69*100</f>
        <v>128.45210296449508</v>
      </c>
      <c r="G69" s="535"/>
    </row>
    <row r="70" spans="1:7" ht="10.5" customHeight="1">
      <c r="A70" s="374" t="s">
        <v>1735</v>
      </c>
      <c r="B70" s="1184">
        <v>472357</v>
      </c>
      <c r="C70" s="1177">
        <v>663884.3</v>
      </c>
      <c r="D70" s="1180">
        <v>606752.5</v>
      </c>
      <c r="E70" s="1177">
        <f t="shared" si="10"/>
        <v>91.39431373810166</v>
      </c>
      <c r="F70" s="1177">
        <f t="shared" si="11"/>
        <v>128.45210296449508</v>
      </c>
      <c r="G70" s="535"/>
    </row>
    <row r="71" spans="1:7" ht="10.5" customHeight="1">
      <c r="A71" s="374" t="s">
        <v>1729</v>
      </c>
      <c r="B71" s="1180">
        <f>SUM(B72:B74)</f>
        <v>469061.8</v>
      </c>
      <c r="C71" s="1180">
        <f>C72+C73+C74</f>
        <v>650066.3</v>
      </c>
      <c r="D71" s="1180">
        <f>D72+D73+D74</f>
        <v>597506.8</v>
      </c>
      <c r="E71" s="1177">
        <f t="shared" si="10"/>
        <v>91.91474777265026</v>
      </c>
      <c r="F71" s="1177">
        <f t="shared" si="11"/>
        <v>127.38338530232052</v>
      </c>
      <c r="G71" s="535"/>
    </row>
    <row r="72" spans="1:7" ht="10.5" customHeight="1">
      <c r="A72" s="374" t="s">
        <v>1730</v>
      </c>
      <c r="B72" s="438">
        <v>296963.2</v>
      </c>
      <c r="C72" s="1180">
        <v>403159.9</v>
      </c>
      <c r="D72" s="1180">
        <v>375589.2</v>
      </c>
      <c r="E72" s="1177">
        <f t="shared" si="10"/>
        <v>93.16134863611187</v>
      </c>
      <c r="F72" s="1177">
        <f t="shared" si="11"/>
        <v>126.47668128576201</v>
      </c>
      <c r="G72" s="535"/>
    </row>
    <row r="73" spans="1:7" ht="12.75">
      <c r="A73" s="374" t="s">
        <v>1731</v>
      </c>
      <c r="B73" s="1184">
        <v>31571.1</v>
      </c>
      <c r="C73" s="1180">
        <v>44346.1</v>
      </c>
      <c r="D73" s="1180">
        <v>40174</v>
      </c>
      <c r="E73" s="1177">
        <f t="shared" si="10"/>
        <v>90.59195735363426</v>
      </c>
      <c r="F73" s="1177">
        <f t="shared" si="11"/>
        <v>127.24928811476319</v>
      </c>
      <c r="G73" s="535"/>
    </row>
    <row r="74" spans="1:7" ht="12" customHeight="1">
      <c r="A74" s="327" t="s">
        <v>1722</v>
      </c>
      <c r="B74" s="1184">
        <v>140527.5</v>
      </c>
      <c r="C74" s="1180">
        <v>202560.3</v>
      </c>
      <c r="D74" s="1180">
        <v>181743.6</v>
      </c>
      <c r="E74" s="1177">
        <f t="shared" si="10"/>
        <v>89.72320834832888</v>
      </c>
      <c r="F74" s="1177">
        <f t="shared" si="11"/>
        <v>129.32956182953515</v>
      </c>
      <c r="G74" s="535"/>
    </row>
    <row r="75" spans="1:7" ht="12.75">
      <c r="A75" s="54" t="s">
        <v>1732</v>
      </c>
      <c r="B75" s="54"/>
      <c r="C75" s="531"/>
      <c r="D75" s="552"/>
      <c r="E75" s="1185"/>
      <c r="F75" s="1177"/>
      <c r="G75" s="535"/>
    </row>
    <row r="76" spans="1:7" ht="12.75">
      <c r="A76" s="54" t="s">
        <v>1733</v>
      </c>
      <c r="B76" s="1180">
        <f>B67+B68-B69</f>
        <v>41696.59999999998</v>
      </c>
      <c r="C76" s="552"/>
      <c r="D76" s="1180">
        <f>D67+D68-D69</f>
        <v>78291.79999999993</v>
      </c>
      <c r="E76" s="552"/>
      <c r="F76" s="1177">
        <f>D76/B76*100</f>
        <v>187.76542931557964</v>
      </c>
      <c r="G76" s="535"/>
    </row>
    <row r="77" spans="1:7" ht="10.5" customHeight="1">
      <c r="A77" s="1186" t="s">
        <v>1739</v>
      </c>
      <c r="B77" s="1186"/>
      <c r="C77" s="1181"/>
      <c r="D77" s="1181"/>
      <c r="E77" s="1181"/>
      <c r="F77" s="1181"/>
      <c r="G77" s="535"/>
    </row>
    <row r="78" spans="1:7" ht="10.5" customHeight="1">
      <c r="A78" s="365" t="s">
        <v>1715</v>
      </c>
      <c r="B78" s="1180">
        <v>0</v>
      </c>
      <c r="C78" s="1178"/>
      <c r="D78" s="1178">
        <v>173.3</v>
      </c>
      <c r="E78" s="1178"/>
      <c r="F78" s="1178"/>
      <c r="G78" s="535"/>
    </row>
    <row r="79" spans="1:7" ht="10.5" customHeight="1">
      <c r="A79" s="54" t="s">
        <v>1728</v>
      </c>
      <c r="B79" s="1184">
        <v>98971.5</v>
      </c>
      <c r="C79" s="1177">
        <v>101304.6</v>
      </c>
      <c r="D79" s="1177">
        <v>100854.6</v>
      </c>
      <c r="E79" s="1177">
        <f aca="true" t="shared" si="12" ref="E79:E84">D79/C79*100</f>
        <v>99.55579509716242</v>
      </c>
      <c r="F79" s="1177">
        <f>D79/B79*100</f>
        <v>101.90266895015232</v>
      </c>
      <c r="G79" s="535"/>
    </row>
    <row r="80" spans="1:7" ht="10.5" customHeight="1">
      <c r="A80" s="54" t="s">
        <v>1717</v>
      </c>
      <c r="B80" s="438">
        <v>88169.2</v>
      </c>
      <c r="C80" s="1177">
        <v>101304.6</v>
      </c>
      <c r="D80" s="1179">
        <v>99274.6</v>
      </c>
      <c r="E80" s="1177">
        <f t="shared" si="12"/>
        <v>97.99614232719935</v>
      </c>
      <c r="F80" s="1177">
        <f aca="true" t="shared" si="13" ref="F80:F85">D80/B80*100</f>
        <v>112.59555491033151</v>
      </c>
      <c r="G80" s="535"/>
    </row>
    <row r="81" spans="1:7" ht="10.5" customHeight="1">
      <c r="A81" s="54" t="s">
        <v>1735</v>
      </c>
      <c r="B81" s="1184">
        <v>88169.2</v>
      </c>
      <c r="C81" s="1177">
        <v>101304.6</v>
      </c>
      <c r="D81" s="1180">
        <v>99274.6</v>
      </c>
      <c r="E81" s="1177">
        <f t="shared" si="12"/>
        <v>97.99614232719935</v>
      </c>
      <c r="F81" s="1177">
        <f t="shared" si="13"/>
        <v>112.59555491033151</v>
      </c>
      <c r="G81" s="535"/>
    </row>
    <row r="82" spans="1:7" ht="10.5" customHeight="1">
      <c r="A82" s="54" t="s">
        <v>1729</v>
      </c>
      <c r="B82" s="1180">
        <f>SUM(B83:B85)</f>
        <v>74756.1</v>
      </c>
      <c r="C82" s="1180">
        <f>SUM(C83:C85)</f>
        <v>100504.6</v>
      </c>
      <c r="D82" s="1180">
        <f>SUM(D83:D85)</f>
        <v>98483.6</v>
      </c>
      <c r="E82" s="1177">
        <f t="shared" si="12"/>
        <v>97.98914676542168</v>
      </c>
      <c r="F82" s="1177">
        <f t="shared" si="13"/>
        <v>131.73988477194501</v>
      </c>
      <c r="G82" s="535"/>
    </row>
    <row r="83" spans="1:7" ht="10.5" customHeight="1">
      <c r="A83" s="54" t="s">
        <v>1730</v>
      </c>
      <c r="B83" s="438">
        <v>40870.6</v>
      </c>
      <c r="C83" s="1180">
        <v>57325.3</v>
      </c>
      <c r="D83" s="1180">
        <v>57127.1</v>
      </c>
      <c r="E83" s="1177">
        <f t="shared" si="12"/>
        <v>99.65425388092169</v>
      </c>
      <c r="F83" s="1177">
        <f t="shared" si="13"/>
        <v>139.7755354704849</v>
      </c>
      <c r="G83" s="535"/>
    </row>
    <row r="84" spans="1:7" ht="10.5" customHeight="1">
      <c r="A84" s="54" t="s">
        <v>1731</v>
      </c>
      <c r="B84" s="1184">
        <v>4590.8</v>
      </c>
      <c r="C84" s="1180">
        <v>6250.2</v>
      </c>
      <c r="D84" s="1180">
        <v>6250</v>
      </c>
      <c r="E84" s="1179">
        <f t="shared" si="12"/>
        <v>99.99680010239672</v>
      </c>
      <c r="F84" s="1177">
        <f t="shared" si="13"/>
        <v>136.14184891522174</v>
      </c>
      <c r="G84" s="535"/>
    </row>
    <row r="85" spans="1:7" ht="10.5" customHeight="1">
      <c r="A85" s="54" t="s">
        <v>1722</v>
      </c>
      <c r="B85" s="438">
        <v>29294.7</v>
      </c>
      <c r="C85" s="1180">
        <v>36929.1</v>
      </c>
      <c r="D85" s="1180">
        <v>35106.5</v>
      </c>
      <c r="E85" s="1177">
        <f>D85/C85*100</f>
        <v>95.06459675432112</v>
      </c>
      <c r="F85" s="1177">
        <f t="shared" si="13"/>
        <v>119.8390835202272</v>
      </c>
      <c r="G85" s="535"/>
    </row>
    <row r="86" spans="1:7" ht="10.5" customHeight="1">
      <c r="A86" s="54" t="s">
        <v>1732</v>
      </c>
      <c r="B86" s="54"/>
      <c r="C86" s="552"/>
      <c r="D86" s="552"/>
      <c r="E86" s="1177"/>
      <c r="F86" s="1177"/>
      <c r="G86" s="535"/>
    </row>
    <row r="87" spans="1:7" ht="10.5" customHeight="1">
      <c r="A87" s="133" t="s">
        <v>1733</v>
      </c>
      <c r="B87" s="1187">
        <f>B78+B79-B80</f>
        <v>10802.300000000003</v>
      </c>
      <c r="C87" s="1183"/>
      <c r="D87" s="1187">
        <f>D78+D79-D80</f>
        <v>1753.300000000003</v>
      </c>
      <c r="E87" s="1188"/>
      <c r="F87" s="1177"/>
      <c r="G87" s="535"/>
    </row>
    <row r="88" spans="1:7" ht="10.5" customHeight="1">
      <c r="A88" s="1172" t="s">
        <v>1740</v>
      </c>
      <c r="B88" s="1189"/>
      <c r="C88" s="1181"/>
      <c r="D88" s="1190"/>
      <c r="E88" s="1191"/>
      <c r="F88" s="1191"/>
      <c r="G88" s="535"/>
    </row>
    <row r="89" spans="1:7" ht="10.5" customHeight="1">
      <c r="A89" s="365" t="s">
        <v>1715</v>
      </c>
      <c r="B89" s="1192">
        <v>31.3</v>
      </c>
      <c r="C89" s="552"/>
      <c r="D89" s="1180">
        <v>1652.3</v>
      </c>
      <c r="E89" s="1179"/>
      <c r="F89" s="1177"/>
      <c r="G89" s="535"/>
    </row>
    <row r="90" spans="1:7" ht="10.5" customHeight="1">
      <c r="A90" s="54" t="s">
        <v>1728</v>
      </c>
      <c r="B90" s="1192">
        <v>101548.3</v>
      </c>
      <c r="C90" s="1180">
        <v>92551.1</v>
      </c>
      <c r="D90" s="1180">
        <v>137643.7</v>
      </c>
      <c r="E90" s="1179">
        <f aca="true" t="shared" si="14" ref="E90:E96">D90/C90*100</f>
        <v>148.72184123149265</v>
      </c>
      <c r="F90" s="1177">
        <f>D90/B90*100</f>
        <v>135.54505589950793</v>
      </c>
      <c r="G90" s="535"/>
    </row>
    <row r="91" spans="1:7" ht="10.5" customHeight="1">
      <c r="A91" s="54" t="s">
        <v>1717</v>
      </c>
      <c r="B91" s="1192">
        <v>83463.6</v>
      </c>
      <c r="C91" s="1180">
        <v>92551.1</v>
      </c>
      <c r="D91" s="1180">
        <v>107194</v>
      </c>
      <c r="E91" s="1179">
        <f t="shared" si="14"/>
        <v>115.82142189557985</v>
      </c>
      <c r="F91" s="1177">
        <f aca="true" t="shared" si="15" ref="F91:F96">D91/B91*100</f>
        <v>128.43203504282107</v>
      </c>
      <c r="G91" s="535"/>
    </row>
    <row r="92" spans="1:7" ht="10.5" customHeight="1">
      <c r="A92" s="54" t="s">
        <v>1735</v>
      </c>
      <c r="B92" s="1192">
        <v>83463.6</v>
      </c>
      <c r="C92" s="1180">
        <v>92551.1</v>
      </c>
      <c r="D92" s="1180">
        <v>107194</v>
      </c>
      <c r="E92" s="1179">
        <f t="shared" si="14"/>
        <v>115.82142189557985</v>
      </c>
      <c r="F92" s="1177">
        <f t="shared" si="15"/>
        <v>128.43203504282107</v>
      </c>
      <c r="G92" s="535"/>
    </row>
    <row r="93" spans="1:7" ht="10.5" customHeight="1">
      <c r="A93" s="54" t="s">
        <v>1729</v>
      </c>
      <c r="B93" s="1192">
        <f>B94+B95+B96</f>
        <v>83293.6</v>
      </c>
      <c r="C93" s="1192">
        <f>C94+C95+C96</f>
        <v>92312.1</v>
      </c>
      <c r="D93" s="1192">
        <f>D94+D95+D96</f>
        <v>72945.6</v>
      </c>
      <c r="E93" s="1179">
        <f t="shared" si="14"/>
        <v>79.02062676507197</v>
      </c>
      <c r="F93" s="1177">
        <f t="shared" si="15"/>
        <v>87.57647646397803</v>
      </c>
      <c r="G93" s="535"/>
    </row>
    <row r="94" spans="1:7" ht="10.5" customHeight="1">
      <c r="A94" s="54" t="s">
        <v>1730</v>
      </c>
      <c r="B94" s="1192">
        <v>34503</v>
      </c>
      <c r="C94" s="1180">
        <v>46463.9</v>
      </c>
      <c r="D94" s="1180">
        <v>41132.2</v>
      </c>
      <c r="E94" s="1179">
        <f t="shared" si="14"/>
        <v>88.52507000058108</v>
      </c>
      <c r="F94" s="1177">
        <f t="shared" si="15"/>
        <v>119.21340173318262</v>
      </c>
      <c r="G94" s="535"/>
    </row>
    <row r="95" spans="1:7" ht="10.5" customHeight="1">
      <c r="A95" s="54" t="s">
        <v>1731</v>
      </c>
      <c r="B95" s="1192">
        <v>3942.7</v>
      </c>
      <c r="C95" s="1180">
        <v>5374.4</v>
      </c>
      <c r="D95" s="1180">
        <v>4679.8</v>
      </c>
      <c r="E95" s="1177">
        <f t="shared" si="14"/>
        <v>87.07576659720155</v>
      </c>
      <c r="F95" s="1177">
        <f t="shared" si="15"/>
        <v>118.69531032033886</v>
      </c>
      <c r="G95" s="535"/>
    </row>
    <row r="96" spans="1:7" ht="10.5" customHeight="1">
      <c r="A96" s="54" t="s">
        <v>1722</v>
      </c>
      <c r="B96" s="1192">
        <v>44847.9</v>
      </c>
      <c r="C96" s="1180">
        <v>40473.8</v>
      </c>
      <c r="D96" s="1180">
        <v>27133.6</v>
      </c>
      <c r="E96" s="1177">
        <f t="shared" si="14"/>
        <v>67.03991223952285</v>
      </c>
      <c r="F96" s="1177">
        <f t="shared" si="15"/>
        <v>60.50138356533973</v>
      </c>
      <c r="G96" s="535"/>
    </row>
    <row r="97" spans="1:7" ht="10.5" customHeight="1">
      <c r="A97" s="54" t="s">
        <v>1732</v>
      </c>
      <c r="B97" s="1192"/>
      <c r="C97" s="552"/>
      <c r="D97" s="1180"/>
      <c r="E97" s="1177"/>
      <c r="F97" s="1177"/>
      <c r="G97" s="535"/>
    </row>
    <row r="98" spans="1:7" ht="10.5" customHeight="1">
      <c r="A98" s="54" t="s">
        <v>1733</v>
      </c>
      <c r="B98" s="1192">
        <f>B89+B90-B91</f>
        <v>18116</v>
      </c>
      <c r="C98" s="552"/>
      <c r="D98" s="1180">
        <f>D89+D90-D91</f>
        <v>32102</v>
      </c>
      <c r="E98" s="1177"/>
      <c r="F98" s="1177">
        <f>D98/B98*100</f>
        <v>177.20247295208657</v>
      </c>
      <c r="G98" s="535"/>
    </row>
    <row r="99" spans="1:7" ht="10.5" customHeight="1">
      <c r="A99" s="1186" t="s">
        <v>1741</v>
      </c>
      <c r="B99" s="1186"/>
      <c r="C99" s="1181"/>
      <c r="D99" s="1181"/>
      <c r="E99" s="1181"/>
      <c r="F99" s="1181"/>
      <c r="G99" s="535"/>
    </row>
    <row r="100" spans="1:12" ht="10.5" customHeight="1">
      <c r="A100" s="54" t="s">
        <v>1715</v>
      </c>
      <c r="B100" s="1179">
        <v>9194.9</v>
      </c>
      <c r="C100" s="1178">
        <v>0</v>
      </c>
      <c r="D100" s="1178">
        <v>42482.3</v>
      </c>
      <c r="E100" s="1177"/>
      <c r="F100" s="1178"/>
      <c r="G100" s="535"/>
      <c r="H100" s="129"/>
      <c r="I100" s="558"/>
      <c r="J100" s="558"/>
      <c r="K100" s="532"/>
      <c r="L100" s="532"/>
    </row>
    <row r="101" spans="1:12" ht="10.5" customHeight="1">
      <c r="A101" s="54" t="s">
        <v>1728</v>
      </c>
      <c r="B101" s="1179">
        <v>462663.1</v>
      </c>
      <c r="C101" s="1177">
        <v>686555.5</v>
      </c>
      <c r="D101" s="1177">
        <v>709263.5</v>
      </c>
      <c r="E101" s="1177">
        <f aca="true" t="shared" si="16" ref="E101:E107">D101/C101*100</f>
        <v>103.3075257572039</v>
      </c>
      <c r="F101" s="1177">
        <f>D101/B101*100</f>
        <v>153.3002091586729</v>
      </c>
      <c r="G101" s="535"/>
      <c r="H101" s="129"/>
      <c r="I101" s="558"/>
      <c r="J101" s="558"/>
      <c r="K101" s="558"/>
      <c r="L101" s="558"/>
    </row>
    <row r="102" spans="1:12" ht="10.5" customHeight="1">
      <c r="A102" s="54" t="s">
        <v>1717</v>
      </c>
      <c r="B102" s="54">
        <v>416780.5</v>
      </c>
      <c r="C102" s="1177">
        <v>686555.5</v>
      </c>
      <c r="D102" s="1177">
        <v>625032.4</v>
      </c>
      <c r="E102" s="1177">
        <f t="shared" si="16"/>
        <v>91.03887449740043</v>
      </c>
      <c r="F102" s="1177">
        <f aca="true" t="shared" si="17" ref="F102:F109">D102/B102*100</f>
        <v>149.9668050688552</v>
      </c>
      <c r="G102" s="535"/>
      <c r="H102" s="558"/>
      <c r="I102" s="558"/>
      <c r="J102" s="558"/>
      <c r="K102" s="558"/>
      <c r="L102" s="558"/>
    </row>
    <row r="103" spans="1:12" ht="10.5" customHeight="1">
      <c r="A103" s="54" t="s">
        <v>1735</v>
      </c>
      <c r="B103" s="54">
        <v>416780.5</v>
      </c>
      <c r="C103" s="1177">
        <v>686555.5</v>
      </c>
      <c r="D103" s="1177">
        <v>625032.4</v>
      </c>
      <c r="E103" s="1177">
        <f t="shared" si="16"/>
        <v>91.03887449740043</v>
      </c>
      <c r="F103" s="1177">
        <f t="shared" si="17"/>
        <v>149.9668050688552</v>
      </c>
      <c r="G103" s="535"/>
      <c r="H103" s="558"/>
      <c r="I103" s="558"/>
      <c r="J103" s="558"/>
      <c r="K103" s="558"/>
      <c r="L103" s="558"/>
    </row>
    <row r="104" spans="1:12" ht="10.5" customHeight="1">
      <c r="A104" s="54" t="s">
        <v>1729</v>
      </c>
      <c r="B104" s="1177">
        <f>B105+B106+B107</f>
        <v>402029.6</v>
      </c>
      <c r="C104" s="1177">
        <f>C105+C106+C107</f>
        <v>674943.7</v>
      </c>
      <c r="D104" s="1177">
        <f>D105+D106+D107</f>
        <v>619902.6</v>
      </c>
      <c r="E104" s="1177">
        <f t="shared" si="16"/>
        <v>91.84508278246022</v>
      </c>
      <c r="F104" s="1177">
        <f t="shared" si="17"/>
        <v>154.19327333111792</v>
      </c>
      <c r="G104" s="535"/>
      <c r="H104" s="558"/>
      <c r="I104" s="558"/>
      <c r="J104" s="558"/>
      <c r="K104" s="558"/>
      <c r="L104" s="558"/>
    </row>
    <row r="105" spans="1:12" ht="10.5" customHeight="1">
      <c r="A105" s="54" t="s">
        <v>1730</v>
      </c>
      <c r="B105" s="54">
        <v>302578.3</v>
      </c>
      <c r="C105" s="1177">
        <v>439145</v>
      </c>
      <c r="D105" s="1177">
        <v>426542</v>
      </c>
      <c r="E105" s="1177">
        <f t="shared" si="16"/>
        <v>97.13010509057372</v>
      </c>
      <c r="F105" s="1177">
        <f t="shared" si="17"/>
        <v>140.96913096543938</v>
      </c>
      <c r="G105" s="535"/>
      <c r="H105" s="558"/>
      <c r="I105" s="558"/>
      <c r="J105" s="558"/>
      <c r="K105" s="558"/>
      <c r="L105" s="558"/>
    </row>
    <row r="106" spans="1:12" ht="10.5" customHeight="1">
      <c r="A106" s="54" t="s">
        <v>1731</v>
      </c>
      <c r="B106" s="1179">
        <v>32315.8</v>
      </c>
      <c r="C106" s="1177">
        <v>47565.6</v>
      </c>
      <c r="D106" s="1177">
        <v>44718.3</v>
      </c>
      <c r="E106" s="1177">
        <f t="shared" si="16"/>
        <v>94.01395125889299</v>
      </c>
      <c r="F106" s="1177">
        <f t="shared" si="17"/>
        <v>138.37905915991558</v>
      </c>
      <c r="G106" s="535"/>
      <c r="H106" s="558"/>
      <c r="I106" s="558"/>
      <c r="J106" s="558"/>
      <c r="K106" s="558"/>
      <c r="L106" s="558"/>
    </row>
    <row r="107" spans="1:12" ht="10.5" customHeight="1">
      <c r="A107" s="54" t="s">
        <v>1722</v>
      </c>
      <c r="B107" s="54">
        <v>67135.5</v>
      </c>
      <c r="C107" s="1177">
        <v>188233.1</v>
      </c>
      <c r="D107" s="1177">
        <v>148642.3</v>
      </c>
      <c r="E107" s="1177">
        <f t="shared" si="16"/>
        <v>78.96714233575284</v>
      </c>
      <c r="F107" s="1177">
        <f t="shared" si="17"/>
        <v>221.40640942571363</v>
      </c>
      <c r="G107" s="535"/>
      <c r="H107" s="558"/>
      <c r="I107" s="558"/>
      <c r="J107" s="558"/>
      <c r="K107" s="558"/>
      <c r="L107" s="558"/>
    </row>
    <row r="108" spans="1:12" ht="10.5" customHeight="1">
      <c r="A108" s="54" t="s">
        <v>1732</v>
      </c>
      <c r="B108" s="54"/>
      <c r="C108" s="552"/>
      <c r="D108" s="552"/>
      <c r="E108" s="1177"/>
      <c r="F108" s="1177"/>
      <c r="G108" s="535"/>
      <c r="H108" s="558"/>
      <c r="I108" s="558"/>
      <c r="J108" s="558"/>
      <c r="K108" s="532"/>
      <c r="L108" s="532"/>
    </row>
    <row r="109" spans="1:12" ht="10.5" customHeight="1">
      <c r="A109" s="54" t="s">
        <v>1733</v>
      </c>
      <c r="B109" s="1180">
        <f>B100+B101-B102</f>
        <v>55077.5</v>
      </c>
      <c r="C109" s="552"/>
      <c r="D109" s="1180">
        <f>D100+D101-D102</f>
        <v>126713.40000000002</v>
      </c>
      <c r="E109" s="1177"/>
      <c r="F109" s="1177">
        <f t="shared" si="17"/>
        <v>230.06381916390546</v>
      </c>
      <c r="G109" s="535"/>
      <c r="H109" s="558"/>
      <c r="I109" s="558"/>
      <c r="J109" s="558"/>
      <c r="K109" s="532"/>
      <c r="L109" s="532"/>
    </row>
    <row r="110" spans="1:8" ht="10.5" customHeight="1">
      <c r="A110" s="1186" t="s">
        <v>1742</v>
      </c>
      <c r="B110" s="1186"/>
      <c r="C110" s="1181"/>
      <c r="D110" s="1181"/>
      <c r="E110" s="1181"/>
      <c r="F110" s="1181"/>
      <c r="G110" s="535"/>
      <c r="H110" s="558"/>
    </row>
    <row r="111" spans="1:11" ht="10.5" customHeight="1">
      <c r="A111" s="54" t="s">
        <v>1715</v>
      </c>
      <c r="B111" s="1179">
        <f>B8+B21+B32+B45+B56+B67+B78+B89+B100</f>
        <v>109320.59999999999</v>
      </c>
      <c r="C111" s="1180">
        <f aca="true" t="shared" si="18" ref="C111:D114">C8+C21+C32+C45+C56+C67+C78+C89+C100</f>
        <v>0</v>
      </c>
      <c r="D111" s="1180">
        <f>SUM(D100,D89,D78,D67,D56,D45,D32,D21,D8)</f>
        <v>285200.9</v>
      </c>
      <c r="E111" s="552"/>
      <c r="F111" s="1177">
        <f>D111/B111*100</f>
        <v>260.88486524955044</v>
      </c>
      <c r="G111" s="535"/>
      <c r="H111" s="558"/>
      <c r="I111" s="129"/>
      <c r="J111" s="558"/>
      <c r="K111" s="558"/>
    </row>
    <row r="112" spans="1:11" ht="10.5" customHeight="1">
      <c r="A112" s="54" t="s">
        <v>1728</v>
      </c>
      <c r="B112" s="1179">
        <f>B9+B22+B33+B46+B57+B68+B79+B90+B101</f>
        <v>12369408.8</v>
      </c>
      <c r="C112" s="1180">
        <f t="shared" si="18"/>
        <v>17481028.8</v>
      </c>
      <c r="D112" s="1180">
        <f t="shared" si="18"/>
        <v>17658342.099999998</v>
      </c>
      <c r="E112" s="1177">
        <f>D112/C112*100</f>
        <v>101.01431844789361</v>
      </c>
      <c r="F112" s="1177">
        <f>D112/B112*100</f>
        <v>142.75817369703228</v>
      </c>
      <c r="G112" s="535"/>
      <c r="H112" s="558"/>
      <c r="I112" s="129"/>
      <c r="J112" s="558"/>
      <c r="K112" s="558"/>
    </row>
    <row r="113" spans="1:11" ht="10.5" customHeight="1">
      <c r="A113" s="54" t="s">
        <v>1717</v>
      </c>
      <c r="B113" s="1179">
        <f>B10+B23+B34+B47+B58+B69+B80+B91+B102</f>
        <v>10940327.2</v>
      </c>
      <c r="C113" s="1180">
        <f t="shared" si="18"/>
        <v>17481987.7</v>
      </c>
      <c r="D113" s="1180">
        <f t="shared" si="18"/>
        <v>16083701.2</v>
      </c>
      <c r="E113" s="1177">
        <f>D113/C113*100</f>
        <v>92.00155883875837</v>
      </c>
      <c r="F113" s="1177">
        <f aca="true" t="shared" si="19" ref="F113:F120">D113/B113*100</f>
        <v>147.01298147645895</v>
      </c>
      <c r="G113" s="535"/>
      <c r="H113" s="558"/>
      <c r="I113" s="558"/>
      <c r="J113" s="558"/>
      <c r="K113" s="558"/>
    </row>
    <row r="114" spans="1:11" ht="10.5" customHeight="1">
      <c r="A114" s="54" t="s">
        <v>1735</v>
      </c>
      <c r="B114" s="1179">
        <f>B11+B24+B35+B48+B59+B70+B81+B92+B103</f>
        <v>10940327.2</v>
      </c>
      <c r="C114" s="1193">
        <f t="shared" si="18"/>
        <v>17481987.7</v>
      </c>
      <c r="D114" s="1193">
        <f t="shared" si="18"/>
        <v>16083701.2</v>
      </c>
      <c r="E114" s="552"/>
      <c r="F114" s="1177">
        <f t="shared" si="19"/>
        <v>147.01298147645895</v>
      </c>
      <c r="G114" s="535"/>
      <c r="H114" s="558"/>
      <c r="I114" s="558"/>
      <c r="J114" s="558"/>
      <c r="K114" s="558"/>
    </row>
    <row r="115" spans="1:11" ht="10.5" customHeight="1">
      <c r="A115" s="54" t="s">
        <v>1729</v>
      </c>
      <c r="B115" s="1179">
        <f>B116+B117+B118</f>
        <v>10644748.7</v>
      </c>
      <c r="C115" s="1180">
        <f>C12+C25+C36+C49+C60+C71+C82+C93+C104</f>
        <v>15126486.3</v>
      </c>
      <c r="D115" s="1180">
        <f>SUM(D116:D118)</f>
        <v>13623015.499999998</v>
      </c>
      <c r="E115" s="1177">
        <f>D115/C115*100</f>
        <v>90.06067390547928</v>
      </c>
      <c r="F115" s="1177">
        <f t="shared" si="19"/>
        <v>127.97874223183867</v>
      </c>
      <c r="G115" s="535"/>
      <c r="H115" s="558"/>
      <c r="I115" s="558"/>
      <c r="J115" s="558"/>
      <c r="K115" s="558"/>
    </row>
    <row r="116" spans="1:11" ht="10.5" customHeight="1">
      <c r="A116" s="54" t="s">
        <v>1730</v>
      </c>
      <c r="B116" s="1179">
        <f>B13+B26+B37+B50+B61+B72+B83+B94+B105</f>
        <v>6765863.6</v>
      </c>
      <c r="C116" s="1180">
        <f>C13+C26+C37+C50+C61+C72+C83+C94+C105</f>
        <v>9939318.500000002</v>
      </c>
      <c r="D116" s="1180">
        <f>D13+D26+D37+D50+D61+D72+D83+D94+D105</f>
        <v>8939382.999999998</v>
      </c>
      <c r="E116" s="552"/>
      <c r="F116" s="1177">
        <f t="shared" si="19"/>
        <v>132.1247889182986</v>
      </c>
      <c r="G116" s="535"/>
      <c r="H116" s="558"/>
      <c r="I116" s="558"/>
      <c r="J116" s="558"/>
      <c r="K116" s="558"/>
    </row>
    <row r="117" spans="1:11" ht="10.5" customHeight="1">
      <c r="A117" s="54" t="s">
        <v>1731</v>
      </c>
      <c r="B117" s="1179">
        <f>B14+B27+B38+B51+B62+B73+B84+B95+B106</f>
        <v>711429.7999999999</v>
      </c>
      <c r="C117" s="1180">
        <f>C14+C27+C38+C51+C62+C73+C84+C95+C106</f>
        <v>1037392.7999999999</v>
      </c>
      <c r="D117" s="1180">
        <f>D14+D27+D38+D51+D62+D73+D84+D95+D106</f>
        <v>930467.4</v>
      </c>
      <c r="E117" s="1177">
        <f>D117/C117*100</f>
        <v>89.69287236232988</v>
      </c>
      <c r="F117" s="1177">
        <f t="shared" si="19"/>
        <v>130.78836450202115</v>
      </c>
      <c r="G117" s="535"/>
      <c r="H117" s="558"/>
      <c r="I117" s="558"/>
      <c r="J117" s="558"/>
      <c r="K117" s="558"/>
    </row>
    <row r="118" spans="1:11" ht="10.5" customHeight="1">
      <c r="A118" s="54" t="s">
        <v>1722</v>
      </c>
      <c r="B118" s="1179">
        <f>B15+B28+B39+B52+B63+B74+B85+B96+B107</f>
        <v>3167455.3000000003</v>
      </c>
      <c r="C118" s="1180">
        <f>C15+C28+C39+C52+C63+C74+C85+C96+C107</f>
        <v>4149774.9999999995</v>
      </c>
      <c r="D118" s="1180">
        <f>D15+D28+D39+D52+D63+D74+D85+D96+D107</f>
        <v>3753165.1</v>
      </c>
      <c r="E118" s="1177">
        <f>D118/C118*100</f>
        <v>90.44261676837903</v>
      </c>
      <c r="F118" s="1177">
        <f t="shared" si="19"/>
        <v>118.49149378682628</v>
      </c>
      <c r="G118" s="535"/>
      <c r="H118" s="558"/>
      <c r="I118" s="558"/>
      <c r="J118" s="558"/>
      <c r="K118" s="558"/>
    </row>
    <row r="119" spans="1:11" ht="10.5" customHeight="1">
      <c r="A119" s="54" t="s">
        <v>1732</v>
      </c>
      <c r="B119" s="1179"/>
      <c r="C119" s="1180"/>
      <c r="D119" s="1180"/>
      <c r="E119" s="552"/>
      <c r="F119" s="1177"/>
      <c r="G119" s="535"/>
      <c r="H119" s="558"/>
      <c r="J119" s="558"/>
      <c r="K119" s="558"/>
    </row>
    <row r="120" spans="1:11" ht="10.5" customHeight="1">
      <c r="A120" s="54" t="s">
        <v>1733</v>
      </c>
      <c r="B120" s="1179">
        <f>B19+B30+B41+B54+B65+B76+B87+B98+B109</f>
        <v>1538402.200000001</v>
      </c>
      <c r="C120" s="1180"/>
      <c r="D120" s="1180">
        <f>D19+D30+D41+D54+D65+D76+D87+D98+D109</f>
        <v>1859841.7999999998</v>
      </c>
      <c r="E120" s="1177"/>
      <c r="F120" s="1177">
        <f t="shared" si="19"/>
        <v>120.89437989623251</v>
      </c>
      <c r="G120" s="535"/>
      <c r="H120" s="558"/>
      <c r="I120" s="558"/>
      <c r="J120" s="558"/>
      <c r="K120" s="558"/>
    </row>
    <row r="121" spans="1:10" ht="10.5" customHeight="1">
      <c r="A121" s="54" t="s">
        <v>1724</v>
      </c>
      <c r="B121" s="1179"/>
      <c r="C121" s="1180"/>
      <c r="D121" s="1180"/>
      <c r="E121" s="552"/>
      <c r="F121" s="552"/>
      <c r="G121" s="535"/>
      <c r="H121" s="558"/>
      <c r="I121" s="532"/>
      <c r="J121" s="532"/>
    </row>
    <row r="122" spans="1:10" ht="10.5" customHeight="1">
      <c r="A122" s="133" t="s">
        <v>1725</v>
      </c>
      <c r="B122" s="1188"/>
      <c r="C122" s="1187"/>
      <c r="D122" s="1187"/>
      <c r="E122" s="1183"/>
      <c r="F122" s="1183"/>
      <c r="G122" s="535"/>
      <c r="H122" s="558"/>
      <c r="I122" s="532"/>
      <c r="J122" s="532"/>
    </row>
    <row r="123" spans="1:8" ht="12.75">
      <c r="A123" s="49" t="s">
        <v>1743</v>
      </c>
      <c r="B123" s="89"/>
      <c r="C123" s="49"/>
      <c r="D123" s="89"/>
      <c r="E123" s="49"/>
      <c r="F123" s="49"/>
      <c r="G123" s="558"/>
      <c r="H123" s="558"/>
    </row>
    <row r="124" spans="1:6" ht="12.75">
      <c r="A124" s="1194" t="s">
        <v>1744</v>
      </c>
      <c r="B124" s="1195"/>
      <c r="C124" s="49"/>
      <c r="D124" s="89"/>
      <c r="E124" s="49"/>
      <c r="F124" s="49"/>
    </row>
    <row r="125" spans="1:4" ht="12.75">
      <c r="A125" s="49"/>
      <c r="B125" s="49"/>
      <c r="D125" s="1196"/>
    </row>
    <row r="126" spans="1:2" ht="12.75">
      <c r="A126" s="364"/>
      <c r="B126" s="364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42" sqref="B42"/>
    </sheetView>
  </sheetViews>
  <sheetFormatPr defaultColWidth="9.00390625" defaultRowHeight="12.75"/>
  <cols>
    <col min="1" max="1" width="85.375" style="116" customWidth="1"/>
    <col min="2" max="4" width="10.00390625" style="116" customWidth="1"/>
    <col min="5" max="5" width="6.625" style="116" customWidth="1"/>
    <col min="6" max="6" width="7.625" style="116" customWidth="1"/>
    <col min="7" max="7" width="10.00390625" style="116" customWidth="1"/>
    <col min="8" max="16384" width="9.125" style="116" customWidth="1"/>
  </cols>
  <sheetData>
    <row r="1" ht="12.75">
      <c r="A1" s="116" t="s">
        <v>515</v>
      </c>
    </row>
    <row r="2" spans="1:2" ht="12.75">
      <c r="A2" s="1197" t="s">
        <v>1745</v>
      </c>
      <c r="B2" s="1197"/>
    </row>
    <row r="3" spans="1:5" ht="12.75">
      <c r="A3" s="351" t="s">
        <v>1746</v>
      </c>
      <c r="B3" s="351"/>
      <c r="C3" s="351"/>
      <c r="D3" s="1197"/>
      <c r="E3" s="211"/>
    </row>
    <row r="4" spans="1:6" ht="12.75">
      <c r="A4" s="1198"/>
      <c r="B4" s="1198"/>
      <c r="C4" s="1198"/>
      <c r="D4" s="1199" t="s">
        <v>1706</v>
      </c>
      <c r="E4" s="1199"/>
      <c r="F4" s="1199"/>
    </row>
    <row r="5" spans="1:6" ht="12.75">
      <c r="A5" s="1200"/>
      <c r="B5" s="1201" t="s">
        <v>1747</v>
      </c>
      <c r="C5" s="1202" t="s">
        <v>1707</v>
      </c>
      <c r="D5" s="809"/>
      <c r="E5" s="810"/>
      <c r="F5" s="1203"/>
    </row>
    <row r="6" spans="1:6" ht="12.75">
      <c r="A6" s="1204" t="s">
        <v>1708</v>
      </c>
      <c r="B6" s="1205" t="s">
        <v>1709</v>
      </c>
      <c r="C6" s="1206" t="s">
        <v>1710</v>
      </c>
      <c r="D6" s="1207" t="s">
        <v>1709</v>
      </c>
      <c r="E6" s="1208" t="s">
        <v>1613</v>
      </c>
      <c r="F6" s="1209"/>
    </row>
    <row r="7" spans="1:6" ht="12.75">
      <c r="A7" s="1210"/>
      <c r="B7" s="1211" t="s">
        <v>1711</v>
      </c>
      <c r="C7" s="1212" t="s">
        <v>1712</v>
      </c>
      <c r="D7" s="1213" t="s">
        <v>1711</v>
      </c>
      <c r="E7" s="1214" t="s">
        <v>1616</v>
      </c>
      <c r="F7" s="1215" t="s">
        <v>1748</v>
      </c>
    </row>
    <row r="8" spans="1:6" ht="12.75">
      <c r="A8" s="1216" t="s">
        <v>1749</v>
      </c>
      <c r="B8" s="1217"/>
      <c r="C8" s="1218"/>
      <c r="D8" s="1218"/>
      <c r="E8" s="1219"/>
      <c r="F8" s="1219"/>
    </row>
    <row r="9" spans="1:6" ht="12.75">
      <c r="A9" s="1204" t="s">
        <v>1715</v>
      </c>
      <c r="B9" s="1220">
        <v>48203.2</v>
      </c>
      <c r="C9" s="1220"/>
      <c r="D9" s="1220">
        <v>177400.3</v>
      </c>
      <c r="E9" s="1220"/>
      <c r="F9" s="1220"/>
    </row>
    <row r="10" spans="1:7" ht="12.75">
      <c r="A10" s="1204" t="s">
        <v>1716</v>
      </c>
      <c r="B10" s="1220">
        <v>2576452.8</v>
      </c>
      <c r="C10" s="1220">
        <v>4120517.9</v>
      </c>
      <c r="D10" s="1220">
        <v>4049599.4</v>
      </c>
      <c r="E10" s="1220">
        <f>D10/C10*100</f>
        <v>98.27889353423267</v>
      </c>
      <c r="F10" s="1220">
        <f aca="true" t="shared" si="0" ref="F10:F18">D10/B10*100</f>
        <v>157.17731758951686</v>
      </c>
      <c r="G10" s="1221"/>
    </row>
    <row r="11" spans="1:6" ht="12.75">
      <c r="A11" s="1204" t="s">
        <v>1717</v>
      </c>
      <c r="B11" s="1204">
        <v>2390848.8</v>
      </c>
      <c r="C11" s="1220">
        <v>4121518</v>
      </c>
      <c r="D11" s="1220">
        <v>3596286.4</v>
      </c>
      <c r="E11" s="1220">
        <f aca="true" t="shared" si="1" ref="E11:E17">D11/C11*100</f>
        <v>87.25635554666994</v>
      </c>
      <c r="F11" s="1220">
        <f t="shared" si="0"/>
        <v>150.41881360293465</v>
      </c>
    </row>
    <row r="12" spans="1:6" ht="12.75">
      <c r="A12" s="1204" t="s">
        <v>1718</v>
      </c>
      <c r="B12" s="1220">
        <v>2381211.9</v>
      </c>
      <c r="C12" s="1220">
        <v>3351437.6</v>
      </c>
      <c r="D12" s="1220">
        <v>3181662.8</v>
      </c>
      <c r="E12" s="1220">
        <f t="shared" si="1"/>
        <v>94.93426940128617</v>
      </c>
      <c r="F12" s="1220">
        <f t="shared" si="0"/>
        <v>133.6152738023861</v>
      </c>
    </row>
    <row r="13" spans="1:6" ht="12.75">
      <c r="A13" s="1204" t="s">
        <v>1719</v>
      </c>
      <c r="B13" s="1220">
        <f>SUM(B14:B17)</f>
        <v>2267727</v>
      </c>
      <c r="C13" s="1220">
        <f>C14+C15+C16</f>
        <v>3268169</v>
      </c>
      <c r="D13" s="1220">
        <f>D14+D15+D16</f>
        <v>2973660.3</v>
      </c>
      <c r="E13" s="1220">
        <f t="shared" si="1"/>
        <v>90.98857188841825</v>
      </c>
      <c r="F13" s="1220">
        <f t="shared" si="0"/>
        <v>131.1295539542458</v>
      </c>
    </row>
    <row r="14" spans="1:6" ht="12.75">
      <c r="A14" s="1204" t="s">
        <v>1720</v>
      </c>
      <c r="B14" s="1220">
        <v>1230026.5</v>
      </c>
      <c r="C14" s="1220">
        <v>1768781.1</v>
      </c>
      <c r="D14" s="1220">
        <v>1569093.3</v>
      </c>
      <c r="E14" s="1220">
        <f t="shared" si="1"/>
        <v>88.71042889366015</v>
      </c>
      <c r="F14" s="1220">
        <f t="shared" si="0"/>
        <v>127.56581260647637</v>
      </c>
    </row>
    <row r="15" spans="1:6" ht="12.75">
      <c r="A15" s="1204" t="s">
        <v>1731</v>
      </c>
      <c r="B15" s="1220">
        <v>134311.7</v>
      </c>
      <c r="C15" s="1220">
        <v>194658.2</v>
      </c>
      <c r="D15" s="1220">
        <v>166788.7</v>
      </c>
      <c r="E15" s="1220">
        <f t="shared" si="1"/>
        <v>85.68285332957974</v>
      </c>
      <c r="F15" s="1220">
        <f t="shared" si="0"/>
        <v>124.18032085067794</v>
      </c>
    </row>
    <row r="16" spans="1:6" ht="12.75">
      <c r="A16" s="1204" t="s">
        <v>1722</v>
      </c>
      <c r="B16" s="1220">
        <v>748966.6</v>
      </c>
      <c r="C16" s="1220">
        <v>1304729.7</v>
      </c>
      <c r="D16" s="1220">
        <v>1237778.3</v>
      </c>
      <c r="E16" s="1220">
        <f t="shared" si="1"/>
        <v>94.86856166453481</v>
      </c>
      <c r="F16" s="1220">
        <f t="shared" si="0"/>
        <v>165.26481955270103</v>
      </c>
    </row>
    <row r="17" spans="1:6" ht="12.75">
      <c r="A17" s="1204" t="s">
        <v>1723</v>
      </c>
      <c r="B17" s="1220">
        <v>154422.2</v>
      </c>
      <c r="C17" s="1220">
        <v>770080.4</v>
      </c>
      <c r="D17" s="1220">
        <v>414623.6</v>
      </c>
      <c r="E17" s="1220">
        <f t="shared" si="1"/>
        <v>53.84159887720814</v>
      </c>
      <c r="F17" s="1220">
        <f t="shared" si="0"/>
        <v>268.49999546697296</v>
      </c>
    </row>
    <row r="18" spans="1:6" ht="12.75">
      <c r="A18" s="1204" t="s">
        <v>1726</v>
      </c>
      <c r="B18" s="1220">
        <f>B9+B10-B11</f>
        <v>233807.2000000002</v>
      </c>
      <c r="C18" s="1204"/>
      <c r="D18" s="1220">
        <f>D9+D10-D11</f>
        <v>630713.3000000003</v>
      </c>
      <c r="E18" s="1204"/>
      <c r="F18" s="1220">
        <f t="shared" si="0"/>
        <v>269.75786032252205</v>
      </c>
    </row>
    <row r="19" spans="1:6" ht="12.75">
      <c r="A19" s="1204" t="s">
        <v>1724</v>
      </c>
      <c r="B19" s="1204"/>
      <c r="C19" s="1204"/>
      <c r="D19" s="1204"/>
      <c r="E19" s="1204"/>
      <c r="F19" s="1204"/>
    </row>
    <row r="20" spans="1:6" ht="12.75">
      <c r="A20" s="1210" t="s">
        <v>1725</v>
      </c>
      <c r="B20" s="1204"/>
      <c r="C20" s="1204"/>
      <c r="D20" s="1204"/>
      <c r="E20" s="1204"/>
      <c r="F20" s="1204"/>
    </row>
    <row r="21" spans="1:6" ht="12.75">
      <c r="A21" s="1222" t="s">
        <v>1713</v>
      </c>
      <c r="B21" s="1222"/>
      <c r="C21" s="1219"/>
      <c r="D21" s="1219"/>
      <c r="E21" s="1219"/>
      <c r="F21" s="1219"/>
    </row>
    <row r="22" spans="1:6" ht="12.75">
      <c r="A22" s="1204" t="s">
        <v>1715</v>
      </c>
      <c r="B22" s="1204">
        <v>47990.3</v>
      </c>
      <c r="C22" s="1220"/>
      <c r="D22" s="1220">
        <v>177400.3</v>
      </c>
      <c r="E22" s="1220"/>
      <c r="F22" s="1220"/>
    </row>
    <row r="23" spans="1:6" ht="12.75">
      <c r="A23" s="1204" t="s">
        <v>1728</v>
      </c>
      <c r="B23" s="1220">
        <v>2355328</v>
      </c>
      <c r="C23" s="1220">
        <v>3516531.6</v>
      </c>
      <c r="D23" s="1220">
        <v>3631261</v>
      </c>
      <c r="E23" s="1220">
        <f>D23/C23*100</f>
        <v>103.26257270089654</v>
      </c>
      <c r="F23" s="1220">
        <f aca="true" t="shared" si="2" ref="F23:F31">D23/B23*100</f>
        <v>154.17220022009676</v>
      </c>
    </row>
    <row r="24" spans="1:6" ht="12.75">
      <c r="A24" s="1204" t="s">
        <v>1717</v>
      </c>
      <c r="B24" s="1220">
        <v>2175805.8</v>
      </c>
      <c r="C24" s="1220">
        <v>3517531.7</v>
      </c>
      <c r="D24" s="1220">
        <v>3199395.4</v>
      </c>
      <c r="E24" s="1220">
        <f aca="true" t="shared" si="3" ref="E24:E30">D24/C24*100</f>
        <v>90.9556948697861</v>
      </c>
      <c r="F24" s="1220">
        <f t="shared" si="2"/>
        <v>147.04416175377418</v>
      </c>
    </row>
    <row r="25" spans="1:6" ht="12.75">
      <c r="A25" s="1204" t="s">
        <v>1718</v>
      </c>
      <c r="B25" s="1220">
        <v>2021383.6</v>
      </c>
      <c r="C25" s="1220">
        <v>2907701.3</v>
      </c>
      <c r="D25" s="1220">
        <v>2809771.8</v>
      </c>
      <c r="E25" s="1220">
        <f t="shared" si="3"/>
        <v>96.63206464845615</v>
      </c>
      <c r="F25" s="1220">
        <f t="shared" si="2"/>
        <v>139.00240409588758</v>
      </c>
    </row>
    <row r="26" spans="1:6" ht="12.75">
      <c r="A26" s="1204" t="s">
        <v>1719</v>
      </c>
      <c r="B26" s="1220">
        <f>SUM(B27:B30)</f>
        <v>2054768.0999999999</v>
      </c>
      <c r="C26" s="1220">
        <f>C27+C28+C29</f>
        <v>2826974.4</v>
      </c>
      <c r="D26" s="1220">
        <f>D27+D28+D29</f>
        <v>2604156</v>
      </c>
      <c r="E26" s="1220">
        <f t="shared" si="3"/>
        <v>92.11813166755243</v>
      </c>
      <c r="F26" s="1220">
        <f t="shared" si="2"/>
        <v>126.73722158719518</v>
      </c>
    </row>
    <row r="27" spans="1:6" ht="12.75">
      <c r="A27" s="1204" t="s">
        <v>1720</v>
      </c>
      <c r="B27" s="1220">
        <v>1195829.4</v>
      </c>
      <c r="C27" s="1220">
        <v>1721596.9</v>
      </c>
      <c r="D27" s="1220">
        <v>1523096.6</v>
      </c>
      <c r="E27" s="1220">
        <f t="shared" si="3"/>
        <v>88.46998969387086</v>
      </c>
      <c r="F27" s="1220">
        <f t="shared" si="2"/>
        <v>127.36738200281748</v>
      </c>
    </row>
    <row r="28" spans="1:6" ht="12.75">
      <c r="A28" s="1204" t="s">
        <v>1731</v>
      </c>
      <c r="B28" s="1220">
        <v>130547.6</v>
      </c>
      <c r="C28" s="1220">
        <v>189425</v>
      </c>
      <c r="D28" s="1220">
        <v>161748.8</v>
      </c>
      <c r="E28" s="1220">
        <f t="shared" si="3"/>
        <v>85.38936254454269</v>
      </c>
      <c r="F28" s="1220">
        <f t="shared" si="2"/>
        <v>123.90024787893456</v>
      </c>
    </row>
    <row r="29" spans="1:6" ht="12.75">
      <c r="A29" s="1204" t="s">
        <v>1722</v>
      </c>
      <c r="B29" s="1204">
        <v>573968.9</v>
      </c>
      <c r="C29" s="1220">
        <v>915952.5</v>
      </c>
      <c r="D29" s="1220">
        <v>919310.6</v>
      </c>
      <c r="E29" s="1220">
        <f t="shared" si="3"/>
        <v>100.36662381509957</v>
      </c>
      <c r="F29" s="1220">
        <f t="shared" si="2"/>
        <v>160.16731917008048</v>
      </c>
    </row>
    <row r="30" spans="1:6" ht="12.75">
      <c r="A30" s="1204" t="s">
        <v>1732</v>
      </c>
      <c r="B30" s="1220">
        <v>154422.2</v>
      </c>
      <c r="C30" s="1204">
        <v>609830.4</v>
      </c>
      <c r="D30" s="1220">
        <v>389623.6</v>
      </c>
      <c r="E30" s="1220">
        <f t="shared" si="3"/>
        <v>63.89048496106457</v>
      </c>
      <c r="F30" s="1220">
        <f t="shared" si="2"/>
        <v>252.31061337035734</v>
      </c>
    </row>
    <row r="31" spans="1:6" ht="12.75">
      <c r="A31" s="1204" t="s">
        <v>1750</v>
      </c>
      <c r="B31" s="1220">
        <f>B22+B23-B24</f>
        <v>227512.5</v>
      </c>
      <c r="C31" s="1204"/>
      <c r="D31" s="1220">
        <f>D22+D23-D24</f>
        <v>609265.8999999999</v>
      </c>
      <c r="E31" s="1204"/>
      <c r="F31" s="1220">
        <f t="shared" si="2"/>
        <v>267.7944728311631</v>
      </c>
    </row>
    <row r="32" spans="1:6" ht="12.75">
      <c r="A32" s="1204" t="s">
        <v>1724</v>
      </c>
      <c r="B32" s="1204"/>
      <c r="C32" s="1204"/>
      <c r="D32" s="1204"/>
      <c r="E32" s="1204"/>
      <c r="F32" s="1204"/>
    </row>
    <row r="33" spans="1:6" ht="12.75">
      <c r="A33" s="1210" t="s">
        <v>1725</v>
      </c>
      <c r="B33" s="1204"/>
      <c r="C33" s="1204"/>
      <c r="D33" s="1204"/>
      <c r="E33" s="1204"/>
      <c r="F33" s="1210"/>
    </row>
    <row r="34" spans="1:6" ht="12.75">
      <c r="A34" s="1222" t="s">
        <v>1751</v>
      </c>
      <c r="B34" s="1222"/>
      <c r="C34" s="1219"/>
      <c r="D34" s="1223"/>
      <c r="E34" s="1219"/>
      <c r="F34" s="1219"/>
    </row>
    <row r="35" spans="1:6" ht="12.75">
      <c r="A35" s="1204" t="s">
        <v>1728</v>
      </c>
      <c r="B35" s="1220">
        <v>159219.4</v>
      </c>
      <c r="C35" s="1220">
        <v>349900</v>
      </c>
      <c r="D35" s="1221">
        <v>184100</v>
      </c>
      <c r="E35" s="1220">
        <f>D35/C35*100</f>
        <v>52.6150328665333</v>
      </c>
      <c r="F35" s="1220">
        <f>D35/B35*100</f>
        <v>115.6266133398317</v>
      </c>
    </row>
    <row r="36" spans="1:6" ht="12.75">
      <c r="A36" s="1204" t="s">
        <v>1717</v>
      </c>
      <c r="B36" s="1220">
        <v>155329.6</v>
      </c>
      <c r="C36" s="1220">
        <v>349900</v>
      </c>
      <c r="D36" s="1221">
        <v>184100</v>
      </c>
      <c r="E36" s="1220">
        <f>D36/C36*100</f>
        <v>52.6150328665333</v>
      </c>
      <c r="F36" s="1220">
        <f>D36/B36*100</f>
        <v>118.52216190603721</v>
      </c>
    </row>
    <row r="37" spans="1:6" ht="12.75">
      <c r="A37" s="1210"/>
      <c r="B37" s="1210"/>
      <c r="C37" s="1210"/>
      <c r="D37" s="210"/>
      <c r="E37" s="1210"/>
      <c r="F37" s="1210"/>
    </row>
    <row r="38" ht="12.75">
      <c r="D38" s="1221"/>
    </row>
    <row r="39" ht="12.75">
      <c r="A39" s="116" t="s">
        <v>1743</v>
      </c>
    </row>
    <row r="40" spans="1:4" ht="12.75">
      <c r="A40" s="1224" t="s">
        <v>1744</v>
      </c>
      <c r="B40" s="1224"/>
      <c r="D40" s="1221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7">
      <selection activeCell="J122" sqref="J122"/>
    </sheetView>
  </sheetViews>
  <sheetFormatPr defaultColWidth="9.00390625" defaultRowHeight="12.75"/>
  <cols>
    <col min="1" max="1" width="13.25390625" style="386" customWidth="1"/>
    <col min="2" max="2" width="13.125" style="49" customWidth="1"/>
    <col min="3" max="3" width="7.625" style="49" customWidth="1"/>
    <col min="4" max="5" width="9.125" style="49" customWidth="1"/>
    <col min="6" max="6" width="8.625" style="49" customWidth="1"/>
    <col min="7" max="7" width="8.375" style="49" customWidth="1"/>
    <col min="8" max="9" width="7.25390625" style="49" customWidth="1"/>
    <col min="10" max="10" width="9.1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5.75390625" style="49" customWidth="1"/>
    <col min="17" max="17" width="6.625" style="49" customWidth="1"/>
    <col min="18" max="16384" width="9.125" style="49" customWidth="1"/>
  </cols>
  <sheetData>
    <row r="1" spans="2:19" ht="10.5">
      <c r="B1" s="117" t="s">
        <v>1752</v>
      </c>
      <c r="C1" s="117"/>
      <c r="D1" s="117"/>
      <c r="E1" s="117"/>
      <c r="F1" s="117"/>
      <c r="R1" s="1225"/>
      <c r="S1" s="1225"/>
    </row>
    <row r="2" spans="2:19" ht="10.5">
      <c r="B2" s="180" t="s">
        <v>1753</v>
      </c>
      <c r="C2" s="117"/>
      <c r="D2" s="117"/>
      <c r="E2" s="117"/>
      <c r="F2" s="117"/>
      <c r="R2" s="1225"/>
      <c r="S2" s="1225"/>
    </row>
    <row r="3" spans="2:19" ht="10.5">
      <c r="B3" s="180"/>
      <c r="C3" s="117"/>
      <c r="D3" s="52" t="s">
        <v>1754</v>
      </c>
      <c r="E3" s="117"/>
      <c r="F3" s="117"/>
      <c r="R3" s="1225"/>
      <c r="S3" s="1225"/>
    </row>
    <row r="4" spans="1:19" ht="9" customHeight="1">
      <c r="A4" s="1226"/>
      <c r="B4" s="1227"/>
      <c r="C4" s="50"/>
      <c r="D4" s="50"/>
      <c r="E4" s="50"/>
      <c r="F4" s="50"/>
      <c r="G4" s="50"/>
      <c r="H4" s="50"/>
      <c r="I4" s="50"/>
      <c r="J4" s="50"/>
      <c r="K4" s="50" t="s">
        <v>1755</v>
      </c>
      <c r="L4" s="50"/>
      <c r="M4" s="1227"/>
      <c r="N4" s="1227"/>
      <c r="O4" s="1227"/>
      <c r="P4" s="1227"/>
      <c r="Q4" s="52"/>
      <c r="R4" s="1225"/>
      <c r="S4" s="1225"/>
    </row>
    <row r="5" spans="2:19" ht="10.5" customHeight="1">
      <c r="B5" s="366"/>
      <c r="C5" s="1228" t="s">
        <v>1756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62"/>
      <c r="R5" s="1225"/>
      <c r="S5" s="1225"/>
    </row>
    <row r="6" spans="1:19" ht="10.5">
      <c r="A6" s="1229"/>
      <c r="B6" s="374"/>
      <c r="C6" s="1230"/>
      <c r="D6" s="366" t="s">
        <v>1757</v>
      </c>
      <c r="E6" s="368" t="s">
        <v>1758</v>
      </c>
      <c r="F6" s="368" t="s">
        <v>1759</v>
      </c>
      <c r="G6" s="368" t="s">
        <v>1760</v>
      </c>
      <c r="H6" s="365" t="s">
        <v>1761</v>
      </c>
      <c r="I6" s="1231" t="s">
        <v>1762</v>
      </c>
      <c r="J6" s="368" t="s">
        <v>1763</v>
      </c>
      <c r="K6" s="368" t="s">
        <v>1764</v>
      </c>
      <c r="L6" s="368" t="s">
        <v>1765</v>
      </c>
      <c r="M6" s="368" t="s">
        <v>617</v>
      </c>
      <c r="N6" s="377" t="s">
        <v>1766</v>
      </c>
      <c r="O6" s="1232" t="s">
        <v>1767</v>
      </c>
      <c r="P6" s="804" t="s">
        <v>1768</v>
      </c>
      <c r="Q6" s="343" t="s">
        <v>760</v>
      </c>
      <c r="R6" s="1225"/>
      <c r="S6" s="1225"/>
    </row>
    <row r="7" spans="1:19" ht="10.5">
      <c r="A7" s="1229"/>
      <c r="B7" s="374"/>
      <c r="C7" s="1230"/>
      <c r="D7" s="375" t="s">
        <v>1769</v>
      </c>
      <c r="E7" s="375" t="s">
        <v>1770</v>
      </c>
      <c r="F7" s="375" t="s">
        <v>1771</v>
      </c>
      <c r="G7" s="1233" t="s">
        <v>1772</v>
      </c>
      <c r="H7" s="1225" t="s">
        <v>1773</v>
      </c>
      <c r="I7" s="1234" t="s">
        <v>1774</v>
      </c>
      <c r="J7" s="373" t="s">
        <v>1775</v>
      </c>
      <c r="K7" s="1235" t="s">
        <v>1776</v>
      </c>
      <c r="L7" s="1233" t="s">
        <v>1777</v>
      </c>
      <c r="M7" s="1235" t="s">
        <v>1778</v>
      </c>
      <c r="N7" s="1236"/>
      <c r="O7" s="327" t="s">
        <v>1779</v>
      </c>
      <c r="P7" s="1237" t="s">
        <v>1780</v>
      </c>
      <c r="Q7" s="1238" t="s">
        <v>1112</v>
      </c>
      <c r="R7" s="1225"/>
      <c r="S7" s="1225"/>
    </row>
    <row r="8" spans="1:19" ht="10.5">
      <c r="A8" s="1229"/>
      <c r="B8" s="374"/>
      <c r="C8" s="1230"/>
      <c r="D8" s="374"/>
      <c r="E8" s="1239" t="s">
        <v>1781</v>
      </c>
      <c r="F8" s="1239" t="s">
        <v>1781</v>
      </c>
      <c r="G8" s="1235" t="s">
        <v>1782</v>
      </c>
      <c r="H8" s="1240" t="s">
        <v>1783</v>
      </c>
      <c r="I8" s="1241" t="s">
        <v>1784</v>
      </c>
      <c r="J8" s="1235" t="s">
        <v>1785</v>
      </c>
      <c r="K8" s="374"/>
      <c r="L8" s="374"/>
      <c r="M8" s="374"/>
      <c r="N8" s="327"/>
      <c r="O8" s="1242"/>
      <c r="P8" s="329"/>
      <c r="Q8" s="54"/>
      <c r="R8" s="1243"/>
      <c r="S8" s="1243"/>
    </row>
    <row r="9" spans="1:19" ht="10.5">
      <c r="A9" s="1229"/>
      <c r="B9" s="363"/>
      <c r="C9" s="1244"/>
      <c r="D9" s="363"/>
      <c r="E9" s="363"/>
      <c r="F9" s="363"/>
      <c r="G9" s="363"/>
      <c r="H9" s="1245" t="s">
        <v>1786</v>
      </c>
      <c r="I9" s="1246" t="s">
        <v>1787</v>
      </c>
      <c r="J9" s="382" t="s">
        <v>1788</v>
      </c>
      <c r="K9" s="363"/>
      <c r="L9" s="363"/>
      <c r="M9" s="363"/>
      <c r="N9" s="324"/>
      <c r="O9" s="324"/>
      <c r="P9" s="328"/>
      <c r="Q9" s="54"/>
      <c r="R9" s="1243"/>
      <c r="S9" s="1243"/>
    </row>
    <row r="10" spans="1:19" ht="18.75" customHeight="1">
      <c r="A10" s="1247" t="s">
        <v>1789</v>
      </c>
      <c r="B10" s="1248" t="s">
        <v>1790</v>
      </c>
      <c r="C10" s="129">
        <f>SUM(D10:Q10)</f>
        <v>148659.9</v>
      </c>
      <c r="D10" s="129">
        <v>9227.4</v>
      </c>
      <c r="E10" s="129">
        <v>23469</v>
      </c>
      <c r="F10" s="129"/>
      <c r="G10" s="129">
        <v>4432.8</v>
      </c>
      <c r="H10" s="129">
        <v>74491.2</v>
      </c>
      <c r="I10" s="129">
        <v>4379.5</v>
      </c>
      <c r="J10" s="129">
        <v>68.4</v>
      </c>
      <c r="K10" s="129">
        <v>3335.1</v>
      </c>
      <c r="L10" s="129">
        <v>573.5</v>
      </c>
      <c r="M10" s="129">
        <v>8179.5</v>
      </c>
      <c r="N10" s="129">
        <v>9195.7</v>
      </c>
      <c r="O10" s="129">
        <v>1863</v>
      </c>
      <c r="P10" s="129"/>
      <c r="Q10" s="129">
        <v>9444.8</v>
      </c>
      <c r="R10" s="1243"/>
      <c r="S10" s="1243"/>
    </row>
    <row r="11" spans="1:19" ht="22.5" customHeight="1">
      <c r="A11" s="1249" t="s">
        <v>1791</v>
      </c>
      <c r="B11" s="1248" t="s">
        <v>1792</v>
      </c>
      <c r="C11" s="129">
        <f>SUM(D11:Q11)</f>
        <v>110348.20000000001</v>
      </c>
      <c r="D11" s="129">
        <v>72.4</v>
      </c>
      <c r="E11" s="129"/>
      <c r="F11" s="129"/>
      <c r="G11" s="129">
        <v>734</v>
      </c>
      <c r="H11" s="129">
        <v>38499</v>
      </c>
      <c r="I11" s="129">
        <v>22246.5</v>
      </c>
      <c r="J11" s="129">
        <v>316.3</v>
      </c>
      <c r="K11" s="129">
        <v>17734</v>
      </c>
      <c r="L11" s="129">
        <v>4850.2</v>
      </c>
      <c r="M11" s="129">
        <v>4012.1</v>
      </c>
      <c r="N11" s="129">
        <v>3537.4</v>
      </c>
      <c r="O11" s="129">
        <v>2189.8</v>
      </c>
      <c r="P11" s="129"/>
      <c r="Q11" s="129">
        <v>16156.5</v>
      </c>
      <c r="R11" s="1243"/>
      <c r="S11" s="1243"/>
    </row>
    <row r="12" spans="1:19" ht="20.25" customHeight="1">
      <c r="A12" s="1249" t="s">
        <v>1793</v>
      </c>
      <c r="B12" s="1248" t="s">
        <v>1794</v>
      </c>
      <c r="C12" s="129">
        <f>SUM(D12:Q12)</f>
        <v>46121.7</v>
      </c>
      <c r="D12" s="89">
        <v>5845.2</v>
      </c>
      <c r="E12" s="89">
        <v>20885.9</v>
      </c>
      <c r="F12" s="89"/>
      <c r="G12" s="89">
        <v>356.3</v>
      </c>
      <c r="H12" s="89">
        <v>4414.2</v>
      </c>
      <c r="I12" s="89"/>
      <c r="J12" s="89"/>
      <c r="K12" s="89">
        <v>280</v>
      </c>
      <c r="L12" s="89">
        <v>573.5</v>
      </c>
      <c r="M12" s="89">
        <v>3241.9</v>
      </c>
      <c r="N12" s="89">
        <v>4658.6</v>
      </c>
      <c r="O12" s="89">
        <v>530</v>
      </c>
      <c r="P12" s="89"/>
      <c r="Q12" s="129">
        <v>5336.1</v>
      </c>
      <c r="R12" s="1225"/>
      <c r="S12" s="1243"/>
    </row>
    <row r="13" spans="1:19" ht="21" customHeight="1">
      <c r="A13" s="1249" t="s">
        <v>1795</v>
      </c>
      <c r="B13" s="1248" t="s">
        <v>1796</v>
      </c>
      <c r="C13" s="129">
        <f>SUM(D13:Q13)</f>
        <v>212886.40000000002</v>
      </c>
      <c r="D13" s="129">
        <f>D10+D11-D12</f>
        <v>3454.5999999999995</v>
      </c>
      <c r="E13" s="129">
        <f>E10+E11-E12</f>
        <v>2583.0999999999985</v>
      </c>
      <c r="F13" s="129">
        <f aca="true" t="shared" si="0" ref="F13:Q13">F10+F11-F12</f>
        <v>0</v>
      </c>
      <c r="G13" s="129">
        <f t="shared" si="0"/>
        <v>4810.5</v>
      </c>
      <c r="H13" s="129">
        <f t="shared" si="0"/>
        <v>108576</v>
      </c>
      <c r="I13" s="129">
        <f t="shared" si="0"/>
        <v>26626</v>
      </c>
      <c r="J13" s="129">
        <f t="shared" si="0"/>
        <v>384.70000000000005</v>
      </c>
      <c r="K13" s="129">
        <f t="shared" si="0"/>
        <v>20789.1</v>
      </c>
      <c r="L13" s="129">
        <f t="shared" si="0"/>
        <v>4850.2</v>
      </c>
      <c r="M13" s="129">
        <f t="shared" si="0"/>
        <v>8949.7</v>
      </c>
      <c r="N13" s="129">
        <f t="shared" si="0"/>
        <v>8074.5</v>
      </c>
      <c r="O13" s="129">
        <f t="shared" si="0"/>
        <v>3522.8</v>
      </c>
      <c r="P13" s="129">
        <f t="shared" si="0"/>
        <v>0</v>
      </c>
      <c r="Q13" s="129">
        <f t="shared" si="0"/>
        <v>20265.199999999997</v>
      </c>
      <c r="R13" s="1225"/>
      <c r="S13" s="1243"/>
    </row>
    <row r="14" spans="1:19" ht="13.5" customHeight="1">
      <c r="A14" s="1249" t="s">
        <v>1797</v>
      </c>
      <c r="B14" s="1248" t="s">
        <v>1798</v>
      </c>
      <c r="C14" s="129">
        <f>D14+E14+F14+G14+H14+J14+K14+M14+Q14+I14+P14+N14+L14+O14</f>
        <v>212886.40000000002</v>
      </c>
      <c r="D14" s="129">
        <f>D13</f>
        <v>3454.5999999999995</v>
      </c>
      <c r="E14" s="129">
        <f aca="true" t="shared" si="1" ref="E14:Q14">E13</f>
        <v>2583.0999999999985</v>
      </c>
      <c r="F14" s="129">
        <f t="shared" si="1"/>
        <v>0</v>
      </c>
      <c r="G14" s="129">
        <f t="shared" si="1"/>
        <v>4810.5</v>
      </c>
      <c r="H14" s="129">
        <f t="shared" si="1"/>
        <v>108576</v>
      </c>
      <c r="I14" s="129">
        <f t="shared" si="1"/>
        <v>26626</v>
      </c>
      <c r="J14" s="129">
        <f t="shared" si="1"/>
        <v>384.70000000000005</v>
      </c>
      <c r="K14" s="129">
        <f t="shared" si="1"/>
        <v>20789.1</v>
      </c>
      <c r="L14" s="129">
        <f t="shared" si="1"/>
        <v>4850.2</v>
      </c>
      <c r="M14" s="129">
        <f t="shared" si="1"/>
        <v>8949.7</v>
      </c>
      <c r="N14" s="129">
        <f t="shared" si="1"/>
        <v>8074.5</v>
      </c>
      <c r="O14" s="129">
        <f t="shared" si="1"/>
        <v>3522.8</v>
      </c>
      <c r="P14" s="129">
        <f t="shared" si="1"/>
        <v>0</v>
      </c>
      <c r="Q14" s="129">
        <f t="shared" si="1"/>
        <v>20265.199999999997</v>
      </c>
      <c r="R14" s="1225"/>
      <c r="S14" s="1243"/>
    </row>
    <row r="15" spans="1:19" ht="0.75" customHeight="1">
      <c r="A15" s="1250" t="s">
        <v>1799</v>
      </c>
      <c r="B15" s="1251" t="s">
        <v>1800</v>
      </c>
      <c r="C15" s="330">
        <f>D15+E15+F15+G15+H15+J15+K15+M15+Q15+I15+P15+N15+L15+O15</f>
        <v>0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1225"/>
      <c r="S15" s="1252"/>
    </row>
    <row r="16" spans="1:19" ht="1.5" customHeight="1">
      <c r="A16" s="1249"/>
      <c r="B16" s="124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25"/>
      <c r="S16" s="1243"/>
    </row>
    <row r="17" spans="1:19" ht="9" customHeight="1">
      <c r="A17" s="1249"/>
      <c r="B17" s="1253"/>
      <c r="C17" s="1225"/>
      <c r="D17" s="404" t="s">
        <v>1801</v>
      </c>
      <c r="E17" s="1254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43"/>
      <c r="S17" s="1225"/>
    </row>
    <row r="18" spans="1:19" ht="9" customHeight="1">
      <c r="A18" s="1255"/>
      <c r="B18" s="1256"/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8"/>
      <c r="Q18" s="1258"/>
      <c r="R18" s="1243"/>
      <c r="S18" s="1243"/>
    </row>
    <row r="19" spans="1:19" ht="13.5" customHeight="1">
      <c r="A19" s="1259" t="s">
        <v>1802</v>
      </c>
      <c r="B19" s="1260"/>
      <c r="C19" s="129">
        <f aca="true" t="shared" si="2" ref="C19:C26">SUM(D19:Q19)</f>
        <v>22203</v>
      </c>
      <c r="D19" s="1261">
        <v>210</v>
      </c>
      <c r="E19" s="1243">
        <v>23.1</v>
      </c>
      <c r="F19" s="1243"/>
      <c r="G19" s="1243">
        <v>60.4</v>
      </c>
      <c r="H19" s="1243">
        <v>15029.5</v>
      </c>
      <c r="I19" s="1243"/>
      <c r="J19" s="1243"/>
      <c r="K19" s="1243"/>
      <c r="L19" s="1243"/>
      <c r="M19" s="1243"/>
      <c r="N19" s="1243"/>
      <c r="O19" s="1243">
        <v>485</v>
      </c>
      <c r="P19" s="1243"/>
      <c r="Q19" s="1243">
        <v>6395</v>
      </c>
      <c r="R19" s="1243"/>
      <c r="S19" s="1243"/>
    </row>
    <row r="20" spans="1:19" ht="11.25" customHeight="1" hidden="1">
      <c r="A20" s="1259" t="s">
        <v>1803</v>
      </c>
      <c r="B20" s="1259"/>
      <c r="C20" s="129">
        <f t="shared" si="2"/>
        <v>0</v>
      </c>
      <c r="D20" s="1262"/>
      <c r="E20" s="1262"/>
      <c r="F20" s="1262"/>
      <c r="G20" s="1262"/>
      <c r="H20" s="1262"/>
      <c r="I20" s="1262"/>
      <c r="J20" s="1262"/>
      <c r="K20" s="1262"/>
      <c r="L20" s="1262"/>
      <c r="M20" s="1262"/>
      <c r="N20" s="1262"/>
      <c r="O20" s="1262"/>
      <c r="P20" s="1262"/>
      <c r="Q20" s="1262"/>
      <c r="R20" s="1243"/>
      <c r="S20" s="1243"/>
    </row>
    <row r="21" spans="1:19" ht="13.5" customHeight="1" hidden="1">
      <c r="A21" s="1259" t="s">
        <v>1804</v>
      </c>
      <c r="B21" s="1259"/>
      <c r="C21" s="129">
        <f t="shared" si="2"/>
        <v>0</v>
      </c>
      <c r="D21" s="126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</row>
    <row r="22" spans="1:19" ht="15" customHeight="1">
      <c r="A22" s="1264" t="s">
        <v>1805</v>
      </c>
      <c r="B22" s="1264"/>
      <c r="C22" s="129">
        <f t="shared" si="2"/>
        <v>2253.8</v>
      </c>
      <c r="D22" s="1262">
        <v>72.4</v>
      </c>
      <c r="E22" s="1262"/>
      <c r="F22" s="1262"/>
      <c r="G22" s="1262">
        <v>111.1</v>
      </c>
      <c r="H22" s="1262">
        <v>1410.6</v>
      </c>
      <c r="I22" s="1262"/>
      <c r="J22" s="1262">
        <v>384.7</v>
      </c>
      <c r="K22" s="1262"/>
      <c r="L22" s="1262"/>
      <c r="M22" s="1262"/>
      <c r="N22" s="1262"/>
      <c r="O22" s="1262">
        <v>200</v>
      </c>
      <c r="P22" s="1262"/>
      <c r="Q22" s="1262">
        <v>75</v>
      </c>
      <c r="R22" s="1225"/>
      <c r="S22" s="1225"/>
    </row>
    <row r="23" spans="1:19" ht="13.5" customHeight="1">
      <c r="A23" s="1264" t="s">
        <v>1806</v>
      </c>
      <c r="B23" s="1264"/>
      <c r="C23" s="129">
        <f t="shared" si="2"/>
        <v>0</v>
      </c>
      <c r="D23" s="1262"/>
      <c r="E23" s="1262"/>
      <c r="F23" s="1262"/>
      <c r="G23" s="1262"/>
      <c r="H23" s="1262"/>
      <c r="I23" s="1262"/>
      <c r="J23" s="1262"/>
      <c r="K23" s="1262"/>
      <c r="L23" s="1262"/>
      <c r="M23" s="1262"/>
      <c r="N23" s="1262"/>
      <c r="O23" s="1262"/>
      <c r="P23" s="1262"/>
      <c r="Q23" s="1262"/>
      <c r="R23" s="1225"/>
      <c r="S23" s="1225"/>
    </row>
    <row r="24" spans="1:19" ht="13.5" customHeight="1">
      <c r="A24" s="1264" t="s">
        <v>228</v>
      </c>
      <c r="B24" s="1264"/>
      <c r="C24" s="129">
        <f t="shared" si="2"/>
        <v>167041.19999999998</v>
      </c>
      <c r="D24" s="1262">
        <v>2782.7</v>
      </c>
      <c r="E24" s="1262">
        <v>2560</v>
      </c>
      <c r="F24" s="1262"/>
      <c r="G24" s="1262">
        <v>4372.4</v>
      </c>
      <c r="H24" s="1262">
        <v>88923.8</v>
      </c>
      <c r="I24" s="1262">
        <v>26626</v>
      </c>
      <c r="J24" s="1262"/>
      <c r="K24" s="1262">
        <v>20634.4</v>
      </c>
      <c r="L24" s="1262">
        <v>4850.2</v>
      </c>
      <c r="M24" s="1262"/>
      <c r="N24" s="1262">
        <v>2100</v>
      </c>
      <c r="O24" s="1262">
        <v>2711.8</v>
      </c>
      <c r="P24" s="1262"/>
      <c r="Q24" s="1262">
        <v>11479.9</v>
      </c>
      <c r="R24" s="1225"/>
      <c r="S24" s="1225"/>
    </row>
    <row r="25" spans="1:19" ht="11.25" customHeight="1">
      <c r="A25" s="1264" t="s">
        <v>1807</v>
      </c>
      <c r="B25" s="1264"/>
      <c r="C25" s="129">
        <f t="shared" si="2"/>
        <v>21388.399999999998</v>
      </c>
      <c r="D25" s="1262">
        <v>389.5</v>
      </c>
      <c r="E25" s="1262"/>
      <c r="F25" s="1262"/>
      <c r="G25" s="1262">
        <v>266.6</v>
      </c>
      <c r="H25" s="1262">
        <v>3212.1</v>
      </c>
      <c r="I25" s="1262"/>
      <c r="J25" s="1262"/>
      <c r="K25" s="1262">
        <v>154.7</v>
      </c>
      <c r="L25" s="1262"/>
      <c r="M25" s="1262">
        <v>8949.7</v>
      </c>
      <c r="N25" s="1262">
        <v>5974.5</v>
      </c>
      <c r="O25" s="1262">
        <v>126</v>
      </c>
      <c r="P25" s="1262"/>
      <c r="Q25" s="1262">
        <v>2315.3</v>
      </c>
      <c r="R25" s="1225"/>
      <c r="S25" s="1225"/>
    </row>
    <row r="26" spans="1:19" ht="12" customHeight="1">
      <c r="A26" s="1264" t="s">
        <v>1808</v>
      </c>
      <c r="B26" s="1264"/>
      <c r="C26" s="129">
        <f t="shared" si="2"/>
        <v>0</v>
      </c>
      <c r="D26" s="1262"/>
      <c r="E26" s="1262"/>
      <c r="F26" s="1262"/>
      <c r="G26" s="1262"/>
      <c r="H26" s="1262"/>
      <c r="I26" s="1262"/>
      <c r="J26" s="1262"/>
      <c r="K26" s="1262"/>
      <c r="L26" s="1262"/>
      <c r="M26" s="1262"/>
      <c r="N26" s="1262"/>
      <c r="O26" s="1262"/>
      <c r="P26" s="1262"/>
      <c r="Q26" s="1262"/>
      <c r="R26" s="1225"/>
      <c r="S26" s="1225"/>
    </row>
    <row r="27" spans="1:19" ht="13.5" customHeight="1">
      <c r="A27" s="1265" t="s">
        <v>107</v>
      </c>
      <c r="B27" s="1266"/>
      <c r="C27" s="330">
        <f aca="true" t="shared" si="3" ref="C27:Q27">SUM(C19:C26)</f>
        <v>212886.39999999997</v>
      </c>
      <c r="D27" s="330">
        <f t="shared" si="3"/>
        <v>3454.6</v>
      </c>
      <c r="E27" s="330">
        <f t="shared" si="3"/>
        <v>2583.1</v>
      </c>
      <c r="F27" s="330">
        <f t="shared" si="3"/>
        <v>0</v>
      </c>
      <c r="G27" s="330">
        <f t="shared" si="3"/>
        <v>4810.5</v>
      </c>
      <c r="H27" s="330">
        <f t="shared" si="3"/>
        <v>108576</v>
      </c>
      <c r="I27" s="330">
        <f t="shared" si="3"/>
        <v>26626</v>
      </c>
      <c r="J27" s="330">
        <f t="shared" si="3"/>
        <v>384.7</v>
      </c>
      <c r="K27" s="330">
        <f t="shared" si="3"/>
        <v>20789.100000000002</v>
      </c>
      <c r="L27" s="330">
        <f t="shared" si="3"/>
        <v>4850.2</v>
      </c>
      <c r="M27" s="330">
        <f t="shared" si="3"/>
        <v>8949.7</v>
      </c>
      <c r="N27" s="330">
        <f t="shared" si="3"/>
        <v>8074.5</v>
      </c>
      <c r="O27" s="330">
        <f t="shared" si="3"/>
        <v>3522.8</v>
      </c>
      <c r="P27" s="330">
        <f t="shared" si="3"/>
        <v>0</v>
      </c>
      <c r="Q27" s="330">
        <f t="shared" si="3"/>
        <v>20265.2</v>
      </c>
      <c r="R27" s="1225"/>
      <c r="S27" s="1225"/>
    </row>
    <row r="28" spans="1:19" ht="10.5" customHeight="1" hidden="1">
      <c r="A28" s="1267"/>
      <c r="B28" s="107"/>
      <c r="C28" s="129"/>
      <c r="D28" s="404" t="s">
        <v>1809</v>
      </c>
      <c r="E28" s="1225"/>
      <c r="F28" s="1225"/>
      <c r="G28" s="1225"/>
      <c r="H28" s="1225"/>
      <c r="I28" s="1225"/>
      <c r="J28" s="1225"/>
      <c r="K28" s="1225"/>
      <c r="L28" s="1225"/>
      <c r="M28" s="1225"/>
      <c r="N28" s="1225"/>
      <c r="O28" s="1225"/>
      <c r="P28" s="1225"/>
      <c r="Q28" s="1225"/>
      <c r="R28" s="1225"/>
      <c r="S28" s="1225"/>
    </row>
    <row r="29" spans="1:19" ht="10.5" customHeight="1" hidden="1">
      <c r="A29" s="1268"/>
      <c r="B29" s="1269"/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43"/>
      <c r="S29" s="1243"/>
    </row>
    <row r="30" spans="1:19" ht="10.5" customHeight="1" hidden="1">
      <c r="A30" s="1267" t="s">
        <v>41</v>
      </c>
      <c r="B30" s="107" t="s">
        <v>260</v>
      </c>
      <c r="C30" s="129">
        <f aca="true" t="shared" si="4" ref="C30:C38">D30+E30+F30+G30+H30+X37+J30+K30+M30+Q30+I30+P30+N30+L30+O30</f>
        <v>0</v>
      </c>
      <c r="D30" s="1225"/>
      <c r="E30" s="1225"/>
      <c r="F30" s="1225"/>
      <c r="G30" s="1225"/>
      <c r="H30" s="1225"/>
      <c r="I30" s="1225"/>
      <c r="J30" s="1225"/>
      <c r="K30" s="1225"/>
      <c r="L30" s="1225"/>
      <c r="M30" s="1225"/>
      <c r="N30" s="1225"/>
      <c r="O30" s="1225"/>
      <c r="P30" s="1225"/>
      <c r="Q30" s="1225"/>
      <c r="R30" s="1225">
        <v>1</v>
      </c>
      <c r="S30" s="1225"/>
    </row>
    <row r="31" spans="1:19" ht="10.5" customHeight="1" hidden="1">
      <c r="A31" s="1267" t="s">
        <v>42</v>
      </c>
      <c r="B31" s="107" t="s">
        <v>261</v>
      </c>
      <c r="C31" s="129">
        <f t="shared" si="4"/>
        <v>1784.8</v>
      </c>
      <c r="D31" s="1225"/>
      <c r="E31" s="1225"/>
      <c r="F31" s="1225"/>
      <c r="G31" s="1225"/>
      <c r="H31" s="1225">
        <v>1238</v>
      </c>
      <c r="I31" s="1225"/>
      <c r="J31" s="1225"/>
      <c r="K31" s="1225"/>
      <c r="L31" s="1225">
        <v>389.7</v>
      </c>
      <c r="M31" s="1225"/>
      <c r="N31" s="1225"/>
      <c r="O31" s="1225"/>
      <c r="P31" s="1225"/>
      <c r="Q31" s="1225">
        <v>157.1</v>
      </c>
      <c r="R31" s="1225">
        <f>R30+1</f>
        <v>2</v>
      </c>
      <c r="S31" s="1225"/>
    </row>
    <row r="32" spans="1:19" ht="10.5" customHeight="1" hidden="1">
      <c r="A32" s="1267" t="s">
        <v>548</v>
      </c>
      <c r="B32" s="107" t="s">
        <v>262</v>
      </c>
      <c r="C32" s="129">
        <f t="shared" si="4"/>
        <v>0</v>
      </c>
      <c r="D32" s="1225"/>
      <c r="E32" s="1225"/>
      <c r="F32" s="1225"/>
      <c r="G32" s="1225"/>
      <c r="H32" s="1225"/>
      <c r="I32" s="1225"/>
      <c r="J32" s="1225"/>
      <c r="K32" s="1225"/>
      <c r="L32" s="1225"/>
      <c r="M32" s="1225"/>
      <c r="N32" s="1225"/>
      <c r="O32" s="1225"/>
      <c r="P32" s="1225"/>
      <c r="Q32" s="1225"/>
      <c r="R32" s="1225">
        <f aca="true" t="shared" si="5" ref="R32:R53">R31+1</f>
        <v>3</v>
      </c>
      <c r="S32" s="1225"/>
    </row>
    <row r="33" spans="1:19" ht="10.5" customHeight="1" hidden="1">
      <c r="A33" s="1267" t="s">
        <v>43</v>
      </c>
      <c r="B33" s="107" t="s">
        <v>263</v>
      </c>
      <c r="C33" s="129">
        <f t="shared" si="4"/>
        <v>629.7</v>
      </c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>
        <v>629.7</v>
      </c>
      <c r="O33" s="1225"/>
      <c r="P33" s="1225"/>
      <c r="Q33" s="1225"/>
      <c r="R33" s="1225">
        <f t="shared" si="5"/>
        <v>4</v>
      </c>
      <c r="S33" s="1225"/>
    </row>
    <row r="34" spans="1:19" ht="10.5" customHeight="1" hidden="1">
      <c r="A34" s="1267"/>
      <c r="B34" s="107"/>
      <c r="C34" s="129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>
        <f t="shared" si="5"/>
        <v>5</v>
      </c>
      <c r="S34" s="1225"/>
    </row>
    <row r="35" spans="1:19" ht="10.5" customHeight="1" hidden="1">
      <c r="A35" s="1267" t="s">
        <v>1810</v>
      </c>
      <c r="B35" s="107" t="s">
        <v>1811</v>
      </c>
      <c r="C35" s="129">
        <f t="shared" si="4"/>
        <v>0</v>
      </c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>
        <f t="shared" si="5"/>
        <v>6</v>
      </c>
      <c r="S35" s="1225"/>
    </row>
    <row r="36" spans="1:19" ht="10.5" customHeight="1" hidden="1">
      <c r="A36" s="1267" t="s">
        <v>650</v>
      </c>
      <c r="B36" s="107" t="s">
        <v>264</v>
      </c>
      <c r="C36" s="129">
        <f t="shared" si="4"/>
        <v>0</v>
      </c>
      <c r="D36" s="1225"/>
      <c r="E36" s="1225">
        <v>0</v>
      </c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>
        <f t="shared" si="5"/>
        <v>7</v>
      </c>
      <c r="S36" s="1225"/>
    </row>
    <row r="37" spans="1:19" ht="10.5" customHeight="1" hidden="1">
      <c r="A37" s="1267" t="s">
        <v>493</v>
      </c>
      <c r="B37" s="107" t="s">
        <v>1812</v>
      </c>
      <c r="C37" s="129">
        <f t="shared" si="4"/>
        <v>0</v>
      </c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>
        <f t="shared" si="5"/>
        <v>8</v>
      </c>
      <c r="S37" s="1225"/>
    </row>
    <row r="38" spans="1:19" ht="10.5" customHeight="1" hidden="1">
      <c r="A38" s="1267" t="s">
        <v>18</v>
      </c>
      <c r="B38" s="107" t="s">
        <v>527</v>
      </c>
      <c r="C38" s="129">
        <f t="shared" si="4"/>
        <v>0</v>
      </c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>
        <f t="shared" si="5"/>
        <v>9</v>
      </c>
      <c r="S38" s="1225"/>
    </row>
    <row r="39" spans="1:19" ht="10.5" customHeight="1" hidden="1">
      <c r="A39" s="1267"/>
      <c r="B39" s="107"/>
      <c r="C39" s="129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>
        <f t="shared" si="5"/>
        <v>10</v>
      </c>
      <c r="S39" s="1225"/>
    </row>
    <row r="40" spans="1:19" ht="10.5" customHeight="1" hidden="1">
      <c r="A40" s="1249" t="s">
        <v>19</v>
      </c>
      <c r="B40" s="121" t="s">
        <v>192</v>
      </c>
      <c r="C40" s="129">
        <f>D40+E40+F40+G40+H40+X46+J40+K40+M40+Q40+I40+P40+N40+L40</f>
        <v>1688</v>
      </c>
      <c r="D40" s="129"/>
      <c r="E40" s="129"/>
      <c r="F40" s="129"/>
      <c r="G40" s="129">
        <v>458</v>
      </c>
      <c r="H40" s="129">
        <v>1230</v>
      </c>
      <c r="I40" s="129"/>
      <c r="J40" s="129"/>
      <c r="K40" s="129"/>
      <c r="L40" s="129"/>
      <c r="M40" s="129"/>
      <c r="N40" s="1262"/>
      <c r="O40" s="129"/>
      <c r="P40" s="129"/>
      <c r="Q40" s="129"/>
      <c r="R40" s="1225">
        <f t="shared" si="5"/>
        <v>11</v>
      </c>
      <c r="S40" s="1225"/>
    </row>
    <row r="41" spans="1:19" ht="10.5" customHeight="1" hidden="1">
      <c r="A41" s="1267" t="s">
        <v>20</v>
      </c>
      <c r="B41" s="107" t="s">
        <v>193</v>
      </c>
      <c r="C41" s="129">
        <f>D41+E41+F41+G41+H41+X47+J41+K41+M41+Q41+I41+P41+N41+L41</f>
        <v>0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25">
        <f t="shared" si="5"/>
        <v>12</v>
      </c>
      <c r="S41" s="1225"/>
    </row>
    <row r="42" spans="1:19" ht="10.5" customHeight="1" hidden="1">
      <c r="A42" s="1267" t="s">
        <v>465</v>
      </c>
      <c r="B42" s="107" t="s">
        <v>27</v>
      </c>
      <c r="C42" s="129">
        <f>D42+E42+F42+G42+H42+X48+J42+K42+M42+Q42+I42+P42+N42+L42</f>
        <v>0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25">
        <f t="shared" si="5"/>
        <v>13</v>
      </c>
      <c r="S42" s="1225"/>
    </row>
    <row r="43" spans="1:19" ht="10.5" customHeight="1" hidden="1">
      <c r="A43" s="1267" t="s">
        <v>21</v>
      </c>
      <c r="B43" s="107" t="s">
        <v>194</v>
      </c>
      <c r="C43" s="129">
        <f>D43+E43+F43+G43+H43+X49+J43+K43+M43+Q43+I43+P43+N43+L43</f>
        <v>0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25">
        <f t="shared" si="5"/>
        <v>14</v>
      </c>
      <c r="S43" s="1225"/>
    </row>
    <row r="44" spans="1:19" ht="10.5" customHeight="1" hidden="1">
      <c r="A44" s="1267"/>
      <c r="B44" s="107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25">
        <f t="shared" si="5"/>
        <v>15</v>
      </c>
      <c r="S44" s="1225"/>
    </row>
    <row r="45" spans="1:19" ht="10.5" customHeight="1" hidden="1">
      <c r="A45" s="1267" t="s">
        <v>22</v>
      </c>
      <c r="B45" s="107" t="s">
        <v>195</v>
      </c>
      <c r="C45" s="129">
        <f>D45+E45+F45+G45+H45+X51+J45+K45+M45+Q45+I45+P45+N45+L45</f>
        <v>0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25">
        <f t="shared" si="5"/>
        <v>16</v>
      </c>
      <c r="S45" s="1225"/>
    </row>
    <row r="46" spans="1:19" ht="10.5" customHeight="1" hidden="1">
      <c r="A46" s="1267" t="s">
        <v>38</v>
      </c>
      <c r="B46" s="107" t="s">
        <v>196</v>
      </c>
      <c r="C46" s="129">
        <f>D46+E46+F46+G46+H46+X52+J46+K46+M46+Q46+I46+P46+N46+L46</f>
        <v>1500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>
        <v>1500</v>
      </c>
      <c r="O46" s="129"/>
      <c r="P46" s="129"/>
      <c r="Q46" s="129"/>
      <c r="R46" s="1225">
        <f t="shared" si="5"/>
        <v>17</v>
      </c>
      <c r="S46" s="1225"/>
    </row>
    <row r="47" spans="1:19" ht="10.5" customHeight="1" hidden="1">
      <c r="A47" s="1267" t="s">
        <v>494</v>
      </c>
      <c r="B47" s="107" t="s">
        <v>197</v>
      </c>
      <c r="C47" s="129">
        <f>D47+E47+F47+G47+H47+X53+J47+K47+M47+Q47+I47+P47+N47+L47</f>
        <v>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25">
        <f t="shared" si="5"/>
        <v>18</v>
      </c>
      <c r="S47" s="1225"/>
    </row>
    <row r="48" spans="1:19" ht="10.5" customHeight="1" hidden="1">
      <c r="A48" s="1267" t="s">
        <v>39</v>
      </c>
      <c r="B48" s="107" t="s">
        <v>198</v>
      </c>
      <c r="C48" s="129">
        <f>D48+E48+F48+G48+H48+X54+J48+K48+M48+Q48+I48+P48+N48+L48</f>
        <v>1172</v>
      </c>
      <c r="D48" s="129">
        <v>0</v>
      </c>
      <c r="E48" s="129">
        <v>0</v>
      </c>
      <c r="F48" s="129"/>
      <c r="G48" s="129"/>
      <c r="H48" s="129"/>
      <c r="I48" s="129"/>
      <c r="J48" s="129"/>
      <c r="K48" s="129"/>
      <c r="L48" s="129">
        <v>622</v>
      </c>
      <c r="M48" s="129"/>
      <c r="N48" s="129">
        <v>550</v>
      </c>
      <c r="O48" s="129"/>
      <c r="P48" s="129"/>
      <c r="Q48" s="129"/>
      <c r="R48" s="1225">
        <f t="shared" si="5"/>
        <v>19</v>
      </c>
      <c r="S48" s="1225"/>
    </row>
    <row r="49" spans="1:19" ht="10.5" customHeight="1" hidden="1">
      <c r="A49" s="1267"/>
      <c r="B49" s="107"/>
      <c r="C49" s="129">
        <f>D49+E49+F49+G49+H49+X81+J49+K49+M49+Q49+I49+P49+N49+L49</f>
        <v>0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25">
        <f t="shared" si="5"/>
        <v>20</v>
      </c>
      <c r="S49" s="1225"/>
    </row>
    <row r="50" spans="1:19" ht="10.5" customHeight="1" hidden="1">
      <c r="A50" s="1267" t="s">
        <v>23</v>
      </c>
      <c r="B50" s="107" t="s">
        <v>199</v>
      </c>
      <c r="C50" s="129">
        <f>D50+E50+F50+G50+H50+X83+J50+K50+M50+Q50+I50+P50+N50+L50</f>
        <v>0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25">
        <f t="shared" si="5"/>
        <v>21</v>
      </c>
      <c r="S50" s="1225"/>
    </row>
    <row r="51" spans="1:19" ht="10.5" customHeight="1" hidden="1">
      <c r="A51" s="1267" t="s">
        <v>40</v>
      </c>
      <c r="B51" s="107" t="s">
        <v>200</v>
      </c>
      <c r="C51" s="129">
        <f>D51+E51+F51+G51+H51+X84+J51+K51+M51+Q51+I51+P51+N51+L51</f>
        <v>4608</v>
      </c>
      <c r="D51" s="129">
        <v>0</v>
      </c>
      <c r="E51" s="129">
        <v>0</v>
      </c>
      <c r="F51" s="129"/>
      <c r="G51" s="129">
        <v>0</v>
      </c>
      <c r="H51" s="129">
        <v>0</v>
      </c>
      <c r="I51" s="129">
        <v>0</v>
      </c>
      <c r="J51" s="129"/>
      <c r="K51" s="129"/>
      <c r="L51" s="129"/>
      <c r="M51" s="129"/>
      <c r="N51" s="129">
        <v>3108</v>
      </c>
      <c r="O51" s="129"/>
      <c r="P51" s="129"/>
      <c r="Q51" s="129">
        <v>1500</v>
      </c>
      <c r="R51" s="1225">
        <f t="shared" si="5"/>
        <v>22</v>
      </c>
      <c r="S51" s="1225"/>
    </row>
    <row r="52" spans="1:19" ht="10.5" customHeight="1" hidden="1">
      <c r="A52" s="1267" t="s">
        <v>24</v>
      </c>
      <c r="B52" s="107" t="s">
        <v>201</v>
      </c>
      <c r="C52" s="129">
        <f>D52+E52+F52+G52+H52+X85+J52+K52+M52+Q52+I52+P52+N52+L52</f>
        <v>0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25">
        <f t="shared" si="5"/>
        <v>23</v>
      </c>
      <c r="S52" s="1225"/>
    </row>
    <row r="53" spans="1:19" ht="10.5" customHeight="1" hidden="1">
      <c r="A53" s="1248" t="s">
        <v>1813</v>
      </c>
      <c r="B53" s="101" t="s">
        <v>1813</v>
      </c>
      <c r="C53" s="129">
        <f>SUM(D53:Q53)</f>
        <v>32561.5</v>
      </c>
      <c r="D53" s="129"/>
      <c r="E53" s="129">
        <v>1968.2</v>
      </c>
      <c r="F53" s="129"/>
      <c r="G53" s="129">
        <v>600</v>
      </c>
      <c r="H53" s="129">
        <v>18513.3</v>
      </c>
      <c r="I53" s="129">
        <v>500</v>
      </c>
      <c r="J53" s="129">
        <v>2000</v>
      </c>
      <c r="K53" s="129"/>
      <c r="L53" s="129">
        <v>3000</v>
      </c>
      <c r="M53" s="129"/>
      <c r="N53" s="129">
        <v>1000</v>
      </c>
      <c r="O53" s="129">
        <v>1800</v>
      </c>
      <c r="P53" s="129"/>
      <c r="Q53" s="129">
        <v>3180</v>
      </c>
      <c r="R53" s="1225">
        <f t="shared" si="5"/>
        <v>24</v>
      </c>
      <c r="S53" s="1225"/>
    </row>
    <row r="54" spans="1:19" ht="10.5" customHeight="1" hidden="1">
      <c r="A54" s="1250" t="s">
        <v>107</v>
      </c>
      <c r="B54" s="1270" t="s">
        <v>94</v>
      </c>
      <c r="C54" s="1271">
        <f>SUM(D54:Q54)</f>
        <v>43944</v>
      </c>
      <c r="D54" s="1272">
        <f aca="true" t="shared" si="6" ref="D54:Q54">SUM(D30:D53)</f>
        <v>0</v>
      </c>
      <c r="E54" s="1272">
        <f t="shared" si="6"/>
        <v>1968.2</v>
      </c>
      <c r="F54" s="1272">
        <f t="shared" si="6"/>
        <v>0</v>
      </c>
      <c r="G54" s="1272">
        <f t="shared" si="6"/>
        <v>1058</v>
      </c>
      <c r="H54" s="1272">
        <f t="shared" si="6"/>
        <v>20981.3</v>
      </c>
      <c r="I54" s="1272">
        <f t="shared" si="6"/>
        <v>500</v>
      </c>
      <c r="J54" s="1272">
        <f t="shared" si="6"/>
        <v>2000</v>
      </c>
      <c r="K54" s="1272">
        <f t="shared" si="6"/>
        <v>0</v>
      </c>
      <c r="L54" s="1272">
        <f t="shared" si="6"/>
        <v>4011.7</v>
      </c>
      <c r="M54" s="1272">
        <f t="shared" si="6"/>
        <v>0</v>
      </c>
      <c r="N54" s="1272">
        <f t="shared" si="6"/>
        <v>6787.7</v>
      </c>
      <c r="O54" s="1272">
        <f t="shared" si="6"/>
        <v>1800</v>
      </c>
      <c r="P54" s="1272">
        <f t="shared" si="6"/>
        <v>0</v>
      </c>
      <c r="Q54" s="1272">
        <f t="shared" si="6"/>
        <v>4837.1</v>
      </c>
      <c r="R54" s="1225"/>
      <c r="S54" s="1225"/>
    </row>
    <row r="55" spans="1:19" ht="10.5" customHeight="1" hidden="1">
      <c r="A55" s="1249"/>
      <c r="B55" s="101"/>
      <c r="C55" s="1271"/>
      <c r="D55" s="1271"/>
      <c r="E55" s="1271"/>
      <c r="F55" s="1271"/>
      <c r="G55" s="1271"/>
      <c r="H55" s="1271"/>
      <c r="I55" s="1271"/>
      <c r="J55" s="1271"/>
      <c r="K55" s="1271"/>
      <c r="L55" s="1271"/>
      <c r="M55" s="1271"/>
      <c r="N55" s="1271"/>
      <c r="O55" s="1271"/>
      <c r="P55" s="1271"/>
      <c r="Q55" s="1271"/>
      <c r="R55" s="1225"/>
      <c r="S55" s="1225"/>
    </row>
    <row r="56" spans="1:19" ht="10.5" customHeight="1" hidden="1">
      <c r="A56" s="1249"/>
      <c r="B56" s="101"/>
      <c r="C56" s="1271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1225"/>
      <c r="S56" s="1225"/>
    </row>
    <row r="57" spans="1:19" ht="10.5" customHeight="1" hidden="1">
      <c r="A57" s="1249"/>
      <c r="B57" s="101"/>
      <c r="C57" s="1271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1225"/>
      <c r="S57" s="1225"/>
    </row>
    <row r="58" spans="1:19" ht="10.5" customHeight="1" hidden="1">
      <c r="A58" s="1249"/>
      <c r="B58" s="101"/>
      <c r="C58" s="1271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1225"/>
      <c r="S58" s="1225"/>
    </row>
    <row r="59" spans="1:19" ht="10.5" customHeight="1" hidden="1">
      <c r="A59" s="1249"/>
      <c r="B59" s="101"/>
      <c r="C59" s="1271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1225"/>
      <c r="S59" s="1225"/>
    </row>
    <row r="60" spans="1:19" ht="10.5" customHeight="1" hidden="1">
      <c r="A60" s="1249"/>
      <c r="B60" s="101"/>
      <c r="C60" s="1271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1225"/>
      <c r="S60" s="1225"/>
    </row>
    <row r="61" spans="1:19" ht="10.5" customHeight="1" hidden="1">
      <c r="A61" s="1249"/>
      <c r="B61" s="101"/>
      <c r="C61" s="1271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1225"/>
      <c r="S61" s="1225"/>
    </row>
    <row r="62" spans="1:19" ht="10.5" customHeight="1" hidden="1">
      <c r="A62" s="1249"/>
      <c r="B62" s="101"/>
      <c r="C62" s="1271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1225"/>
      <c r="S62" s="1225"/>
    </row>
    <row r="63" spans="1:19" ht="10.5" customHeight="1" hidden="1">
      <c r="A63" s="1249"/>
      <c r="B63" s="101"/>
      <c r="C63" s="1271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1225"/>
      <c r="S63" s="1225"/>
    </row>
    <row r="64" spans="1:19" ht="10.5" customHeight="1" hidden="1">
      <c r="A64" s="1249"/>
      <c r="B64" s="101"/>
      <c r="C64" s="1271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1225"/>
      <c r="S64" s="1225"/>
    </row>
    <row r="65" spans="1:19" ht="10.5" customHeight="1" hidden="1">
      <c r="A65" s="1249"/>
      <c r="B65" s="101"/>
      <c r="C65" s="1271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1225"/>
      <c r="S65" s="1225"/>
    </row>
    <row r="66" spans="1:19" ht="10.5" customHeight="1" hidden="1">
      <c r="A66" s="1249"/>
      <c r="B66" s="101"/>
      <c r="C66" s="1271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1225"/>
      <c r="S66" s="1225"/>
    </row>
    <row r="67" spans="1:19" ht="10.5" customHeight="1" hidden="1">
      <c r="A67" s="1249"/>
      <c r="B67" s="101"/>
      <c r="C67" s="1271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1225"/>
      <c r="S67" s="1225"/>
    </row>
    <row r="68" spans="1:19" ht="10.5" customHeight="1" hidden="1">
      <c r="A68" s="1249"/>
      <c r="B68" s="101"/>
      <c r="C68" s="1271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1225"/>
      <c r="S68" s="1225"/>
    </row>
    <row r="69" spans="1:19" ht="10.5" customHeight="1" hidden="1">
      <c r="A69" s="1249"/>
      <c r="B69" s="101"/>
      <c r="C69" s="1271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1225"/>
      <c r="S69" s="1225"/>
    </row>
    <row r="70" spans="1:19" ht="11.25" customHeight="1" hidden="1">
      <c r="A70" s="1249"/>
      <c r="B70" s="101"/>
      <c r="C70" s="1271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1225"/>
      <c r="S70" s="1225"/>
    </row>
    <row r="71" spans="1:19" ht="10.5" customHeight="1" hidden="1">
      <c r="A71" s="1249"/>
      <c r="B71" s="101"/>
      <c r="C71" s="1271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1225"/>
      <c r="S71" s="1225"/>
    </row>
    <row r="72" spans="1:19" ht="10.5" customHeight="1" hidden="1">
      <c r="A72" s="1249"/>
      <c r="B72" s="101"/>
      <c r="C72" s="1271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1225"/>
      <c r="S72" s="1225"/>
    </row>
    <row r="73" spans="1:19" ht="10.5" customHeight="1" hidden="1">
      <c r="A73" s="1249"/>
      <c r="B73" s="101"/>
      <c r="C73" s="1271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1225"/>
      <c r="S73" s="1225"/>
    </row>
    <row r="74" spans="1:19" ht="10.5" customHeight="1" hidden="1">
      <c r="A74" s="1249"/>
      <c r="B74" s="101"/>
      <c r="C74" s="1271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1225"/>
      <c r="S74" s="1225"/>
    </row>
    <row r="75" spans="1:19" ht="10.5" customHeight="1" hidden="1">
      <c r="A75" s="1249"/>
      <c r="B75" s="101"/>
      <c r="C75" s="1271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1225"/>
      <c r="S75" s="1225"/>
    </row>
    <row r="76" spans="1:19" ht="10.5" customHeight="1" hidden="1">
      <c r="A76" s="1249"/>
      <c r="B76" s="101"/>
      <c r="C76" s="1271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1225"/>
      <c r="S76" s="1225"/>
    </row>
    <row r="77" spans="1:19" ht="12.75" customHeight="1" hidden="1">
      <c r="A77" s="1249"/>
      <c r="B77" s="101"/>
      <c r="C77" s="1271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1225"/>
      <c r="S77" s="1225"/>
    </row>
    <row r="78" spans="1:19" ht="12.75" customHeight="1" hidden="1">
      <c r="A78" s="1249"/>
      <c r="B78" s="101"/>
      <c r="C78" s="1271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1225"/>
      <c r="S78" s="1225"/>
    </row>
    <row r="79" spans="1:19" ht="10.5" customHeight="1" hidden="1">
      <c r="A79" s="1249"/>
      <c r="B79" s="101"/>
      <c r="C79" s="1271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1225"/>
      <c r="S79" s="1225"/>
    </row>
    <row r="80" spans="1:19" ht="10.5" hidden="1">
      <c r="A80" s="1249"/>
      <c r="B80" s="101"/>
      <c r="C80" s="1271"/>
      <c r="D80" s="1271"/>
      <c r="E80" s="1271"/>
      <c r="F80" s="1271"/>
      <c r="G80" s="1271"/>
      <c r="H80" s="1271"/>
      <c r="I80" s="1271"/>
      <c r="J80" s="1271"/>
      <c r="K80" s="1271"/>
      <c r="L80" s="1271"/>
      <c r="M80" s="1271"/>
      <c r="N80" s="1271"/>
      <c r="O80" s="1271"/>
      <c r="P80" s="1271"/>
      <c r="Q80" s="1271"/>
      <c r="R80" s="1225"/>
      <c r="S80" s="1225"/>
    </row>
    <row r="81" spans="1:19" ht="10.5">
      <c r="A81" s="1273"/>
      <c r="B81" s="91" t="s">
        <v>1752</v>
      </c>
      <c r="C81" s="117"/>
      <c r="D81" s="117"/>
      <c r="E81" s="117"/>
      <c r="F81" s="117"/>
      <c r="I81" s="1243"/>
      <c r="J81" s="1243"/>
      <c r="K81" s="1274"/>
      <c r="L81" s="1274"/>
      <c r="M81" s="1243"/>
      <c r="N81" s="129"/>
      <c r="O81" s="129"/>
      <c r="P81" s="129"/>
      <c r="Q81" s="129"/>
      <c r="R81" s="1243"/>
      <c r="S81" s="1243"/>
    </row>
    <row r="82" spans="1:19" ht="10.5">
      <c r="A82" s="1273"/>
      <c r="B82" s="91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243"/>
      <c r="S82" s="1243"/>
    </row>
    <row r="83" spans="1:19" ht="10.5">
      <c r="A83" s="1273"/>
      <c r="B83" s="217" t="s">
        <v>1753</v>
      </c>
      <c r="C83" s="117"/>
      <c r="D83" s="117"/>
      <c r="E83" s="117"/>
      <c r="F83" s="117"/>
      <c r="I83" s="1243"/>
      <c r="J83" s="1243"/>
      <c r="K83" s="1274"/>
      <c r="L83" s="1274"/>
      <c r="M83" s="1243"/>
      <c r="N83" s="129"/>
      <c r="O83" s="129"/>
      <c r="P83" s="129"/>
      <c r="Q83" s="129"/>
      <c r="R83" s="1243"/>
      <c r="S83" s="1243"/>
    </row>
    <row r="84" spans="1:19" ht="10.5">
      <c r="A84" s="1273"/>
      <c r="B84" s="1275"/>
      <c r="C84" s="1243"/>
      <c r="D84" s="1276" t="s">
        <v>1814</v>
      </c>
      <c r="E84" s="1276"/>
      <c r="F84" s="1276"/>
      <c r="G84" s="1276"/>
      <c r="H84" s="1243"/>
      <c r="I84" s="1243"/>
      <c r="J84" s="1243"/>
      <c r="K84" s="1274"/>
      <c r="L84" s="1274"/>
      <c r="M84" s="1243"/>
      <c r="N84" s="129"/>
      <c r="O84" s="129"/>
      <c r="P84" s="129"/>
      <c r="Q84" s="129"/>
      <c r="R84" s="1243"/>
      <c r="S84" s="1243"/>
    </row>
    <row r="85" spans="1:19" ht="3.75" customHeight="1">
      <c r="A85" s="1277"/>
      <c r="B85" s="1275"/>
      <c r="C85" s="1274"/>
      <c r="D85" s="1274"/>
      <c r="E85" s="1274"/>
      <c r="F85" s="1274"/>
      <c r="G85" s="1274"/>
      <c r="H85" s="1274"/>
      <c r="I85" s="1274"/>
      <c r="J85" s="1274"/>
      <c r="K85" s="1274"/>
      <c r="L85" s="1274"/>
      <c r="M85" s="1274"/>
      <c r="N85" s="1274"/>
      <c r="O85" s="1274"/>
      <c r="P85" s="1274"/>
      <c r="Q85" s="1274"/>
      <c r="R85" s="1243"/>
      <c r="S85" s="1243"/>
    </row>
    <row r="86" spans="1:19" ht="13.5" customHeight="1">
      <c r="A86" s="1267"/>
      <c r="B86" s="94"/>
      <c r="C86" s="1228" t="s">
        <v>1756</v>
      </c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1278"/>
      <c r="R86" s="1243"/>
      <c r="S86" s="1243"/>
    </row>
    <row r="87" spans="1:19" ht="13.5" customHeight="1">
      <c r="A87" s="1249"/>
      <c r="B87" s="96"/>
      <c r="C87" s="1230"/>
      <c r="D87" s="366" t="s">
        <v>1757</v>
      </c>
      <c r="E87" s="366" t="s">
        <v>1758</v>
      </c>
      <c r="F87" s="366" t="s">
        <v>1759</v>
      </c>
      <c r="G87" s="368" t="s">
        <v>1760</v>
      </c>
      <c r="H87" s="366" t="s">
        <v>1815</v>
      </c>
      <c r="I87" s="366" t="s">
        <v>1816</v>
      </c>
      <c r="J87" s="368" t="s">
        <v>1763</v>
      </c>
      <c r="K87" s="368" t="s">
        <v>1764</v>
      </c>
      <c r="L87" s="368" t="s">
        <v>1817</v>
      </c>
      <c r="M87" s="368" t="s">
        <v>617</v>
      </c>
      <c r="N87" s="377" t="s">
        <v>1766</v>
      </c>
      <c r="O87" s="1232" t="s">
        <v>1767</v>
      </c>
      <c r="P87" s="804" t="s">
        <v>1818</v>
      </c>
      <c r="Q87" s="343" t="s">
        <v>760</v>
      </c>
      <c r="R87" s="1243"/>
      <c r="S87" s="1243"/>
    </row>
    <row r="88" spans="1:19" ht="13.5" customHeight="1">
      <c r="A88" s="1249"/>
      <c r="B88" s="96"/>
      <c r="C88" s="1230"/>
      <c r="D88" s="375" t="s">
        <v>1769</v>
      </c>
      <c r="E88" s="375" t="s">
        <v>1770</v>
      </c>
      <c r="F88" s="375" t="s">
        <v>1771</v>
      </c>
      <c r="G88" s="1233" t="s">
        <v>1772</v>
      </c>
      <c r="H88" s="1225" t="s">
        <v>1819</v>
      </c>
      <c r="I88" s="1242" t="s">
        <v>1820</v>
      </c>
      <c r="J88" s="373" t="s">
        <v>1775</v>
      </c>
      <c r="K88" s="1235" t="s">
        <v>1776</v>
      </c>
      <c r="L88" s="1235" t="s">
        <v>1777</v>
      </c>
      <c r="M88" s="1235" t="s">
        <v>1778</v>
      </c>
      <c r="N88" s="1236" t="s">
        <v>1821</v>
      </c>
      <c r="O88" s="327" t="s">
        <v>1779</v>
      </c>
      <c r="P88" s="1237" t="s">
        <v>1822</v>
      </c>
      <c r="Q88" s="1238" t="s">
        <v>1112</v>
      </c>
      <c r="R88" s="1243"/>
      <c r="S88" s="1243"/>
    </row>
    <row r="89" spans="1:19" ht="13.5" customHeight="1">
      <c r="A89" s="1249"/>
      <c r="B89" s="96"/>
      <c r="C89" s="1230"/>
      <c r="D89" s="374"/>
      <c r="E89" s="1239" t="s">
        <v>1781</v>
      </c>
      <c r="F89" s="1239" t="s">
        <v>1781</v>
      </c>
      <c r="G89" s="1235" t="s">
        <v>1782</v>
      </c>
      <c r="H89" s="1239" t="s">
        <v>1823</v>
      </c>
      <c r="I89" s="375"/>
      <c r="J89" s="1235" t="s">
        <v>1785</v>
      </c>
      <c r="K89" s="373"/>
      <c r="L89" s="373"/>
      <c r="M89" s="373"/>
      <c r="N89" s="344"/>
      <c r="O89" s="327"/>
      <c r="P89" s="329" t="s">
        <v>1824</v>
      </c>
      <c r="Q89" s="343"/>
      <c r="R89" s="1243"/>
      <c r="S89" s="1243"/>
    </row>
    <row r="90" spans="1:19" ht="13.5" customHeight="1">
      <c r="A90" s="1249"/>
      <c r="B90" s="97"/>
      <c r="C90" s="1244"/>
      <c r="D90" s="363"/>
      <c r="E90" s="363"/>
      <c r="F90" s="363"/>
      <c r="G90" s="402"/>
      <c r="H90" s="1245" t="s">
        <v>1825</v>
      </c>
      <c r="I90" s="376"/>
      <c r="J90" s="382" t="s">
        <v>1788</v>
      </c>
      <c r="K90" s="402"/>
      <c r="L90" s="402"/>
      <c r="M90" s="402"/>
      <c r="N90" s="1279"/>
      <c r="O90" s="324"/>
      <c r="P90" s="328"/>
      <c r="Q90" s="343"/>
      <c r="R90" s="1243"/>
      <c r="S90" s="1243"/>
    </row>
    <row r="91" spans="1:19" ht="18.75" customHeight="1">
      <c r="A91" s="1280" t="s">
        <v>1789</v>
      </c>
      <c r="B91" s="1248" t="s">
        <v>1790</v>
      </c>
      <c r="C91" s="129">
        <f aca="true" t="shared" si="7" ref="C91:C96">SUM(D91:Q91)</f>
        <v>9323.1</v>
      </c>
      <c r="D91" s="129">
        <v>850</v>
      </c>
      <c r="E91" s="129"/>
      <c r="F91" s="129"/>
      <c r="G91" s="129"/>
      <c r="H91" s="129">
        <v>2838.6</v>
      </c>
      <c r="I91" s="129"/>
      <c r="J91" s="129"/>
      <c r="K91" s="129"/>
      <c r="L91" s="129">
        <v>1333.1</v>
      </c>
      <c r="M91" s="129"/>
      <c r="N91" s="129">
        <v>2830</v>
      </c>
      <c r="O91" s="129">
        <v>508.5</v>
      </c>
      <c r="P91" s="129"/>
      <c r="Q91" s="128">
        <v>962.9</v>
      </c>
      <c r="R91" s="1243"/>
      <c r="S91" s="1243"/>
    </row>
    <row r="92" spans="1:19" ht="18.75" customHeight="1">
      <c r="A92" s="1281" t="s">
        <v>1791</v>
      </c>
      <c r="B92" s="1248" t="s">
        <v>1792</v>
      </c>
      <c r="C92" s="129">
        <f t="shared" si="7"/>
        <v>34507.9</v>
      </c>
      <c r="D92" s="129"/>
      <c r="E92" s="129"/>
      <c r="F92" s="129"/>
      <c r="G92" s="129"/>
      <c r="H92" s="129">
        <v>32846.9</v>
      </c>
      <c r="I92" s="129">
        <v>130</v>
      </c>
      <c r="J92" s="129"/>
      <c r="K92" s="129"/>
      <c r="L92" s="129"/>
      <c r="M92" s="129"/>
      <c r="N92" s="129">
        <v>770</v>
      </c>
      <c r="O92" s="129">
        <v>761</v>
      </c>
      <c r="P92" s="129"/>
      <c r="Q92" s="129"/>
      <c r="R92" s="1243"/>
      <c r="S92" s="1243"/>
    </row>
    <row r="93" spans="1:19" ht="16.5" customHeight="1">
      <c r="A93" s="1281" t="s">
        <v>1793</v>
      </c>
      <c r="B93" s="1248" t="s">
        <v>1794</v>
      </c>
      <c r="C93" s="129">
        <f t="shared" si="7"/>
        <v>3713.7</v>
      </c>
      <c r="D93" s="89">
        <v>850</v>
      </c>
      <c r="E93" s="89"/>
      <c r="F93" s="89"/>
      <c r="G93" s="89"/>
      <c r="H93" s="89"/>
      <c r="I93" s="89"/>
      <c r="J93" s="89"/>
      <c r="K93" s="89"/>
      <c r="L93" s="89">
        <v>370.7</v>
      </c>
      <c r="M93" s="89"/>
      <c r="N93" s="89">
        <v>2000</v>
      </c>
      <c r="O93" s="89">
        <v>493</v>
      </c>
      <c r="P93" s="89"/>
      <c r="Q93" s="129"/>
      <c r="R93" s="1243"/>
      <c r="S93" s="1243"/>
    </row>
    <row r="94" spans="1:19" ht="18" customHeight="1">
      <c r="A94" s="1281" t="s">
        <v>1795</v>
      </c>
      <c r="B94" s="1248" t="s">
        <v>1796</v>
      </c>
      <c r="C94" s="129">
        <f t="shared" si="7"/>
        <v>40117.3</v>
      </c>
      <c r="D94" s="129">
        <f>D91+D92-D93</f>
        <v>0</v>
      </c>
      <c r="E94" s="129">
        <f aca="true" t="shared" si="8" ref="E94:Q94">E91+E92-E93</f>
        <v>0</v>
      </c>
      <c r="F94" s="129">
        <f t="shared" si="8"/>
        <v>0</v>
      </c>
      <c r="G94" s="129">
        <f t="shared" si="8"/>
        <v>0</v>
      </c>
      <c r="H94" s="129">
        <f t="shared" si="8"/>
        <v>35685.5</v>
      </c>
      <c r="I94" s="129">
        <f t="shared" si="8"/>
        <v>130</v>
      </c>
      <c r="J94" s="129">
        <f t="shared" si="8"/>
        <v>0</v>
      </c>
      <c r="K94" s="129">
        <f t="shared" si="8"/>
        <v>0</v>
      </c>
      <c r="L94" s="129">
        <f t="shared" si="8"/>
        <v>962.3999999999999</v>
      </c>
      <c r="M94" s="129">
        <f t="shared" si="8"/>
        <v>0</v>
      </c>
      <c r="N94" s="129">
        <f t="shared" si="8"/>
        <v>1600</v>
      </c>
      <c r="O94" s="129">
        <f t="shared" si="8"/>
        <v>776.5</v>
      </c>
      <c r="P94" s="129">
        <f t="shared" si="8"/>
        <v>0</v>
      </c>
      <c r="Q94" s="129">
        <f t="shared" si="8"/>
        <v>962.9</v>
      </c>
      <c r="R94" s="1243"/>
      <c r="S94" s="1243"/>
    </row>
    <row r="95" spans="1:19" ht="12" customHeight="1">
      <c r="A95" s="1281" t="s">
        <v>1797</v>
      </c>
      <c r="B95" s="1248" t="s">
        <v>1798</v>
      </c>
      <c r="C95" s="129">
        <f t="shared" si="7"/>
        <v>40117.3</v>
      </c>
      <c r="D95" s="129">
        <f>D94</f>
        <v>0</v>
      </c>
      <c r="E95" s="129">
        <f>E94</f>
        <v>0</v>
      </c>
      <c r="F95" s="129">
        <f aca="true" t="shared" si="9" ref="F95:Q96">F94</f>
        <v>0</v>
      </c>
      <c r="G95" s="129">
        <f t="shared" si="9"/>
        <v>0</v>
      </c>
      <c r="H95" s="129">
        <f t="shared" si="9"/>
        <v>35685.5</v>
      </c>
      <c r="I95" s="129">
        <f t="shared" si="9"/>
        <v>130</v>
      </c>
      <c r="J95" s="129">
        <f t="shared" si="9"/>
        <v>0</v>
      </c>
      <c r="K95" s="129">
        <f t="shared" si="9"/>
        <v>0</v>
      </c>
      <c r="L95" s="129">
        <f t="shared" si="9"/>
        <v>962.3999999999999</v>
      </c>
      <c r="M95" s="129">
        <f t="shared" si="9"/>
        <v>0</v>
      </c>
      <c r="N95" s="129">
        <f t="shared" si="9"/>
        <v>1600</v>
      </c>
      <c r="O95" s="129">
        <f t="shared" si="9"/>
        <v>776.5</v>
      </c>
      <c r="P95" s="129">
        <f t="shared" si="9"/>
        <v>0</v>
      </c>
      <c r="Q95" s="129">
        <f t="shared" si="9"/>
        <v>962.9</v>
      </c>
      <c r="R95" s="1243"/>
      <c r="S95" s="1243"/>
    </row>
    <row r="96" spans="1:19" ht="11.25" customHeight="1">
      <c r="A96" s="1282" t="s">
        <v>1799</v>
      </c>
      <c r="B96" s="1251" t="s">
        <v>1800</v>
      </c>
      <c r="C96" s="330">
        <f t="shared" si="7"/>
        <v>40117.3</v>
      </c>
      <c r="D96" s="330">
        <f>D95</f>
        <v>0</v>
      </c>
      <c r="E96" s="330">
        <f>E95</f>
        <v>0</v>
      </c>
      <c r="F96" s="330">
        <f t="shared" si="9"/>
        <v>0</v>
      </c>
      <c r="G96" s="330">
        <f t="shared" si="9"/>
        <v>0</v>
      </c>
      <c r="H96" s="330">
        <f t="shared" si="9"/>
        <v>35685.5</v>
      </c>
      <c r="I96" s="330">
        <f t="shared" si="9"/>
        <v>130</v>
      </c>
      <c r="J96" s="330">
        <f t="shared" si="9"/>
        <v>0</v>
      </c>
      <c r="K96" s="330">
        <f t="shared" si="9"/>
        <v>0</v>
      </c>
      <c r="L96" s="330">
        <f t="shared" si="9"/>
        <v>962.3999999999999</v>
      </c>
      <c r="M96" s="330">
        <f t="shared" si="9"/>
        <v>0</v>
      </c>
      <c r="N96" s="330">
        <f t="shared" si="9"/>
        <v>1600</v>
      </c>
      <c r="O96" s="330">
        <f t="shared" si="9"/>
        <v>776.5</v>
      </c>
      <c r="P96" s="330">
        <f t="shared" si="9"/>
        <v>0</v>
      </c>
      <c r="Q96" s="330">
        <f t="shared" si="9"/>
        <v>962.9</v>
      </c>
      <c r="R96" s="1243"/>
      <c r="S96" s="1243"/>
    </row>
    <row r="97" spans="1:19" ht="8.25" customHeight="1">
      <c r="A97" s="1283"/>
      <c r="B97" s="1284"/>
      <c r="C97" s="1225"/>
      <c r="D97" s="1225"/>
      <c r="E97" s="1285" t="s">
        <v>1826</v>
      </c>
      <c r="F97" s="1225"/>
      <c r="G97" s="1225"/>
      <c r="H97" s="1225"/>
      <c r="I97" s="1225"/>
      <c r="J97" s="1225"/>
      <c r="K97" s="1225"/>
      <c r="L97" s="1225"/>
      <c r="M97" s="1225"/>
      <c r="N97" s="1225"/>
      <c r="O97" s="1225"/>
      <c r="P97" s="1225"/>
      <c r="Q97" s="1225"/>
      <c r="R97" s="1243"/>
      <c r="S97" s="1243"/>
    </row>
    <row r="98" spans="1:19" ht="12" customHeight="1">
      <c r="A98" s="1255" t="s">
        <v>344</v>
      </c>
      <c r="B98" s="1256" t="s">
        <v>44</v>
      </c>
      <c r="C98" s="1257"/>
      <c r="D98" s="1257"/>
      <c r="E98" s="1257"/>
      <c r="F98" s="1257"/>
      <c r="G98" s="1257"/>
      <c r="H98" s="1257"/>
      <c r="I98" s="1257"/>
      <c r="J98" s="1257"/>
      <c r="K98" s="1257"/>
      <c r="L98" s="1257"/>
      <c r="M98" s="1257"/>
      <c r="N98" s="1257"/>
      <c r="O98" s="1257"/>
      <c r="P98" s="1258"/>
      <c r="Q98" s="1258"/>
      <c r="R98" s="1243"/>
      <c r="S98" s="1243"/>
    </row>
    <row r="99" spans="1:19" ht="9.75" customHeight="1" hidden="1">
      <c r="A99" s="1267" t="s">
        <v>41</v>
      </c>
      <c r="B99" s="107" t="s">
        <v>260</v>
      </c>
      <c r="C99" s="129">
        <f>D99+E99+F99+G99+H99+X105+J99+K99+M99+Q99+I99+P99+N99+L99+O99</f>
        <v>0</v>
      </c>
      <c r="D99" s="1262"/>
      <c r="E99" s="1262"/>
      <c r="F99" s="1262"/>
      <c r="G99" s="1262"/>
      <c r="H99" s="1262"/>
      <c r="I99" s="1262"/>
      <c r="J99" s="1262"/>
      <c r="K99" s="1262"/>
      <c r="L99" s="1262"/>
      <c r="M99" s="1262"/>
      <c r="N99" s="1262"/>
      <c r="O99" s="1262"/>
      <c r="P99" s="1262"/>
      <c r="Q99" s="1262"/>
      <c r="R99" s="1225"/>
      <c r="S99" s="1225"/>
    </row>
    <row r="100" spans="1:19" ht="10.5" customHeight="1" hidden="1">
      <c r="A100" s="1267" t="s">
        <v>42</v>
      </c>
      <c r="B100" s="107" t="s">
        <v>261</v>
      </c>
      <c r="C100" s="129">
        <f>D100+E100+F100+G100+H100+X106+J100+K100+M100+Q100+I100+P100+N100+L100+O100</f>
        <v>0</v>
      </c>
      <c r="D100" s="1262"/>
      <c r="E100" s="1262"/>
      <c r="F100" s="1262"/>
      <c r="G100" s="1262"/>
      <c r="H100" s="1262"/>
      <c r="I100" s="1262"/>
      <c r="J100" s="1262"/>
      <c r="K100" s="1262"/>
      <c r="L100" s="1262"/>
      <c r="M100" s="1262"/>
      <c r="N100" s="1262"/>
      <c r="O100" s="1262"/>
      <c r="P100" s="1262"/>
      <c r="Q100" s="1262"/>
      <c r="R100" s="1225"/>
      <c r="S100" s="1225"/>
    </row>
    <row r="101" spans="1:19" ht="9" customHeight="1">
      <c r="A101" s="1267" t="s">
        <v>548</v>
      </c>
      <c r="B101" s="107" t="s">
        <v>262</v>
      </c>
      <c r="C101" s="129">
        <f>D101+E101+F101+G101+H101+X107+J101+K101+M101+Q101+I101+P101+N101+L101+O101</f>
        <v>776.5</v>
      </c>
      <c r="D101" s="1262"/>
      <c r="E101" s="1262"/>
      <c r="F101" s="1262"/>
      <c r="G101" s="1262"/>
      <c r="H101" s="1262"/>
      <c r="I101" s="1262"/>
      <c r="J101" s="1262"/>
      <c r="K101" s="1262"/>
      <c r="L101" s="1262"/>
      <c r="M101" s="1262"/>
      <c r="N101" s="1262"/>
      <c r="O101" s="1262">
        <v>776.5</v>
      </c>
      <c r="P101" s="1262"/>
      <c r="Q101" s="1262"/>
      <c r="R101" s="1225"/>
      <c r="S101" s="1225"/>
    </row>
    <row r="102" spans="1:19" ht="11.25" customHeight="1" hidden="1">
      <c r="A102" s="1267" t="s">
        <v>43</v>
      </c>
      <c r="B102" s="107" t="s">
        <v>263</v>
      </c>
      <c r="C102" s="129">
        <f>D102+E102+F102+G102+H102+X107+J102+K102+M102+Q102+I102+P102+N102+L102+O102</f>
        <v>0</v>
      </c>
      <c r="D102" s="1262"/>
      <c r="E102" s="1262"/>
      <c r="F102" s="1262"/>
      <c r="G102" s="1262"/>
      <c r="H102" s="1262"/>
      <c r="I102" s="1262"/>
      <c r="J102" s="1262"/>
      <c r="K102" s="1262"/>
      <c r="L102" s="1262"/>
      <c r="M102" s="1262"/>
      <c r="N102" s="1262"/>
      <c r="O102" s="1262"/>
      <c r="P102" s="1262"/>
      <c r="Q102" s="1262"/>
      <c r="R102" s="1225"/>
      <c r="S102" s="1225"/>
    </row>
    <row r="103" spans="1:19" ht="11.25" customHeight="1" hidden="1">
      <c r="A103" s="1267" t="s">
        <v>493</v>
      </c>
      <c r="B103" s="107" t="s">
        <v>1812</v>
      </c>
      <c r="C103" s="129">
        <f>D103+E103+F103+G103+H103+X109+J103+K103+M103+Q103+I103+P103+N103+L103+O103</f>
        <v>0</v>
      </c>
      <c r="D103" s="1262"/>
      <c r="E103" s="1262"/>
      <c r="F103" s="1262"/>
      <c r="G103" s="1262"/>
      <c r="H103" s="1262"/>
      <c r="I103" s="1262"/>
      <c r="J103" s="1262"/>
      <c r="K103" s="1262"/>
      <c r="L103" s="1262"/>
      <c r="M103" s="1262"/>
      <c r="N103" s="1262"/>
      <c r="O103" s="1262"/>
      <c r="P103" s="1262"/>
      <c r="Q103" s="1262"/>
      <c r="R103" s="1225"/>
      <c r="S103" s="1225"/>
    </row>
    <row r="104" spans="1:19" ht="11.25" customHeight="1" hidden="1">
      <c r="A104" s="1267" t="s">
        <v>650</v>
      </c>
      <c r="B104" s="107" t="s">
        <v>264</v>
      </c>
      <c r="C104" s="129">
        <f>D104+E104+F104+G104+H104+X110+J104+K104+M104+Q104+I104+P104+N104+L104+O104</f>
        <v>0</v>
      </c>
      <c r="D104" s="1262"/>
      <c r="E104" s="1262"/>
      <c r="F104" s="1262"/>
      <c r="G104" s="1262"/>
      <c r="H104" s="1262"/>
      <c r="I104" s="1262"/>
      <c r="J104" s="1262"/>
      <c r="K104" s="1262"/>
      <c r="L104" s="1262"/>
      <c r="M104" s="1262"/>
      <c r="N104" s="1262"/>
      <c r="O104" s="1262"/>
      <c r="P104" s="1262"/>
      <c r="Q104" s="1262"/>
      <c r="R104" s="1225"/>
      <c r="S104" s="1225"/>
    </row>
    <row r="105" spans="1:19" ht="11.25" customHeight="1" hidden="1">
      <c r="A105" s="1267" t="s">
        <v>493</v>
      </c>
      <c r="B105" s="107" t="s">
        <v>1812</v>
      </c>
      <c r="C105" s="129">
        <f>D105+E105+F105+G105+H105+X111+J105+K105+M105+Q105+I105+P105+N105+L105+O105</f>
        <v>0</v>
      </c>
      <c r="D105" s="1262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25"/>
      <c r="S105" s="1225"/>
    </row>
    <row r="106" spans="1:19" ht="11.25" customHeight="1" hidden="1">
      <c r="A106" s="1267" t="s">
        <v>18</v>
      </c>
      <c r="B106" s="107" t="s">
        <v>527</v>
      </c>
      <c r="C106" s="129">
        <f>D106+E106+F106+G106+H106+X111+J106+K106+M106+Q106+I106+P106+N106+L106+O106</f>
        <v>0</v>
      </c>
      <c r="D106" s="1262"/>
      <c r="E106" s="1262"/>
      <c r="F106" s="1262"/>
      <c r="G106" s="1262"/>
      <c r="H106" s="1262"/>
      <c r="I106" s="1262"/>
      <c r="J106" s="1262"/>
      <c r="K106" s="1262"/>
      <c r="L106" s="1262"/>
      <c r="M106" s="1262"/>
      <c r="N106" s="1262"/>
      <c r="O106" s="1262"/>
      <c r="P106" s="1262"/>
      <c r="Q106" s="1262"/>
      <c r="R106" s="1225"/>
      <c r="S106" s="1225"/>
    </row>
    <row r="107" spans="1:19" ht="11.25" customHeight="1" hidden="1">
      <c r="A107" s="1249" t="s">
        <v>19</v>
      </c>
      <c r="B107" s="121" t="s">
        <v>192</v>
      </c>
      <c r="C107" s="129">
        <f>D107+E107+F107+G107+H107+X113+J107+K107+M107+Q107+I107+P107+N107+L107+O107</f>
        <v>0</v>
      </c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62"/>
      <c r="O107" s="129"/>
      <c r="P107" s="129"/>
      <c r="Q107" s="129"/>
      <c r="R107" s="1225"/>
      <c r="S107" s="1225"/>
    </row>
    <row r="108" spans="1:19" ht="9.75" customHeight="1" hidden="1">
      <c r="A108" s="1267" t="s">
        <v>20</v>
      </c>
      <c r="B108" s="107" t="s">
        <v>193</v>
      </c>
      <c r="C108" s="129">
        <f>D108+E108+F108+G108+H108+X114+J108+K108+M108+Q108+I108+P108+N108+L108+O108</f>
        <v>0</v>
      </c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25"/>
      <c r="S108" s="1225"/>
    </row>
    <row r="109" spans="1:19" ht="11.25" customHeight="1" hidden="1">
      <c r="A109" s="1267" t="s">
        <v>465</v>
      </c>
      <c r="B109" s="107" t="s">
        <v>27</v>
      </c>
      <c r="C109" s="129">
        <f>D109+E109+F109+G109+H109+X115+J109+K109+M109+Q109+I109+P109+N109+L109+O109</f>
        <v>0</v>
      </c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25"/>
      <c r="S109" s="1225"/>
    </row>
    <row r="110" spans="1:19" ht="11.25" customHeight="1" hidden="1">
      <c r="A110" s="1267" t="s">
        <v>21</v>
      </c>
      <c r="B110" s="107" t="s">
        <v>194</v>
      </c>
      <c r="C110" s="129">
        <f>D110+E110+F110+G110+H110+X115+J110+K110+M110+Q110+I110+P110+N110+L110+O110</f>
        <v>0</v>
      </c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25"/>
      <c r="S110" s="1225"/>
    </row>
    <row r="111" spans="1:19" ht="11.25" customHeight="1">
      <c r="A111" s="1267" t="s">
        <v>22</v>
      </c>
      <c r="B111" s="107" t="s">
        <v>195</v>
      </c>
      <c r="C111" s="129">
        <f>D111+E111+F111+G111+H111+X116+J111+K111+M111+Q111+I111+P111+N111+L111+O111</f>
        <v>962.9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>
        <v>962.9</v>
      </c>
      <c r="R111" s="1225"/>
      <c r="S111" s="1225"/>
    </row>
    <row r="112" spans="1:19" ht="11.25" customHeight="1" hidden="1">
      <c r="A112" s="1267" t="s">
        <v>38</v>
      </c>
      <c r="B112" s="107" t="s">
        <v>196</v>
      </c>
      <c r="C112" s="129">
        <f>D112+E112+F112+G112+H112+X117+J112+K112+M112+Q112+I112+P112+N112+L112+O112</f>
        <v>0</v>
      </c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25"/>
      <c r="S112" s="1225"/>
    </row>
    <row r="113" spans="1:19" ht="11.25" customHeight="1" hidden="1">
      <c r="A113" s="1267" t="s">
        <v>494</v>
      </c>
      <c r="B113" s="107" t="s">
        <v>197</v>
      </c>
      <c r="C113" s="129">
        <f>D113+E113+F113+G113+H113+X118+J113+K113+M113+Q113+I113+P113+N113+L113+O113</f>
        <v>0</v>
      </c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25"/>
      <c r="S113" s="1225"/>
    </row>
    <row r="114" spans="1:19" ht="11.25" customHeight="1" hidden="1">
      <c r="A114" s="1267" t="s">
        <v>39</v>
      </c>
      <c r="B114" s="107" t="s">
        <v>527</v>
      </c>
      <c r="C114" s="129">
        <f>D114+E114+F114+G114+H114+X119+J114+K114+M114+Q114+I114+P114+N114+L114+O114</f>
        <v>0</v>
      </c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25"/>
      <c r="S114" s="1225"/>
    </row>
    <row r="115" spans="1:19" ht="11.25" customHeight="1" hidden="1">
      <c r="A115" s="1267" t="s">
        <v>23</v>
      </c>
      <c r="B115" s="107" t="s">
        <v>199</v>
      </c>
      <c r="C115" s="129">
        <f>D115+E115+F115+G115+H115+X122+J115+K115+M115+Q115+I115+P115+N115+L115+O115</f>
        <v>0</v>
      </c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25"/>
      <c r="S115" s="1225"/>
    </row>
    <row r="116" spans="1:19" ht="11.25" customHeight="1">
      <c r="A116" s="1267" t="s">
        <v>1827</v>
      </c>
      <c r="B116" s="107" t="s">
        <v>200</v>
      </c>
      <c r="C116" s="129">
        <f>SUM(D116:Q116)</f>
        <v>5531</v>
      </c>
      <c r="D116" s="129"/>
      <c r="E116" s="129"/>
      <c r="F116" s="129"/>
      <c r="G116" s="129"/>
      <c r="H116" s="129">
        <v>2838.6</v>
      </c>
      <c r="I116" s="129">
        <v>130</v>
      </c>
      <c r="J116" s="129"/>
      <c r="K116" s="129"/>
      <c r="L116" s="129">
        <v>962.4</v>
      </c>
      <c r="M116" s="129"/>
      <c r="N116" s="129">
        <v>1600</v>
      </c>
      <c r="O116" s="129"/>
      <c r="P116" s="129"/>
      <c r="Q116" s="129"/>
      <c r="R116" s="1225"/>
      <c r="S116" s="1225"/>
    </row>
    <row r="117" spans="1:19" ht="12.75" customHeight="1" hidden="1">
      <c r="A117" s="1267" t="s">
        <v>24</v>
      </c>
      <c r="B117" s="107" t="s">
        <v>201</v>
      </c>
      <c r="C117" s="129">
        <f>D117+E117+F117+G117+H117+X124+J117+K117+M117+Q117+I117+P117+N117+L117+O117</f>
        <v>0</v>
      </c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25"/>
      <c r="S117" s="1225"/>
    </row>
    <row r="118" spans="1:19" ht="11.25" customHeight="1">
      <c r="A118" s="1249" t="s">
        <v>1813</v>
      </c>
      <c r="B118" s="101" t="s">
        <v>1813</v>
      </c>
      <c r="C118" s="129">
        <f>D118+E118+F118+G118+H118+X125+J118+K118+M118+Q118+I118+P118+N118+L118+O118</f>
        <v>32846.9</v>
      </c>
      <c r="D118" s="129"/>
      <c r="E118" s="129"/>
      <c r="F118" s="129"/>
      <c r="G118" s="129"/>
      <c r="H118" s="129">
        <v>32846.9</v>
      </c>
      <c r="I118" s="129"/>
      <c r="J118" s="129"/>
      <c r="K118" s="129"/>
      <c r="L118" s="129"/>
      <c r="M118" s="129"/>
      <c r="N118" s="129"/>
      <c r="O118" s="129"/>
      <c r="P118" s="129"/>
      <c r="Q118" s="129"/>
      <c r="R118" s="1225"/>
      <c r="S118" s="1225"/>
    </row>
    <row r="119" spans="1:19" ht="11.25" customHeight="1">
      <c r="A119" s="1250" t="s">
        <v>107</v>
      </c>
      <c r="B119" s="1270" t="s">
        <v>94</v>
      </c>
      <c r="C119" s="330">
        <f>D119+E119+F119+G119+H119+J119+K119+M119+Q119+I119+P119+N119+L119+O119</f>
        <v>40117.3</v>
      </c>
      <c r="D119" s="330">
        <f>SUM(D99:D118)</f>
        <v>0</v>
      </c>
      <c r="E119" s="330">
        <f aca="true" t="shared" si="10" ref="E119:Q119">SUM(E99:E118)</f>
        <v>0</v>
      </c>
      <c r="F119" s="330">
        <f t="shared" si="10"/>
        <v>0</v>
      </c>
      <c r="G119" s="330">
        <f t="shared" si="10"/>
        <v>0</v>
      </c>
      <c r="H119" s="330">
        <f t="shared" si="10"/>
        <v>35685.5</v>
      </c>
      <c r="I119" s="330">
        <f t="shared" si="10"/>
        <v>130</v>
      </c>
      <c r="J119" s="330">
        <f t="shared" si="10"/>
        <v>0</v>
      </c>
      <c r="K119" s="330">
        <f t="shared" si="10"/>
        <v>0</v>
      </c>
      <c r="L119" s="330">
        <f t="shared" si="10"/>
        <v>962.4</v>
      </c>
      <c r="M119" s="330">
        <f t="shared" si="10"/>
        <v>0</v>
      </c>
      <c r="N119" s="330">
        <f t="shared" si="10"/>
        <v>1600</v>
      </c>
      <c r="O119" s="330">
        <f t="shared" si="10"/>
        <v>776.5</v>
      </c>
      <c r="P119" s="330">
        <f t="shared" si="10"/>
        <v>0</v>
      </c>
      <c r="Q119" s="330">
        <f t="shared" si="10"/>
        <v>962.9</v>
      </c>
      <c r="R119" s="1225"/>
      <c r="S119" s="1225"/>
    </row>
    <row r="120" spans="1:19" ht="10.5">
      <c r="A120" s="1249"/>
      <c r="B120" s="101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1:19" ht="10.5">
      <c r="A121" s="1283"/>
      <c r="B121" s="1284"/>
      <c r="C121" s="1225"/>
      <c r="D121" s="1225"/>
      <c r="E121" s="1225"/>
      <c r="F121" s="1225"/>
      <c r="G121" s="1225"/>
      <c r="H121" s="1225"/>
      <c r="I121" s="1225"/>
      <c r="J121" s="1225"/>
      <c r="K121" s="1225"/>
      <c r="L121" s="1225"/>
      <c r="M121" s="1225"/>
      <c r="P121" s="129"/>
      <c r="Q121" s="129"/>
      <c r="R121" s="1225"/>
      <c r="S121" s="1225"/>
    </row>
    <row r="122" spans="1:19" ht="10.5">
      <c r="A122" s="1283"/>
      <c r="B122" s="1284"/>
      <c r="C122" s="1225"/>
      <c r="D122" s="1225"/>
      <c r="E122" s="1225"/>
      <c r="F122" s="1225"/>
      <c r="G122" s="1225"/>
      <c r="H122" s="1225"/>
      <c r="I122" s="1225"/>
      <c r="J122" s="1225"/>
      <c r="K122" s="1225"/>
      <c r="L122" s="1225"/>
      <c r="M122" s="1225"/>
      <c r="P122" s="129"/>
      <c r="Q122" s="129"/>
      <c r="R122" s="1225"/>
      <c r="S122" s="1225"/>
    </row>
    <row r="123" spans="1:19" ht="10.5">
      <c r="A123" s="1283"/>
      <c r="B123" s="1284"/>
      <c r="C123" s="1225"/>
      <c r="D123" s="1225"/>
      <c r="E123" s="1225"/>
      <c r="F123" s="1225"/>
      <c r="G123" s="1225"/>
      <c r="H123" s="1225"/>
      <c r="I123" s="1225"/>
      <c r="J123" s="1225"/>
      <c r="K123" s="1225"/>
      <c r="L123" s="1225"/>
      <c r="M123" s="1225"/>
      <c r="P123" s="129"/>
      <c r="Q123" s="129"/>
      <c r="R123" s="1225"/>
      <c r="S123" s="1225"/>
    </row>
    <row r="124" spans="1:19" ht="10.5">
      <c r="A124" s="1283"/>
      <c r="B124" s="1284"/>
      <c r="C124" s="1225"/>
      <c r="D124" s="1225"/>
      <c r="E124" s="1225"/>
      <c r="F124" s="1225"/>
      <c r="G124" s="1225"/>
      <c r="H124" s="1225"/>
      <c r="I124" s="1225"/>
      <c r="J124" s="1225"/>
      <c r="K124" s="1225"/>
      <c r="L124" s="1225"/>
      <c r="M124" s="1225"/>
      <c r="P124" s="129"/>
      <c r="Q124" s="129"/>
      <c r="R124" s="1225"/>
      <c r="S124" s="1225"/>
    </row>
    <row r="125" spans="1:19" ht="10.5">
      <c r="A125" s="1283"/>
      <c r="B125" s="1284"/>
      <c r="C125" s="1225"/>
      <c r="D125" s="1225"/>
      <c r="E125" s="1225"/>
      <c r="F125" s="1225"/>
      <c r="G125" s="1225"/>
      <c r="H125" s="1225"/>
      <c r="I125" s="1225"/>
      <c r="J125" s="1225"/>
      <c r="K125" s="1225"/>
      <c r="L125" s="1225"/>
      <c r="M125" s="1225"/>
      <c r="P125" s="1225"/>
      <c r="Q125" s="1225"/>
      <c r="R125" s="1225"/>
      <c r="S125" s="1225"/>
    </row>
    <row r="126" spans="1:19" ht="10.5">
      <c r="A126" s="1283"/>
      <c r="B126" s="1284"/>
      <c r="C126" s="1225"/>
      <c r="D126" s="1225"/>
      <c r="E126" s="1225"/>
      <c r="F126" s="1225"/>
      <c r="G126" s="1225"/>
      <c r="H126" s="1225"/>
      <c r="I126" s="1225"/>
      <c r="J126" s="1225"/>
      <c r="K126" s="1225"/>
      <c r="L126" s="1225"/>
      <c r="M126" s="1225"/>
      <c r="P126" s="1225"/>
      <c r="Q126" s="1225"/>
      <c r="R126" s="1225"/>
      <c r="S126" s="1225"/>
    </row>
    <row r="127" spans="1:19" ht="10.5">
      <c r="A127" s="1283"/>
      <c r="B127" s="1284"/>
      <c r="C127" s="1225"/>
      <c r="D127" s="1225"/>
      <c r="E127" s="1225"/>
      <c r="F127" s="1225"/>
      <c r="G127" s="1225"/>
      <c r="H127" s="1225"/>
      <c r="I127" s="1225"/>
      <c r="J127" s="1225"/>
      <c r="K127" s="1225"/>
      <c r="L127" s="1225"/>
      <c r="M127" s="1225"/>
      <c r="P127" s="1225"/>
      <c r="Q127" s="1225"/>
      <c r="R127" s="1225"/>
      <c r="S127" s="1225"/>
    </row>
    <row r="128" spans="1:19" ht="10.5">
      <c r="A128" s="1283"/>
      <c r="B128" s="1284"/>
      <c r="C128" s="1225"/>
      <c r="D128" s="1225"/>
      <c r="E128" s="1225"/>
      <c r="F128" s="1225"/>
      <c r="G128" s="1225"/>
      <c r="H128" s="1225"/>
      <c r="I128" s="1225"/>
      <c r="J128" s="1225"/>
      <c r="K128" s="1225"/>
      <c r="L128" s="1225"/>
      <c r="M128" s="1225"/>
      <c r="N128" s="1225"/>
      <c r="O128" s="1225"/>
      <c r="P128" s="1225"/>
      <c r="Q128" s="1225"/>
      <c r="R128" s="1225"/>
      <c r="S128" s="1225"/>
    </row>
    <row r="129" spans="1:19" ht="10.5">
      <c r="A129" s="1286"/>
      <c r="B129" s="1225"/>
      <c r="C129" s="1225"/>
      <c r="D129" s="1225"/>
      <c r="E129" s="1225"/>
      <c r="F129" s="1225"/>
      <c r="G129" s="1225"/>
      <c r="H129" s="1225"/>
      <c r="I129" s="1225"/>
      <c r="J129" s="1225"/>
      <c r="K129" s="1225"/>
      <c r="L129" s="1225"/>
      <c r="M129" s="1225"/>
      <c r="N129" s="1225"/>
      <c r="O129" s="1225"/>
      <c r="P129" s="1225"/>
      <c r="Q129" s="1225"/>
      <c r="R129" s="1225"/>
      <c r="S129" s="1225"/>
    </row>
    <row r="130" spans="1:19" ht="10.5">
      <c r="A130" s="1286"/>
      <c r="B130" s="1225"/>
      <c r="C130" s="1225"/>
      <c r="D130" s="1225"/>
      <c r="E130" s="1225"/>
      <c r="F130" s="1225"/>
      <c r="G130" s="1225"/>
      <c r="H130" s="1225"/>
      <c r="I130" s="1225"/>
      <c r="J130" s="1225"/>
      <c r="K130" s="1225"/>
      <c r="L130" s="1225"/>
      <c r="M130" s="1225"/>
      <c r="N130" s="1225"/>
      <c r="O130" s="1225"/>
      <c r="P130" s="1225"/>
      <c r="Q130" s="1225"/>
      <c r="R130" s="1225"/>
      <c r="S130" s="1225"/>
    </row>
    <row r="131" spans="1:19" ht="10.5">
      <c r="A131" s="1286"/>
      <c r="B131" s="1225"/>
      <c r="C131" s="1225"/>
      <c r="D131" s="1225"/>
      <c r="E131" s="1225"/>
      <c r="F131" s="1225"/>
      <c r="G131" s="1225"/>
      <c r="H131" s="1225"/>
      <c r="I131" s="1225"/>
      <c r="J131" s="1225"/>
      <c r="K131" s="1225"/>
      <c r="L131" s="1225"/>
      <c r="M131" s="1225"/>
      <c r="N131" s="1225"/>
      <c r="O131" s="1225"/>
      <c r="P131" s="1225"/>
      <c r="Q131" s="1225"/>
      <c r="R131" s="1225"/>
      <c r="S131" s="1225"/>
    </row>
    <row r="132" spans="1:19" ht="10.5">
      <c r="A132" s="1286"/>
      <c r="B132" s="1225"/>
      <c r="C132" s="1225"/>
      <c r="D132" s="1225"/>
      <c r="E132" s="1225"/>
      <c r="F132" s="1225"/>
      <c r="G132" s="1225"/>
      <c r="H132" s="1225"/>
      <c r="I132" s="1225"/>
      <c r="J132" s="1225"/>
      <c r="K132" s="1225"/>
      <c r="L132" s="1225"/>
      <c r="M132" s="1225"/>
      <c r="N132" s="1225"/>
      <c r="O132" s="1225"/>
      <c r="P132" s="1225"/>
      <c r="Q132" s="1225"/>
      <c r="R132" s="1225"/>
      <c r="S132" s="1225"/>
    </row>
    <row r="133" spans="1:19" ht="10.5">
      <c r="A133" s="1286"/>
      <c r="B133" s="1225"/>
      <c r="C133" s="1225"/>
      <c r="D133" s="1225"/>
      <c r="E133" s="1225"/>
      <c r="F133" s="1225"/>
      <c r="G133" s="1225"/>
      <c r="H133" s="1225"/>
      <c r="I133" s="1225"/>
      <c r="J133" s="1225"/>
      <c r="K133" s="1225"/>
      <c r="L133" s="1225"/>
      <c r="M133" s="1225"/>
      <c r="N133" s="1225"/>
      <c r="O133" s="1225"/>
      <c r="P133" s="1225"/>
      <c r="Q133" s="1225"/>
      <c r="R133" s="1225"/>
      <c r="S133" s="1225"/>
    </row>
  </sheetData>
  <sheetProtection/>
  <mergeCells count="10">
    <mergeCell ref="A24:B24"/>
    <mergeCell ref="A25:B25"/>
    <mergeCell ref="A26:B26"/>
    <mergeCell ref="C86:C90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76"/>
  <sheetViews>
    <sheetView zoomScalePageLayoutView="0" workbookViewId="0" topLeftCell="A1">
      <selection activeCell="L77" sqref="L77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8" customWidth="1"/>
    <col min="33" max="33" width="33.25390625" style="58" customWidth="1"/>
    <col min="34" max="16384" width="9.125" style="58" customWidth="1"/>
  </cols>
  <sheetData>
    <row r="1" ht="6.75" customHeight="1"/>
    <row r="2" spans="6:37" ht="12.75">
      <c r="F2" s="259" t="s">
        <v>31</v>
      </c>
      <c r="G2" s="222"/>
      <c r="H2" s="226"/>
      <c r="I2" s="226"/>
      <c r="J2" s="226"/>
      <c r="AG2" s="70" t="s">
        <v>79</v>
      </c>
      <c r="AH2" s="66"/>
      <c r="AI2" s="66"/>
      <c r="AJ2" s="66"/>
      <c r="AK2" s="66"/>
    </row>
    <row r="3" spans="6:37" ht="12.75">
      <c r="F3" s="260" t="s">
        <v>32</v>
      </c>
      <c r="G3" s="222"/>
      <c r="H3" s="226"/>
      <c r="I3" s="226"/>
      <c r="J3" s="226"/>
      <c r="AG3" s="73" t="s">
        <v>607</v>
      </c>
      <c r="AH3" s="69"/>
      <c r="AI3" s="69"/>
      <c r="AJ3" s="69"/>
      <c r="AK3" s="69"/>
    </row>
    <row r="4" spans="6:37" ht="5.25" customHeight="1">
      <c r="F4" s="260"/>
      <c r="G4" s="222"/>
      <c r="H4" s="226"/>
      <c r="I4" s="226"/>
      <c r="J4" s="226"/>
      <c r="AG4" s="407"/>
      <c r="AH4" s="408"/>
      <c r="AI4" s="408"/>
      <c r="AJ4" s="408"/>
      <c r="AK4" s="408"/>
    </row>
    <row r="5" spans="3:37" ht="12.75" customHeight="1">
      <c r="C5" s="236" t="s">
        <v>890</v>
      </c>
      <c r="D5" s="168"/>
      <c r="E5" s="226"/>
      <c r="F5" s="226"/>
      <c r="G5" s="226"/>
      <c r="H5" s="226"/>
      <c r="I5" s="226"/>
      <c r="J5" s="226"/>
      <c r="K5" s="226"/>
      <c r="L5" s="226"/>
      <c r="AG5" s="60"/>
      <c r="AH5" s="59" t="s">
        <v>286</v>
      </c>
      <c r="AI5" s="74"/>
      <c r="AJ5" s="60" t="s">
        <v>284</v>
      </c>
      <c r="AK5" s="60"/>
    </row>
    <row r="6" spans="3:37" ht="13.5" customHeight="1">
      <c r="C6" s="214" t="s">
        <v>891</v>
      </c>
      <c r="D6" s="236"/>
      <c r="E6" s="226"/>
      <c r="F6" s="226"/>
      <c r="G6" s="226"/>
      <c r="H6" s="226"/>
      <c r="I6" s="226"/>
      <c r="J6" s="226"/>
      <c r="K6" s="226"/>
      <c r="L6" s="226"/>
      <c r="AG6" s="61"/>
      <c r="AH6" s="71" t="s">
        <v>367</v>
      </c>
      <c r="AI6" s="71" t="s">
        <v>366</v>
      </c>
      <c r="AJ6" s="67" t="s">
        <v>203</v>
      </c>
      <c r="AK6" s="61"/>
    </row>
    <row r="7" spans="3:37" ht="5.25" customHeight="1">
      <c r="C7" s="214"/>
      <c r="D7" s="236"/>
      <c r="E7" s="226"/>
      <c r="F7" s="226"/>
      <c r="G7" s="226"/>
      <c r="H7" s="226"/>
      <c r="I7" s="226"/>
      <c r="J7" s="226"/>
      <c r="K7" s="226"/>
      <c r="L7" s="226"/>
      <c r="AG7" s="62"/>
      <c r="AH7" s="409"/>
      <c r="AI7" s="409"/>
      <c r="AJ7" s="409"/>
      <c r="AK7" s="62"/>
    </row>
    <row r="8" spans="2:37" ht="44.25" customHeight="1">
      <c r="B8" s="234" t="s">
        <v>83</v>
      </c>
      <c r="C8" s="261" t="s">
        <v>745</v>
      </c>
      <c r="D8" s="233" t="s">
        <v>667</v>
      </c>
      <c r="E8" s="233" t="s">
        <v>373</v>
      </c>
      <c r="F8" s="233" t="s">
        <v>14</v>
      </c>
      <c r="G8" s="233" t="s">
        <v>609</v>
      </c>
      <c r="H8" s="233" t="s">
        <v>359</v>
      </c>
      <c r="I8" s="233" t="s">
        <v>181</v>
      </c>
      <c r="J8" s="233" t="s">
        <v>842</v>
      </c>
      <c r="K8" s="262" t="s">
        <v>536</v>
      </c>
      <c r="L8" s="234" t="s">
        <v>537</v>
      </c>
      <c r="AG8" s="58" t="s">
        <v>287</v>
      </c>
      <c r="AH8" s="63">
        <v>212139.6</v>
      </c>
      <c r="AI8" s="63">
        <f>SUM(AI9:AI10)</f>
        <v>88136</v>
      </c>
      <c r="AJ8" s="63">
        <f>AI8/AH8*100</f>
        <v>41.54622710705592</v>
      </c>
      <c r="AK8" s="58" t="s">
        <v>288</v>
      </c>
    </row>
    <row r="9" spans="2:37" ht="12" customHeight="1" hidden="1">
      <c r="B9" s="49" t="s">
        <v>182</v>
      </c>
      <c r="C9" s="89">
        <f>SUM(D9+E9+F9+G9+H9+J9+K9+L9)</f>
        <v>309.6</v>
      </c>
      <c r="D9" s="89">
        <v>222</v>
      </c>
      <c r="E9" s="49">
        <v>23.3</v>
      </c>
      <c r="F9" s="49">
        <v>2.3</v>
      </c>
      <c r="H9" s="49">
        <v>51.8</v>
      </c>
      <c r="K9" s="49">
        <v>10.2</v>
      </c>
      <c r="AG9" s="58" t="s">
        <v>289</v>
      </c>
      <c r="AI9" s="58">
        <v>55514.1</v>
      </c>
      <c r="AK9" s="58" t="s">
        <v>101</v>
      </c>
    </row>
    <row r="10" spans="2:37" ht="6" customHeight="1" hidden="1">
      <c r="B10" s="49" t="s">
        <v>183</v>
      </c>
      <c r="C10" s="49">
        <f>SUM(D10+E10+F10+G10+H10+J10+K10+L10)</f>
        <v>1019.1</v>
      </c>
      <c r="D10" s="49">
        <v>599.1</v>
      </c>
      <c r="E10" s="49">
        <v>15.6</v>
      </c>
      <c r="F10" s="89">
        <v>213</v>
      </c>
      <c r="H10" s="49">
        <v>146.3</v>
      </c>
      <c r="K10" s="49">
        <v>37.6</v>
      </c>
      <c r="L10" s="49">
        <v>7.5</v>
      </c>
      <c r="AG10" s="58" t="s">
        <v>362</v>
      </c>
      <c r="AI10" s="63">
        <v>32621.9</v>
      </c>
      <c r="AK10" s="58" t="s">
        <v>363</v>
      </c>
    </row>
    <row r="11" spans="2:12" ht="9.75" customHeight="1" hidden="1">
      <c r="B11" s="52" t="s">
        <v>502</v>
      </c>
      <c r="C11" s="129">
        <f>SUM(D11+E11+F11+G11+H11+J11+K11+L11+I11)</f>
        <v>954.6000000000001</v>
      </c>
      <c r="D11" s="129">
        <v>409.1</v>
      </c>
      <c r="E11" s="52">
        <v>14.5</v>
      </c>
      <c r="F11" s="52">
        <v>385.6</v>
      </c>
      <c r="G11" s="52"/>
      <c r="H11" s="129">
        <v>66.2</v>
      </c>
      <c r="I11" s="129">
        <v>10.4</v>
      </c>
      <c r="J11" s="52"/>
      <c r="K11" s="129">
        <v>66.2</v>
      </c>
      <c r="L11" s="52">
        <v>2.6</v>
      </c>
    </row>
    <row r="12" spans="2:19" ht="9.75" customHeight="1" hidden="1">
      <c r="B12" s="52" t="s">
        <v>687</v>
      </c>
      <c r="C12" s="129">
        <f>SUM(D12+E12+F12+G12+H12+J12+K12+L12+I12)</f>
        <v>767.8000000000001</v>
      </c>
      <c r="D12" s="129">
        <v>253.7</v>
      </c>
      <c r="E12" s="52">
        <v>14.4</v>
      </c>
      <c r="F12" s="52">
        <v>356.6</v>
      </c>
      <c r="G12" s="52"/>
      <c r="H12" s="129">
        <v>83.5</v>
      </c>
      <c r="I12" s="52">
        <v>6.4</v>
      </c>
      <c r="J12" s="52">
        <v>10.3</v>
      </c>
      <c r="K12" s="52">
        <v>30.2</v>
      </c>
      <c r="L12" s="52">
        <v>12.7</v>
      </c>
      <c r="M12" s="52"/>
      <c r="N12" s="62"/>
      <c r="O12" s="62"/>
      <c r="P12" s="62"/>
      <c r="Q12" s="62"/>
      <c r="R12" s="62"/>
      <c r="S12" s="62"/>
    </row>
    <row r="13" spans="2:19" ht="9.75" customHeight="1">
      <c r="B13" s="52" t="s">
        <v>789</v>
      </c>
      <c r="C13" s="129">
        <v>744.6</v>
      </c>
      <c r="D13" s="52">
        <v>146.7</v>
      </c>
      <c r="E13" s="129">
        <v>13.2</v>
      </c>
      <c r="F13" s="129">
        <v>337.9</v>
      </c>
      <c r="G13" s="52">
        <v>93.2</v>
      </c>
      <c r="H13" s="52">
        <v>83.7</v>
      </c>
      <c r="I13" s="52">
        <v>34.9</v>
      </c>
      <c r="J13" s="52">
        <v>3.1</v>
      </c>
      <c r="K13" s="52">
        <v>26.1</v>
      </c>
      <c r="L13" s="52">
        <v>5.8</v>
      </c>
      <c r="M13" s="52"/>
      <c r="N13" s="62"/>
      <c r="O13" s="62"/>
      <c r="P13" s="62"/>
      <c r="Q13" s="62"/>
      <c r="R13" s="62"/>
      <c r="S13" s="62"/>
    </row>
    <row r="14" spans="2:36" ht="9.75" customHeight="1">
      <c r="B14" s="52" t="s">
        <v>733</v>
      </c>
      <c r="C14" s="129">
        <f>SUM(D14:L14)</f>
        <v>790.2</v>
      </c>
      <c r="D14" s="52">
        <v>81.8</v>
      </c>
      <c r="E14" s="129">
        <v>18</v>
      </c>
      <c r="F14" s="129">
        <v>457.5</v>
      </c>
      <c r="G14" s="52">
        <v>105.1</v>
      </c>
      <c r="H14" s="52">
        <v>78.7</v>
      </c>
      <c r="I14" s="52">
        <v>29.3</v>
      </c>
      <c r="J14" s="52"/>
      <c r="K14" s="52">
        <v>17.1</v>
      </c>
      <c r="L14" s="52">
        <v>2.7</v>
      </c>
      <c r="M14" s="52"/>
      <c r="AH14" s="63"/>
      <c r="AI14" s="63"/>
      <c r="AJ14" s="63"/>
    </row>
    <row r="15" spans="1:36" s="62" customFormat="1" ht="9.75" customHeight="1">
      <c r="A15" s="52"/>
      <c r="B15" s="52" t="s">
        <v>622</v>
      </c>
      <c r="C15" s="129">
        <v>744.6</v>
      </c>
      <c r="D15" s="52">
        <v>137.4</v>
      </c>
      <c r="E15" s="129">
        <v>13.9</v>
      </c>
      <c r="F15" s="129">
        <v>519.9</v>
      </c>
      <c r="G15" s="52">
        <v>143</v>
      </c>
      <c r="H15" s="52">
        <v>99.5</v>
      </c>
      <c r="I15" s="52"/>
      <c r="J15" s="52"/>
      <c r="K15" s="52">
        <v>30.8</v>
      </c>
      <c r="L15" s="52">
        <v>3.7</v>
      </c>
      <c r="M15" s="52"/>
      <c r="AH15" s="332"/>
      <c r="AI15" s="332"/>
      <c r="AJ15" s="332"/>
    </row>
    <row r="16" spans="2:36" ht="9.75" customHeight="1">
      <c r="B16" s="52" t="s">
        <v>137</v>
      </c>
      <c r="C16" s="129">
        <v>1717.1</v>
      </c>
      <c r="D16" s="52">
        <v>805.8</v>
      </c>
      <c r="E16" s="129">
        <v>16</v>
      </c>
      <c r="F16" s="129">
        <v>607.7</v>
      </c>
      <c r="G16" s="52">
        <v>149.3</v>
      </c>
      <c r="H16" s="52">
        <v>100.9</v>
      </c>
      <c r="I16" s="52"/>
      <c r="J16" s="52"/>
      <c r="K16" s="52">
        <v>36.8</v>
      </c>
      <c r="L16" s="52">
        <v>0.6</v>
      </c>
      <c r="M16" s="52"/>
      <c r="AH16" s="63"/>
      <c r="AI16" s="63"/>
      <c r="AJ16" s="63"/>
    </row>
    <row r="17" spans="2:36" ht="9.75" customHeight="1">
      <c r="B17" s="52" t="s">
        <v>794</v>
      </c>
      <c r="C17" s="129">
        <v>3319.4</v>
      </c>
      <c r="D17" s="129">
        <v>1971.5</v>
      </c>
      <c r="E17" s="129">
        <v>18.6</v>
      </c>
      <c r="F17" s="129">
        <v>882.9</v>
      </c>
      <c r="G17" s="52">
        <v>247.6</v>
      </c>
      <c r="H17" s="129">
        <v>128.8</v>
      </c>
      <c r="I17" s="52"/>
      <c r="J17" s="52"/>
      <c r="K17" s="129">
        <v>63.5</v>
      </c>
      <c r="L17" s="52">
        <v>6.5</v>
      </c>
      <c r="M17" s="52"/>
      <c r="AH17" s="63"/>
      <c r="AI17" s="63"/>
      <c r="AJ17" s="63"/>
    </row>
    <row r="18" spans="2:36" ht="9.75" customHeight="1">
      <c r="B18" s="52" t="s">
        <v>795</v>
      </c>
      <c r="C18" s="129">
        <v>4027.0000000000005</v>
      </c>
      <c r="D18" s="129">
        <v>2257.2000000000003</v>
      </c>
      <c r="E18" s="129">
        <v>15.1</v>
      </c>
      <c r="F18" s="129">
        <v>1195.6</v>
      </c>
      <c r="G18" s="52">
        <v>370.8</v>
      </c>
      <c r="H18" s="129">
        <v>115.5</v>
      </c>
      <c r="I18" s="52"/>
      <c r="J18" s="52"/>
      <c r="K18" s="129">
        <v>56.4</v>
      </c>
      <c r="L18" s="52">
        <v>16.4</v>
      </c>
      <c r="M18" s="52"/>
      <c r="AH18" s="63"/>
      <c r="AI18" s="63"/>
      <c r="AJ18" s="63"/>
    </row>
    <row r="19" spans="2:36" ht="9.75" customHeight="1">
      <c r="B19" s="52" t="s">
        <v>796</v>
      </c>
      <c r="C19" s="129">
        <v>4282.5</v>
      </c>
      <c r="D19" s="129">
        <v>2151.8</v>
      </c>
      <c r="E19" s="129">
        <v>17.6</v>
      </c>
      <c r="F19" s="129">
        <v>1478</v>
      </c>
      <c r="G19" s="52">
        <v>450.5</v>
      </c>
      <c r="H19" s="129">
        <v>119</v>
      </c>
      <c r="I19" s="52"/>
      <c r="J19" s="52"/>
      <c r="K19" s="129">
        <v>61.7</v>
      </c>
      <c r="L19" s="52">
        <v>3.9</v>
      </c>
      <c r="M19" s="52"/>
      <c r="AH19" s="63"/>
      <c r="AI19" s="63"/>
      <c r="AJ19" s="63"/>
    </row>
    <row r="20" spans="2:12" ht="9.75" customHeight="1" hidden="1">
      <c r="B20" s="50" t="s">
        <v>797</v>
      </c>
      <c r="C20" s="330">
        <v>4282.5</v>
      </c>
      <c r="D20" s="330">
        <v>2151.8</v>
      </c>
      <c r="E20" s="330">
        <v>17.6</v>
      </c>
      <c r="F20" s="330">
        <v>1478</v>
      </c>
      <c r="G20" s="50">
        <v>450.5</v>
      </c>
      <c r="H20" s="330">
        <v>119</v>
      </c>
      <c r="I20" s="50"/>
      <c r="J20" s="50"/>
      <c r="K20" s="330">
        <v>61.7</v>
      </c>
      <c r="L20" s="50">
        <v>3.9</v>
      </c>
    </row>
    <row r="21" spans="2:12" ht="9.75" customHeight="1" hidden="1">
      <c r="B21" s="50" t="s">
        <v>798</v>
      </c>
      <c r="C21" s="330">
        <v>4282.5</v>
      </c>
      <c r="D21" s="330">
        <v>2151.8</v>
      </c>
      <c r="E21" s="330">
        <v>17.6</v>
      </c>
      <c r="F21" s="330">
        <v>1478</v>
      </c>
      <c r="G21" s="50">
        <v>450.5</v>
      </c>
      <c r="H21" s="330">
        <v>119</v>
      </c>
      <c r="I21" s="50"/>
      <c r="J21" s="50"/>
      <c r="K21" s="330">
        <v>61.7</v>
      </c>
      <c r="L21" s="50">
        <v>3.9</v>
      </c>
    </row>
    <row r="22" spans="2:12" ht="9.75" customHeight="1" hidden="1">
      <c r="B22" s="50" t="s">
        <v>799</v>
      </c>
      <c r="C22" s="330">
        <v>4282.5</v>
      </c>
      <c r="D22" s="330">
        <v>2151.8</v>
      </c>
      <c r="E22" s="330">
        <v>17.6</v>
      </c>
      <c r="F22" s="330">
        <v>1478</v>
      </c>
      <c r="G22" s="50">
        <v>450.5</v>
      </c>
      <c r="H22" s="330">
        <v>119</v>
      </c>
      <c r="I22" s="50"/>
      <c r="J22" s="50"/>
      <c r="K22" s="330">
        <v>61.7</v>
      </c>
      <c r="L22" s="50">
        <v>3.9</v>
      </c>
    </row>
    <row r="23" spans="2:12" ht="9.75" customHeight="1" hidden="1">
      <c r="B23" s="50" t="s">
        <v>800</v>
      </c>
      <c r="C23" s="330">
        <v>4282.5</v>
      </c>
      <c r="D23" s="330">
        <v>2151.8</v>
      </c>
      <c r="E23" s="330">
        <v>17.6</v>
      </c>
      <c r="F23" s="330">
        <v>1478</v>
      </c>
      <c r="G23" s="50">
        <v>450.5</v>
      </c>
      <c r="H23" s="330">
        <v>119</v>
      </c>
      <c r="I23" s="50"/>
      <c r="J23" s="50"/>
      <c r="K23" s="330">
        <v>61.7</v>
      </c>
      <c r="L23" s="50">
        <v>3.9</v>
      </c>
    </row>
    <row r="24" spans="2:12" ht="9.75" customHeight="1" hidden="1">
      <c r="B24" s="50" t="s">
        <v>801</v>
      </c>
      <c r="C24" s="330">
        <v>4282.5</v>
      </c>
      <c r="D24" s="330">
        <v>2151.8</v>
      </c>
      <c r="E24" s="330">
        <v>17.6</v>
      </c>
      <c r="F24" s="330">
        <v>1478</v>
      </c>
      <c r="G24" s="50">
        <v>450.5</v>
      </c>
      <c r="H24" s="330">
        <v>119</v>
      </c>
      <c r="I24" s="50"/>
      <c r="J24" s="50"/>
      <c r="K24" s="330">
        <v>61.7</v>
      </c>
      <c r="L24" s="50">
        <v>3.9</v>
      </c>
    </row>
    <row r="25" spans="2:12" ht="9.75" customHeight="1" hidden="1">
      <c r="B25" s="50" t="s">
        <v>802</v>
      </c>
      <c r="C25" s="330">
        <v>4282.5</v>
      </c>
      <c r="D25" s="330">
        <v>2151.8</v>
      </c>
      <c r="E25" s="330">
        <v>17.6</v>
      </c>
      <c r="F25" s="330">
        <v>1478</v>
      </c>
      <c r="G25" s="50">
        <v>450.5</v>
      </c>
      <c r="H25" s="330">
        <v>119</v>
      </c>
      <c r="I25" s="50"/>
      <c r="J25" s="50"/>
      <c r="K25" s="330">
        <v>61.7</v>
      </c>
      <c r="L25" s="50">
        <v>3.9</v>
      </c>
    </row>
    <row r="26" spans="2:12" ht="9.75" customHeight="1" hidden="1">
      <c r="B26" s="50" t="s">
        <v>803</v>
      </c>
      <c r="C26" s="330">
        <v>4282.5</v>
      </c>
      <c r="D26" s="330">
        <v>2151.8</v>
      </c>
      <c r="E26" s="330">
        <v>17.6</v>
      </c>
      <c r="F26" s="330">
        <v>1478</v>
      </c>
      <c r="G26" s="50">
        <v>450.5</v>
      </c>
      <c r="H26" s="330">
        <v>119</v>
      </c>
      <c r="I26" s="50"/>
      <c r="J26" s="50"/>
      <c r="K26" s="330">
        <v>61.7</v>
      </c>
      <c r="L26" s="50">
        <v>3.9</v>
      </c>
    </row>
    <row r="27" spans="1:13" s="62" customFormat="1" ht="9.75" customHeight="1" hidden="1">
      <c r="A27" s="52"/>
      <c r="B27" s="50" t="s">
        <v>804</v>
      </c>
      <c r="C27" s="330">
        <v>4282.5</v>
      </c>
      <c r="D27" s="330">
        <v>2151.8</v>
      </c>
      <c r="E27" s="330">
        <v>17.6</v>
      </c>
      <c r="F27" s="330">
        <v>1478</v>
      </c>
      <c r="G27" s="50">
        <v>450.5</v>
      </c>
      <c r="H27" s="330">
        <v>119</v>
      </c>
      <c r="I27" s="50"/>
      <c r="J27" s="50"/>
      <c r="K27" s="330">
        <v>61.7</v>
      </c>
      <c r="L27" s="50">
        <v>3.9</v>
      </c>
      <c r="M27" s="52"/>
    </row>
    <row r="28" spans="2:12" ht="9.75" customHeight="1" hidden="1">
      <c r="B28" s="50" t="s">
        <v>851</v>
      </c>
      <c r="C28" s="330">
        <v>4282.5</v>
      </c>
      <c r="D28" s="330">
        <v>2151.8</v>
      </c>
      <c r="E28" s="330">
        <v>17.6</v>
      </c>
      <c r="F28" s="330">
        <v>1478</v>
      </c>
      <c r="G28" s="50">
        <v>450.5</v>
      </c>
      <c r="H28" s="330">
        <v>119</v>
      </c>
      <c r="I28" s="50"/>
      <c r="J28" s="50"/>
      <c r="K28" s="330">
        <v>61.7</v>
      </c>
      <c r="L28" s="50">
        <v>3.9</v>
      </c>
    </row>
    <row r="29" spans="2:12" ht="9.75" customHeight="1" hidden="1">
      <c r="B29" s="50" t="s">
        <v>852</v>
      </c>
      <c r="C29" s="330">
        <v>4282.5</v>
      </c>
      <c r="D29" s="330">
        <v>2151.8</v>
      </c>
      <c r="E29" s="330">
        <v>17.6</v>
      </c>
      <c r="F29" s="330">
        <v>1478</v>
      </c>
      <c r="G29" s="50">
        <v>450.5</v>
      </c>
      <c r="H29" s="330">
        <v>119</v>
      </c>
      <c r="I29" s="50"/>
      <c r="J29" s="50"/>
      <c r="K29" s="330">
        <v>61.7</v>
      </c>
      <c r="L29" s="50">
        <v>3.9</v>
      </c>
    </row>
    <row r="30" spans="2:12" ht="9.75" customHeight="1" hidden="1">
      <c r="B30" s="50" t="s">
        <v>853</v>
      </c>
      <c r="C30" s="330">
        <v>4282.5</v>
      </c>
      <c r="D30" s="330">
        <v>2151.8</v>
      </c>
      <c r="E30" s="330">
        <v>17.6</v>
      </c>
      <c r="F30" s="330">
        <v>1478</v>
      </c>
      <c r="G30" s="50">
        <v>450.5</v>
      </c>
      <c r="H30" s="330">
        <v>119</v>
      </c>
      <c r="I30" s="50"/>
      <c r="J30" s="50"/>
      <c r="K30" s="330">
        <v>61.7</v>
      </c>
      <c r="L30" s="50">
        <v>3.9</v>
      </c>
    </row>
    <row r="31" spans="2:12" ht="9.75" customHeight="1">
      <c r="B31" s="50" t="s">
        <v>797</v>
      </c>
      <c r="C31" s="330">
        <v>4610.6</v>
      </c>
      <c r="D31" s="330">
        <v>2343.3</v>
      </c>
      <c r="E31" s="330">
        <v>28.5</v>
      </c>
      <c r="F31" s="330">
        <v>1583.1</v>
      </c>
      <c r="G31" s="50">
        <v>453.1</v>
      </c>
      <c r="H31" s="330">
        <v>95.3</v>
      </c>
      <c r="I31" s="50"/>
      <c r="J31" s="50">
        <v>27.4</v>
      </c>
      <c r="K31" s="330">
        <v>73.1</v>
      </c>
      <c r="L31" s="50">
        <v>6.8</v>
      </c>
    </row>
    <row r="32" spans="2:12" ht="9.75" customHeight="1">
      <c r="B32" s="52" t="s">
        <v>830</v>
      </c>
      <c r="C32" s="129">
        <v>282.7</v>
      </c>
      <c r="D32" s="129">
        <v>13.399999999999999</v>
      </c>
      <c r="E32" s="129">
        <v>1.7</v>
      </c>
      <c r="F32" s="129">
        <v>210.3</v>
      </c>
      <c r="G32" s="52">
        <v>44.4</v>
      </c>
      <c r="H32" s="129">
        <v>4.7</v>
      </c>
      <c r="I32" s="52"/>
      <c r="J32" s="52"/>
      <c r="K32" s="129">
        <v>8</v>
      </c>
      <c r="L32" s="52">
        <v>0.2</v>
      </c>
    </row>
    <row r="33" spans="2:12" ht="9" customHeight="1">
      <c r="B33" s="52" t="s">
        <v>855</v>
      </c>
      <c r="C33" s="129">
        <v>566.2000000000002</v>
      </c>
      <c r="D33" s="129">
        <v>31.4</v>
      </c>
      <c r="E33" s="129">
        <v>2.9000000000000004</v>
      </c>
      <c r="F33" s="129">
        <v>420.6</v>
      </c>
      <c r="G33" s="52">
        <v>85.3</v>
      </c>
      <c r="H33" s="129">
        <v>10.2</v>
      </c>
      <c r="I33" s="52"/>
      <c r="J33" s="52"/>
      <c r="K33" s="129">
        <v>15.6</v>
      </c>
      <c r="L33" s="52">
        <v>0.2</v>
      </c>
    </row>
    <row r="34" spans="2:12" ht="9" customHeight="1">
      <c r="B34" s="52" t="s">
        <v>861</v>
      </c>
      <c r="C34" s="129">
        <v>843.5</v>
      </c>
      <c r="D34" s="129">
        <v>48.3</v>
      </c>
      <c r="E34" s="129">
        <v>5.2</v>
      </c>
      <c r="F34" s="129">
        <v>630.9</v>
      </c>
      <c r="G34" s="52">
        <v>127.5</v>
      </c>
      <c r="H34" s="129">
        <v>13.5</v>
      </c>
      <c r="I34" s="52"/>
      <c r="J34" s="52"/>
      <c r="K34" s="129">
        <v>17.8</v>
      </c>
      <c r="L34" s="52">
        <v>0.3</v>
      </c>
    </row>
    <row r="35" spans="2:12" ht="9" customHeight="1">
      <c r="B35" s="52" t="s">
        <v>868</v>
      </c>
      <c r="C35" s="129">
        <v>1137.8</v>
      </c>
      <c r="D35" s="129">
        <v>74.2</v>
      </c>
      <c r="E35" s="129">
        <v>7</v>
      </c>
      <c r="F35" s="129">
        <v>841.2</v>
      </c>
      <c r="G35" s="52">
        <v>169</v>
      </c>
      <c r="H35" s="129">
        <v>17.5</v>
      </c>
      <c r="I35" s="52"/>
      <c r="J35" s="52"/>
      <c r="K35" s="129">
        <v>28.6</v>
      </c>
      <c r="L35" s="52">
        <v>0.3</v>
      </c>
    </row>
    <row r="36" spans="2:12" ht="9" customHeight="1">
      <c r="B36" s="50" t="s">
        <v>899</v>
      </c>
      <c r="C36" s="330">
        <v>1234.5</v>
      </c>
      <c r="D36" s="330">
        <v>103.5</v>
      </c>
      <c r="E36" s="330">
        <v>10.2</v>
      </c>
      <c r="F36" s="330">
        <v>841.2</v>
      </c>
      <c r="G36" s="50">
        <v>210.6</v>
      </c>
      <c r="H36" s="330">
        <v>33.2</v>
      </c>
      <c r="I36" s="50"/>
      <c r="J36" s="50"/>
      <c r="K36" s="330">
        <v>35.3</v>
      </c>
      <c r="L36" s="50">
        <v>0.5</v>
      </c>
    </row>
    <row r="37" spans="2:12" ht="9" customHeight="1">
      <c r="B37" s="52" t="s">
        <v>845</v>
      </c>
      <c r="C37" s="129">
        <f>SUM(D37:L37)</f>
        <v>350.3</v>
      </c>
      <c r="D37" s="129">
        <v>16.3</v>
      </c>
      <c r="E37" s="129">
        <v>1.4</v>
      </c>
      <c r="F37" s="129">
        <v>282</v>
      </c>
      <c r="G37" s="52">
        <v>34.2</v>
      </c>
      <c r="H37" s="129">
        <v>6</v>
      </c>
      <c r="I37" s="52"/>
      <c r="J37" s="52"/>
      <c r="K37" s="129">
        <v>10.3</v>
      </c>
      <c r="L37" s="52">
        <v>0.1</v>
      </c>
    </row>
    <row r="38" spans="1:13" s="62" customFormat="1" ht="9" customHeight="1">
      <c r="A38" s="52"/>
      <c r="B38" s="52" t="s">
        <v>856</v>
      </c>
      <c r="C38" s="129">
        <f>SUM(D38:L38)</f>
        <v>709.6</v>
      </c>
      <c r="D38" s="129">
        <v>28.7</v>
      </c>
      <c r="E38" s="129">
        <v>3.8</v>
      </c>
      <c r="F38" s="129">
        <v>565.6</v>
      </c>
      <c r="G38" s="52">
        <v>75.7</v>
      </c>
      <c r="H38" s="129">
        <v>16.9</v>
      </c>
      <c r="I38" s="52"/>
      <c r="J38" s="52"/>
      <c r="K38" s="129">
        <v>18.8</v>
      </c>
      <c r="L38" s="52">
        <v>0.1</v>
      </c>
      <c r="M38" s="52"/>
    </row>
    <row r="39" spans="2:12" ht="11.25" customHeight="1">
      <c r="B39" s="52" t="s">
        <v>862</v>
      </c>
      <c r="C39" s="129">
        <f>SUM(D39:L39)</f>
        <v>1072.6</v>
      </c>
      <c r="D39" s="129">
        <v>48.2</v>
      </c>
      <c r="E39" s="129">
        <v>6.3</v>
      </c>
      <c r="F39" s="129">
        <v>850.8</v>
      </c>
      <c r="G39" s="52">
        <v>117.3</v>
      </c>
      <c r="H39" s="129">
        <v>25.6</v>
      </c>
      <c r="I39" s="52"/>
      <c r="J39" s="52"/>
      <c r="K39" s="129">
        <v>24.2</v>
      </c>
      <c r="L39" s="52">
        <v>0.2</v>
      </c>
    </row>
    <row r="40" spans="2:12" ht="11.25" customHeight="1">
      <c r="B40" s="52" t="s">
        <v>867</v>
      </c>
      <c r="C40" s="129">
        <f>SUM(D40:L40)</f>
        <v>1472.9999999999998</v>
      </c>
      <c r="D40" s="129">
        <v>87</v>
      </c>
      <c r="E40" s="129">
        <v>8.8</v>
      </c>
      <c r="F40" s="129">
        <v>1136.1</v>
      </c>
      <c r="G40" s="52">
        <v>174.7</v>
      </c>
      <c r="H40" s="129">
        <v>29.3</v>
      </c>
      <c r="I40" s="52"/>
      <c r="J40" s="52">
        <v>3.2</v>
      </c>
      <c r="K40" s="129">
        <v>33.6</v>
      </c>
      <c r="L40" s="52">
        <v>0.3</v>
      </c>
    </row>
    <row r="41" spans="2:12" ht="11.25" customHeight="1">
      <c r="B41" s="50" t="s">
        <v>900</v>
      </c>
      <c r="C41" s="330">
        <f>SUM(D41:L41)</f>
        <v>1717.9</v>
      </c>
      <c r="D41" s="330">
        <v>111.7</v>
      </c>
      <c r="E41" s="330">
        <v>12.2</v>
      </c>
      <c r="F41" s="330">
        <v>1278.7</v>
      </c>
      <c r="G41" s="50">
        <v>232.1</v>
      </c>
      <c r="H41" s="330">
        <v>35.2</v>
      </c>
      <c r="I41" s="50"/>
      <c r="J41" s="50">
        <v>8.8</v>
      </c>
      <c r="K41" s="330">
        <v>38.8</v>
      </c>
      <c r="L41" s="50">
        <v>0.4</v>
      </c>
    </row>
    <row r="42" spans="3:12" ht="15" customHeight="1">
      <c r="C42" s="236" t="s">
        <v>892</v>
      </c>
      <c r="D42" s="226"/>
      <c r="E42" s="226"/>
      <c r="F42" s="226"/>
      <c r="G42" s="226"/>
      <c r="H42" s="226"/>
      <c r="I42" s="226"/>
      <c r="J42" s="226"/>
      <c r="K42" s="226"/>
      <c r="L42" s="226"/>
    </row>
    <row r="43" spans="3:12" ht="12.75" customHeight="1">
      <c r="C43" s="214" t="s">
        <v>893</v>
      </c>
      <c r="D43" s="226"/>
      <c r="E43" s="226"/>
      <c r="F43" s="226"/>
      <c r="G43" s="226"/>
      <c r="H43" s="226"/>
      <c r="I43" s="226"/>
      <c r="J43" s="226"/>
      <c r="K43" s="226"/>
      <c r="L43" s="226"/>
    </row>
    <row r="44" spans="3:12" ht="9" customHeight="1">
      <c r="C44" s="214"/>
      <c r="D44" s="226"/>
      <c r="E44" s="226"/>
      <c r="F44" s="226"/>
      <c r="G44" s="226"/>
      <c r="H44" s="226"/>
      <c r="I44" s="226"/>
      <c r="J44" s="226"/>
      <c r="K44" s="226"/>
      <c r="L44" s="226"/>
    </row>
    <row r="45" spans="2:13" ht="44.25" customHeight="1">
      <c r="B45" s="234" t="s">
        <v>83</v>
      </c>
      <c r="C45" s="261" t="s">
        <v>745</v>
      </c>
      <c r="D45" s="233" t="s">
        <v>667</v>
      </c>
      <c r="E45" s="233" t="s">
        <v>373</v>
      </c>
      <c r="F45" s="233" t="s">
        <v>14</v>
      </c>
      <c r="G45" s="233" t="s">
        <v>609</v>
      </c>
      <c r="H45" s="233" t="s">
        <v>359</v>
      </c>
      <c r="I45" s="233" t="s">
        <v>181</v>
      </c>
      <c r="J45" s="233" t="s">
        <v>842</v>
      </c>
      <c r="K45" s="262" t="s">
        <v>536</v>
      </c>
      <c r="L45" s="234" t="s">
        <v>537</v>
      </c>
      <c r="M45" s="226"/>
    </row>
    <row r="46" spans="2:12" ht="9.75" customHeight="1" hidden="1">
      <c r="B46" s="52" t="s">
        <v>739</v>
      </c>
      <c r="C46" s="129">
        <f>SUM(D46+E46+F46+G46+H46+J46+K46+L46+I46)</f>
        <v>927.9</v>
      </c>
      <c r="D46" s="129">
        <v>419.2</v>
      </c>
      <c r="E46" s="129">
        <v>14.2</v>
      </c>
      <c r="F46" s="129">
        <v>348.9</v>
      </c>
      <c r="G46" s="52"/>
      <c r="H46" s="129">
        <v>66</v>
      </c>
      <c r="I46" s="52">
        <v>10.4</v>
      </c>
      <c r="J46" s="52"/>
      <c r="K46" s="129">
        <v>66.6</v>
      </c>
      <c r="L46" s="129">
        <v>2.6</v>
      </c>
    </row>
    <row r="47" spans="2:12" ht="9.75" customHeight="1" hidden="1">
      <c r="B47" s="52" t="s">
        <v>688</v>
      </c>
      <c r="C47" s="129">
        <f>SUM(D47+E47+F47+G47+H47+J47+K47+L47+I47)</f>
        <v>792.2000000000002</v>
      </c>
      <c r="D47" s="129">
        <v>252.8</v>
      </c>
      <c r="E47" s="129">
        <v>17</v>
      </c>
      <c r="F47" s="129">
        <v>381.3</v>
      </c>
      <c r="G47" s="52"/>
      <c r="H47" s="129">
        <v>82.7</v>
      </c>
      <c r="I47" s="52">
        <v>6.3</v>
      </c>
      <c r="J47" s="52">
        <v>9.2</v>
      </c>
      <c r="K47" s="129">
        <v>30.2</v>
      </c>
      <c r="L47" s="129">
        <v>12.7</v>
      </c>
    </row>
    <row r="48" spans="2:12" ht="9.75" customHeight="1">
      <c r="B48" s="52" t="s">
        <v>501</v>
      </c>
      <c r="C48" s="129">
        <v>745.3</v>
      </c>
      <c r="D48" s="52">
        <v>146.7</v>
      </c>
      <c r="E48" s="129">
        <v>14</v>
      </c>
      <c r="F48" s="129">
        <v>337.9</v>
      </c>
      <c r="G48" s="52">
        <v>93.2</v>
      </c>
      <c r="H48" s="52">
        <v>83.7</v>
      </c>
      <c r="I48" s="52">
        <v>34.9</v>
      </c>
      <c r="J48" s="52">
        <v>3.1</v>
      </c>
      <c r="K48" s="52">
        <v>26.1</v>
      </c>
      <c r="L48" s="52">
        <v>5.7</v>
      </c>
    </row>
    <row r="49" spans="2:12" ht="9.75" customHeight="1">
      <c r="B49" s="52" t="s">
        <v>732</v>
      </c>
      <c r="C49" s="129">
        <f>SUM(D49+E49+F49+G49+H49+J49+K49+L49+I49)</f>
        <v>800.1</v>
      </c>
      <c r="D49" s="52">
        <v>81.7</v>
      </c>
      <c r="E49" s="129">
        <v>18.1</v>
      </c>
      <c r="F49" s="52">
        <v>465.5</v>
      </c>
      <c r="G49" s="52">
        <v>105.1</v>
      </c>
      <c r="H49" s="52">
        <v>78.7</v>
      </c>
      <c r="I49" s="129">
        <v>29.3</v>
      </c>
      <c r="J49" s="129"/>
      <c r="K49" s="129">
        <v>17.1</v>
      </c>
      <c r="L49" s="52">
        <v>4.6</v>
      </c>
    </row>
    <row r="50" spans="2:12" ht="9.75" customHeight="1">
      <c r="B50" s="52" t="s">
        <v>142</v>
      </c>
      <c r="C50" s="129">
        <v>949</v>
      </c>
      <c r="D50" s="52">
        <v>137.4</v>
      </c>
      <c r="E50" s="129">
        <v>14</v>
      </c>
      <c r="F50" s="52">
        <v>519.9</v>
      </c>
      <c r="G50" s="129">
        <v>143</v>
      </c>
      <c r="H50" s="52">
        <v>100.1</v>
      </c>
      <c r="I50" s="129"/>
      <c r="J50" s="129"/>
      <c r="K50" s="129">
        <v>30.8</v>
      </c>
      <c r="L50" s="52">
        <v>3.8</v>
      </c>
    </row>
    <row r="51" spans="2:12" ht="9.75" customHeight="1">
      <c r="B51" s="52" t="s">
        <v>273</v>
      </c>
      <c r="C51" s="129">
        <v>1717.1</v>
      </c>
      <c r="D51" s="52">
        <v>805.8</v>
      </c>
      <c r="E51" s="129">
        <v>16</v>
      </c>
      <c r="F51" s="129">
        <v>607.7</v>
      </c>
      <c r="G51" s="52">
        <v>149.3</v>
      </c>
      <c r="H51" s="52">
        <v>100.9</v>
      </c>
      <c r="I51" s="52"/>
      <c r="J51" s="52"/>
      <c r="K51" s="52">
        <v>36.8</v>
      </c>
      <c r="L51" s="52">
        <v>0.6</v>
      </c>
    </row>
    <row r="52" spans="2:13" ht="9.75" customHeight="1">
      <c r="B52" s="52" t="s">
        <v>794</v>
      </c>
      <c r="C52" s="129">
        <v>3319.3</v>
      </c>
      <c r="D52" s="129">
        <v>1971.5</v>
      </c>
      <c r="E52" s="129">
        <v>18.5</v>
      </c>
      <c r="F52" s="129">
        <v>882.9</v>
      </c>
      <c r="G52" s="52">
        <v>247.6</v>
      </c>
      <c r="H52" s="129">
        <v>128.8</v>
      </c>
      <c r="I52" s="52"/>
      <c r="J52" s="52"/>
      <c r="K52" s="129">
        <v>63.5</v>
      </c>
      <c r="L52" s="52">
        <v>6.5</v>
      </c>
      <c r="M52" s="52"/>
    </row>
    <row r="53" spans="2:13" ht="9.75" customHeight="1">
      <c r="B53" s="52" t="s">
        <v>795</v>
      </c>
      <c r="C53" s="129">
        <v>4035.5000000000005</v>
      </c>
      <c r="D53" s="129">
        <v>2263.5</v>
      </c>
      <c r="E53" s="129">
        <v>17.299999999999997</v>
      </c>
      <c r="F53" s="129">
        <v>1195.6</v>
      </c>
      <c r="G53" s="52">
        <v>370.8</v>
      </c>
      <c r="H53" s="129">
        <v>115.5</v>
      </c>
      <c r="I53" s="52"/>
      <c r="J53" s="52"/>
      <c r="K53" s="129">
        <v>56.4</v>
      </c>
      <c r="L53" s="52">
        <v>16.4</v>
      </c>
      <c r="M53" s="52"/>
    </row>
    <row r="54" spans="2:12" ht="9.75" customHeight="1">
      <c r="B54" s="52" t="s">
        <v>796</v>
      </c>
      <c r="C54" s="129">
        <v>4283.3</v>
      </c>
      <c r="D54" s="129">
        <v>2151.8</v>
      </c>
      <c r="E54" s="129">
        <v>17.5</v>
      </c>
      <c r="F54" s="129">
        <v>1478</v>
      </c>
      <c r="G54" s="52">
        <v>450.5</v>
      </c>
      <c r="H54" s="129">
        <v>119</v>
      </c>
      <c r="I54" s="52"/>
      <c r="J54" s="52"/>
      <c r="K54" s="129">
        <v>61.7</v>
      </c>
      <c r="L54" s="52">
        <v>4.8</v>
      </c>
    </row>
    <row r="55" spans="1:12" ht="1.5" customHeight="1" hidden="1">
      <c r="A55" s="88"/>
      <c r="B55" s="50" t="s">
        <v>797</v>
      </c>
      <c r="C55" s="330">
        <v>4283.3</v>
      </c>
      <c r="D55" s="330">
        <v>2151.8</v>
      </c>
      <c r="E55" s="330">
        <v>17.5</v>
      </c>
      <c r="F55" s="330">
        <v>1478</v>
      </c>
      <c r="G55" s="50">
        <v>450.5</v>
      </c>
      <c r="H55" s="330">
        <v>119</v>
      </c>
      <c r="I55" s="50"/>
      <c r="J55" s="50"/>
      <c r="K55" s="330">
        <v>61.7</v>
      </c>
      <c r="L55" s="50">
        <v>4.8</v>
      </c>
    </row>
    <row r="56" spans="1:12" ht="1.5" customHeight="1" hidden="1">
      <c r="A56" s="88"/>
      <c r="B56" s="50" t="s">
        <v>798</v>
      </c>
      <c r="C56" s="330">
        <v>4283.3</v>
      </c>
      <c r="D56" s="330">
        <v>2151.8</v>
      </c>
      <c r="E56" s="330">
        <v>17.5</v>
      </c>
      <c r="F56" s="330">
        <v>1478</v>
      </c>
      <c r="G56" s="50">
        <v>450.5</v>
      </c>
      <c r="H56" s="330">
        <v>119</v>
      </c>
      <c r="I56" s="50"/>
      <c r="J56" s="50"/>
      <c r="K56" s="330">
        <v>61.7</v>
      </c>
      <c r="L56" s="50">
        <v>4.8</v>
      </c>
    </row>
    <row r="57" spans="1:12" ht="1.5" customHeight="1" hidden="1">
      <c r="A57" s="88"/>
      <c r="B57" s="50" t="s">
        <v>799</v>
      </c>
      <c r="C57" s="330">
        <v>4283.3</v>
      </c>
      <c r="D57" s="330">
        <v>2151.8</v>
      </c>
      <c r="E57" s="330">
        <v>17.5</v>
      </c>
      <c r="F57" s="330">
        <v>1478</v>
      </c>
      <c r="G57" s="50">
        <v>450.5</v>
      </c>
      <c r="H57" s="330">
        <v>119</v>
      </c>
      <c r="I57" s="50"/>
      <c r="J57" s="50"/>
      <c r="K57" s="330">
        <v>61.7</v>
      </c>
      <c r="L57" s="50">
        <v>4.8</v>
      </c>
    </row>
    <row r="58" spans="1:12" ht="1.5" customHeight="1" hidden="1">
      <c r="A58" s="88"/>
      <c r="B58" s="50" t="s">
        <v>800</v>
      </c>
      <c r="C58" s="330">
        <v>4283.3</v>
      </c>
      <c r="D58" s="330">
        <v>2151.8</v>
      </c>
      <c r="E58" s="330">
        <v>17.5</v>
      </c>
      <c r="F58" s="330">
        <v>1478</v>
      </c>
      <c r="G58" s="50">
        <v>450.5</v>
      </c>
      <c r="H58" s="330">
        <v>119</v>
      </c>
      <c r="I58" s="50"/>
      <c r="J58" s="50"/>
      <c r="K58" s="330">
        <v>61.7</v>
      </c>
      <c r="L58" s="50">
        <v>4.8</v>
      </c>
    </row>
    <row r="59" spans="1:12" ht="1.5" customHeight="1" hidden="1">
      <c r="A59" s="88"/>
      <c r="B59" s="50" t="s">
        <v>801</v>
      </c>
      <c r="C59" s="330">
        <v>4283.3</v>
      </c>
      <c r="D59" s="330">
        <v>2151.8</v>
      </c>
      <c r="E59" s="330">
        <v>17.5</v>
      </c>
      <c r="F59" s="330">
        <v>1478</v>
      </c>
      <c r="G59" s="50">
        <v>450.5</v>
      </c>
      <c r="H59" s="330">
        <v>119</v>
      </c>
      <c r="I59" s="50"/>
      <c r="J59" s="50"/>
      <c r="K59" s="330">
        <v>61.7</v>
      </c>
      <c r="L59" s="50">
        <v>4.8</v>
      </c>
    </row>
    <row r="60" spans="1:12" ht="1.5" customHeight="1" hidden="1">
      <c r="A60" s="88"/>
      <c r="B60" s="50" t="s">
        <v>802</v>
      </c>
      <c r="C60" s="330">
        <v>4283.3</v>
      </c>
      <c r="D60" s="330">
        <v>2151.8</v>
      </c>
      <c r="E60" s="330">
        <v>17.5</v>
      </c>
      <c r="F60" s="330">
        <v>1478</v>
      </c>
      <c r="G60" s="50">
        <v>450.5</v>
      </c>
      <c r="H60" s="330">
        <v>119</v>
      </c>
      <c r="I60" s="50"/>
      <c r="J60" s="50"/>
      <c r="K60" s="330">
        <v>61.7</v>
      </c>
      <c r="L60" s="50">
        <v>4.8</v>
      </c>
    </row>
    <row r="61" spans="1:12" ht="1.5" customHeight="1" hidden="1">
      <c r="A61" s="88"/>
      <c r="B61" s="50" t="s">
        <v>803</v>
      </c>
      <c r="C61" s="330">
        <v>4283.3</v>
      </c>
      <c r="D61" s="330">
        <v>2151.8</v>
      </c>
      <c r="E61" s="330">
        <v>17.5</v>
      </c>
      <c r="F61" s="330">
        <v>1478</v>
      </c>
      <c r="G61" s="50">
        <v>450.5</v>
      </c>
      <c r="H61" s="330">
        <v>119</v>
      </c>
      <c r="I61" s="50"/>
      <c r="J61" s="50"/>
      <c r="K61" s="330">
        <v>61.7</v>
      </c>
      <c r="L61" s="50">
        <v>4.8</v>
      </c>
    </row>
    <row r="62" spans="1:13" s="62" customFormat="1" ht="1.5" customHeight="1" hidden="1">
      <c r="A62" s="329"/>
      <c r="B62" s="50" t="s">
        <v>804</v>
      </c>
      <c r="C62" s="330">
        <v>4283.3</v>
      </c>
      <c r="D62" s="330">
        <v>2151.8</v>
      </c>
      <c r="E62" s="330">
        <v>17.5</v>
      </c>
      <c r="F62" s="330">
        <v>1478</v>
      </c>
      <c r="G62" s="50">
        <v>450.5</v>
      </c>
      <c r="H62" s="330">
        <v>119</v>
      </c>
      <c r="I62" s="50"/>
      <c r="J62" s="50"/>
      <c r="K62" s="330">
        <v>61.7</v>
      </c>
      <c r="L62" s="50">
        <v>4.8</v>
      </c>
      <c r="M62" s="52"/>
    </row>
    <row r="63" spans="1:12" ht="1.5" customHeight="1" hidden="1">
      <c r="A63" s="88"/>
      <c r="B63" s="50" t="s">
        <v>851</v>
      </c>
      <c r="C63" s="330">
        <v>4283.3</v>
      </c>
      <c r="D63" s="330">
        <v>2151.8</v>
      </c>
      <c r="E63" s="330">
        <v>17.5</v>
      </c>
      <c r="F63" s="330">
        <v>1478</v>
      </c>
      <c r="G63" s="50">
        <v>450.5</v>
      </c>
      <c r="H63" s="330">
        <v>119</v>
      </c>
      <c r="I63" s="50"/>
      <c r="J63" s="50"/>
      <c r="K63" s="330">
        <v>61.7</v>
      </c>
      <c r="L63" s="50">
        <v>4.8</v>
      </c>
    </row>
    <row r="64" spans="1:12" ht="1.5" customHeight="1" hidden="1">
      <c r="A64" s="88"/>
      <c r="B64" s="50" t="s">
        <v>852</v>
      </c>
      <c r="C64" s="330">
        <v>4283.3</v>
      </c>
      <c r="D64" s="330">
        <v>2151.8</v>
      </c>
      <c r="E64" s="330">
        <v>17.5</v>
      </c>
      <c r="F64" s="330">
        <v>1478</v>
      </c>
      <c r="G64" s="50">
        <v>450.5</v>
      </c>
      <c r="H64" s="330">
        <v>119</v>
      </c>
      <c r="I64" s="50"/>
      <c r="J64" s="50"/>
      <c r="K64" s="330">
        <v>61.7</v>
      </c>
      <c r="L64" s="50">
        <v>4.8</v>
      </c>
    </row>
    <row r="65" spans="1:12" ht="1.5" customHeight="1" hidden="1">
      <c r="A65" s="88"/>
      <c r="B65" s="50" t="s">
        <v>853</v>
      </c>
      <c r="C65" s="330">
        <v>4283.3</v>
      </c>
      <c r="D65" s="330">
        <v>2151.8</v>
      </c>
      <c r="E65" s="330">
        <v>17.5</v>
      </c>
      <c r="F65" s="330">
        <v>1478</v>
      </c>
      <c r="G65" s="50">
        <v>450.5</v>
      </c>
      <c r="H65" s="330">
        <v>119</v>
      </c>
      <c r="I65" s="50"/>
      <c r="J65" s="50"/>
      <c r="K65" s="330">
        <v>61.7</v>
      </c>
      <c r="L65" s="50">
        <v>4.8</v>
      </c>
    </row>
    <row r="66" spans="1:12" ht="10.5" customHeight="1">
      <c r="A66" s="88"/>
      <c r="B66" s="50" t="s">
        <v>797</v>
      </c>
      <c r="C66" s="330">
        <v>4609.7</v>
      </c>
      <c r="D66" s="330">
        <v>2343.3</v>
      </c>
      <c r="E66" s="330">
        <v>27.6</v>
      </c>
      <c r="F66" s="330">
        <v>1583.1</v>
      </c>
      <c r="G66" s="50">
        <v>453.1</v>
      </c>
      <c r="H66" s="330">
        <v>95.3</v>
      </c>
      <c r="I66" s="50"/>
      <c r="J66" s="50">
        <v>27.4</v>
      </c>
      <c r="K66" s="330">
        <v>73.1</v>
      </c>
      <c r="L66" s="50">
        <v>6.8</v>
      </c>
    </row>
    <row r="67" spans="2:12" ht="9.75" customHeight="1">
      <c r="B67" s="52" t="s">
        <v>830</v>
      </c>
      <c r="C67" s="129">
        <v>282.79999999999995</v>
      </c>
      <c r="D67" s="129">
        <v>13.399999999999999</v>
      </c>
      <c r="E67" s="129">
        <v>1.8</v>
      </c>
      <c r="F67" s="129">
        <v>210.3</v>
      </c>
      <c r="G67" s="52">
        <v>44.4</v>
      </c>
      <c r="H67" s="129">
        <v>4.7</v>
      </c>
      <c r="I67" s="52"/>
      <c r="J67" s="52"/>
      <c r="K67" s="129">
        <v>8</v>
      </c>
      <c r="L67" s="52">
        <v>0.2</v>
      </c>
    </row>
    <row r="68" spans="2:12" ht="10.5">
      <c r="B68" s="52" t="s">
        <v>855</v>
      </c>
      <c r="C68" s="129">
        <v>566.3000000000001</v>
      </c>
      <c r="D68" s="129">
        <v>31.4</v>
      </c>
      <c r="E68" s="129">
        <v>3</v>
      </c>
      <c r="F68" s="129">
        <v>420.6</v>
      </c>
      <c r="G68" s="52">
        <v>85.3</v>
      </c>
      <c r="H68" s="129">
        <v>10.2</v>
      </c>
      <c r="I68" s="52"/>
      <c r="J68" s="52"/>
      <c r="K68" s="129">
        <v>15.6</v>
      </c>
      <c r="L68" s="52">
        <v>0.2</v>
      </c>
    </row>
    <row r="69" spans="2:12" ht="10.5">
      <c r="B69" s="52" t="s">
        <v>861</v>
      </c>
      <c r="C69" s="129">
        <v>843.5</v>
      </c>
      <c r="D69" s="129">
        <v>48.3</v>
      </c>
      <c r="E69" s="129">
        <v>5.2</v>
      </c>
      <c r="F69" s="129">
        <v>630.9</v>
      </c>
      <c r="G69" s="52">
        <v>127.5</v>
      </c>
      <c r="H69" s="129">
        <v>13.5</v>
      </c>
      <c r="I69" s="52"/>
      <c r="J69" s="52"/>
      <c r="K69" s="129">
        <v>17.8</v>
      </c>
      <c r="L69" s="52">
        <v>0.3</v>
      </c>
    </row>
    <row r="70" spans="2:12" ht="10.5">
      <c r="B70" s="52" t="s">
        <v>868</v>
      </c>
      <c r="C70" s="129">
        <v>1137.8</v>
      </c>
      <c r="D70" s="129">
        <v>74.2</v>
      </c>
      <c r="E70" s="129">
        <v>7</v>
      </c>
      <c r="F70" s="129">
        <v>841.2</v>
      </c>
      <c r="G70" s="52">
        <v>169</v>
      </c>
      <c r="H70" s="129">
        <v>17.5</v>
      </c>
      <c r="I70" s="52"/>
      <c r="J70" s="52"/>
      <c r="K70" s="129">
        <v>28.6</v>
      </c>
      <c r="L70" s="52">
        <v>0.3</v>
      </c>
    </row>
    <row r="71" spans="2:12" ht="10.5">
      <c r="B71" s="50" t="s">
        <v>899</v>
      </c>
      <c r="C71" s="330">
        <v>1234.7</v>
      </c>
      <c r="D71" s="330">
        <v>103.5</v>
      </c>
      <c r="E71" s="330">
        <v>10.4</v>
      </c>
      <c r="F71" s="330">
        <v>841.2</v>
      </c>
      <c r="G71" s="50">
        <v>210.6</v>
      </c>
      <c r="H71" s="330">
        <v>33.2</v>
      </c>
      <c r="I71" s="50"/>
      <c r="J71" s="50"/>
      <c r="K71" s="330">
        <v>35.3</v>
      </c>
      <c r="L71" s="50">
        <v>0.5</v>
      </c>
    </row>
    <row r="72" spans="2:12" ht="10.5">
      <c r="B72" s="52" t="s">
        <v>845</v>
      </c>
      <c r="C72" s="129">
        <f>SUM(D72:L72)</f>
        <v>350.40000000000003</v>
      </c>
      <c r="D72" s="129">
        <v>16.3</v>
      </c>
      <c r="E72" s="129">
        <v>1.5</v>
      </c>
      <c r="F72" s="129">
        <v>282</v>
      </c>
      <c r="G72" s="52">
        <v>34.2</v>
      </c>
      <c r="H72" s="129">
        <v>6</v>
      </c>
      <c r="I72" s="52"/>
      <c r="J72" s="52"/>
      <c r="K72" s="129">
        <v>10.3</v>
      </c>
      <c r="L72" s="52">
        <v>0.1</v>
      </c>
    </row>
    <row r="73" spans="2:12" ht="10.5">
      <c r="B73" s="52" t="s">
        <v>856</v>
      </c>
      <c r="C73" s="129">
        <f>SUM(D73:L73)</f>
        <v>709.5</v>
      </c>
      <c r="D73" s="129">
        <v>28.7</v>
      </c>
      <c r="E73" s="129">
        <v>3.7</v>
      </c>
      <c r="F73" s="129">
        <v>565.6</v>
      </c>
      <c r="G73" s="52">
        <v>75.7</v>
      </c>
      <c r="H73" s="129">
        <v>16.9</v>
      </c>
      <c r="I73" s="52"/>
      <c r="J73" s="52"/>
      <c r="K73" s="129">
        <v>18.8</v>
      </c>
      <c r="L73" s="52">
        <v>0.1</v>
      </c>
    </row>
    <row r="74" spans="2:12" ht="10.5">
      <c r="B74" s="52" t="s">
        <v>862</v>
      </c>
      <c r="C74" s="129">
        <f>SUM(D74:L74)</f>
        <v>1072.6</v>
      </c>
      <c r="D74" s="129">
        <v>48.2</v>
      </c>
      <c r="E74" s="129">
        <v>6.3</v>
      </c>
      <c r="F74" s="129">
        <v>850.8</v>
      </c>
      <c r="G74" s="52">
        <v>117.3</v>
      </c>
      <c r="H74" s="129">
        <v>25.6</v>
      </c>
      <c r="I74" s="52"/>
      <c r="J74" s="52"/>
      <c r="K74" s="129">
        <v>24.2</v>
      </c>
      <c r="L74" s="52">
        <v>0.2</v>
      </c>
    </row>
    <row r="75" spans="2:12" ht="10.5">
      <c r="B75" s="52" t="s">
        <v>867</v>
      </c>
      <c r="C75" s="129">
        <f>SUM(D75:L75)</f>
        <v>1472.7999999999997</v>
      </c>
      <c r="D75" s="129">
        <v>87</v>
      </c>
      <c r="E75" s="129">
        <v>8.6</v>
      </c>
      <c r="F75" s="129">
        <v>1136.1</v>
      </c>
      <c r="G75" s="52">
        <v>174.7</v>
      </c>
      <c r="H75" s="129">
        <v>29.3</v>
      </c>
      <c r="I75" s="52"/>
      <c r="J75" s="52">
        <v>3.2</v>
      </c>
      <c r="K75" s="129">
        <v>33.6</v>
      </c>
      <c r="L75" s="52">
        <v>0.3</v>
      </c>
    </row>
    <row r="76" spans="2:12" ht="10.5">
      <c r="B76" s="50" t="s">
        <v>900</v>
      </c>
      <c r="C76" s="330">
        <f>SUM(D76:L76)</f>
        <v>1718</v>
      </c>
      <c r="D76" s="330">
        <v>111.7</v>
      </c>
      <c r="E76" s="330">
        <v>12.3</v>
      </c>
      <c r="F76" s="330">
        <v>1278.7</v>
      </c>
      <c r="G76" s="50">
        <v>232.1</v>
      </c>
      <c r="H76" s="330">
        <v>35.2</v>
      </c>
      <c r="I76" s="50"/>
      <c r="J76" s="50">
        <v>8.8</v>
      </c>
      <c r="K76" s="330">
        <v>38.8</v>
      </c>
      <c r="L76" s="50">
        <v>0.4</v>
      </c>
    </row>
  </sheetData>
  <sheetProtection/>
  <printOptions/>
  <pageMargins left="0.748031496062992" right="0.354330708661417" top="0.3" bottom="0" header="0.2" footer="0.17"/>
  <pageSetup horizontalDpi="600" verticalDpi="600" orientation="landscape" paperSize="9" r:id="rId1"/>
  <headerFooter alignWithMargins="0">
    <oddHeader>&amp;R&amp;"Arial Mon,Regular"&amp;8&amp;UÁ¿ëýã 11. Àæ ¿éëäâýð</oddHeader>
    <oddFooter xml:space="preserve">&amp;R&amp;18 38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2.375" style="0" customWidth="1"/>
    <col min="2" max="2" width="17.75390625" style="0" customWidth="1"/>
    <col min="3" max="3" width="21.125" style="0" customWidth="1"/>
    <col min="4" max="4" width="10.125" style="0" customWidth="1"/>
    <col min="5" max="5" width="7.875" style="0" customWidth="1"/>
    <col min="6" max="6" width="9.25390625" style="0" customWidth="1"/>
    <col min="8" max="8" width="9.75390625" style="0" customWidth="1"/>
    <col min="9" max="9" width="10.00390625" style="0" customWidth="1"/>
    <col min="10" max="10" width="9.875" style="0" customWidth="1"/>
    <col min="11" max="11" width="12.875" style="0" customWidth="1"/>
  </cols>
  <sheetData>
    <row r="1" spans="1:12" ht="12.75">
      <c r="A1" s="1287"/>
      <c r="B1" s="1288"/>
      <c r="C1" s="1288"/>
      <c r="D1" s="1288"/>
      <c r="E1" s="1289" t="s">
        <v>1828</v>
      </c>
      <c r="F1" s="1290"/>
      <c r="G1" s="1290"/>
      <c r="H1" s="1288"/>
      <c r="I1" s="1288"/>
      <c r="J1" s="1288"/>
      <c r="K1" s="1288"/>
      <c r="L1" s="1291"/>
    </row>
    <row r="2" spans="1:12" ht="12.75">
      <c r="A2" s="1287"/>
      <c r="B2" s="1288"/>
      <c r="C2" s="1288"/>
      <c r="D2" s="1288"/>
      <c r="E2" s="1292" t="s">
        <v>1829</v>
      </c>
      <c r="F2" s="1290"/>
      <c r="G2" s="1290"/>
      <c r="H2" s="1288"/>
      <c r="I2" s="1288"/>
      <c r="J2" s="1288"/>
      <c r="K2" s="1288"/>
      <c r="L2" s="1291"/>
    </row>
    <row r="3" spans="1:12" ht="12.75">
      <c r="A3" s="1287"/>
      <c r="B3" s="1288"/>
      <c r="C3" s="1288"/>
      <c r="D3" s="1288"/>
      <c r="E3" s="1293"/>
      <c r="F3" s="1290"/>
      <c r="G3" s="1290"/>
      <c r="H3" s="1288"/>
      <c r="I3" s="1288"/>
      <c r="J3" s="1288"/>
      <c r="K3" s="1288"/>
      <c r="L3" s="1291"/>
    </row>
    <row r="4" spans="1:12" ht="12.75">
      <c r="A4" s="1287"/>
      <c r="B4" s="1288"/>
      <c r="C4" s="1288"/>
      <c r="D4" s="1288"/>
      <c r="E4" s="1293"/>
      <c r="F4" s="1290"/>
      <c r="G4" s="1290"/>
      <c r="H4" s="1288"/>
      <c r="I4" s="1288"/>
      <c r="J4" s="1288"/>
      <c r="K4" s="1288"/>
      <c r="L4" s="1291"/>
    </row>
    <row r="5" spans="1:12" ht="38.25" customHeight="1">
      <c r="A5" s="1294"/>
      <c r="B5" s="1295" t="s">
        <v>1830</v>
      </c>
      <c r="C5" s="1296" t="s">
        <v>1831</v>
      </c>
      <c r="D5" s="1297" t="s">
        <v>1832</v>
      </c>
      <c r="E5" s="1297" t="s">
        <v>1833</v>
      </c>
      <c r="F5" s="1297" t="s">
        <v>1834</v>
      </c>
      <c r="G5" s="1297" t="s">
        <v>1835</v>
      </c>
      <c r="H5" s="1297" t="s">
        <v>1836</v>
      </c>
      <c r="I5" s="1297" t="s">
        <v>1837</v>
      </c>
      <c r="J5" s="1297" t="s">
        <v>1838</v>
      </c>
      <c r="K5" s="1297" t="s">
        <v>1839</v>
      </c>
      <c r="L5" s="1298"/>
    </row>
    <row r="6" spans="1:12" ht="12.75" customHeight="1">
      <c r="A6" s="1299"/>
      <c r="B6" s="1300"/>
      <c r="C6" s="1301"/>
      <c r="D6" s="1302"/>
      <c r="E6" s="1302"/>
      <c r="F6" s="1302"/>
      <c r="G6" s="1302"/>
      <c r="H6" s="1302"/>
      <c r="I6" s="1302"/>
      <c r="J6" s="1302"/>
      <c r="K6" s="1302"/>
      <c r="L6" s="1298"/>
    </row>
    <row r="7" spans="1:12" ht="12.75">
      <c r="A7" s="1299"/>
      <c r="B7" s="1300"/>
      <c r="C7" s="1301"/>
      <c r="D7" s="1303" t="s">
        <v>1840</v>
      </c>
      <c r="E7" s="1304" t="s">
        <v>1841</v>
      </c>
      <c r="F7" s="1304" t="s">
        <v>1842</v>
      </c>
      <c r="G7" s="1305"/>
      <c r="H7" s="1306" t="s">
        <v>1843</v>
      </c>
      <c r="I7" s="1306" t="s">
        <v>1844</v>
      </c>
      <c r="J7" s="1306" t="s">
        <v>1843</v>
      </c>
      <c r="K7" s="1306" t="s">
        <v>1844</v>
      </c>
      <c r="L7" s="1298"/>
    </row>
    <row r="8" spans="1:12" ht="12.75">
      <c r="A8" s="1299"/>
      <c r="B8" s="1300"/>
      <c r="C8" s="1301"/>
      <c r="D8" s="1303" t="s">
        <v>1845</v>
      </c>
      <c r="E8" s="1304"/>
      <c r="F8" s="1304" t="s">
        <v>1846</v>
      </c>
      <c r="G8" s="1305"/>
      <c r="H8" s="1307" t="s">
        <v>1847</v>
      </c>
      <c r="I8" s="1306" t="s">
        <v>1848</v>
      </c>
      <c r="J8" s="1307" t="s">
        <v>1847</v>
      </c>
      <c r="K8" s="1306" t="s">
        <v>1848</v>
      </c>
      <c r="L8" s="1298"/>
    </row>
    <row r="9" spans="1:12" ht="12.75">
      <c r="A9" s="1299"/>
      <c r="B9" s="1300"/>
      <c r="C9" s="1301"/>
      <c r="D9" s="1303" t="s">
        <v>1849</v>
      </c>
      <c r="E9" s="1305"/>
      <c r="F9" s="1304"/>
      <c r="G9" s="1305"/>
      <c r="H9" s="1306" t="s">
        <v>1850</v>
      </c>
      <c r="J9" s="1306" t="s">
        <v>1850</v>
      </c>
      <c r="K9" s="1308"/>
      <c r="L9" s="1298"/>
    </row>
    <row r="10" spans="1:12" ht="12.75">
      <c r="A10" s="1309"/>
      <c r="B10" s="1310"/>
      <c r="C10" s="1311"/>
      <c r="D10" s="1312"/>
      <c r="E10" s="1313"/>
      <c r="F10" s="1313"/>
      <c r="G10" s="1313"/>
      <c r="H10" s="1313"/>
      <c r="I10" s="1312"/>
      <c r="J10" s="1313"/>
      <c r="K10" s="1313"/>
      <c r="L10" s="1298"/>
    </row>
    <row r="11" spans="1:12" ht="12.75">
      <c r="A11" s="1314">
        <v>1</v>
      </c>
      <c r="B11" s="1288" t="s">
        <v>1851</v>
      </c>
      <c r="C11" s="1315" t="s">
        <v>1852</v>
      </c>
      <c r="D11" s="1288">
        <v>119</v>
      </c>
      <c r="E11" s="1288">
        <v>3</v>
      </c>
      <c r="F11" s="1316">
        <v>148</v>
      </c>
      <c r="G11" s="1316">
        <v>89</v>
      </c>
      <c r="H11" s="1317"/>
      <c r="I11" s="1318"/>
      <c r="J11" s="1319">
        <v>580</v>
      </c>
      <c r="K11" s="1319">
        <v>580</v>
      </c>
      <c r="L11" s="1320"/>
    </row>
    <row r="12" spans="1:12" ht="12.75">
      <c r="A12" s="1314">
        <v>2</v>
      </c>
      <c r="B12" s="1288" t="s">
        <v>1853</v>
      </c>
      <c r="C12" s="1315" t="s">
        <v>1854</v>
      </c>
      <c r="D12" s="1288">
        <v>77</v>
      </c>
      <c r="E12" s="1288">
        <v>4</v>
      </c>
      <c r="F12" s="1288">
        <v>51</v>
      </c>
      <c r="G12" s="1316">
        <v>35</v>
      </c>
      <c r="H12" s="1317"/>
      <c r="I12" s="1319"/>
      <c r="J12" s="1319">
        <v>1500</v>
      </c>
      <c r="K12" s="1319">
        <v>1500</v>
      </c>
      <c r="L12" s="1320"/>
    </row>
    <row r="13" spans="1:12" ht="12.75">
      <c r="A13" s="1314">
        <v>3</v>
      </c>
      <c r="B13" s="1288" t="s">
        <v>1855</v>
      </c>
      <c r="C13" s="1315" t="s">
        <v>1856</v>
      </c>
      <c r="D13" s="1321"/>
      <c r="E13" s="1321">
        <v>1</v>
      </c>
      <c r="F13" s="1321"/>
      <c r="G13" s="1322"/>
      <c r="H13" s="1321"/>
      <c r="I13" s="1323"/>
      <c r="J13" s="1324"/>
      <c r="K13" s="1324"/>
      <c r="L13" s="1320"/>
    </row>
    <row r="14" spans="1:12" ht="12.75">
      <c r="A14" s="1314"/>
      <c r="B14" s="1288" t="s">
        <v>1857</v>
      </c>
      <c r="C14" s="1315" t="s">
        <v>1858</v>
      </c>
      <c r="D14" s="1321"/>
      <c r="E14" s="1321"/>
      <c r="F14" s="1321"/>
      <c r="G14" s="1322"/>
      <c r="H14" s="1321"/>
      <c r="I14" s="1323"/>
      <c r="J14" s="1324"/>
      <c r="K14" s="1324"/>
      <c r="L14" s="1298"/>
    </row>
    <row r="15" spans="1:12" ht="12.75">
      <c r="A15" s="1314">
        <v>4</v>
      </c>
      <c r="B15" s="1288" t="s">
        <v>1859</v>
      </c>
      <c r="C15" s="1315" t="s">
        <v>1860</v>
      </c>
      <c r="D15" s="1288">
        <v>63</v>
      </c>
      <c r="E15" s="1288">
        <v>2</v>
      </c>
      <c r="F15" s="1288">
        <v>24</v>
      </c>
      <c r="G15" s="1316">
        <v>20</v>
      </c>
      <c r="H15" s="1317"/>
      <c r="I15" s="1288"/>
      <c r="J15" s="1319">
        <v>860</v>
      </c>
      <c r="K15" s="1319">
        <v>860</v>
      </c>
      <c r="L15" s="1298"/>
    </row>
    <row r="16" spans="1:12" ht="12.75">
      <c r="A16" s="1314">
        <v>5</v>
      </c>
      <c r="B16" s="1288" t="s">
        <v>1861</v>
      </c>
      <c r="C16" s="1315"/>
      <c r="D16" s="1288">
        <v>30</v>
      </c>
      <c r="E16" s="1288">
        <v>1</v>
      </c>
      <c r="F16" s="1288">
        <v>7</v>
      </c>
      <c r="G16" s="1316">
        <v>5</v>
      </c>
      <c r="H16" s="1317"/>
      <c r="I16" s="1317"/>
      <c r="J16" s="1319"/>
      <c r="K16" s="1319"/>
      <c r="L16" s="1298"/>
    </row>
    <row r="17" spans="1:12" ht="21" customHeight="1">
      <c r="A17" s="1314">
        <v>6</v>
      </c>
      <c r="B17" s="1325" t="s">
        <v>1862</v>
      </c>
      <c r="C17" s="1315" t="s">
        <v>1863</v>
      </c>
      <c r="D17" s="1288">
        <v>83</v>
      </c>
      <c r="E17" s="1288">
        <v>2</v>
      </c>
      <c r="F17" s="1288">
        <v>38</v>
      </c>
      <c r="G17" s="1316">
        <v>25</v>
      </c>
      <c r="H17" s="1317"/>
      <c r="I17" s="1317"/>
      <c r="J17" s="1319">
        <v>260.4</v>
      </c>
      <c r="K17" s="1319">
        <v>260.4</v>
      </c>
      <c r="L17" s="1298"/>
    </row>
    <row r="18" spans="1:12" ht="21" customHeight="1">
      <c r="A18" s="1314">
        <v>7</v>
      </c>
      <c r="B18" s="1325" t="s">
        <v>1864</v>
      </c>
      <c r="C18" s="1315" t="s">
        <v>1865</v>
      </c>
      <c r="D18" s="1288">
        <v>28</v>
      </c>
      <c r="E18" s="1288">
        <v>1</v>
      </c>
      <c r="F18" s="1288">
        <v>9</v>
      </c>
      <c r="G18" s="1316">
        <v>9</v>
      </c>
      <c r="H18" s="1317">
        <v>458.1</v>
      </c>
      <c r="I18" s="1317">
        <v>458.1</v>
      </c>
      <c r="J18" s="1319">
        <v>50</v>
      </c>
      <c r="K18" s="1319">
        <v>50</v>
      </c>
      <c r="L18" s="1298"/>
    </row>
    <row r="19" spans="1:12" ht="21.75">
      <c r="A19" s="1314">
        <v>8</v>
      </c>
      <c r="B19" s="1325" t="s">
        <v>1866</v>
      </c>
      <c r="C19" s="1315" t="s">
        <v>1867</v>
      </c>
      <c r="D19" s="1288">
        <v>34</v>
      </c>
      <c r="E19" s="1288">
        <v>2</v>
      </c>
      <c r="F19" s="1288">
        <v>9</v>
      </c>
      <c r="G19" s="1316">
        <v>8</v>
      </c>
      <c r="H19" s="1317"/>
      <c r="I19" s="1317"/>
      <c r="J19" s="1319"/>
      <c r="K19" s="1319"/>
      <c r="L19" s="1298"/>
    </row>
    <row r="20" spans="1:12" ht="32.25">
      <c r="A20" s="1314">
        <v>9</v>
      </c>
      <c r="B20" s="1325" t="s">
        <v>1868</v>
      </c>
      <c r="C20" s="1315"/>
      <c r="D20" s="1288">
        <v>24</v>
      </c>
      <c r="E20" s="1288">
        <v>1</v>
      </c>
      <c r="F20" s="1288">
        <v>11</v>
      </c>
      <c r="G20" s="1326">
        <v>7</v>
      </c>
      <c r="H20" s="1317"/>
      <c r="I20" s="1317"/>
      <c r="J20" s="1319"/>
      <c r="K20" s="1319"/>
      <c r="L20" s="1298"/>
    </row>
    <row r="21" spans="1:12" ht="12.75">
      <c r="A21" s="1314">
        <v>10</v>
      </c>
      <c r="B21" s="1327" t="s">
        <v>1869</v>
      </c>
      <c r="C21" s="1328" t="s">
        <v>1870</v>
      </c>
      <c r="D21" s="1288">
        <v>15</v>
      </c>
      <c r="E21" s="1288">
        <v>1</v>
      </c>
      <c r="F21" s="1318">
        <v>14</v>
      </c>
      <c r="G21" s="1316">
        <v>14</v>
      </c>
      <c r="H21" s="1319"/>
      <c r="I21" s="1318"/>
      <c r="J21" s="1319"/>
      <c r="K21" s="1319"/>
      <c r="L21" s="1320"/>
    </row>
    <row r="22" spans="1:12" ht="32.25">
      <c r="A22" s="1314">
        <v>11</v>
      </c>
      <c r="B22" s="1325" t="s">
        <v>1871</v>
      </c>
      <c r="C22" s="1315"/>
      <c r="D22" s="1288">
        <v>29</v>
      </c>
      <c r="E22" s="1288">
        <v>1</v>
      </c>
      <c r="F22" s="1288">
        <v>20</v>
      </c>
      <c r="G22" s="1326">
        <v>9</v>
      </c>
      <c r="H22" s="1317"/>
      <c r="I22" s="1317"/>
      <c r="J22" s="1319"/>
      <c r="K22" s="1319"/>
      <c r="L22" s="1298"/>
    </row>
    <row r="23" spans="1:12" ht="12.75">
      <c r="A23" s="1314">
        <v>12</v>
      </c>
      <c r="B23" s="1288" t="s">
        <v>1872</v>
      </c>
      <c r="C23" s="1315" t="s">
        <v>1873</v>
      </c>
      <c r="D23" s="1288">
        <v>105</v>
      </c>
      <c r="E23" s="1288">
        <v>2</v>
      </c>
      <c r="F23" s="1288">
        <v>114</v>
      </c>
      <c r="G23" s="1316">
        <v>37</v>
      </c>
      <c r="H23" s="1317">
        <v>437.1</v>
      </c>
      <c r="I23" s="1317">
        <v>437.1</v>
      </c>
      <c r="J23" s="1319">
        <v>650</v>
      </c>
      <c r="K23" s="1319">
        <v>650</v>
      </c>
      <c r="L23" s="1298"/>
    </row>
    <row r="24" spans="1:12" ht="12.75">
      <c r="A24" s="1314">
        <v>13</v>
      </c>
      <c r="B24" s="1288" t="s">
        <v>1874</v>
      </c>
      <c r="C24" s="1315"/>
      <c r="D24" s="1288">
        <v>52</v>
      </c>
      <c r="E24" s="1288">
        <v>1</v>
      </c>
      <c r="F24" s="1288">
        <v>11</v>
      </c>
      <c r="G24" s="1326">
        <v>11</v>
      </c>
      <c r="H24" s="1317"/>
      <c r="I24" s="1317"/>
      <c r="J24" s="1319">
        <v>60</v>
      </c>
      <c r="K24" s="1319">
        <v>60</v>
      </c>
      <c r="L24" s="1298"/>
    </row>
    <row r="25" spans="1:12" ht="21.75">
      <c r="A25" s="1314">
        <v>14</v>
      </c>
      <c r="B25" s="1325" t="s">
        <v>1875</v>
      </c>
      <c r="C25" s="1315" t="s">
        <v>1876</v>
      </c>
      <c r="D25" s="1288">
        <v>28</v>
      </c>
      <c r="E25" s="1288">
        <v>5</v>
      </c>
      <c r="F25" s="1288">
        <v>17</v>
      </c>
      <c r="G25" s="1326">
        <v>3</v>
      </c>
      <c r="H25" s="1317">
        <v>4302</v>
      </c>
      <c r="I25" s="1317">
        <v>3627.1</v>
      </c>
      <c r="J25" s="1319"/>
      <c r="K25" s="1317"/>
      <c r="L25" s="1298"/>
    </row>
    <row r="26" spans="1:12" ht="12.75">
      <c r="A26" s="1314">
        <v>15</v>
      </c>
      <c r="B26" s="1288" t="s">
        <v>1877</v>
      </c>
      <c r="C26" s="1315" t="s">
        <v>1878</v>
      </c>
      <c r="D26" s="1288">
        <v>27</v>
      </c>
      <c r="E26" s="1288">
        <v>1</v>
      </c>
      <c r="F26" s="1288">
        <v>22</v>
      </c>
      <c r="G26" s="1316">
        <v>17</v>
      </c>
      <c r="H26" s="1317"/>
      <c r="I26" s="1317"/>
      <c r="J26" s="1319"/>
      <c r="K26" s="1317"/>
      <c r="L26" s="1298"/>
    </row>
    <row r="27" spans="1:12" ht="12.75">
      <c r="A27" s="1314"/>
      <c r="B27" s="1329" t="s">
        <v>1879</v>
      </c>
      <c r="C27" s="1329" t="s">
        <v>311</v>
      </c>
      <c r="D27" s="1330">
        <f aca="true" t="shared" si="0" ref="D27:K27">SUM(D11:D26)</f>
        <v>714</v>
      </c>
      <c r="E27" s="1330">
        <f t="shared" si="0"/>
        <v>28</v>
      </c>
      <c r="F27" s="1330">
        <f t="shared" si="0"/>
        <v>495</v>
      </c>
      <c r="G27" s="1330">
        <f t="shared" si="0"/>
        <v>289</v>
      </c>
      <c r="H27" s="1331">
        <f t="shared" si="0"/>
        <v>5197.2</v>
      </c>
      <c r="I27" s="1331">
        <f t="shared" si="0"/>
        <v>4522.3</v>
      </c>
      <c r="J27" s="1331">
        <f t="shared" si="0"/>
        <v>3960.4</v>
      </c>
      <c r="K27" s="1331">
        <f t="shared" si="0"/>
        <v>3960.4</v>
      </c>
      <c r="L27" s="1298"/>
    </row>
    <row r="28" spans="1:12" ht="12.75">
      <c r="A28" s="1288"/>
      <c r="B28" s="1332"/>
      <c r="C28" s="1332"/>
      <c r="D28" s="1333"/>
      <c r="E28" s="1332"/>
      <c r="F28" s="1332"/>
      <c r="G28" s="1334"/>
      <c r="H28" s="1334"/>
      <c r="I28" s="1335"/>
      <c r="J28" s="1334"/>
      <c r="K28" s="1336"/>
      <c r="L28" s="1337"/>
    </row>
    <row r="29" spans="1:12" ht="12.75">
      <c r="A29" s="1338"/>
      <c r="B29" s="1327"/>
      <c r="C29" s="1328"/>
      <c r="D29" s="1288"/>
      <c r="E29" s="1288"/>
      <c r="F29" s="1318"/>
      <c r="G29" s="1316"/>
      <c r="H29" s="1319"/>
      <c r="I29" s="1318"/>
      <c r="J29" s="1319"/>
      <c r="K29" s="1318"/>
      <c r="L29" s="1320"/>
    </row>
    <row r="30" spans="1:12" ht="12.75">
      <c r="A30" s="1338"/>
      <c r="B30" s="1288"/>
      <c r="C30" s="1315"/>
      <c r="D30" s="1288"/>
      <c r="E30" s="1288"/>
      <c r="F30" s="1288"/>
      <c r="G30" s="1316"/>
      <c r="H30" s="1317"/>
      <c r="I30" s="1317"/>
      <c r="J30" s="1319"/>
      <c r="K30" s="1317"/>
      <c r="L30" s="1298"/>
    </row>
    <row r="31" spans="1:12" ht="12.75">
      <c r="A31" s="1338"/>
      <c r="B31" s="1288"/>
      <c r="C31" s="1315"/>
      <c r="D31" s="1288"/>
      <c r="E31" s="1288"/>
      <c r="F31" s="1288"/>
      <c r="G31" s="1316"/>
      <c r="H31" s="1317"/>
      <c r="I31" s="1317"/>
      <c r="J31" s="1319"/>
      <c r="K31" s="1317"/>
      <c r="L31" s="1298"/>
    </row>
  </sheetData>
  <sheetProtection/>
  <mergeCells count="18">
    <mergeCell ref="J13:J14"/>
    <mergeCell ref="K13:K14"/>
    <mergeCell ref="H5:H6"/>
    <mergeCell ref="I5:I6"/>
    <mergeCell ref="J5:J6"/>
    <mergeCell ref="K5:K6"/>
    <mergeCell ref="D13:D14"/>
    <mergeCell ref="E13:E14"/>
    <mergeCell ref="F13:F14"/>
    <mergeCell ref="G13:G14"/>
    <mergeCell ref="H13:H14"/>
    <mergeCell ref="I13:I14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4" width="9.125" style="1343" customWidth="1"/>
    <col min="5" max="5" width="7.875" style="1343" customWidth="1"/>
    <col min="6" max="7" width="9.125" style="1343" customWidth="1"/>
    <col min="8" max="9" width="8.125" style="1343" customWidth="1"/>
    <col min="10" max="10" width="9.125" style="1343" customWidth="1"/>
    <col min="11" max="11" width="6.875" style="1343" customWidth="1"/>
    <col min="12" max="12" width="9.125" style="1343" customWidth="1"/>
    <col min="13" max="13" width="7.625" style="1343" customWidth="1"/>
    <col min="14" max="15" width="6.00390625" style="1343" customWidth="1"/>
    <col min="16" max="18" width="9.125" style="1343" customWidth="1"/>
    <col min="19" max="19" width="7.00390625" style="1343" customWidth="1"/>
    <col min="20" max="16384" width="9.125" style="1343" customWidth="1"/>
  </cols>
  <sheetData>
    <row r="1" spans="1:16" ht="8.25">
      <c r="A1" s="1339" t="s">
        <v>1880</v>
      </c>
      <c r="B1" s="1339"/>
      <c r="C1" s="1339"/>
      <c r="D1" s="1340" t="s">
        <v>1881</v>
      </c>
      <c r="E1" s="1341"/>
      <c r="F1" s="1339"/>
      <c r="G1" s="1342"/>
      <c r="H1" s="1342"/>
      <c r="I1" s="1342"/>
      <c r="J1" s="1342"/>
      <c r="K1" s="1339"/>
      <c r="L1" s="1339"/>
      <c r="M1" s="1339"/>
      <c r="N1" s="1339"/>
      <c r="O1" s="1339"/>
      <c r="P1" s="1339"/>
    </row>
    <row r="2" spans="1:16" ht="8.25">
      <c r="A2" s="1339"/>
      <c r="B2" s="1339"/>
      <c r="C2" s="1339"/>
      <c r="D2" s="1344" t="s">
        <v>1882</v>
      </c>
      <c r="E2" s="1341"/>
      <c r="F2" s="1339"/>
      <c r="G2" s="1339"/>
      <c r="H2" s="1339"/>
      <c r="I2" s="1339"/>
      <c r="J2" s="1339"/>
      <c r="K2" s="1339"/>
      <c r="L2" s="1339"/>
      <c r="M2" s="1339"/>
      <c r="N2" s="1339"/>
      <c r="O2" s="1339"/>
      <c r="P2" s="1339"/>
    </row>
    <row r="3" spans="1:16" ht="8.25">
      <c r="A3" s="1339"/>
      <c r="B3" s="1339"/>
      <c r="C3" s="1339"/>
      <c r="D3" s="1344"/>
      <c r="E3" s="1341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</row>
    <row r="4" spans="1:16" ht="8.25">
      <c r="A4" s="1339"/>
      <c r="B4" s="1339"/>
      <c r="C4" s="1339"/>
      <c r="D4" s="1339"/>
      <c r="E4" s="1341"/>
      <c r="F4" s="1339"/>
      <c r="G4" s="1339"/>
      <c r="H4" s="1339"/>
      <c r="I4" s="1339"/>
      <c r="J4" s="1339"/>
      <c r="L4" s="1345" t="s">
        <v>1883</v>
      </c>
      <c r="M4" s="1345"/>
      <c r="N4" s="1345"/>
      <c r="O4" s="1345"/>
      <c r="P4" s="1339"/>
    </row>
    <row r="5" spans="1:16" ht="8.25">
      <c r="A5" s="1346"/>
      <c r="B5" s="1347"/>
      <c r="C5" s="1348" t="s">
        <v>1884</v>
      </c>
      <c r="D5" s="1349"/>
      <c r="E5" s="1350"/>
      <c r="F5" s="1348" t="s">
        <v>1885</v>
      </c>
      <c r="G5" s="1349"/>
      <c r="H5" s="1350"/>
      <c r="I5" s="1348" t="s">
        <v>1886</v>
      </c>
      <c r="J5" s="1349"/>
      <c r="K5" s="1349"/>
      <c r="L5" s="1348" t="s">
        <v>1887</v>
      </c>
      <c r="M5" s="1349"/>
      <c r="N5" s="1349"/>
      <c r="O5" s="1350"/>
      <c r="P5" s="1339"/>
    </row>
    <row r="6" spans="1:16" ht="8.25">
      <c r="A6" s="1351" t="s">
        <v>1888</v>
      </c>
      <c r="B6" s="1352" t="s">
        <v>1889</v>
      </c>
      <c r="C6" s="1353" t="s">
        <v>1890</v>
      </c>
      <c r="D6" s="1354"/>
      <c r="E6" s="1355"/>
      <c r="F6" s="1353" t="s">
        <v>1891</v>
      </c>
      <c r="G6" s="1354"/>
      <c r="H6" s="1355"/>
      <c r="I6" s="1353" t="s">
        <v>1892</v>
      </c>
      <c r="J6" s="1354"/>
      <c r="K6" s="1354"/>
      <c r="L6" s="1353" t="s">
        <v>1893</v>
      </c>
      <c r="M6" s="1354"/>
      <c r="N6" s="1354"/>
      <c r="O6" s="1355"/>
      <c r="P6" s="1339"/>
    </row>
    <row r="7" spans="1:16" ht="8.25">
      <c r="A7" s="1351" t="s">
        <v>1894</v>
      </c>
      <c r="B7" s="1352" t="s">
        <v>1895</v>
      </c>
      <c r="C7" s="1356"/>
      <c r="D7" s="1357"/>
      <c r="E7" s="1358"/>
      <c r="F7" s="1356"/>
      <c r="G7" s="1357"/>
      <c r="H7" s="1357"/>
      <c r="I7" s="1356"/>
      <c r="J7" s="1357"/>
      <c r="K7" s="1359"/>
      <c r="L7" s="1360"/>
      <c r="M7" s="1345"/>
      <c r="N7" s="1345"/>
      <c r="O7" s="1361"/>
      <c r="P7" s="1339"/>
    </row>
    <row r="8" spans="1:16" ht="8.25">
      <c r="A8" s="1351" t="s">
        <v>628</v>
      </c>
      <c r="B8" s="1362"/>
      <c r="C8" s="1363">
        <v>2011</v>
      </c>
      <c r="D8" s="1364">
        <v>2012</v>
      </c>
      <c r="E8" s="1364">
        <v>2012</v>
      </c>
      <c r="F8" s="1363">
        <v>2011</v>
      </c>
      <c r="G8" s="1364">
        <v>2012</v>
      </c>
      <c r="H8" s="1364">
        <v>2012</v>
      </c>
      <c r="I8" s="1363">
        <v>2011</v>
      </c>
      <c r="J8" s="1364">
        <v>2012</v>
      </c>
      <c r="K8" s="1364">
        <v>2012</v>
      </c>
      <c r="L8" s="1363">
        <v>2011</v>
      </c>
      <c r="M8" s="1364">
        <v>2012</v>
      </c>
      <c r="N8" s="1365">
        <v>2012</v>
      </c>
      <c r="O8" s="1366"/>
      <c r="P8" s="1339"/>
    </row>
    <row r="9" spans="1:16" ht="8.25">
      <c r="A9" s="1367"/>
      <c r="B9" s="1368"/>
      <c r="C9" s="1369" t="s">
        <v>1295</v>
      </c>
      <c r="D9" s="1369" t="s">
        <v>1896</v>
      </c>
      <c r="E9" s="1369" t="s">
        <v>1295</v>
      </c>
      <c r="F9" s="1369" t="s">
        <v>1295</v>
      </c>
      <c r="G9" s="1369" t="s">
        <v>1896</v>
      </c>
      <c r="H9" s="1369" t="s">
        <v>1295</v>
      </c>
      <c r="I9" s="1369" t="s">
        <v>1295</v>
      </c>
      <c r="J9" s="1369" t="s">
        <v>1896</v>
      </c>
      <c r="K9" s="1369" t="s">
        <v>1295</v>
      </c>
      <c r="L9" s="1369" t="s">
        <v>1295</v>
      </c>
      <c r="M9" s="1369" t="s">
        <v>1896</v>
      </c>
      <c r="N9" s="1370" t="s">
        <v>1295</v>
      </c>
      <c r="O9" s="1371"/>
      <c r="P9" s="1339"/>
    </row>
    <row r="10" spans="1:16" ht="8.25">
      <c r="A10" s="1372"/>
      <c r="B10" s="1373"/>
      <c r="C10" s="1372"/>
      <c r="D10" s="1374"/>
      <c r="E10" s="1374"/>
      <c r="F10" s="1372"/>
      <c r="G10" s="1374"/>
      <c r="H10" s="1374"/>
      <c r="I10" s="1372"/>
      <c r="J10" s="1375"/>
      <c r="K10" s="1375"/>
      <c r="L10" s="1372"/>
      <c r="M10" s="1376"/>
      <c r="N10" s="1377"/>
      <c r="O10" s="1378"/>
      <c r="P10" s="1339"/>
    </row>
    <row r="11" spans="1:16" ht="8.25">
      <c r="A11" s="1379" t="s">
        <v>42</v>
      </c>
      <c r="B11" s="1380" t="s">
        <v>1897</v>
      </c>
      <c r="C11" s="1133">
        <v>6.9</v>
      </c>
      <c r="D11" s="1133">
        <v>1.7</v>
      </c>
      <c r="E11" s="1133">
        <v>9.3</v>
      </c>
      <c r="F11" s="1133">
        <v>22</v>
      </c>
      <c r="G11" s="1133">
        <v>15</v>
      </c>
      <c r="H11" s="1133">
        <v>24</v>
      </c>
      <c r="I11" s="1133">
        <v>-12</v>
      </c>
      <c r="J11" s="1133">
        <v>-14</v>
      </c>
      <c r="K11" s="1133">
        <v>-9</v>
      </c>
      <c r="L11" s="1133">
        <v>11.6</v>
      </c>
      <c r="M11" s="1381">
        <v>6.3</v>
      </c>
      <c r="N11" s="1382">
        <v>12</v>
      </c>
      <c r="O11" s="1383"/>
      <c r="P11" s="1339"/>
    </row>
    <row r="12" spans="1:16" ht="8.25">
      <c r="A12" s="1339" t="s">
        <v>548</v>
      </c>
      <c r="B12" s="1380" t="s">
        <v>1898</v>
      </c>
      <c r="C12" s="1133">
        <v>6</v>
      </c>
      <c r="D12" s="1133">
        <v>1.9</v>
      </c>
      <c r="E12" s="1133">
        <v>8.8</v>
      </c>
      <c r="F12" s="1133">
        <v>19</v>
      </c>
      <c r="G12" s="1133">
        <v>15</v>
      </c>
      <c r="H12" s="1133">
        <v>23</v>
      </c>
      <c r="I12" s="1133">
        <v>-13</v>
      </c>
      <c r="J12" s="1133">
        <v>-10</v>
      </c>
      <c r="K12" s="1133">
        <v>-8</v>
      </c>
      <c r="L12" s="1133">
        <v>1.1</v>
      </c>
      <c r="M12" s="1381">
        <v>7</v>
      </c>
      <c r="N12" s="1384">
        <v>0.7</v>
      </c>
      <c r="O12" s="1371"/>
      <c r="P12" s="1339"/>
    </row>
    <row r="13" spans="1:16" ht="8.25">
      <c r="A13" s="1339" t="s">
        <v>43</v>
      </c>
      <c r="B13" s="1380" t="s">
        <v>1899</v>
      </c>
      <c r="C13" s="1133">
        <v>4</v>
      </c>
      <c r="D13" s="1133">
        <v>-0.5</v>
      </c>
      <c r="E13" s="1133">
        <v>6.2</v>
      </c>
      <c r="F13" s="1133">
        <v>21</v>
      </c>
      <c r="G13" s="1133">
        <v>14</v>
      </c>
      <c r="H13" s="1133">
        <v>22</v>
      </c>
      <c r="I13" s="1133">
        <v>-12</v>
      </c>
      <c r="J13" s="1133">
        <v>-21</v>
      </c>
      <c r="K13" s="1133">
        <v>-7</v>
      </c>
      <c r="L13" s="1133">
        <v>9.8</v>
      </c>
      <c r="M13" s="1381">
        <v>15.6</v>
      </c>
      <c r="N13" s="1384">
        <v>5.6</v>
      </c>
      <c r="O13" s="1371"/>
      <c r="P13" s="1339"/>
    </row>
    <row r="14" spans="1:16" ht="8.25">
      <c r="A14" s="1339" t="s">
        <v>1810</v>
      </c>
      <c r="B14" s="1380" t="s">
        <v>1900</v>
      </c>
      <c r="C14" s="1133">
        <v>6.6</v>
      </c>
      <c r="D14" s="1133">
        <v>1.4</v>
      </c>
      <c r="E14" s="1133">
        <v>8.5</v>
      </c>
      <c r="F14" s="1133">
        <v>22</v>
      </c>
      <c r="G14" s="1133">
        <v>16</v>
      </c>
      <c r="H14" s="1133">
        <v>24</v>
      </c>
      <c r="I14" s="1133">
        <v>-14</v>
      </c>
      <c r="J14" s="1133">
        <v>-14</v>
      </c>
      <c r="K14" s="1133">
        <v>-10</v>
      </c>
      <c r="L14" s="1133">
        <v>24.9</v>
      </c>
      <c r="M14" s="1381">
        <v>7.6</v>
      </c>
      <c r="N14" s="1384">
        <v>7.9</v>
      </c>
      <c r="O14" s="1371"/>
      <c r="P14" s="1339"/>
    </row>
    <row r="15" spans="1:16" ht="8.25">
      <c r="A15" s="1339" t="s">
        <v>650</v>
      </c>
      <c r="B15" s="1380" t="s">
        <v>1901</v>
      </c>
      <c r="C15" s="1133">
        <v>6.8</v>
      </c>
      <c r="D15" s="1133">
        <v>2.5</v>
      </c>
      <c r="E15" s="1133">
        <v>9.5</v>
      </c>
      <c r="F15" s="1133">
        <v>25</v>
      </c>
      <c r="G15" s="1133">
        <v>19</v>
      </c>
      <c r="H15" s="1133">
        <v>31</v>
      </c>
      <c r="I15" s="1133">
        <v>-10</v>
      </c>
      <c r="J15" s="1133">
        <v>-16</v>
      </c>
      <c r="K15" s="1133">
        <v>-8</v>
      </c>
      <c r="L15" s="1133">
        <v>37.7</v>
      </c>
      <c r="M15" s="1381">
        <v>3.4</v>
      </c>
      <c r="N15" s="1384">
        <v>5.6</v>
      </c>
      <c r="O15" s="1371"/>
      <c r="P15" s="1339"/>
    </row>
    <row r="16" spans="1:16" ht="8.25">
      <c r="A16" s="1339" t="s">
        <v>493</v>
      </c>
      <c r="B16" s="1380" t="s">
        <v>1902</v>
      </c>
      <c r="C16" s="1133">
        <v>8.1</v>
      </c>
      <c r="D16" s="1133">
        <v>5</v>
      </c>
      <c r="E16" s="1133">
        <v>9.8</v>
      </c>
      <c r="F16" s="1133">
        <v>27</v>
      </c>
      <c r="G16" s="1133">
        <v>17</v>
      </c>
      <c r="H16" s="1133">
        <v>26</v>
      </c>
      <c r="I16" s="1133">
        <v>-8</v>
      </c>
      <c r="J16" s="1133">
        <v>-14</v>
      </c>
      <c r="K16" s="1133">
        <v>-8</v>
      </c>
      <c r="L16" s="1133">
        <v>12</v>
      </c>
      <c r="M16" s="1381">
        <v>1.3</v>
      </c>
      <c r="N16" s="1384">
        <v>2.9</v>
      </c>
      <c r="O16" s="1371"/>
      <c r="P16" s="1339"/>
    </row>
    <row r="17" spans="1:16" ht="8.25">
      <c r="A17" s="1339" t="s">
        <v>18</v>
      </c>
      <c r="B17" s="1380" t="s">
        <v>1903</v>
      </c>
      <c r="C17" s="1133">
        <v>7.9</v>
      </c>
      <c r="D17" s="1133">
        <v>2.7</v>
      </c>
      <c r="E17" s="1133">
        <v>10.1</v>
      </c>
      <c r="F17" s="1133">
        <v>22</v>
      </c>
      <c r="G17" s="1133">
        <v>18</v>
      </c>
      <c r="H17" s="1133">
        <v>24</v>
      </c>
      <c r="I17" s="1133">
        <v>-8</v>
      </c>
      <c r="J17" s="1133">
        <v>-13</v>
      </c>
      <c r="K17" s="1133">
        <v>-5</v>
      </c>
      <c r="L17" s="1133">
        <v>34.6</v>
      </c>
      <c r="M17" s="1381">
        <v>11.5</v>
      </c>
      <c r="N17" s="1384">
        <v>12.6</v>
      </c>
      <c r="O17" s="1371"/>
      <c r="P17" s="1339"/>
    </row>
    <row r="18" spans="1:16" ht="8.25">
      <c r="A18" s="1339" t="s">
        <v>19</v>
      </c>
      <c r="B18" s="1380" t="s">
        <v>1904</v>
      </c>
      <c r="C18" s="1133">
        <v>11.5</v>
      </c>
      <c r="D18" s="1133">
        <v>4.4</v>
      </c>
      <c r="E18" s="1133">
        <v>11.1</v>
      </c>
      <c r="F18" s="1133">
        <v>25</v>
      </c>
      <c r="G18" s="1133">
        <v>17</v>
      </c>
      <c r="H18" s="1133">
        <v>28</v>
      </c>
      <c r="I18" s="1133">
        <v>-7</v>
      </c>
      <c r="J18" s="1133">
        <v>-11</v>
      </c>
      <c r="K18" s="1133">
        <v>-4</v>
      </c>
      <c r="L18" s="1133">
        <v>23.7</v>
      </c>
      <c r="M18" s="1381">
        <v>2.3</v>
      </c>
      <c r="N18" s="1384">
        <v>6.1</v>
      </c>
      <c r="O18" s="1371"/>
      <c r="P18" s="1339"/>
    </row>
    <row r="19" spans="1:16" ht="8.25">
      <c r="A19" s="1339" t="s">
        <v>20</v>
      </c>
      <c r="B19" s="1380" t="s">
        <v>1905</v>
      </c>
      <c r="C19" s="1133">
        <v>9.9</v>
      </c>
      <c r="D19" s="1133">
        <v>5.5</v>
      </c>
      <c r="E19" s="1133">
        <v>11.9</v>
      </c>
      <c r="F19" s="1133">
        <v>26</v>
      </c>
      <c r="G19" s="1133">
        <v>20</v>
      </c>
      <c r="H19" s="1133">
        <v>26</v>
      </c>
      <c r="I19" s="1133">
        <v>-9</v>
      </c>
      <c r="J19" s="1133">
        <v>-11</v>
      </c>
      <c r="K19" s="1133">
        <v>-6</v>
      </c>
      <c r="L19" s="1133">
        <v>27.1</v>
      </c>
      <c r="M19" s="1381">
        <v>1.6</v>
      </c>
      <c r="N19" s="1384">
        <v>3.2</v>
      </c>
      <c r="O19" s="1371"/>
      <c r="P19" s="1339"/>
    </row>
    <row r="20" spans="1:16" ht="8.25">
      <c r="A20" s="1339" t="s">
        <v>465</v>
      </c>
      <c r="B20" s="1380" t="s">
        <v>1906</v>
      </c>
      <c r="C20" s="1133">
        <v>10</v>
      </c>
      <c r="D20" s="1133">
        <v>2.1</v>
      </c>
      <c r="E20" s="1133">
        <v>12.2</v>
      </c>
      <c r="F20" s="1133">
        <v>28</v>
      </c>
      <c r="G20" s="1133">
        <v>20</v>
      </c>
      <c r="H20" s="1133">
        <v>28</v>
      </c>
      <c r="I20" s="1133">
        <v>-9</v>
      </c>
      <c r="J20" s="1133">
        <v>-12</v>
      </c>
      <c r="K20" s="1133">
        <v>-8</v>
      </c>
      <c r="L20" s="1133">
        <v>13.1</v>
      </c>
      <c r="M20" s="1381">
        <v>8.2</v>
      </c>
      <c r="N20" s="1384">
        <v>6.3</v>
      </c>
      <c r="O20" s="1371"/>
      <c r="P20" s="1339"/>
    </row>
    <row r="21" spans="1:16" ht="8.25">
      <c r="A21" s="1339" t="s">
        <v>21</v>
      </c>
      <c r="B21" s="1380" t="s">
        <v>1907</v>
      </c>
      <c r="C21" s="1133">
        <v>9.4</v>
      </c>
      <c r="D21" s="1133">
        <v>5</v>
      </c>
      <c r="E21" s="1133">
        <v>11.9</v>
      </c>
      <c r="F21" s="1133">
        <v>23</v>
      </c>
      <c r="G21" s="1133">
        <v>20</v>
      </c>
      <c r="H21" s="1133">
        <v>28</v>
      </c>
      <c r="I21" s="1133">
        <v>-5</v>
      </c>
      <c r="J21" s="1133">
        <v>-15</v>
      </c>
      <c r="K21" s="1133">
        <v>-6</v>
      </c>
      <c r="L21" s="1133">
        <v>9</v>
      </c>
      <c r="M21" s="1381">
        <v>2.8</v>
      </c>
      <c r="N21" s="1384">
        <v>4.2</v>
      </c>
      <c r="O21" s="1371"/>
      <c r="P21" s="1339"/>
    </row>
    <row r="22" spans="1:16" ht="8.25">
      <c r="A22" s="1339" t="s">
        <v>22</v>
      </c>
      <c r="B22" s="1380" t="s">
        <v>1908</v>
      </c>
      <c r="C22" s="1133">
        <v>11.5</v>
      </c>
      <c r="D22" s="1133">
        <v>6.1</v>
      </c>
      <c r="E22" s="1133">
        <v>13.3</v>
      </c>
      <c r="F22" s="1133">
        <v>25</v>
      </c>
      <c r="G22" s="1133">
        <v>19</v>
      </c>
      <c r="H22" s="1133">
        <v>29</v>
      </c>
      <c r="I22" s="1133">
        <v>-8</v>
      </c>
      <c r="J22" s="1133">
        <v>-9</v>
      </c>
      <c r="K22" s="1133">
        <v>-6</v>
      </c>
      <c r="L22" s="1133">
        <v>11.5</v>
      </c>
      <c r="M22" s="1381">
        <v>3.7</v>
      </c>
      <c r="N22" s="1384">
        <v>3.6</v>
      </c>
      <c r="O22" s="1371"/>
      <c r="P22" s="1339"/>
    </row>
    <row r="23" spans="1:16" ht="8.25">
      <c r="A23" s="1339" t="s">
        <v>38</v>
      </c>
      <c r="B23" s="1380" t="s">
        <v>1909</v>
      </c>
      <c r="C23" s="1133">
        <v>10.4</v>
      </c>
      <c r="D23" s="1133">
        <v>5</v>
      </c>
      <c r="E23" s="1133">
        <v>12.6</v>
      </c>
      <c r="F23" s="1133">
        <v>26</v>
      </c>
      <c r="G23" s="1133">
        <v>18</v>
      </c>
      <c r="H23" s="1133">
        <v>27</v>
      </c>
      <c r="I23" s="1133">
        <v>-9</v>
      </c>
      <c r="J23" s="1133">
        <v>-15</v>
      </c>
      <c r="K23" s="1133">
        <v>-8</v>
      </c>
      <c r="L23" s="1133">
        <v>19.7</v>
      </c>
      <c r="M23" s="1381">
        <v>13.9</v>
      </c>
      <c r="N23" s="1384">
        <v>8.6</v>
      </c>
      <c r="O23" s="1371"/>
      <c r="P23" s="1339"/>
    </row>
    <row r="24" spans="1:16" ht="8.25">
      <c r="A24" s="1339" t="s">
        <v>39</v>
      </c>
      <c r="B24" s="1380" t="s">
        <v>1910</v>
      </c>
      <c r="C24" s="1133">
        <v>6</v>
      </c>
      <c r="D24" s="1133">
        <v>2.8</v>
      </c>
      <c r="E24" s="1133">
        <v>9.9</v>
      </c>
      <c r="F24" s="1133">
        <v>24</v>
      </c>
      <c r="G24" s="1133">
        <v>19</v>
      </c>
      <c r="H24" s="1133">
        <v>26</v>
      </c>
      <c r="I24" s="1133">
        <v>-10</v>
      </c>
      <c r="J24" s="1133">
        <v>-13</v>
      </c>
      <c r="K24" s="1133">
        <v>-7</v>
      </c>
      <c r="L24" s="1133">
        <v>22.6</v>
      </c>
      <c r="M24" s="1381">
        <v>8.2</v>
      </c>
      <c r="N24" s="1384">
        <v>20.8</v>
      </c>
      <c r="O24" s="1371"/>
      <c r="P24" s="1339"/>
    </row>
    <row r="25" spans="1:16" ht="8.25">
      <c r="A25" s="1339" t="s">
        <v>23</v>
      </c>
      <c r="B25" s="1380" t="s">
        <v>1911</v>
      </c>
      <c r="C25" s="1133">
        <v>7.5</v>
      </c>
      <c r="D25" s="1133">
        <v>1.8</v>
      </c>
      <c r="E25" s="1133">
        <v>9.9</v>
      </c>
      <c r="F25" s="1341">
        <v>22</v>
      </c>
      <c r="G25" s="1133">
        <v>16</v>
      </c>
      <c r="H25" s="1133">
        <v>24</v>
      </c>
      <c r="I25" s="1341">
        <v>-13</v>
      </c>
      <c r="J25" s="1133">
        <v>-15</v>
      </c>
      <c r="K25" s="1133">
        <v>-6</v>
      </c>
      <c r="L25" s="1133">
        <v>12.6</v>
      </c>
      <c r="M25" s="1381">
        <v>15.1</v>
      </c>
      <c r="N25" s="1384">
        <v>27.1</v>
      </c>
      <c r="O25" s="1371"/>
      <c r="P25" s="1339"/>
    </row>
    <row r="26" spans="1:16" ht="8.25">
      <c r="A26" s="1339" t="s">
        <v>40</v>
      </c>
      <c r="B26" s="1380" t="s">
        <v>1912</v>
      </c>
      <c r="C26" s="1133">
        <v>7.5</v>
      </c>
      <c r="D26" s="1133">
        <v>3.4</v>
      </c>
      <c r="E26" s="1133">
        <v>10.1</v>
      </c>
      <c r="F26" s="1341">
        <v>24</v>
      </c>
      <c r="G26" s="1133">
        <v>18</v>
      </c>
      <c r="H26" s="1133">
        <v>26</v>
      </c>
      <c r="I26" s="1341">
        <v>-7</v>
      </c>
      <c r="J26" s="1133">
        <v>-12</v>
      </c>
      <c r="K26" s="1133">
        <v>-5</v>
      </c>
      <c r="L26" s="1341">
        <v>32.4</v>
      </c>
      <c r="M26" s="1381">
        <v>8.6</v>
      </c>
      <c r="N26" s="1384">
        <v>30.7</v>
      </c>
      <c r="O26" s="1371"/>
      <c r="P26" s="1339"/>
    </row>
    <row r="27" spans="1:16" ht="8.25">
      <c r="A27" s="1385" t="s">
        <v>24</v>
      </c>
      <c r="B27" s="1386" t="s">
        <v>1913</v>
      </c>
      <c r="C27" s="1387">
        <v>3.7</v>
      </c>
      <c r="D27" s="1387">
        <v>0.6</v>
      </c>
      <c r="E27" s="1387">
        <v>7.8</v>
      </c>
      <c r="F27" s="1387">
        <v>18</v>
      </c>
      <c r="G27" s="1387">
        <v>14</v>
      </c>
      <c r="H27" s="1387">
        <v>24</v>
      </c>
      <c r="I27" s="1387">
        <v>-12</v>
      </c>
      <c r="J27" s="1387">
        <v>-13</v>
      </c>
      <c r="K27" s="1387">
        <v>-7</v>
      </c>
      <c r="L27" s="1387">
        <v>0.7</v>
      </c>
      <c r="M27" s="1388">
        <v>6.9</v>
      </c>
      <c r="N27" s="1389">
        <v>2.5</v>
      </c>
      <c r="O27" s="1378"/>
      <c r="P27" s="1339"/>
    </row>
    <row r="28" spans="1:16" ht="8.25">
      <c r="A28" s="1339"/>
      <c r="B28" s="1339"/>
      <c r="C28" s="1339"/>
      <c r="D28" s="1390"/>
      <c r="E28" s="1390"/>
      <c r="F28" s="1339"/>
      <c r="G28" s="1339"/>
      <c r="H28" s="1390"/>
      <c r="I28" s="1391"/>
      <c r="J28" s="1341"/>
      <c r="K28" s="1341"/>
      <c r="L28" s="1339"/>
      <c r="M28" s="1390"/>
      <c r="N28" s="1390"/>
      <c r="O28" s="1390"/>
      <c r="P28" s="1339"/>
    </row>
    <row r="29" spans="1:16" ht="8.25">
      <c r="A29" s="1339"/>
      <c r="B29" s="1385"/>
      <c r="C29" s="1339"/>
      <c r="D29" s="1339"/>
      <c r="E29" s="1341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90"/>
    </row>
    <row r="30" spans="1:16" ht="8.25">
      <c r="A30" s="1346" t="s">
        <v>1888</v>
      </c>
      <c r="B30" s="1392" t="s">
        <v>1889</v>
      </c>
      <c r="C30" s="1348" t="s">
        <v>1914</v>
      </c>
      <c r="D30" s="1349"/>
      <c r="E30" s="1350"/>
      <c r="F30" s="1348" t="s">
        <v>1915</v>
      </c>
      <c r="G30" s="1349"/>
      <c r="H30" s="1350"/>
      <c r="I30" s="1348" t="s">
        <v>1916</v>
      </c>
      <c r="J30" s="1349"/>
      <c r="K30" s="1349"/>
      <c r="L30" s="1348" t="s">
        <v>1917</v>
      </c>
      <c r="M30" s="1349"/>
      <c r="N30" s="1349"/>
      <c r="O30" s="1350"/>
      <c r="P30" s="1390"/>
    </row>
    <row r="31" spans="1:16" ht="8.25">
      <c r="A31" s="1351" t="s">
        <v>1918</v>
      </c>
      <c r="B31" s="1392" t="s">
        <v>1895</v>
      </c>
      <c r="C31" s="1393"/>
      <c r="D31" s="1394"/>
      <c r="E31" s="1395"/>
      <c r="F31" s="1393" t="s">
        <v>1919</v>
      </c>
      <c r="G31" s="1394"/>
      <c r="H31" s="1395"/>
      <c r="I31" s="1393" t="s">
        <v>1920</v>
      </c>
      <c r="J31" s="1394"/>
      <c r="K31" s="1394"/>
      <c r="L31" s="1396"/>
      <c r="M31" s="1397"/>
      <c r="N31" s="1397"/>
      <c r="O31" s="1398"/>
      <c r="P31" s="1390"/>
    </row>
    <row r="32" spans="1:19" ht="8.25">
      <c r="A32" s="1351" t="s">
        <v>628</v>
      </c>
      <c r="B32" s="1367"/>
      <c r="C32" s="1363">
        <v>2011</v>
      </c>
      <c r="D32" s="1364">
        <v>2012</v>
      </c>
      <c r="E32" s="1364">
        <v>2012</v>
      </c>
      <c r="F32" s="1363">
        <v>2011</v>
      </c>
      <c r="G32" s="1364">
        <v>2012</v>
      </c>
      <c r="H32" s="1364">
        <v>2012</v>
      </c>
      <c r="I32" s="1363">
        <v>2011</v>
      </c>
      <c r="J32" s="1364">
        <v>2012</v>
      </c>
      <c r="K32" s="1364">
        <v>2012</v>
      </c>
      <c r="L32" s="1363">
        <v>2011</v>
      </c>
      <c r="M32" s="1364">
        <v>2012</v>
      </c>
      <c r="N32" s="1365">
        <v>2012</v>
      </c>
      <c r="O32" s="1366"/>
      <c r="P32" s="1399"/>
      <c r="Q32" s="1390"/>
      <c r="R32" s="1399"/>
      <c r="S32" s="1399"/>
    </row>
    <row r="33" spans="1:19" ht="8.25">
      <c r="A33" s="1351"/>
      <c r="B33" s="1351"/>
      <c r="C33" s="1369" t="s">
        <v>1295</v>
      </c>
      <c r="D33" s="1369" t="s">
        <v>1896</v>
      </c>
      <c r="E33" s="1369" t="s">
        <v>1295</v>
      </c>
      <c r="F33" s="1369" t="s">
        <v>1295</v>
      </c>
      <c r="G33" s="1369" t="s">
        <v>1896</v>
      </c>
      <c r="H33" s="1369" t="s">
        <v>1295</v>
      </c>
      <c r="I33" s="1369" t="s">
        <v>1295</v>
      </c>
      <c r="J33" s="1369" t="s">
        <v>1896</v>
      </c>
      <c r="K33" s="1369" t="s">
        <v>1295</v>
      </c>
      <c r="L33" s="1369" t="s">
        <v>1295</v>
      </c>
      <c r="M33" s="1369" t="s">
        <v>1896</v>
      </c>
      <c r="N33" s="1370" t="s">
        <v>1295</v>
      </c>
      <c r="O33" s="1371"/>
      <c r="P33" s="1390"/>
      <c r="Q33" s="1390"/>
      <c r="R33" s="1399"/>
      <c r="S33" s="1399"/>
    </row>
    <row r="34" spans="1:19" ht="8.25">
      <c r="A34" s="1367"/>
      <c r="B34" s="1372"/>
      <c r="C34" s="1372"/>
      <c r="D34" s="1374"/>
      <c r="E34" s="1374"/>
      <c r="F34" s="1372"/>
      <c r="G34" s="1374"/>
      <c r="H34" s="1374"/>
      <c r="I34" s="1372"/>
      <c r="J34" s="1400"/>
      <c r="K34" s="1400"/>
      <c r="L34" s="1401"/>
      <c r="M34" s="1402"/>
      <c r="N34" s="1360"/>
      <c r="O34" s="1361"/>
      <c r="P34" s="1390"/>
      <c r="Q34" s="1390"/>
      <c r="R34" s="1399"/>
      <c r="S34" s="1399"/>
    </row>
    <row r="35" spans="1:19" ht="8.25">
      <c r="A35" s="1379" t="s">
        <v>42</v>
      </c>
      <c r="B35" s="1403" t="s">
        <v>1897</v>
      </c>
      <c r="C35" s="1343">
        <v>8</v>
      </c>
      <c r="D35" s="1404">
        <v>8</v>
      </c>
      <c r="E35" s="1404">
        <v>11</v>
      </c>
      <c r="F35" s="1390">
        <v>14</v>
      </c>
      <c r="G35" s="1390">
        <v>12</v>
      </c>
      <c r="H35" s="1390">
        <v>12</v>
      </c>
      <c r="I35" s="1390">
        <v>5</v>
      </c>
      <c r="J35" s="1405">
        <v>3</v>
      </c>
      <c r="K35" s="1405">
        <v>2</v>
      </c>
      <c r="L35" s="1390">
        <v>3</v>
      </c>
      <c r="M35" s="1406"/>
      <c r="N35" s="1407">
        <v>2</v>
      </c>
      <c r="O35" s="1408"/>
      <c r="P35" s="1390"/>
      <c r="Q35" s="1409"/>
      <c r="R35" s="1399"/>
      <c r="S35" s="1399"/>
    </row>
    <row r="36" spans="1:19" ht="8.25">
      <c r="A36" s="1339" t="s">
        <v>548</v>
      </c>
      <c r="B36" s="1380" t="s">
        <v>1898</v>
      </c>
      <c r="C36" s="1343">
        <v>8</v>
      </c>
      <c r="D36" s="1404">
        <v>13</v>
      </c>
      <c r="E36" s="1404">
        <v>5</v>
      </c>
      <c r="F36" s="1390">
        <v>9</v>
      </c>
      <c r="G36" s="1390">
        <v>10</v>
      </c>
      <c r="H36" s="1390">
        <v>8</v>
      </c>
      <c r="J36" s="1410">
        <v>1</v>
      </c>
      <c r="K36" s="1410"/>
      <c r="L36" s="1390">
        <v>3</v>
      </c>
      <c r="M36" s="1406"/>
      <c r="N36" s="1411">
        <v>2</v>
      </c>
      <c r="O36" s="1412"/>
      <c r="P36" s="1390"/>
      <c r="Q36" s="1409"/>
      <c r="R36" s="1399"/>
      <c r="S36" s="1399"/>
    </row>
    <row r="37" spans="1:19" ht="8.25">
      <c r="A37" s="1339" t="s">
        <v>43</v>
      </c>
      <c r="B37" s="1380" t="s">
        <v>1899</v>
      </c>
      <c r="C37" s="1343">
        <v>10</v>
      </c>
      <c r="D37" s="1404">
        <v>12</v>
      </c>
      <c r="E37" s="1404">
        <v>9</v>
      </c>
      <c r="F37" s="1390">
        <v>10</v>
      </c>
      <c r="G37" s="1390">
        <v>16</v>
      </c>
      <c r="H37" s="1390">
        <v>16</v>
      </c>
      <c r="I37" s="1390">
        <v>1</v>
      </c>
      <c r="J37" s="1410">
        <v>13</v>
      </c>
      <c r="K37" s="1410">
        <v>1</v>
      </c>
      <c r="L37" s="1390">
        <v>2</v>
      </c>
      <c r="M37" s="1406">
        <v>1</v>
      </c>
      <c r="N37" s="1411">
        <v>4</v>
      </c>
      <c r="O37" s="1412"/>
      <c r="P37" s="1390"/>
      <c r="Q37" s="1390"/>
      <c r="R37" s="1399"/>
      <c r="S37" s="1399"/>
    </row>
    <row r="38" spans="1:19" ht="8.25">
      <c r="A38" s="1339" t="s">
        <v>1810</v>
      </c>
      <c r="B38" s="1380" t="s">
        <v>1900</v>
      </c>
      <c r="C38" s="1343">
        <v>12</v>
      </c>
      <c r="D38" s="1404">
        <v>11</v>
      </c>
      <c r="E38" s="1404">
        <v>12</v>
      </c>
      <c r="F38" s="1390">
        <v>9</v>
      </c>
      <c r="G38" s="1390">
        <v>12</v>
      </c>
      <c r="H38" s="1390">
        <v>14</v>
      </c>
      <c r="I38" s="1390"/>
      <c r="J38" s="1410">
        <v>5</v>
      </c>
      <c r="K38" s="1410">
        <v>4</v>
      </c>
      <c r="L38" s="1390">
        <v>1</v>
      </c>
      <c r="M38" s="1406"/>
      <c r="N38" s="1411">
        <v>3</v>
      </c>
      <c r="O38" s="1412"/>
      <c r="P38" s="1390"/>
      <c r="Q38" s="1390"/>
      <c r="R38" s="1399"/>
      <c r="S38" s="1399"/>
    </row>
    <row r="39" spans="1:19" ht="8.25">
      <c r="A39" s="1339" t="s">
        <v>650</v>
      </c>
      <c r="B39" s="1380" t="s">
        <v>1901</v>
      </c>
      <c r="C39" s="1343">
        <v>6</v>
      </c>
      <c r="D39" s="1404">
        <v>5</v>
      </c>
      <c r="E39" s="1404">
        <v>5</v>
      </c>
      <c r="F39" s="1390">
        <v>28</v>
      </c>
      <c r="G39" s="1390">
        <v>20</v>
      </c>
      <c r="H39" s="1390">
        <v>24</v>
      </c>
      <c r="I39" s="1390">
        <v>23</v>
      </c>
      <c r="J39" s="1410">
        <v>19</v>
      </c>
      <c r="K39" s="1410">
        <v>10</v>
      </c>
      <c r="L39" s="1390">
        <v>3</v>
      </c>
      <c r="M39" s="1406">
        <v>1</v>
      </c>
      <c r="N39" s="1411">
        <v>3</v>
      </c>
      <c r="O39" s="1412"/>
      <c r="P39" s="1390"/>
      <c r="Q39" s="1390"/>
      <c r="R39" s="1399"/>
      <c r="S39" s="1399"/>
    </row>
    <row r="40" spans="1:19" ht="8.25">
      <c r="A40" s="1339" t="s">
        <v>493</v>
      </c>
      <c r="B40" s="1380" t="s">
        <v>1902</v>
      </c>
      <c r="C40" s="1343">
        <v>9</v>
      </c>
      <c r="D40" s="1404">
        <v>11</v>
      </c>
      <c r="E40" s="1404">
        <v>6</v>
      </c>
      <c r="F40" s="1390">
        <v>12</v>
      </c>
      <c r="G40" s="1390">
        <v>10</v>
      </c>
      <c r="H40" s="1390">
        <v>10</v>
      </c>
      <c r="I40" s="1390">
        <v>3</v>
      </c>
      <c r="J40" s="1410">
        <v>3</v>
      </c>
      <c r="K40" s="1410">
        <v>1</v>
      </c>
      <c r="L40" s="1390">
        <v>5</v>
      </c>
      <c r="M40" s="1406">
        <v>1</v>
      </c>
      <c r="N40" s="1411">
        <v>4</v>
      </c>
      <c r="O40" s="1412"/>
      <c r="P40" s="1390"/>
      <c r="Q40" s="1409"/>
      <c r="R40" s="1399"/>
      <c r="S40" s="1399"/>
    </row>
    <row r="41" spans="1:19" ht="8.25">
      <c r="A41" s="1339" t="s">
        <v>18</v>
      </c>
      <c r="B41" s="1380" t="s">
        <v>1903</v>
      </c>
      <c r="C41" s="1343">
        <v>10</v>
      </c>
      <c r="D41" s="1404">
        <v>10</v>
      </c>
      <c r="E41" s="1404">
        <v>10</v>
      </c>
      <c r="F41" s="1390">
        <v>14</v>
      </c>
      <c r="G41" s="1390">
        <v>14</v>
      </c>
      <c r="H41" s="1390">
        <v>14</v>
      </c>
      <c r="I41" s="1390">
        <v>6</v>
      </c>
      <c r="J41" s="1410">
        <v>15</v>
      </c>
      <c r="K41" s="1410">
        <v>5</v>
      </c>
      <c r="L41" s="1390">
        <v>2</v>
      </c>
      <c r="M41" s="1406">
        <v>1</v>
      </c>
      <c r="N41" s="1411">
        <v>3</v>
      </c>
      <c r="O41" s="1412"/>
      <c r="P41" s="1390"/>
      <c r="Q41" s="1390"/>
      <c r="R41" s="1399"/>
      <c r="S41" s="1399"/>
    </row>
    <row r="42" spans="1:19" ht="8.25">
      <c r="A42" s="1339" t="s">
        <v>19</v>
      </c>
      <c r="B42" s="1380" t="s">
        <v>1904</v>
      </c>
      <c r="C42" s="1343">
        <v>7</v>
      </c>
      <c r="D42" s="1404">
        <v>6</v>
      </c>
      <c r="E42" s="1404">
        <v>4</v>
      </c>
      <c r="F42" s="1390">
        <v>12</v>
      </c>
      <c r="G42" s="1390">
        <v>16</v>
      </c>
      <c r="H42" s="1390">
        <v>14</v>
      </c>
      <c r="I42" s="1390">
        <v>5</v>
      </c>
      <c r="J42" s="1410">
        <v>10</v>
      </c>
      <c r="K42" s="1410">
        <v>7</v>
      </c>
      <c r="L42" s="1390">
        <v>3</v>
      </c>
      <c r="M42" s="1406">
        <v>1</v>
      </c>
      <c r="N42" s="1411">
        <v>2</v>
      </c>
      <c r="O42" s="1412"/>
      <c r="P42" s="1390"/>
      <c r="Q42" s="1390"/>
      <c r="R42" s="1399"/>
      <c r="S42" s="1399"/>
    </row>
    <row r="43" spans="1:15" ht="8.25">
      <c r="A43" s="1339" t="s">
        <v>20</v>
      </c>
      <c r="B43" s="1380" t="s">
        <v>1905</v>
      </c>
      <c r="C43" s="1343">
        <v>8</v>
      </c>
      <c r="D43" s="1404">
        <v>4</v>
      </c>
      <c r="E43" s="1404">
        <v>4</v>
      </c>
      <c r="F43" s="1390">
        <v>16</v>
      </c>
      <c r="G43" s="1390">
        <v>12</v>
      </c>
      <c r="H43" s="1390">
        <v>12</v>
      </c>
      <c r="I43" s="1390">
        <v>12</v>
      </c>
      <c r="J43" s="1410">
        <v>6</v>
      </c>
      <c r="K43" s="1410">
        <v>1</v>
      </c>
      <c r="L43" s="1390">
        <v>4</v>
      </c>
      <c r="M43" s="1406">
        <v>1</v>
      </c>
      <c r="N43" s="1411">
        <v>3</v>
      </c>
      <c r="O43" s="1412"/>
    </row>
    <row r="44" spans="1:15" ht="8.25">
      <c r="A44" s="1339" t="s">
        <v>465</v>
      </c>
      <c r="B44" s="1380" t="s">
        <v>1906</v>
      </c>
      <c r="C44" s="1343">
        <v>9</v>
      </c>
      <c r="D44" s="1404">
        <v>5</v>
      </c>
      <c r="E44" s="1404">
        <v>4</v>
      </c>
      <c r="F44" s="1390">
        <v>14</v>
      </c>
      <c r="G44" s="1390">
        <v>16</v>
      </c>
      <c r="H44" s="1390">
        <v>14</v>
      </c>
      <c r="I44" s="1390">
        <v>5</v>
      </c>
      <c r="J44" s="1410">
        <v>9</v>
      </c>
      <c r="K44" s="1410">
        <v>9</v>
      </c>
      <c r="L44" s="1390">
        <v>4</v>
      </c>
      <c r="M44" s="1406">
        <v>1</v>
      </c>
      <c r="N44" s="1411">
        <v>3</v>
      </c>
      <c r="O44" s="1412"/>
    </row>
    <row r="45" spans="1:15" ht="8.25">
      <c r="A45" s="1339" t="s">
        <v>21</v>
      </c>
      <c r="B45" s="1380" t="s">
        <v>1907</v>
      </c>
      <c r="C45" s="1343">
        <v>5</v>
      </c>
      <c r="D45" s="1404">
        <v>4</v>
      </c>
      <c r="E45" s="1404">
        <v>3</v>
      </c>
      <c r="F45" s="1390">
        <v>12</v>
      </c>
      <c r="G45" s="1390">
        <v>16</v>
      </c>
      <c r="H45" s="1390">
        <v>12</v>
      </c>
      <c r="I45" s="1390">
        <v>2</v>
      </c>
      <c r="J45" s="1410">
        <v>5</v>
      </c>
      <c r="K45" s="1410">
        <v>1</v>
      </c>
      <c r="L45" s="1390">
        <v>7</v>
      </c>
      <c r="M45" s="1406">
        <v>5</v>
      </c>
      <c r="N45" s="1411">
        <v>7</v>
      </c>
      <c r="O45" s="1412"/>
    </row>
    <row r="46" spans="1:15" ht="8.25">
      <c r="A46" s="1339" t="s">
        <v>22</v>
      </c>
      <c r="B46" s="1380" t="s">
        <v>1908</v>
      </c>
      <c r="C46" s="1343">
        <v>8</v>
      </c>
      <c r="D46" s="1404">
        <v>9</v>
      </c>
      <c r="E46" s="1404">
        <v>8</v>
      </c>
      <c r="F46" s="1390">
        <v>14</v>
      </c>
      <c r="G46" s="1390">
        <v>20</v>
      </c>
      <c r="H46" s="1390">
        <v>16</v>
      </c>
      <c r="I46" s="1390">
        <v>3</v>
      </c>
      <c r="J46" s="1410">
        <v>6</v>
      </c>
      <c r="K46" s="1410">
        <v>4</v>
      </c>
      <c r="L46" s="1390">
        <v>4</v>
      </c>
      <c r="M46" s="1406">
        <v>1</v>
      </c>
      <c r="N46" s="1411">
        <v>4</v>
      </c>
      <c r="O46" s="1412"/>
    </row>
    <row r="47" spans="1:15" ht="8.25">
      <c r="A47" s="1339" t="s">
        <v>38</v>
      </c>
      <c r="B47" s="1380" t="s">
        <v>1909</v>
      </c>
      <c r="C47" s="1343">
        <v>10</v>
      </c>
      <c r="D47" s="1404">
        <v>8</v>
      </c>
      <c r="E47" s="1404">
        <v>8</v>
      </c>
      <c r="F47" s="1390">
        <v>18</v>
      </c>
      <c r="G47" s="1390">
        <v>17</v>
      </c>
      <c r="H47" s="1390">
        <v>16</v>
      </c>
      <c r="I47" s="1390">
        <v>4</v>
      </c>
      <c r="J47" s="1410">
        <v>7</v>
      </c>
      <c r="K47" s="1410">
        <v>3</v>
      </c>
      <c r="L47" s="1390">
        <v>6</v>
      </c>
      <c r="M47" s="1406">
        <v>2</v>
      </c>
      <c r="N47" s="1411">
        <v>7</v>
      </c>
      <c r="O47" s="1412"/>
    </row>
    <row r="48" spans="1:15" ht="8.25">
      <c r="A48" s="1339" t="s">
        <v>39</v>
      </c>
      <c r="B48" s="1380" t="s">
        <v>1910</v>
      </c>
      <c r="C48" s="1413">
        <v>11</v>
      </c>
      <c r="D48" s="1404">
        <v>8</v>
      </c>
      <c r="E48" s="1404">
        <v>9</v>
      </c>
      <c r="F48" s="1390">
        <v>25</v>
      </c>
      <c r="G48" s="1390">
        <v>16</v>
      </c>
      <c r="H48" s="1390">
        <v>25</v>
      </c>
      <c r="I48" s="1390">
        <v>18</v>
      </c>
      <c r="J48" s="1410">
        <v>14</v>
      </c>
      <c r="K48" s="1410">
        <v>17</v>
      </c>
      <c r="L48" s="1390">
        <v>5</v>
      </c>
      <c r="M48" s="1406">
        <v>1</v>
      </c>
      <c r="N48" s="1411">
        <v>6</v>
      </c>
      <c r="O48" s="1412"/>
    </row>
    <row r="49" spans="1:16" ht="8.25">
      <c r="A49" s="1339" t="s">
        <v>23</v>
      </c>
      <c r="B49" s="1380" t="s">
        <v>1911</v>
      </c>
      <c r="C49" s="1343">
        <v>4</v>
      </c>
      <c r="D49" s="1404">
        <v>4</v>
      </c>
      <c r="E49" s="1404">
        <v>5</v>
      </c>
      <c r="F49" s="1390">
        <v>14</v>
      </c>
      <c r="G49" s="1390">
        <v>16</v>
      </c>
      <c r="H49" s="1390">
        <v>12</v>
      </c>
      <c r="I49" s="1390">
        <v>6</v>
      </c>
      <c r="J49" s="1410">
        <v>15</v>
      </c>
      <c r="K49" s="1410">
        <v>4</v>
      </c>
      <c r="L49" s="1390">
        <v>4</v>
      </c>
      <c r="M49" s="1406">
        <v>2</v>
      </c>
      <c r="N49" s="1411">
        <v>4</v>
      </c>
      <c r="O49" s="1412"/>
      <c r="P49" s="1339"/>
    </row>
    <row r="50" spans="1:16" ht="8.25">
      <c r="A50" s="1339" t="s">
        <v>40</v>
      </c>
      <c r="B50" s="1380" t="s">
        <v>1912</v>
      </c>
      <c r="C50" s="1343">
        <v>15</v>
      </c>
      <c r="D50" s="1404">
        <v>8</v>
      </c>
      <c r="E50" s="1404">
        <v>15</v>
      </c>
      <c r="F50" s="1339">
        <v>22</v>
      </c>
      <c r="G50" s="1339">
        <v>16</v>
      </c>
      <c r="H50" s="1339">
        <v>22</v>
      </c>
      <c r="I50" s="1390">
        <v>12</v>
      </c>
      <c r="J50" s="1410">
        <v>18</v>
      </c>
      <c r="K50" s="1410">
        <v>13</v>
      </c>
      <c r="L50" s="1339">
        <v>5</v>
      </c>
      <c r="M50" s="1406">
        <v>2</v>
      </c>
      <c r="N50" s="1411">
        <v>5</v>
      </c>
      <c r="O50" s="1412"/>
      <c r="P50" s="1339"/>
    </row>
    <row r="51" spans="1:16" ht="8.25">
      <c r="A51" s="1385" t="s">
        <v>24</v>
      </c>
      <c r="B51" s="1386" t="s">
        <v>1913</v>
      </c>
      <c r="C51" s="1414">
        <v>4</v>
      </c>
      <c r="D51" s="1415">
        <v>4</v>
      </c>
      <c r="E51" s="1415">
        <v>3</v>
      </c>
      <c r="F51" s="1385">
        <v>7</v>
      </c>
      <c r="G51" s="1385">
        <v>14</v>
      </c>
      <c r="H51" s="1385">
        <v>10</v>
      </c>
      <c r="I51" s="1385"/>
      <c r="J51" s="1414">
        <v>1</v>
      </c>
      <c r="K51" s="1414">
        <v>1</v>
      </c>
      <c r="L51" s="1385">
        <v>0</v>
      </c>
      <c r="M51" s="1416"/>
      <c r="N51" s="1345">
        <v>1</v>
      </c>
      <c r="O51" s="1361"/>
      <c r="P51" s="1339"/>
    </row>
    <row r="52" spans="1:16" ht="8.25">
      <c r="A52" s="1390"/>
      <c r="B52" s="1390"/>
      <c r="C52" s="1390"/>
      <c r="D52" s="1390"/>
      <c r="E52" s="1133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39"/>
    </row>
    <row r="53" spans="1:16" ht="8.25">
      <c r="A53" s="1390"/>
      <c r="B53" s="1390"/>
      <c r="C53" s="1390"/>
      <c r="D53" s="1390"/>
      <c r="E53" s="1133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39"/>
    </row>
    <row r="54" spans="1:16" ht="8.25">
      <c r="A54" s="1390"/>
      <c r="B54" s="1390"/>
      <c r="C54" s="1390"/>
      <c r="D54" s="1390"/>
      <c r="E54" s="1133"/>
      <c r="F54" s="1390"/>
      <c r="G54" s="1390"/>
      <c r="H54" s="1390"/>
      <c r="I54" s="1390"/>
      <c r="J54" s="1390"/>
      <c r="K54" s="1390"/>
      <c r="L54" s="1390"/>
      <c r="M54" s="1390"/>
      <c r="N54" s="1390"/>
      <c r="O54" s="1390"/>
      <c r="P54" s="1339"/>
    </row>
    <row r="55" spans="1:16" ht="8.25">
      <c r="A55" s="1390"/>
      <c r="B55" s="1390"/>
      <c r="C55" s="1390"/>
      <c r="D55" s="1390"/>
      <c r="E55" s="1133"/>
      <c r="F55" s="1390"/>
      <c r="G55" s="1390"/>
      <c r="H55" s="1390"/>
      <c r="I55" s="1390"/>
      <c r="J55" s="1390"/>
      <c r="K55" s="1390"/>
      <c r="L55" s="1390"/>
      <c r="M55" s="1390"/>
      <c r="N55" s="1390"/>
      <c r="O55" s="1390"/>
      <c r="P55" s="1339"/>
    </row>
  </sheetData>
  <sheetProtection/>
  <mergeCells count="57">
    <mergeCell ref="N47:O47"/>
    <mergeCell ref="N48:O48"/>
    <mergeCell ref="N49:O49"/>
    <mergeCell ref="N50:O50"/>
    <mergeCell ref="N51:O51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C31:E31"/>
    <mergeCell ref="F31:H31"/>
    <mergeCell ref="I31:K31"/>
    <mergeCell ref="N32:O32"/>
    <mergeCell ref="N33:O33"/>
    <mergeCell ref="N34:O34"/>
    <mergeCell ref="N25:O25"/>
    <mergeCell ref="N26:O26"/>
    <mergeCell ref="N27:O27"/>
    <mergeCell ref="C30:E30"/>
    <mergeCell ref="F30:H30"/>
    <mergeCell ref="I30:K30"/>
    <mergeCell ref="L30:O30"/>
    <mergeCell ref="N19:O19"/>
    <mergeCell ref="N20:O20"/>
    <mergeCell ref="N21:O21"/>
    <mergeCell ref="N22:O22"/>
    <mergeCell ref="N23:O23"/>
    <mergeCell ref="N24:O24"/>
    <mergeCell ref="N13:O13"/>
    <mergeCell ref="N14:O14"/>
    <mergeCell ref="N15:O15"/>
    <mergeCell ref="N16:O16"/>
    <mergeCell ref="N17:O17"/>
    <mergeCell ref="N18:O18"/>
    <mergeCell ref="L7:O7"/>
    <mergeCell ref="N8:O8"/>
    <mergeCell ref="N9:O9"/>
    <mergeCell ref="N10:O10"/>
    <mergeCell ref="N11:O11"/>
    <mergeCell ref="N12:O12"/>
    <mergeCell ref="L4:O4"/>
    <mergeCell ref="C5:E5"/>
    <mergeCell ref="F5:H5"/>
    <mergeCell ref="I5:K5"/>
    <mergeCell ref="L5:O5"/>
    <mergeCell ref="C6:E6"/>
    <mergeCell ref="F6:H6"/>
    <mergeCell ref="I6:K6"/>
    <mergeCell ref="L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8"/>
  <sheetViews>
    <sheetView zoomScale="120" zoomScaleNormal="120" zoomScalePageLayoutView="0" workbookViewId="0" topLeftCell="A20">
      <selection activeCell="D38" sqref="D37:D38"/>
    </sheetView>
  </sheetViews>
  <sheetFormatPr defaultColWidth="9.00390625" defaultRowHeight="12.75"/>
  <cols>
    <col min="1" max="2" width="2.375" style="68" customWidth="1"/>
    <col min="3" max="3" width="17.25390625" style="68" customWidth="1"/>
    <col min="4" max="4" width="17.875" style="68" customWidth="1"/>
    <col min="5" max="5" width="7.75390625" style="68" customWidth="1"/>
    <col min="6" max="6" width="7.25390625" style="68" customWidth="1"/>
    <col min="7" max="7" width="6.875" style="68" customWidth="1"/>
    <col min="8" max="8" width="7.125" style="68" customWidth="1"/>
    <col min="9" max="11" width="7.375" style="68" customWidth="1"/>
    <col min="12" max="12" width="9.75390625" style="68" customWidth="1"/>
    <col min="13" max="13" width="9.375" style="68" customWidth="1"/>
    <col min="14" max="14" width="9.875" style="68" customWidth="1"/>
    <col min="15" max="15" width="10.625" style="68" customWidth="1"/>
    <col min="16" max="16" width="9.875" style="68" customWidth="1"/>
    <col min="17" max="17" width="11.00390625" style="68" customWidth="1"/>
    <col min="18" max="18" width="14.125" style="68" customWidth="1"/>
    <col min="19" max="19" width="15.25390625" style="68" customWidth="1"/>
    <col min="20" max="20" width="7.375" style="68" customWidth="1"/>
    <col min="21" max="21" width="9.125" style="68" customWidth="1"/>
    <col min="22" max="22" width="6.125" style="68" customWidth="1"/>
    <col min="23" max="23" width="8.875" style="68" customWidth="1"/>
    <col min="24" max="25" width="8.75390625" style="68" customWidth="1"/>
    <col min="26" max="26" width="9.125" style="68" customWidth="1"/>
    <col min="27" max="27" width="7.75390625" style="68" customWidth="1"/>
    <col min="28" max="28" width="6.75390625" style="68" customWidth="1"/>
    <col min="29" max="29" width="9.00390625" style="68" customWidth="1"/>
    <col min="30" max="30" width="8.875" style="68" customWidth="1"/>
    <col min="31" max="31" width="9.375" style="68" customWidth="1"/>
    <col min="32" max="32" width="10.875" style="68" customWidth="1"/>
    <col min="33" max="33" width="10.25390625" style="68" customWidth="1"/>
    <col min="34" max="35" width="9.75390625" style="68" customWidth="1"/>
    <col min="36" max="16384" width="9.125" style="68" customWidth="1"/>
  </cols>
  <sheetData>
    <row r="1" spans="1:17" ht="10.5">
      <c r="A1" s="90"/>
      <c r="B1" s="90"/>
      <c r="C1" s="49"/>
      <c r="D1" s="49"/>
      <c r="E1" s="222" t="s">
        <v>896</v>
      </c>
      <c r="F1" s="226"/>
      <c r="G1" s="226"/>
      <c r="H1" s="226"/>
      <c r="I1" s="226"/>
      <c r="J1" s="226"/>
      <c r="K1" s="226"/>
      <c r="L1" s="226"/>
      <c r="M1" s="226"/>
      <c r="N1" s="226"/>
      <c r="O1" s="49"/>
      <c r="P1" s="49"/>
      <c r="Q1" s="58"/>
    </row>
    <row r="2" spans="1:17" ht="10.5">
      <c r="A2" s="90"/>
      <c r="B2" s="90"/>
      <c r="C2" s="49"/>
      <c r="D2" s="49"/>
      <c r="E2" s="305" t="s">
        <v>897</v>
      </c>
      <c r="F2" s="174"/>
      <c r="G2" s="174"/>
      <c r="H2" s="174"/>
      <c r="I2" s="174"/>
      <c r="J2" s="174"/>
      <c r="K2" s="174"/>
      <c r="L2" s="226"/>
      <c r="M2" s="226"/>
      <c r="N2" s="226"/>
      <c r="O2" s="49"/>
      <c r="P2" s="49"/>
      <c r="Q2" s="58"/>
    </row>
    <row r="3" spans="1:33" ht="9" customHeight="1">
      <c r="A3" s="93"/>
      <c r="B3" s="93"/>
      <c r="C3" s="49"/>
      <c r="D3" s="50"/>
      <c r="E3" s="49"/>
      <c r="F3" s="50"/>
      <c r="G3" s="49"/>
      <c r="H3" s="49"/>
      <c r="I3" s="49"/>
      <c r="J3" s="49"/>
      <c r="K3" s="49"/>
      <c r="L3" s="49"/>
      <c r="M3" s="49"/>
      <c r="N3" s="49"/>
      <c r="O3" s="50"/>
      <c r="P3" s="49"/>
      <c r="Q3" s="58"/>
      <c r="AG3"/>
    </row>
    <row r="4" spans="1:33" ht="9.75" customHeight="1">
      <c r="A4" s="110"/>
      <c r="B4" s="110"/>
      <c r="C4" s="396" t="s">
        <v>345</v>
      </c>
      <c r="D4" s="397" t="s">
        <v>186</v>
      </c>
      <c r="E4" s="366" t="s">
        <v>46</v>
      </c>
      <c r="F4" s="375" t="s">
        <v>187</v>
      </c>
      <c r="G4" s="811" t="s">
        <v>812</v>
      </c>
      <c r="H4" s="812"/>
      <c r="I4" s="812"/>
      <c r="J4" s="812"/>
      <c r="K4" s="812"/>
      <c r="L4" s="812"/>
      <c r="M4" s="812"/>
      <c r="N4" s="813"/>
      <c r="O4" s="398"/>
      <c r="P4" s="53"/>
      <c r="Q4" s="399"/>
      <c r="AG4" s="76"/>
    </row>
    <row r="5" spans="1:33" ht="10.5" customHeight="1">
      <c r="A5" s="93"/>
      <c r="B5" s="93"/>
      <c r="C5" s="400" t="s">
        <v>515</v>
      </c>
      <c r="D5" s="397" t="s">
        <v>346</v>
      </c>
      <c r="E5" s="374" t="s">
        <v>185</v>
      </c>
      <c r="F5" s="375" t="s">
        <v>188</v>
      </c>
      <c r="G5" s="368">
        <v>2005</v>
      </c>
      <c r="H5" s="345">
        <v>2006</v>
      </c>
      <c r="I5" s="345">
        <v>2007</v>
      </c>
      <c r="J5" s="345">
        <v>2008</v>
      </c>
      <c r="K5" s="345">
        <v>2009</v>
      </c>
      <c r="L5" s="345">
        <v>2010</v>
      </c>
      <c r="M5" s="345">
        <v>2011</v>
      </c>
      <c r="N5" s="345">
        <v>2012</v>
      </c>
      <c r="O5" s="343" t="s">
        <v>846</v>
      </c>
      <c r="P5" s="373" t="s">
        <v>848</v>
      </c>
      <c r="Q5" s="329" t="s">
        <v>847</v>
      </c>
      <c r="AG5" s="76"/>
    </row>
    <row r="6" spans="1:33" ht="9.75" customHeight="1">
      <c r="A6" s="93"/>
      <c r="B6" s="93"/>
      <c r="C6" s="50"/>
      <c r="D6" s="401"/>
      <c r="E6" s="133"/>
      <c r="F6" s="376"/>
      <c r="G6" s="402" t="s">
        <v>898</v>
      </c>
      <c r="H6" s="402" t="s">
        <v>898</v>
      </c>
      <c r="I6" s="402" t="s">
        <v>898</v>
      </c>
      <c r="J6" s="402" t="s">
        <v>898</v>
      </c>
      <c r="K6" s="402" t="s">
        <v>898</v>
      </c>
      <c r="L6" s="402" t="s">
        <v>898</v>
      </c>
      <c r="M6" s="402" t="s">
        <v>898</v>
      </c>
      <c r="N6" s="402" t="s">
        <v>898</v>
      </c>
      <c r="O6" s="363"/>
      <c r="P6" s="133"/>
      <c r="Q6" s="403"/>
      <c r="AG6" s="76"/>
    </row>
    <row r="7" spans="1:17" ht="9" customHeight="1">
      <c r="A7" s="134"/>
      <c r="B7" s="134"/>
      <c r="C7" s="49" t="s">
        <v>664</v>
      </c>
      <c r="D7" s="51" t="s">
        <v>665</v>
      </c>
      <c r="E7" s="242" t="s">
        <v>218</v>
      </c>
      <c r="F7" s="51" t="s">
        <v>215</v>
      </c>
      <c r="G7" s="89">
        <v>36</v>
      </c>
      <c r="H7" s="89">
        <v>23.7</v>
      </c>
      <c r="I7" s="89">
        <v>25.1</v>
      </c>
      <c r="J7" s="89">
        <v>23.8</v>
      </c>
      <c r="K7" s="89">
        <v>25.1</v>
      </c>
      <c r="L7" s="89">
        <v>25.5</v>
      </c>
      <c r="M7" s="89">
        <v>25.6</v>
      </c>
      <c r="N7" s="89">
        <v>25.9</v>
      </c>
      <c r="O7" s="89">
        <f>N7/K7*100</f>
        <v>103.18725099601593</v>
      </c>
      <c r="P7" s="89">
        <f>N7/L7*100</f>
        <v>101.56862745098039</v>
      </c>
      <c r="Q7" s="63">
        <f>N7/M7*100</f>
        <v>101.17187499999997</v>
      </c>
    </row>
    <row r="8" spans="1:17" ht="10.5">
      <c r="A8" s="134"/>
      <c r="B8" s="134"/>
      <c r="C8" s="49" t="s">
        <v>205</v>
      </c>
      <c r="D8" s="51" t="s">
        <v>666</v>
      </c>
      <c r="E8" s="242" t="s">
        <v>218</v>
      </c>
      <c r="F8" s="51" t="s">
        <v>215</v>
      </c>
      <c r="G8" s="89">
        <v>32.5</v>
      </c>
      <c r="H8" s="89">
        <v>6.4</v>
      </c>
      <c r="I8" s="89">
        <v>7.2</v>
      </c>
      <c r="J8" s="89">
        <v>9.7</v>
      </c>
      <c r="K8" s="89">
        <v>10.2</v>
      </c>
      <c r="L8" s="89">
        <v>11.3</v>
      </c>
      <c r="M8" s="89">
        <v>17.9</v>
      </c>
      <c r="N8" s="89">
        <v>19.5</v>
      </c>
      <c r="O8" s="89">
        <f>N8/K8*100</f>
        <v>191.1764705882353</v>
      </c>
      <c r="P8" s="89">
        <f>N8/L8*100</f>
        <v>172.56637168141592</v>
      </c>
      <c r="Q8" s="63">
        <f>N8/M8*100</f>
        <v>108.93854748603353</v>
      </c>
    </row>
    <row r="9" spans="1:17" ht="10.5">
      <c r="A9" s="134"/>
      <c r="B9" s="134"/>
      <c r="C9" s="49" t="s">
        <v>445</v>
      </c>
      <c r="D9" s="51" t="s">
        <v>723</v>
      </c>
      <c r="E9" s="242" t="s">
        <v>216</v>
      </c>
      <c r="F9" s="51" t="s">
        <v>217</v>
      </c>
      <c r="G9" s="89">
        <v>9.5</v>
      </c>
      <c r="H9" s="89">
        <v>15.9</v>
      </c>
      <c r="I9" s="89">
        <v>16.9</v>
      </c>
      <c r="J9" s="89">
        <v>8.5</v>
      </c>
      <c r="K9" s="89">
        <v>7.5</v>
      </c>
      <c r="L9" s="89">
        <v>10.2</v>
      </c>
      <c r="M9" s="89">
        <v>8.8</v>
      </c>
      <c r="N9" s="89">
        <v>10.1</v>
      </c>
      <c r="O9" s="89">
        <f>N9/K9*100</f>
        <v>134.66666666666666</v>
      </c>
      <c r="P9" s="89">
        <f>N9/L9*100</f>
        <v>99.01960784313727</v>
      </c>
      <c r="Q9" s="63">
        <f>N9/M9*100</f>
        <v>114.77272727272725</v>
      </c>
    </row>
    <row r="10" spans="1:17" ht="9" customHeight="1">
      <c r="A10" s="126"/>
      <c r="B10" s="126"/>
      <c r="C10" s="49" t="s">
        <v>447</v>
      </c>
      <c r="D10" s="51" t="s">
        <v>446</v>
      </c>
      <c r="E10" s="49" t="s">
        <v>216</v>
      </c>
      <c r="F10" s="51" t="s">
        <v>217</v>
      </c>
      <c r="G10" s="89">
        <v>1.2</v>
      </c>
      <c r="H10" s="89">
        <v>2.3</v>
      </c>
      <c r="I10" s="89">
        <v>1.5</v>
      </c>
      <c r="J10" s="89">
        <v>0.6</v>
      </c>
      <c r="K10" s="89">
        <v>0.8</v>
      </c>
      <c r="L10" s="89">
        <v>1</v>
      </c>
      <c r="M10" s="89">
        <v>2</v>
      </c>
      <c r="N10" s="89">
        <v>3.5</v>
      </c>
      <c r="O10" s="89">
        <f>N10/K10*100</f>
        <v>437.5</v>
      </c>
      <c r="P10" s="89"/>
      <c r="Q10" s="63">
        <f>N10/M10*100</f>
        <v>175</v>
      </c>
    </row>
    <row r="11" spans="1:17" ht="10.5" customHeight="1">
      <c r="A11" s="134"/>
      <c r="B11" s="134"/>
      <c r="C11" s="49" t="s">
        <v>544</v>
      </c>
      <c r="D11" s="51" t="s">
        <v>448</v>
      </c>
      <c r="E11" s="49" t="s">
        <v>218</v>
      </c>
      <c r="F11" s="51" t="s">
        <v>215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/>
      <c r="P11" s="89"/>
      <c r="Q11" s="63"/>
    </row>
    <row r="12" spans="1:17" ht="10.5" customHeight="1">
      <c r="A12" s="134"/>
      <c r="B12" s="134"/>
      <c r="C12" s="49" t="s">
        <v>545</v>
      </c>
      <c r="D12" s="51" t="s">
        <v>449</v>
      </c>
      <c r="E12" s="49" t="s">
        <v>218</v>
      </c>
      <c r="F12" s="51" t="s">
        <v>215</v>
      </c>
      <c r="G12" s="89">
        <v>1.5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/>
      <c r="P12" s="89"/>
      <c r="Q12" s="63"/>
    </row>
    <row r="13" spans="1:17" ht="10.5">
      <c r="A13" s="134"/>
      <c r="B13" s="134"/>
      <c r="C13" s="49" t="s">
        <v>2</v>
      </c>
      <c r="D13" s="51" t="s">
        <v>322</v>
      </c>
      <c r="E13" s="49" t="s">
        <v>218</v>
      </c>
      <c r="F13" s="51" t="s">
        <v>215</v>
      </c>
      <c r="G13" s="89"/>
      <c r="H13" s="89"/>
      <c r="I13" s="89"/>
      <c r="J13" s="89"/>
      <c r="K13" s="89"/>
      <c r="L13" s="49"/>
      <c r="M13" s="49"/>
      <c r="N13" s="49"/>
      <c r="O13" s="89"/>
      <c r="P13" s="89"/>
      <c r="Q13" s="63"/>
    </row>
    <row r="14" spans="1:17" ht="9.75" customHeight="1">
      <c r="A14" s="126"/>
      <c r="B14" s="126"/>
      <c r="C14" s="49" t="s">
        <v>297</v>
      </c>
      <c r="D14" s="51" t="s">
        <v>323</v>
      </c>
      <c r="E14" s="49" t="s">
        <v>218</v>
      </c>
      <c r="F14" s="51" t="s">
        <v>215</v>
      </c>
      <c r="G14" s="89"/>
      <c r="H14" s="89"/>
      <c r="I14" s="89"/>
      <c r="J14" s="89"/>
      <c r="K14" s="89"/>
      <c r="L14" s="49"/>
      <c r="M14" s="49"/>
      <c r="N14" s="49"/>
      <c r="O14" s="89"/>
      <c r="P14" s="89"/>
      <c r="Q14" s="63"/>
    </row>
    <row r="15" spans="1:17" ht="9" customHeight="1">
      <c r="A15" s="134"/>
      <c r="B15" s="134"/>
      <c r="C15" s="49" t="s">
        <v>190</v>
      </c>
      <c r="D15" s="51" t="s">
        <v>189</v>
      </c>
      <c r="E15" s="49" t="s">
        <v>813</v>
      </c>
      <c r="F15" s="51" t="s">
        <v>814</v>
      </c>
      <c r="G15" s="89">
        <v>358.6</v>
      </c>
      <c r="H15" s="89">
        <v>221</v>
      </c>
      <c r="I15" s="89">
        <v>533</v>
      </c>
      <c r="J15" s="89">
        <v>381.4</v>
      </c>
      <c r="K15" s="89">
        <v>98.8</v>
      </c>
      <c r="L15" s="89">
        <v>107</v>
      </c>
      <c r="M15" s="89">
        <v>123</v>
      </c>
      <c r="N15" s="89">
        <v>197.5</v>
      </c>
      <c r="O15" s="89">
        <f>N15/K15*100</f>
        <v>199.8987854251012</v>
      </c>
      <c r="P15" s="89">
        <f>N15/L15*100</f>
        <v>184.57943925233644</v>
      </c>
      <c r="Q15" s="63">
        <f>N15/M15*100</f>
        <v>160.5691056910569</v>
      </c>
    </row>
    <row r="16" spans="1:17" ht="10.5">
      <c r="A16" s="134"/>
      <c r="B16" s="134"/>
      <c r="C16" s="49" t="s">
        <v>497</v>
      </c>
      <c r="D16" s="51" t="s">
        <v>498</v>
      </c>
      <c r="E16" s="52" t="s">
        <v>220</v>
      </c>
      <c r="F16" s="326" t="s">
        <v>219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/>
      <c r="P16" s="89"/>
      <c r="Q16" s="63"/>
    </row>
    <row r="17" spans="1:17" ht="10.5">
      <c r="A17" s="134"/>
      <c r="B17" s="134"/>
      <c r="C17" s="49" t="s">
        <v>430</v>
      </c>
      <c r="D17" s="51" t="s">
        <v>499</v>
      </c>
      <c r="E17" s="52" t="s">
        <v>361</v>
      </c>
      <c r="F17" s="326" t="s">
        <v>221</v>
      </c>
      <c r="G17" s="89">
        <v>8.7</v>
      </c>
      <c r="H17" s="89">
        <v>17.1</v>
      </c>
      <c r="I17" s="89">
        <v>3.1</v>
      </c>
      <c r="J17" s="89">
        <v>2.7</v>
      </c>
      <c r="K17" s="89">
        <v>4.4</v>
      </c>
      <c r="L17" s="89">
        <v>0</v>
      </c>
      <c r="M17" s="89">
        <v>0</v>
      </c>
      <c r="N17" s="89">
        <v>0</v>
      </c>
      <c r="O17" s="89">
        <f>N17/K17*100</f>
        <v>0</v>
      </c>
      <c r="P17" s="89"/>
      <c r="Q17" s="63"/>
    </row>
    <row r="18" spans="1:17" ht="10.5">
      <c r="A18" s="134"/>
      <c r="B18" s="134"/>
      <c r="C18" s="49" t="s">
        <v>503</v>
      </c>
      <c r="D18" s="51" t="s">
        <v>500</v>
      </c>
      <c r="E18" s="52" t="s">
        <v>222</v>
      </c>
      <c r="F18" s="326" t="s">
        <v>223</v>
      </c>
      <c r="G18" s="89">
        <v>316.8</v>
      </c>
      <c r="H18" s="89">
        <v>988.1</v>
      </c>
      <c r="I18" s="89">
        <v>450.6</v>
      </c>
      <c r="J18" s="89">
        <v>304.9</v>
      </c>
      <c r="K18" s="89">
        <v>247.1</v>
      </c>
      <c r="L18" s="89">
        <v>194.7</v>
      </c>
      <c r="M18" s="89">
        <v>479.1</v>
      </c>
      <c r="N18" s="89">
        <v>461.8</v>
      </c>
      <c r="O18" s="89">
        <f>N18/K18*100</f>
        <v>186.887899635775</v>
      </c>
      <c r="P18" s="89">
        <f>N18/L18*100</f>
        <v>237.18541345659992</v>
      </c>
      <c r="Q18" s="63">
        <f>N18/M18*100</f>
        <v>96.38906282613233</v>
      </c>
    </row>
    <row r="19" spans="1:17" ht="10.5">
      <c r="A19" s="134"/>
      <c r="B19" s="134"/>
      <c r="C19" s="49" t="s">
        <v>679</v>
      </c>
      <c r="D19" s="51" t="s">
        <v>608</v>
      </c>
      <c r="E19" s="49" t="s">
        <v>680</v>
      </c>
      <c r="F19" s="51" t="s">
        <v>678</v>
      </c>
      <c r="G19" s="89"/>
      <c r="H19" s="89">
        <v>55.2</v>
      </c>
      <c r="I19" s="89">
        <v>63.2</v>
      </c>
      <c r="J19" s="89">
        <v>63.2</v>
      </c>
      <c r="K19" s="89">
        <v>76.1</v>
      </c>
      <c r="L19" s="89">
        <v>87</v>
      </c>
      <c r="M19" s="89">
        <v>94.6</v>
      </c>
      <c r="N19" s="89">
        <v>101.7</v>
      </c>
      <c r="O19" s="89">
        <f>N19/K19*100</f>
        <v>133.63994743758215</v>
      </c>
      <c r="P19" s="89">
        <f>N19/L19*100</f>
        <v>116.89655172413794</v>
      </c>
      <c r="Q19" s="63">
        <f>N19/M19*100</f>
        <v>107.50528541226217</v>
      </c>
    </row>
    <row r="20" spans="1:17" ht="11.25">
      <c r="A20" s="134"/>
      <c r="B20" s="134"/>
      <c r="C20" s="49" t="s">
        <v>508</v>
      </c>
      <c r="D20" s="51" t="s">
        <v>213</v>
      </c>
      <c r="E20" s="49" t="s">
        <v>815</v>
      </c>
      <c r="F20" s="51" t="s">
        <v>816</v>
      </c>
      <c r="G20" s="129"/>
      <c r="H20" s="129"/>
      <c r="I20" s="129"/>
      <c r="J20" s="129"/>
      <c r="K20" s="129"/>
      <c r="L20" s="129"/>
      <c r="M20" s="129"/>
      <c r="N20" s="129"/>
      <c r="O20" s="89"/>
      <c r="P20" s="89"/>
      <c r="Q20" s="63"/>
    </row>
    <row r="21" spans="1:17" ht="8.25" customHeight="1">
      <c r="A21" s="126"/>
      <c r="B21" s="126"/>
      <c r="C21" s="49" t="s">
        <v>670</v>
      </c>
      <c r="D21" s="51" t="s">
        <v>214</v>
      </c>
      <c r="E21" s="49" t="s">
        <v>432</v>
      </c>
      <c r="F21" s="326" t="s">
        <v>433</v>
      </c>
      <c r="G21" s="89">
        <v>6.8</v>
      </c>
      <c r="H21" s="89">
        <v>9.2</v>
      </c>
      <c r="I21" s="89">
        <v>9.4</v>
      </c>
      <c r="J21" s="89">
        <v>10</v>
      </c>
      <c r="K21" s="89">
        <v>10</v>
      </c>
      <c r="L21" s="89">
        <v>10.7</v>
      </c>
      <c r="M21" s="89">
        <v>11.6</v>
      </c>
      <c r="N21" s="89">
        <v>23.4</v>
      </c>
      <c r="O21" s="89">
        <f>N21/K21*100</f>
        <v>234</v>
      </c>
      <c r="P21" s="89">
        <f>N21/L21*100</f>
        <v>218.69158878504672</v>
      </c>
      <c r="Q21" s="63">
        <f>N21/M21*100</f>
        <v>201.72413793103448</v>
      </c>
    </row>
    <row r="22" spans="1:17" ht="9" customHeight="1">
      <c r="A22" s="134"/>
      <c r="B22" s="134"/>
      <c r="C22" s="49" t="s">
        <v>671</v>
      </c>
      <c r="D22" s="51" t="s">
        <v>672</v>
      </c>
      <c r="E22" s="49" t="s">
        <v>673</v>
      </c>
      <c r="F22" s="51" t="s">
        <v>674</v>
      </c>
      <c r="G22" s="118">
        <v>31</v>
      </c>
      <c r="H22" s="118">
        <v>115</v>
      </c>
      <c r="I22" s="118">
        <v>63</v>
      </c>
      <c r="J22" s="118">
        <v>49</v>
      </c>
      <c r="K22" s="118">
        <v>39</v>
      </c>
      <c r="L22" s="118">
        <v>51</v>
      </c>
      <c r="M22" s="118">
        <v>67</v>
      </c>
      <c r="N22" s="118">
        <v>89</v>
      </c>
      <c r="O22" s="89">
        <f>N22/K22*100</f>
        <v>228.2051282051282</v>
      </c>
      <c r="P22" s="89">
        <f>N22/L22*100</f>
        <v>174.50980392156862</v>
      </c>
      <c r="Q22" s="63">
        <f>N22/M22*100</f>
        <v>132.8358208955224</v>
      </c>
    </row>
    <row r="23" spans="1:17" ht="10.5">
      <c r="A23" s="134"/>
      <c r="B23" s="134"/>
      <c r="C23" s="49" t="s">
        <v>675</v>
      </c>
      <c r="D23" s="51" t="s">
        <v>172</v>
      </c>
      <c r="E23" s="49" t="s">
        <v>673</v>
      </c>
      <c r="F23" s="51" t="s">
        <v>674</v>
      </c>
      <c r="G23" s="118">
        <v>49</v>
      </c>
      <c r="H23" s="118">
        <v>55</v>
      </c>
      <c r="I23" s="118">
        <v>69</v>
      </c>
      <c r="J23" s="118">
        <v>45</v>
      </c>
      <c r="K23" s="118">
        <v>67</v>
      </c>
      <c r="L23" s="118">
        <v>51</v>
      </c>
      <c r="M23" s="118">
        <v>97</v>
      </c>
      <c r="N23" s="118">
        <v>105</v>
      </c>
      <c r="O23" s="89">
        <f>N23/K23*100</f>
        <v>156.71641791044777</v>
      </c>
      <c r="P23" s="89">
        <f>N23/L23*100</f>
        <v>205.88235294117646</v>
      </c>
      <c r="Q23" s="63">
        <f>N23/M23*100</f>
        <v>108.24742268041237</v>
      </c>
    </row>
    <row r="24" spans="1:17" ht="10.5">
      <c r="A24" s="90"/>
      <c r="B24" s="90"/>
      <c r="C24" s="49" t="s">
        <v>173</v>
      </c>
      <c r="D24" s="51" t="s">
        <v>74</v>
      </c>
      <c r="E24" s="49" t="s">
        <v>673</v>
      </c>
      <c r="F24" s="51" t="s">
        <v>674</v>
      </c>
      <c r="G24" s="118"/>
      <c r="H24" s="118"/>
      <c r="I24" s="118"/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89"/>
      <c r="P24" s="89"/>
      <c r="Q24" s="63"/>
    </row>
    <row r="25" spans="1:17" ht="10.5">
      <c r="A25" s="134"/>
      <c r="B25" s="134"/>
      <c r="C25" s="49" t="s">
        <v>174</v>
      </c>
      <c r="D25" s="51" t="s">
        <v>175</v>
      </c>
      <c r="E25" s="49" t="s">
        <v>282</v>
      </c>
      <c r="F25" s="51" t="s">
        <v>641</v>
      </c>
      <c r="G25" s="118">
        <v>546</v>
      </c>
      <c r="H25" s="118">
        <v>561</v>
      </c>
      <c r="I25" s="118">
        <v>670</v>
      </c>
      <c r="J25" s="118">
        <v>736</v>
      </c>
      <c r="K25" s="118">
        <v>831</v>
      </c>
      <c r="L25" s="118">
        <v>1095</v>
      </c>
      <c r="M25" s="118">
        <v>1197</v>
      </c>
      <c r="N25" s="118">
        <v>1198</v>
      </c>
      <c r="O25" s="89">
        <f>N25/K25*100</f>
        <v>144.16365824308062</v>
      </c>
      <c r="P25" s="89">
        <f>N25/L25*100</f>
        <v>109.40639269406394</v>
      </c>
      <c r="Q25" s="63">
        <f>N25/M25*100</f>
        <v>100.08354218880535</v>
      </c>
    </row>
    <row r="26" spans="1:17" ht="10.5">
      <c r="A26" s="134"/>
      <c r="B26" s="134"/>
      <c r="C26" s="49" t="s">
        <v>651</v>
      </c>
      <c r="D26" s="51" t="s">
        <v>652</v>
      </c>
      <c r="E26" s="49" t="s">
        <v>282</v>
      </c>
      <c r="F26" s="51" t="s">
        <v>641</v>
      </c>
      <c r="G26" s="89"/>
      <c r="H26" s="89"/>
      <c r="I26" s="89"/>
      <c r="J26" s="89"/>
      <c r="K26" s="89"/>
      <c r="L26" s="118"/>
      <c r="M26" s="118"/>
      <c r="N26" s="118"/>
      <c r="O26" s="89"/>
      <c r="P26" s="89"/>
      <c r="Q26" s="63"/>
    </row>
    <row r="27" spans="1:17" ht="10.5">
      <c r="A27" s="134"/>
      <c r="B27" s="134"/>
      <c r="C27" s="49" t="s">
        <v>653</v>
      </c>
      <c r="D27" s="51" t="s">
        <v>654</v>
      </c>
      <c r="E27" s="49" t="s">
        <v>282</v>
      </c>
      <c r="F27" s="51" t="s">
        <v>641</v>
      </c>
      <c r="G27" s="118"/>
      <c r="H27" s="89"/>
      <c r="I27" s="118">
        <v>16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89"/>
      <c r="P27" s="89"/>
      <c r="Q27" s="63"/>
    </row>
    <row r="28" spans="1:17" ht="9" customHeight="1">
      <c r="A28" s="134"/>
      <c r="B28" s="134"/>
      <c r="C28" s="49" t="s">
        <v>528</v>
      </c>
      <c r="D28" s="51" t="s">
        <v>529</v>
      </c>
      <c r="E28" s="49" t="s">
        <v>282</v>
      </c>
      <c r="F28" s="51" t="s">
        <v>641</v>
      </c>
      <c r="G28" s="118"/>
      <c r="H28" s="89"/>
      <c r="I28" s="89"/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89"/>
      <c r="P28" s="89"/>
      <c r="Q28" s="63"/>
    </row>
    <row r="29" spans="1:17" ht="10.5">
      <c r="A29" s="126"/>
      <c r="B29" s="126"/>
      <c r="C29" s="49" t="s">
        <v>70</v>
      </c>
      <c r="D29" s="51" t="s">
        <v>360</v>
      </c>
      <c r="E29" s="129" t="s">
        <v>256</v>
      </c>
      <c r="F29" s="404" t="s">
        <v>191</v>
      </c>
      <c r="G29" s="89">
        <v>2163.3</v>
      </c>
      <c r="H29" s="89">
        <v>3818.7</v>
      </c>
      <c r="I29" s="89">
        <v>3974.6</v>
      </c>
      <c r="J29" s="89">
        <v>1972</v>
      </c>
      <c r="K29" s="89">
        <v>4526.8</v>
      </c>
      <c r="L29" s="89">
        <v>3922.5</v>
      </c>
      <c r="M29" s="89">
        <v>10538.6</v>
      </c>
      <c r="N29" s="89">
        <v>10192.7</v>
      </c>
      <c r="O29" s="89">
        <f>N29/K29*100</f>
        <v>225.16347088451005</v>
      </c>
      <c r="P29" s="89">
        <f>N29/L29*100</f>
        <v>259.8521351179095</v>
      </c>
      <c r="Q29" s="63">
        <f>N29/M29*100</f>
        <v>96.71778035033117</v>
      </c>
    </row>
    <row r="30" spans="1:17" ht="10.5">
      <c r="A30" s="126"/>
      <c r="B30" s="126"/>
      <c r="C30" s="49" t="s">
        <v>510</v>
      </c>
      <c r="D30" s="51" t="s">
        <v>711</v>
      </c>
      <c r="E30" s="129" t="s">
        <v>256</v>
      </c>
      <c r="F30" s="404" t="s">
        <v>191</v>
      </c>
      <c r="G30" s="89"/>
      <c r="H30" s="89">
        <v>4500</v>
      </c>
      <c r="I30" s="89">
        <v>8695</v>
      </c>
      <c r="J30" s="89">
        <v>7233</v>
      </c>
      <c r="K30" s="89">
        <v>20900</v>
      </c>
      <c r="L30" s="89">
        <v>2200</v>
      </c>
      <c r="M30" s="89">
        <v>4600</v>
      </c>
      <c r="N30" s="89">
        <v>4750</v>
      </c>
      <c r="O30" s="89">
        <f>N30/K30*100</f>
        <v>22.727272727272727</v>
      </c>
      <c r="P30" s="89">
        <f>N30/L30*100</f>
        <v>215.9090909090909</v>
      </c>
      <c r="Q30" s="63">
        <f>N30/M30*100</f>
        <v>103.26086956521738</v>
      </c>
    </row>
    <row r="31" spans="1:17" ht="10.5">
      <c r="A31" s="126"/>
      <c r="B31" s="126"/>
      <c r="C31" s="129" t="s">
        <v>368</v>
      </c>
      <c r="D31" s="404" t="s">
        <v>369</v>
      </c>
      <c r="E31" s="52" t="s">
        <v>218</v>
      </c>
      <c r="F31" s="326" t="s">
        <v>215</v>
      </c>
      <c r="G31" s="126"/>
      <c r="H31" s="126"/>
      <c r="I31" s="134"/>
      <c r="J31" s="134"/>
      <c r="K31" s="134"/>
      <c r="L31" s="89"/>
      <c r="M31" s="89"/>
      <c r="N31" s="89"/>
      <c r="O31" s="89"/>
      <c r="P31" s="89"/>
      <c r="Q31" s="63"/>
    </row>
    <row r="32" spans="1:41" ht="9" customHeight="1">
      <c r="A32" s="126"/>
      <c r="B32" s="126"/>
      <c r="C32" s="129" t="s">
        <v>820</v>
      </c>
      <c r="D32" s="404"/>
      <c r="E32" s="52" t="s">
        <v>361</v>
      </c>
      <c r="F32" s="404" t="s">
        <v>191</v>
      </c>
      <c r="G32" s="52"/>
      <c r="H32" s="52"/>
      <c r="I32" s="52"/>
      <c r="J32" s="89"/>
      <c r="K32" s="89"/>
      <c r="L32" s="89"/>
      <c r="M32" s="89"/>
      <c r="N32" s="89">
        <v>3</v>
      </c>
      <c r="O32" s="89"/>
      <c r="P32" s="89"/>
      <c r="Q32" s="63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1:41" ht="9" customHeight="1">
      <c r="A33" s="126"/>
      <c r="B33" s="126"/>
      <c r="C33" s="129" t="s">
        <v>822</v>
      </c>
      <c r="D33" s="404"/>
      <c r="E33" s="49" t="s">
        <v>815</v>
      </c>
      <c r="F33" s="51" t="s">
        <v>816</v>
      </c>
      <c r="G33" s="52"/>
      <c r="H33" s="129"/>
      <c r="I33" s="52"/>
      <c r="J33" s="52"/>
      <c r="K33" s="118"/>
      <c r="L33" s="118">
        <v>80</v>
      </c>
      <c r="M33" s="118">
        <v>81</v>
      </c>
      <c r="N33" s="118">
        <v>108</v>
      </c>
      <c r="O33" s="89"/>
      <c r="P33" s="89">
        <f>N33/L33*100</f>
        <v>135</v>
      </c>
      <c r="Q33" s="63">
        <f>N33/M33*100</f>
        <v>133.33333333333331</v>
      </c>
      <c r="AG33" s="76"/>
      <c r="AH33" s="76"/>
      <c r="AI33" s="76"/>
      <c r="AJ33" s="76"/>
      <c r="AK33" s="76"/>
      <c r="AL33" s="76"/>
      <c r="AM33" s="76"/>
      <c r="AN33" s="76"/>
      <c r="AO33" s="76"/>
    </row>
    <row r="34" spans="1:41" ht="9" customHeight="1">
      <c r="A34" s="126"/>
      <c r="B34" s="126"/>
      <c r="C34" s="129"/>
      <c r="D34" s="404"/>
      <c r="E34" s="52"/>
      <c r="F34" s="326"/>
      <c r="G34" s="129"/>
      <c r="H34" s="52"/>
      <c r="I34" s="52"/>
      <c r="J34" s="129"/>
      <c r="K34" s="52"/>
      <c r="L34" s="52"/>
      <c r="M34" s="89"/>
      <c r="N34" s="89"/>
      <c r="O34" s="89"/>
      <c r="P34" s="89"/>
      <c r="Q34" s="63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ht="9" customHeight="1">
      <c r="A35" s="126"/>
      <c r="B35" s="126"/>
      <c r="C35" s="129"/>
      <c r="D35" s="404"/>
      <c r="E35" s="52"/>
      <c r="F35" s="326"/>
      <c r="G35" s="129"/>
      <c r="H35" s="52"/>
      <c r="I35" s="52"/>
      <c r="J35" s="129"/>
      <c r="K35" s="52"/>
      <c r="L35" s="52"/>
      <c r="M35" s="89"/>
      <c r="N35" s="89"/>
      <c r="O35" s="89"/>
      <c r="P35" s="89"/>
      <c r="Q35" s="63"/>
      <c r="AG35" s="76"/>
      <c r="AH35" s="76"/>
      <c r="AI35" s="76"/>
      <c r="AJ35" s="76"/>
      <c r="AK35" s="76"/>
      <c r="AL35" s="76"/>
      <c r="AM35" s="76"/>
      <c r="AN35" s="76"/>
      <c r="AO35" s="76"/>
    </row>
    <row r="36" spans="1:41" ht="9" customHeight="1">
      <c r="A36" s="126"/>
      <c r="B36" s="126"/>
      <c r="C36" s="129"/>
      <c r="D36" s="404"/>
      <c r="E36" s="52"/>
      <c r="F36" s="326"/>
      <c r="G36" s="129"/>
      <c r="H36" s="52"/>
      <c r="I36" s="52"/>
      <c r="J36" s="129"/>
      <c r="K36" s="52"/>
      <c r="L36" s="52"/>
      <c r="M36" s="89"/>
      <c r="N36" s="89"/>
      <c r="O36" s="89"/>
      <c r="P36" s="89"/>
      <c r="Q36" s="63"/>
      <c r="AG36" s="76"/>
      <c r="AH36" s="76"/>
      <c r="AI36" s="76"/>
      <c r="AJ36" s="76"/>
      <c r="AK36" s="76"/>
      <c r="AL36" s="76"/>
      <c r="AM36" s="76"/>
      <c r="AN36" s="76"/>
      <c r="AO36" s="76"/>
    </row>
    <row r="37" spans="1:41" ht="9.75" customHeight="1">
      <c r="A37" s="126"/>
      <c r="B37" s="126"/>
      <c r="C37" s="50"/>
      <c r="D37" s="325"/>
      <c r="E37" s="50"/>
      <c r="F37" s="325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05"/>
      <c r="AG37" s="76"/>
      <c r="AH37" s="76"/>
      <c r="AI37" s="76"/>
      <c r="AJ37" s="76"/>
      <c r="AK37" s="76"/>
      <c r="AL37" s="76"/>
      <c r="AM37" s="76"/>
      <c r="AN37" s="76"/>
      <c r="AO37" s="76"/>
    </row>
    <row r="38" spans="1:16" ht="8.25" customHeight="1">
      <c r="A38" s="126"/>
      <c r="B38" s="126"/>
      <c r="C38" s="90"/>
      <c r="D38" s="92"/>
      <c r="E38" s="93"/>
      <c r="F38" s="101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9">
      <c r="A39" s="93"/>
      <c r="B39" s="93"/>
      <c r="C39" s="93"/>
      <c r="D39" s="101"/>
      <c r="E39" s="93"/>
      <c r="F39" s="101"/>
      <c r="G39" s="93"/>
      <c r="H39" s="93"/>
      <c r="I39" s="93"/>
      <c r="J39" s="93"/>
      <c r="K39" s="93"/>
      <c r="L39" s="93"/>
      <c r="M39" s="93"/>
      <c r="N39" s="93"/>
      <c r="O39" s="93"/>
      <c r="P39" s="90"/>
    </row>
    <row r="40" spans="1:35" ht="9.75" customHeight="1">
      <c r="A40" s="110"/>
      <c r="B40" s="110"/>
      <c r="C40" s="293"/>
      <c r="D40" s="121"/>
      <c r="E40" s="93"/>
      <c r="F40" s="101"/>
      <c r="G40" s="110"/>
      <c r="H40" s="110"/>
      <c r="I40" s="110"/>
      <c r="J40" s="110"/>
      <c r="K40" s="110"/>
      <c r="L40" s="110"/>
      <c r="M40" s="215"/>
      <c r="N40" s="215"/>
      <c r="O40" s="110"/>
      <c r="P40" s="103"/>
      <c r="Q40" s="80"/>
      <c r="AG40" s="80"/>
      <c r="AH40" s="80"/>
      <c r="AI40" s="80"/>
    </row>
    <row r="41" spans="1:31" ht="11.25" customHeight="1">
      <c r="A41" s="437"/>
      <c r="B41" s="93"/>
      <c r="C41" s="93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246"/>
      <c r="T41" s="93"/>
      <c r="U41" s="101"/>
      <c r="V41" s="126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ht="9">
      <c r="A42" s="437"/>
      <c r="B42" s="131"/>
      <c r="C42" s="93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93"/>
      <c r="P42" s="90"/>
      <c r="Q42" s="90"/>
      <c r="R42" s="90"/>
      <c r="S42" s="92"/>
      <c r="T42" s="93"/>
      <c r="U42" s="101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6" ht="9">
      <c r="A43" s="131"/>
      <c r="B43" s="93"/>
      <c r="C43" s="93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10"/>
      <c r="P43" s="103"/>
      <c r="Q43" s="103"/>
      <c r="R43" s="243"/>
      <c r="S43" s="227"/>
      <c r="T43" s="93"/>
      <c r="U43" s="101"/>
      <c r="V43" s="103"/>
      <c r="W43" s="103"/>
      <c r="X43" s="103"/>
      <c r="Y43" s="103"/>
      <c r="Z43" s="103"/>
      <c r="AA43" s="103"/>
      <c r="AB43" s="216"/>
      <c r="AC43" s="216"/>
      <c r="AD43" s="103"/>
      <c r="AE43" s="103"/>
      <c r="AF43" s="80"/>
      <c r="AG43" s="80"/>
      <c r="AH43" s="80"/>
      <c r="AI43" s="80"/>
      <c r="AJ43" s="80"/>
    </row>
    <row r="44" spans="1:31" ht="9">
      <c r="A44" s="247"/>
      <c r="B44" s="93"/>
      <c r="C44" s="93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93"/>
      <c r="P44" s="90"/>
      <c r="Q44" s="90"/>
      <c r="R44" s="90"/>
      <c r="S44" s="101"/>
      <c r="T44" s="93"/>
      <c r="U44" s="101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2" ht="9">
      <c r="A45" s="131"/>
      <c r="B45" s="131"/>
      <c r="C45" s="93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93"/>
      <c r="P45" s="90"/>
      <c r="Q45" s="90"/>
      <c r="R45" s="93"/>
      <c r="S45" s="101"/>
      <c r="T45" s="93"/>
      <c r="U45" s="101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76"/>
    </row>
    <row r="46" spans="1:31" ht="9">
      <c r="A46" s="131"/>
      <c r="B46" s="93"/>
      <c r="C46" s="93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93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ht="9">
      <c r="A47" s="247"/>
      <c r="B47" s="93"/>
      <c r="C47" s="93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93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ht="9" customHeight="1">
      <c r="A48" s="131"/>
      <c r="B48" s="131"/>
      <c r="C48" s="93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93"/>
      <c r="P48" s="93"/>
      <c r="Q48" s="93"/>
      <c r="R48" s="93"/>
      <c r="S48" s="93"/>
      <c r="T48" s="93"/>
      <c r="U48" s="93"/>
      <c r="V48" s="93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ht="9">
      <c r="A49" s="131"/>
      <c r="B49" s="93"/>
      <c r="C49" s="93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10"/>
      <c r="P49" s="110"/>
      <c r="Q49" s="110"/>
      <c r="R49" s="110"/>
      <c r="S49" s="110"/>
      <c r="T49" s="110"/>
      <c r="U49" s="110"/>
      <c r="V49" s="11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ht="9">
      <c r="A50" s="131"/>
      <c r="B50" s="93"/>
      <c r="C50" s="93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10"/>
      <c r="P50" s="110"/>
      <c r="Q50" s="110"/>
      <c r="R50" s="110"/>
      <c r="S50" s="110"/>
      <c r="T50" s="110"/>
      <c r="U50" s="110"/>
      <c r="V50" s="11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ht="9">
      <c r="A51" s="131"/>
      <c r="B51" s="131"/>
      <c r="C51" s="93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93"/>
      <c r="P51" s="93"/>
      <c r="Q51" s="93"/>
      <c r="R51" s="93"/>
      <c r="S51" s="93"/>
      <c r="T51" s="93"/>
      <c r="U51" s="93"/>
      <c r="V51" s="93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ht="9" customHeight="1" hidden="1">
      <c r="A52" s="131"/>
      <c r="B52" s="93"/>
      <c r="C52" s="93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93"/>
      <c r="P52" s="93"/>
      <c r="Q52" s="93"/>
      <c r="R52" s="93"/>
      <c r="S52" s="93"/>
      <c r="T52" s="93"/>
      <c r="U52" s="93"/>
      <c r="V52" s="93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ht="9" customHeight="1" hidden="1">
      <c r="A53" s="131"/>
      <c r="B53" s="93"/>
      <c r="C53" s="93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93"/>
      <c r="P53" s="93"/>
      <c r="Q53" s="93"/>
      <c r="R53" s="93"/>
      <c r="S53" s="93"/>
      <c r="T53" s="93"/>
      <c r="U53" s="93"/>
      <c r="V53" s="93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ht="9">
      <c r="A54" s="131"/>
      <c r="B54" s="93"/>
      <c r="C54" s="93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93"/>
      <c r="P54" s="93"/>
      <c r="Q54" s="93"/>
      <c r="R54" s="93"/>
      <c r="S54" s="93"/>
      <c r="T54" s="93"/>
      <c r="U54" s="93"/>
      <c r="V54" s="93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ht="9">
      <c r="A55" s="131"/>
      <c r="B55" s="93"/>
      <c r="C55" s="93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90"/>
      <c r="X55" s="90"/>
      <c r="Y55" s="90"/>
      <c r="Z55" s="90"/>
      <c r="AA55" s="90"/>
      <c r="AB55" s="90"/>
      <c r="AC55" s="90"/>
      <c r="AD55" s="90"/>
      <c r="AE55" s="90"/>
    </row>
    <row r="56" spans="1:22" ht="9">
      <c r="A56" s="85"/>
      <c r="B56" s="76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</row>
    <row r="57" spans="1:22" ht="9">
      <c r="A57" s="85"/>
      <c r="B57" s="76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</row>
    <row r="58" spans="1:22" ht="9">
      <c r="A58" s="85"/>
      <c r="B58" s="76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  <row r="59" spans="1:22" ht="9">
      <c r="A59" s="85"/>
      <c r="B59" s="7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22" ht="9">
      <c r="A60" s="85"/>
      <c r="B60" s="76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1:22" ht="9">
      <c r="A61" s="85"/>
      <c r="B61" s="76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</row>
    <row r="62" spans="1:22" ht="9">
      <c r="A62" s="85"/>
      <c r="B62" s="76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</row>
    <row r="63" spans="1:22" ht="9">
      <c r="A63" s="85"/>
      <c r="B63" s="76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</row>
    <row r="64" spans="1:37" ht="12.75" customHeight="1">
      <c r="A64" s="8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7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22" ht="9">
      <c r="A65" s="8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77"/>
      <c r="Q65" s="77"/>
      <c r="R65" s="77"/>
      <c r="S65" s="77"/>
      <c r="T65" s="77"/>
      <c r="U65" s="77"/>
      <c r="V65" s="77"/>
    </row>
    <row r="66" spans="1:22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/>
      <c r="P66" s="77"/>
      <c r="Q66" s="77"/>
      <c r="R66" s="77"/>
      <c r="S66" s="77"/>
      <c r="T66" s="77"/>
      <c r="U66" s="77"/>
      <c r="V66" s="77"/>
    </row>
    <row r="67" spans="1:22" ht="9">
      <c r="A67" s="291"/>
      <c r="B67" s="76"/>
      <c r="C67" s="76"/>
      <c r="D67" s="814"/>
      <c r="E67" s="814"/>
      <c r="F67" s="814"/>
      <c r="G67" s="814"/>
      <c r="H67" s="814"/>
      <c r="I67" s="814"/>
      <c r="J67" s="814"/>
      <c r="K67" s="814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9">
      <c r="A68" s="291"/>
      <c r="B68" s="76"/>
      <c r="C68" s="76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6"/>
      <c r="P68" s="76"/>
      <c r="Q68" s="76"/>
      <c r="R68" s="76"/>
      <c r="S68" s="76"/>
      <c r="T68" s="76"/>
      <c r="U68" s="76"/>
      <c r="V68" s="76"/>
    </row>
    <row r="69" spans="1:22" ht="9">
      <c r="A69" s="291"/>
      <c r="B69" s="76"/>
      <c r="C69" s="76"/>
      <c r="D69" s="81"/>
      <c r="E69" s="81"/>
      <c r="F69" s="81"/>
      <c r="G69" s="81"/>
      <c r="H69" s="81"/>
      <c r="I69" s="81"/>
      <c r="J69" s="81"/>
      <c r="K69" s="81"/>
      <c r="L69" s="76"/>
      <c r="M69" s="76"/>
      <c r="N69" s="76"/>
      <c r="O69" s="77"/>
      <c r="P69" s="77"/>
      <c r="Q69" s="77"/>
      <c r="R69" s="77"/>
      <c r="S69" s="77"/>
      <c r="T69" s="77"/>
      <c r="U69" s="77"/>
      <c r="V69" s="77"/>
    </row>
    <row r="70" spans="1:22" ht="9">
      <c r="A70" s="29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  <c r="P70" s="77"/>
      <c r="Q70" s="77"/>
      <c r="R70" s="77"/>
      <c r="S70" s="77"/>
      <c r="T70" s="77"/>
      <c r="U70" s="77"/>
      <c r="V70" s="77"/>
    </row>
    <row r="71" spans="1:22" ht="9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  <c r="P71" s="77"/>
      <c r="Q71" s="77"/>
      <c r="R71" s="77"/>
      <c r="S71" s="77"/>
      <c r="T71" s="77"/>
      <c r="U71" s="77"/>
      <c r="V71" s="77"/>
    </row>
    <row r="72" spans="1:22" ht="9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5:22" ht="9">
      <c r="O73" s="77"/>
      <c r="P73" s="77"/>
      <c r="Q73" s="77"/>
      <c r="R73" s="77"/>
      <c r="S73" s="77"/>
      <c r="T73" s="77"/>
      <c r="U73" s="77"/>
      <c r="V73" s="77"/>
    </row>
    <row r="75" spans="15:22" ht="9">
      <c r="O75" s="76"/>
      <c r="P75" s="76"/>
      <c r="Q75" s="76"/>
      <c r="R75" s="76"/>
      <c r="S75" s="76"/>
      <c r="T75" s="76"/>
      <c r="U75" s="76"/>
      <c r="V75" s="76"/>
    </row>
    <row r="76" spans="1:14" ht="9">
      <c r="A76" s="86" t="s">
        <v>508</v>
      </c>
      <c r="B76" s="64" t="s">
        <v>647</v>
      </c>
      <c r="C76" s="68" t="s">
        <v>689</v>
      </c>
      <c r="D76" s="72"/>
      <c r="H76" s="68">
        <v>100</v>
      </c>
      <c r="I76" s="72"/>
      <c r="J76" s="72"/>
      <c r="K76" s="72"/>
      <c r="L76" s="77" t="e">
        <f>K76/G76*100</f>
        <v>#DIV/0!</v>
      </c>
      <c r="M76" s="77">
        <f>K76/H76*100</f>
        <v>0</v>
      </c>
      <c r="N76" s="77" t="e">
        <f>K76/I76*100</f>
        <v>#DIV/0!</v>
      </c>
    </row>
    <row r="77" spans="1:22" ht="9">
      <c r="A77" s="87" t="s">
        <v>84</v>
      </c>
      <c r="B77" s="65" t="s">
        <v>169</v>
      </c>
      <c r="C77" s="78" t="s">
        <v>690</v>
      </c>
      <c r="D77" s="79" t="s">
        <v>515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6"/>
      <c r="P77" s="76"/>
      <c r="Q77" s="76"/>
      <c r="R77" s="76"/>
      <c r="S77" s="76"/>
      <c r="T77" s="76"/>
      <c r="U77" s="76"/>
      <c r="V77" s="76"/>
    </row>
    <row r="78" spans="1:14" ht="9">
      <c r="A78" s="86" t="s">
        <v>276</v>
      </c>
      <c r="B78" s="64" t="s">
        <v>668</v>
      </c>
      <c r="C78" s="68" t="s">
        <v>669</v>
      </c>
      <c r="L78" s="77" t="e">
        <f>K78/G78*100</f>
        <v>#DIV/0!</v>
      </c>
      <c r="M78" s="77" t="e">
        <f>K78/H78*100</f>
        <v>#DIV/0!</v>
      </c>
      <c r="N78" s="77" t="e">
        <f>K78/I78*100</f>
        <v>#DIV/0!</v>
      </c>
    </row>
    <row r="79" spans="1:14" ht="9">
      <c r="A79" s="86" t="s">
        <v>277</v>
      </c>
      <c r="B79" s="64" t="s">
        <v>647</v>
      </c>
      <c r="C79" s="68" t="s">
        <v>669</v>
      </c>
      <c r="H79" s="68">
        <v>10</v>
      </c>
      <c r="L79" s="77" t="e">
        <f>K79/G79*100</f>
        <v>#DIV/0!</v>
      </c>
      <c r="M79" s="77">
        <f>K79/H79*100</f>
        <v>0</v>
      </c>
      <c r="N79" s="77" t="e">
        <f>K79/I79*100</f>
        <v>#DIV/0!</v>
      </c>
    </row>
    <row r="80" spans="1:22" ht="9">
      <c r="A80" s="87" t="s">
        <v>278</v>
      </c>
      <c r="B80" s="65" t="s">
        <v>169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6"/>
      <c r="P80" s="76"/>
      <c r="Q80" s="76"/>
      <c r="R80" s="76"/>
      <c r="S80" s="76"/>
      <c r="T80" s="76"/>
      <c r="U80" s="76"/>
      <c r="V80" s="76"/>
    </row>
    <row r="81" ht="9">
      <c r="E81" s="68" t="s">
        <v>109</v>
      </c>
    </row>
    <row r="82" spans="15:22" ht="9">
      <c r="O82" s="77"/>
      <c r="P82" s="77"/>
      <c r="Q82" s="77"/>
      <c r="R82" s="77"/>
      <c r="S82" s="77"/>
      <c r="T82" s="77"/>
      <c r="U82" s="77"/>
      <c r="V82" s="77"/>
    </row>
    <row r="83" spans="15:22" ht="9">
      <c r="O83" s="76"/>
      <c r="P83" s="76"/>
      <c r="Q83" s="76"/>
      <c r="R83" s="76"/>
      <c r="S83" s="76"/>
      <c r="T83" s="76"/>
      <c r="U83" s="76"/>
      <c r="V83" s="76"/>
    </row>
    <row r="84" spans="1:14" ht="9">
      <c r="A84" s="86" t="s">
        <v>16</v>
      </c>
      <c r="B84" s="75" t="s">
        <v>618</v>
      </c>
      <c r="C84" s="68" t="s">
        <v>619</v>
      </c>
      <c r="L84" s="77" t="e">
        <f>K84/G84*100</f>
        <v>#DIV/0!</v>
      </c>
      <c r="M84" s="77" t="e">
        <f>K84/H84*100</f>
        <v>#DIV/0!</v>
      </c>
      <c r="N84" s="77" t="e">
        <f>K84/I84*100</f>
        <v>#DIV/0!</v>
      </c>
    </row>
    <row r="85" spans="1:14" ht="9">
      <c r="A85" s="87" t="s">
        <v>266</v>
      </c>
      <c r="B85" s="65" t="s">
        <v>267</v>
      </c>
      <c r="C85" s="78" t="s">
        <v>380</v>
      </c>
      <c r="D85" s="78"/>
      <c r="E85" s="78"/>
      <c r="F85" s="78"/>
      <c r="G85" s="78"/>
      <c r="H85" s="78"/>
      <c r="I85" s="78"/>
      <c r="J85" s="79"/>
      <c r="K85" s="79"/>
      <c r="L85" s="79" t="e">
        <f>K85/G85*100</f>
        <v>#DIV/0!</v>
      </c>
      <c r="M85" s="79" t="e">
        <f>K85/H85*100</f>
        <v>#DIV/0!</v>
      </c>
      <c r="N85" s="79" t="e">
        <f>K85/I85*100</f>
        <v>#DIV/0!</v>
      </c>
    </row>
    <row r="98" ht="9">
      <c r="G98" s="68" t="s">
        <v>515</v>
      </c>
    </row>
  </sheetData>
  <sheetProtection/>
  <mergeCells count="2">
    <mergeCell ref="G4:N4"/>
    <mergeCell ref="D67:K67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&amp;R&amp;"Arial Mon,Regular"&amp;8&amp;UÁ¿ëýã 11. Àæ ¿éëäâýð</oddHeader>
    <oddFooter xml:space="preserve">&amp;R&amp;"Arial Mon,Regular"&amp;18 40  
                        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9"/>
  <sheetViews>
    <sheetView zoomScalePageLayoutView="0" workbookViewId="0" topLeftCell="Q1">
      <selection activeCell="Y4" sqref="Y4:AE52"/>
    </sheetView>
  </sheetViews>
  <sheetFormatPr defaultColWidth="21.875" defaultRowHeight="12.75"/>
  <cols>
    <col min="1" max="1" width="0.875" style="90" customWidth="1"/>
    <col min="2" max="2" width="20.00390625" style="90" customWidth="1"/>
    <col min="3" max="3" width="17.75390625" style="90" customWidth="1"/>
    <col min="4" max="4" width="5.75390625" style="90" customWidth="1"/>
    <col min="5" max="5" width="7.00390625" style="90" customWidth="1"/>
    <col min="6" max="6" width="6.875" style="90" customWidth="1"/>
    <col min="7" max="7" width="8.875" style="90" customWidth="1"/>
    <col min="8" max="8" width="8.875" style="90" hidden="1" customWidth="1"/>
    <col min="9" max="9" width="9.00390625" style="90" customWidth="1"/>
    <col min="10" max="10" width="7.375" style="90" hidden="1" customWidth="1"/>
    <col min="11" max="11" width="9.375" style="90" customWidth="1"/>
    <col min="12" max="12" width="9.375" style="90" hidden="1" customWidth="1"/>
    <col min="13" max="13" width="8.375" style="90" customWidth="1"/>
    <col min="14" max="14" width="7.75390625" style="90" hidden="1" customWidth="1"/>
    <col min="15" max="15" width="9.375" style="90" customWidth="1"/>
    <col min="16" max="16" width="9.375" style="90" hidden="1" customWidth="1"/>
    <col min="17" max="17" width="9.00390625" style="90" customWidth="1"/>
    <col min="18" max="18" width="9.00390625" style="90" hidden="1" customWidth="1"/>
    <col min="19" max="19" width="8.875" style="90" customWidth="1"/>
    <col min="20" max="20" width="1.875" style="90" hidden="1" customWidth="1"/>
    <col min="21" max="21" width="8.125" style="90" customWidth="1"/>
    <col min="22" max="22" width="8.375" style="90" customWidth="1"/>
    <col min="23" max="23" width="8.125" style="90" customWidth="1"/>
    <col min="24" max="24" width="1.37890625" style="90" customWidth="1"/>
    <col min="25" max="25" width="11.375" style="90" customWidth="1"/>
    <col min="26" max="26" width="11.125" style="90" customWidth="1"/>
    <col min="27" max="27" width="21.875" style="49" customWidth="1"/>
    <col min="28" max="28" width="21.875" style="90" customWidth="1"/>
    <col min="29" max="16384" width="21.875" style="68" customWidth="1"/>
  </cols>
  <sheetData>
    <row r="1" spans="5:22" ht="12.75" customHeight="1">
      <c r="E1" s="236" t="s">
        <v>894</v>
      </c>
      <c r="F1" s="236"/>
      <c r="G1" s="236"/>
      <c r="H1" s="236"/>
      <c r="I1" s="236"/>
      <c r="J1" s="236"/>
      <c r="K1" s="236"/>
      <c r="L1" s="236"/>
      <c r="M1" s="236"/>
      <c r="N1" s="236"/>
      <c r="O1" s="111"/>
      <c r="P1" s="111"/>
      <c r="Q1" s="111"/>
      <c r="R1" s="111"/>
      <c r="S1" s="111"/>
      <c r="T1" s="111"/>
      <c r="U1" s="111"/>
      <c r="V1" s="111"/>
    </row>
    <row r="2" spans="5:22" ht="12.75" customHeight="1">
      <c r="E2" s="238" t="s">
        <v>895</v>
      </c>
      <c r="F2" s="236"/>
      <c r="G2" s="236"/>
      <c r="H2" s="236"/>
      <c r="I2" s="236"/>
      <c r="J2" s="236"/>
      <c r="K2" s="236"/>
      <c r="L2" s="236"/>
      <c r="M2" s="236"/>
      <c r="N2" s="236"/>
      <c r="O2" s="111"/>
      <c r="P2" s="111"/>
      <c r="Q2" s="111"/>
      <c r="R2" s="111"/>
      <c r="S2" s="111"/>
      <c r="T2" s="111"/>
      <c r="U2" s="111"/>
      <c r="V2" s="111"/>
    </row>
    <row r="3" spans="5:24" ht="12" customHeight="1">
      <c r="E3" s="95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X3" s="90" t="s">
        <v>515</v>
      </c>
    </row>
    <row r="4" spans="1:23" ht="11.25" customHeight="1">
      <c r="A4" s="93"/>
      <c r="B4" s="292" t="s">
        <v>767</v>
      </c>
      <c r="C4" s="98"/>
      <c r="D4" s="98" t="s">
        <v>46</v>
      </c>
      <c r="E4" s="220" t="s">
        <v>187</v>
      </c>
      <c r="F4" s="94" t="s">
        <v>768</v>
      </c>
      <c r="G4" s="815" t="s">
        <v>316</v>
      </c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299"/>
      <c r="S4" s="237"/>
      <c r="T4" s="166"/>
      <c r="U4" s="94"/>
      <c r="V4" s="94"/>
      <c r="W4" s="98"/>
    </row>
    <row r="5" spans="1:23" ht="11.25" customHeight="1">
      <c r="A5" s="93"/>
      <c r="B5" s="293" t="s">
        <v>769</v>
      </c>
      <c r="C5" s="99"/>
      <c r="D5" s="99" t="s">
        <v>770</v>
      </c>
      <c r="E5" s="106" t="s">
        <v>610</v>
      </c>
      <c r="F5" s="96" t="s">
        <v>740</v>
      </c>
      <c r="G5" s="102">
        <v>2005</v>
      </c>
      <c r="H5" s="102"/>
      <c r="I5" s="102">
        <v>2006</v>
      </c>
      <c r="J5" s="102"/>
      <c r="K5" s="102">
        <v>2007</v>
      </c>
      <c r="L5" s="102"/>
      <c r="M5" s="102">
        <v>2008</v>
      </c>
      <c r="N5" s="102"/>
      <c r="O5" s="102">
        <v>2009</v>
      </c>
      <c r="P5" s="102"/>
      <c r="Q5" s="102">
        <v>2010</v>
      </c>
      <c r="R5" s="102"/>
      <c r="S5" s="102">
        <v>2011</v>
      </c>
      <c r="T5" s="102"/>
      <c r="U5" s="96" t="s">
        <v>904</v>
      </c>
      <c r="V5" s="96" t="s">
        <v>905</v>
      </c>
      <c r="W5"/>
    </row>
    <row r="6" spans="1:25" ht="9.75" customHeight="1">
      <c r="A6" s="93"/>
      <c r="B6" s="293" t="s">
        <v>441</v>
      </c>
      <c r="C6" s="99"/>
      <c r="D6" s="99"/>
      <c r="E6" s="96"/>
      <c r="F6" s="106" t="s">
        <v>47</v>
      </c>
      <c r="G6" s="99" t="s">
        <v>487</v>
      </c>
      <c r="H6" s="99"/>
      <c r="I6" s="99" t="s">
        <v>487</v>
      </c>
      <c r="J6" s="99"/>
      <c r="K6" s="96" t="s">
        <v>487</v>
      </c>
      <c r="L6" s="96"/>
      <c r="M6" s="96" t="s">
        <v>487</v>
      </c>
      <c r="N6" s="96"/>
      <c r="O6" s="96" t="s">
        <v>487</v>
      </c>
      <c r="P6" s="96"/>
      <c r="Q6" s="96" t="s">
        <v>487</v>
      </c>
      <c r="R6" s="96"/>
      <c r="S6" s="96" t="s">
        <v>487</v>
      </c>
      <c r="T6" s="96"/>
      <c r="U6" s="96" t="s">
        <v>487</v>
      </c>
      <c r="V6" s="96" t="s">
        <v>487</v>
      </c>
      <c r="W6" s="90" t="s">
        <v>847</v>
      </c>
      <c r="Y6" s="248"/>
    </row>
    <row r="7" spans="1:23" ht="12" customHeight="1">
      <c r="A7" s="93"/>
      <c r="B7" s="95"/>
      <c r="C7" s="100"/>
      <c r="D7" s="100"/>
      <c r="E7" s="100"/>
      <c r="F7" s="165" t="s">
        <v>571</v>
      </c>
      <c r="G7" s="100" t="s">
        <v>741</v>
      </c>
      <c r="H7" s="100"/>
      <c r="I7" s="100" t="s">
        <v>741</v>
      </c>
      <c r="J7" s="100"/>
      <c r="K7" s="97" t="s">
        <v>741</v>
      </c>
      <c r="L7" s="97"/>
      <c r="M7" s="97" t="s">
        <v>742</v>
      </c>
      <c r="N7" s="97"/>
      <c r="O7" s="97" t="s">
        <v>742</v>
      </c>
      <c r="P7" s="97"/>
      <c r="Q7" s="97" t="s">
        <v>742</v>
      </c>
      <c r="R7" s="97"/>
      <c r="S7" s="97" t="s">
        <v>742</v>
      </c>
      <c r="T7" s="97"/>
      <c r="U7" s="97" t="s">
        <v>741</v>
      </c>
      <c r="V7" s="97" t="s">
        <v>741</v>
      </c>
      <c r="W7" s="100"/>
    </row>
    <row r="8" spans="2:28" ht="9.75" customHeight="1">
      <c r="B8" s="226" t="s">
        <v>259</v>
      </c>
      <c r="C8" s="225" t="s">
        <v>511</v>
      </c>
      <c r="D8" s="111"/>
      <c r="E8" s="111"/>
      <c r="F8" s="111"/>
      <c r="G8" s="111"/>
      <c r="H8" s="111"/>
      <c r="I8" s="111"/>
      <c r="J8" s="111"/>
      <c r="K8" s="111"/>
      <c r="L8" s="111"/>
      <c r="M8" s="134"/>
      <c r="N8" s="134"/>
      <c r="O8" s="134"/>
      <c r="P8" s="134"/>
      <c r="Q8" s="134"/>
      <c r="R8" s="134"/>
      <c r="S8" s="134"/>
      <c r="T8" s="134"/>
      <c r="U8" s="111"/>
      <c r="V8" s="111"/>
      <c r="W8" s="111"/>
      <c r="AA8" s="226"/>
      <c r="AB8" s="249"/>
    </row>
    <row r="9" spans="2:28" ht="9.75" customHeight="1">
      <c r="B9" s="49" t="s">
        <v>572</v>
      </c>
      <c r="C9" s="51" t="s">
        <v>573</v>
      </c>
      <c r="D9" s="90" t="s">
        <v>218</v>
      </c>
      <c r="E9" s="92" t="s">
        <v>215</v>
      </c>
      <c r="F9" s="218">
        <v>300100</v>
      </c>
      <c r="G9" s="134">
        <v>22657.6</v>
      </c>
      <c r="H9" s="134">
        <v>115.6</v>
      </c>
      <c r="I9" s="134">
        <v>20526.8</v>
      </c>
      <c r="J9" s="134">
        <v>75.5</v>
      </c>
      <c r="K9" s="134">
        <v>21637.2</v>
      </c>
      <c r="L9" s="134">
        <v>75.5</v>
      </c>
      <c r="M9" s="134">
        <v>23107.7</v>
      </c>
      <c r="N9" s="134">
        <v>75.5</v>
      </c>
      <c r="O9" s="134">
        <v>23262.3</v>
      </c>
      <c r="P9" s="134">
        <v>75.5</v>
      </c>
      <c r="Q9" s="134">
        <v>23590.9</v>
      </c>
      <c r="R9" s="134">
        <v>75.5</v>
      </c>
      <c r="S9" s="134">
        <v>24497.2</v>
      </c>
      <c r="T9" s="134">
        <v>68.4</v>
      </c>
      <c r="U9" s="134">
        <v>7670.3</v>
      </c>
      <c r="V9" s="134">
        <v>7764.8</v>
      </c>
      <c r="W9" s="134">
        <f>V9/U9*100</f>
        <v>101.23202482301865</v>
      </c>
      <c r="Y9" s="134"/>
      <c r="Z9" s="134"/>
      <c r="AB9" s="250"/>
    </row>
    <row r="10" spans="2:28" ht="11.25" customHeight="1">
      <c r="B10" s="49" t="s">
        <v>574</v>
      </c>
      <c r="C10" s="51" t="s">
        <v>575</v>
      </c>
      <c r="D10" s="90" t="s">
        <v>218</v>
      </c>
      <c r="E10" s="92" t="s">
        <v>215</v>
      </c>
      <c r="F10" s="218">
        <v>617700</v>
      </c>
      <c r="G10" s="134">
        <v>19519.3</v>
      </c>
      <c r="H10" s="134">
        <v>56.5</v>
      </c>
      <c r="I10" s="134">
        <v>21248.9</v>
      </c>
      <c r="J10" s="134">
        <v>31.6</v>
      </c>
      <c r="K10" s="134">
        <v>16677.9</v>
      </c>
      <c r="L10" s="134">
        <v>31.6</v>
      </c>
      <c r="M10" s="134">
        <v>12601.1</v>
      </c>
      <c r="N10" s="134">
        <v>31.6</v>
      </c>
      <c r="O10" s="134">
        <v>14787.7</v>
      </c>
      <c r="P10" s="134">
        <v>31.6</v>
      </c>
      <c r="Q10" s="134">
        <v>14287.4</v>
      </c>
      <c r="R10" s="134">
        <v>31.6</v>
      </c>
      <c r="S10" s="134">
        <v>20303.8</v>
      </c>
      <c r="T10" s="134">
        <v>34.4</v>
      </c>
      <c r="U10" s="134">
        <v>11056.8</v>
      </c>
      <c r="V10" s="134">
        <v>12074.2</v>
      </c>
      <c r="W10" s="134">
        <f>V10/U10*100</f>
        <v>109.20157730989075</v>
      </c>
      <c r="Y10" s="134"/>
      <c r="Z10" s="134"/>
      <c r="AB10" s="250"/>
    </row>
    <row r="11" spans="2:28" ht="11.25" customHeight="1">
      <c r="B11" s="49" t="s">
        <v>576</v>
      </c>
      <c r="C11" s="51" t="s">
        <v>578</v>
      </c>
      <c r="D11" s="90" t="s">
        <v>577</v>
      </c>
      <c r="E11" s="92" t="s">
        <v>217</v>
      </c>
      <c r="F11" s="218">
        <v>3966000</v>
      </c>
      <c r="G11" s="134">
        <v>125325.6</v>
      </c>
      <c r="H11" s="134">
        <v>57.2</v>
      </c>
      <c r="I11" s="134">
        <v>65439</v>
      </c>
      <c r="J11" s="134">
        <v>31.6</v>
      </c>
      <c r="K11" s="134">
        <v>160226.4</v>
      </c>
      <c r="L11" s="134">
        <v>31.6</v>
      </c>
      <c r="M11" s="134">
        <v>188385</v>
      </c>
      <c r="N11" s="134">
        <v>31.6</v>
      </c>
      <c r="O11" s="134">
        <v>96373.8</v>
      </c>
      <c r="P11" s="134">
        <v>31.6</v>
      </c>
      <c r="Q11" s="134">
        <v>91614.6</v>
      </c>
      <c r="R11" s="134">
        <v>31.6</v>
      </c>
      <c r="S11" s="134">
        <v>80906.4</v>
      </c>
      <c r="T11" s="134">
        <v>16.5</v>
      </c>
      <c r="U11" s="134">
        <v>34900.8</v>
      </c>
      <c r="V11" s="134">
        <v>40056.6</v>
      </c>
      <c r="W11" s="134">
        <f>V11/U11*100</f>
        <v>114.77272727272725</v>
      </c>
      <c r="Y11" s="134"/>
      <c r="Z11" s="134"/>
      <c r="AB11" s="250"/>
    </row>
    <row r="12" spans="2:28" ht="10.5" customHeight="1">
      <c r="B12" s="49" t="s">
        <v>579</v>
      </c>
      <c r="C12" s="51" t="s">
        <v>580</v>
      </c>
      <c r="D12" s="90" t="s">
        <v>577</v>
      </c>
      <c r="E12" s="92" t="s">
        <v>217</v>
      </c>
      <c r="F12" s="218">
        <v>160000</v>
      </c>
      <c r="G12" s="134">
        <v>10928</v>
      </c>
      <c r="H12" s="134">
        <v>81.8</v>
      </c>
      <c r="I12" s="134">
        <v>1312</v>
      </c>
      <c r="J12" s="134">
        <v>68.3</v>
      </c>
      <c r="K12" s="134">
        <v>1504</v>
      </c>
      <c r="L12" s="134">
        <v>68.3</v>
      </c>
      <c r="M12" s="134">
        <v>912</v>
      </c>
      <c r="N12" s="134">
        <v>68.3</v>
      </c>
      <c r="O12" s="134">
        <v>353.6</v>
      </c>
      <c r="P12" s="134">
        <v>68.3</v>
      </c>
      <c r="Q12" s="134">
        <v>240</v>
      </c>
      <c r="R12" s="134">
        <v>68.3</v>
      </c>
      <c r="S12" s="134">
        <v>640</v>
      </c>
      <c r="T12" s="134">
        <v>8.2</v>
      </c>
      <c r="U12" s="134">
        <v>320</v>
      </c>
      <c r="V12" s="134">
        <v>560</v>
      </c>
      <c r="W12" s="134">
        <f>V12/U12*100</f>
        <v>175</v>
      </c>
      <c r="Y12" s="134"/>
      <c r="Z12" s="134"/>
      <c r="AB12" s="250"/>
    </row>
    <row r="13" spans="2:28" ht="10.5" customHeight="1">
      <c r="B13" s="49" t="s">
        <v>581</v>
      </c>
      <c r="C13" s="51" t="s">
        <v>582</v>
      </c>
      <c r="D13" s="90" t="s">
        <v>218</v>
      </c>
      <c r="E13" s="92" t="s">
        <v>215</v>
      </c>
      <c r="F13" s="218">
        <v>227000</v>
      </c>
      <c r="G13" s="134"/>
      <c r="H13" s="134"/>
      <c r="I13" s="134"/>
      <c r="J13" s="134"/>
      <c r="K13" s="134">
        <v>0</v>
      </c>
      <c r="L13" s="134"/>
      <c r="M13" s="134">
        <v>0</v>
      </c>
      <c r="N13" s="134"/>
      <c r="O13" s="134">
        <v>0</v>
      </c>
      <c r="P13" s="134"/>
      <c r="Q13" s="134">
        <v>0</v>
      </c>
      <c r="R13" s="134"/>
      <c r="S13" s="134">
        <v>0</v>
      </c>
      <c r="T13" s="134"/>
      <c r="U13" s="134">
        <v>0</v>
      </c>
      <c r="V13" s="134">
        <v>0</v>
      </c>
      <c r="W13" s="134"/>
      <c r="Y13"/>
      <c r="AB13" s="250"/>
    </row>
    <row r="14" spans="2:28" ht="10.5" customHeight="1">
      <c r="B14" s="49" t="s">
        <v>583</v>
      </c>
      <c r="C14" s="51" t="s">
        <v>584</v>
      </c>
      <c r="D14" s="90" t="s">
        <v>218</v>
      </c>
      <c r="E14" s="92" t="s">
        <v>215</v>
      </c>
      <c r="F14" s="218">
        <v>300000</v>
      </c>
      <c r="G14" s="134">
        <v>7800</v>
      </c>
      <c r="H14" s="134">
        <v>58.5</v>
      </c>
      <c r="I14" s="134">
        <v>1800</v>
      </c>
      <c r="J14" s="134">
        <v>26</v>
      </c>
      <c r="K14" s="134">
        <v>2400</v>
      </c>
      <c r="L14" s="134">
        <v>26</v>
      </c>
      <c r="M14" s="134">
        <v>0</v>
      </c>
      <c r="N14" s="134">
        <v>26</v>
      </c>
      <c r="O14" s="134">
        <v>0</v>
      </c>
      <c r="P14" s="134">
        <v>26</v>
      </c>
      <c r="Q14" s="134">
        <v>0</v>
      </c>
      <c r="R14" s="134">
        <v>26</v>
      </c>
      <c r="S14" s="134">
        <v>0</v>
      </c>
      <c r="T14" s="134">
        <v>3</v>
      </c>
      <c r="U14" s="134">
        <v>0</v>
      </c>
      <c r="V14" s="134">
        <v>0</v>
      </c>
      <c r="W14" s="134"/>
      <c r="AB14" s="250"/>
    </row>
    <row r="15" spans="2:28" ht="10.5" customHeight="1">
      <c r="B15" s="49" t="s">
        <v>293</v>
      </c>
      <c r="C15" s="51"/>
      <c r="D15" s="90" t="s">
        <v>218</v>
      </c>
      <c r="E15" s="92" t="s">
        <v>215</v>
      </c>
      <c r="F15" s="218">
        <v>1900000</v>
      </c>
      <c r="G15" s="134"/>
      <c r="H15" s="134"/>
      <c r="I15" s="134"/>
      <c r="J15" s="134"/>
      <c r="K15" s="134"/>
      <c r="L15" s="134"/>
      <c r="M15" s="134">
        <v>909585.1</v>
      </c>
      <c r="N15" s="134"/>
      <c r="O15" s="134">
        <v>1486276.6</v>
      </c>
      <c r="P15" s="134"/>
      <c r="Q15" s="134">
        <v>1996956.4</v>
      </c>
      <c r="R15" s="134"/>
      <c r="S15" s="134">
        <v>1197000</v>
      </c>
      <c r="T15" s="134">
        <v>3</v>
      </c>
      <c r="U15" s="134">
        <v>0</v>
      </c>
      <c r="V15" s="134">
        <v>0</v>
      </c>
      <c r="W15" s="134"/>
      <c r="Y15" s="49"/>
      <c r="Z15" s="49"/>
      <c r="AB15" s="250"/>
    </row>
    <row r="16" spans="2:28" ht="10.5" customHeight="1">
      <c r="B16" s="49" t="s">
        <v>294</v>
      </c>
      <c r="C16" s="51"/>
      <c r="D16" s="90" t="s">
        <v>218</v>
      </c>
      <c r="E16" s="92" t="s">
        <v>215</v>
      </c>
      <c r="F16" s="218">
        <v>1400000</v>
      </c>
      <c r="G16" s="134"/>
      <c r="H16" s="134"/>
      <c r="I16" s="134"/>
      <c r="J16" s="134"/>
      <c r="K16" s="134"/>
      <c r="L16" s="134"/>
      <c r="M16" s="134">
        <v>187180</v>
      </c>
      <c r="N16" s="134"/>
      <c r="O16" s="134">
        <v>66360</v>
      </c>
      <c r="P16" s="134"/>
      <c r="Q16" s="134">
        <v>0</v>
      </c>
      <c r="R16" s="134"/>
      <c r="S16" s="134">
        <v>0</v>
      </c>
      <c r="T16" s="134">
        <v>3</v>
      </c>
      <c r="U16" s="134">
        <v>0</v>
      </c>
      <c r="V16" s="134">
        <v>0</v>
      </c>
      <c r="W16" s="134"/>
      <c r="Y16" s="49"/>
      <c r="Z16" s="49"/>
      <c r="AB16" s="250"/>
    </row>
    <row r="17" spans="2:28" ht="10.5" customHeight="1">
      <c r="B17" s="49" t="s">
        <v>295</v>
      </c>
      <c r="C17" s="51"/>
      <c r="D17" s="90" t="s">
        <v>218</v>
      </c>
      <c r="E17" s="92" t="s">
        <v>215</v>
      </c>
      <c r="F17" s="218">
        <v>1400000</v>
      </c>
      <c r="G17" s="134">
        <v>0</v>
      </c>
      <c r="H17" s="134"/>
      <c r="I17" s="134">
        <v>0</v>
      </c>
      <c r="J17" s="134"/>
      <c r="K17" s="134">
        <v>0</v>
      </c>
      <c r="L17" s="134"/>
      <c r="M17" s="134">
        <v>10360</v>
      </c>
      <c r="N17" s="134"/>
      <c r="O17" s="134">
        <v>32060</v>
      </c>
      <c r="P17" s="134"/>
      <c r="Q17" s="134">
        <v>0</v>
      </c>
      <c r="R17" s="134"/>
      <c r="S17" s="134">
        <v>0</v>
      </c>
      <c r="T17" s="134">
        <v>3</v>
      </c>
      <c r="U17" s="134">
        <v>0</v>
      </c>
      <c r="V17" s="134">
        <v>0</v>
      </c>
      <c r="W17" s="134"/>
      <c r="Y17"/>
      <c r="AB17" s="250"/>
    </row>
    <row r="18" spans="2:28" ht="9.75" customHeight="1">
      <c r="B18" s="49" t="s">
        <v>296</v>
      </c>
      <c r="C18" s="51"/>
      <c r="D18" s="90" t="s">
        <v>218</v>
      </c>
      <c r="E18" s="92" t="s">
        <v>215</v>
      </c>
      <c r="F18" s="218">
        <v>700000</v>
      </c>
      <c r="G18" s="134">
        <v>0</v>
      </c>
      <c r="H18" s="134"/>
      <c r="I18" s="134">
        <v>0</v>
      </c>
      <c r="J18" s="134"/>
      <c r="K18" s="134"/>
      <c r="L18" s="134"/>
      <c r="M18" s="134">
        <v>60130</v>
      </c>
      <c r="N18" s="134"/>
      <c r="O18" s="134">
        <v>123270</v>
      </c>
      <c r="P18" s="134"/>
      <c r="Q18" s="134">
        <v>164430</v>
      </c>
      <c r="R18" s="134"/>
      <c r="S18" s="134">
        <v>83300</v>
      </c>
      <c r="T18" s="134">
        <v>3</v>
      </c>
      <c r="U18" s="134">
        <v>0</v>
      </c>
      <c r="V18" s="134">
        <v>0</v>
      </c>
      <c r="W18" s="134"/>
      <c r="Y18" s="49"/>
      <c r="Z18" s="49"/>
      <c r="AB18" s="250"/>
    </row>
    <row r="19" spans="2:28" ht="11.25" customHeight="1">
      <c r="B19" s="49" t="s">
        <v>257</v>
      </c>
      <c r="C19" s="180" t="s">
        <v>598</v>
      </c>
      <c r="D19" s="217"/>
      <c r="E19" s="91"/>
      <c r="F19" s="251"/>
      <c r="G19" s="252">
        <f aca="true" t="shared" si="0" ref="G19:O19">SUM(G9:G18)</f>
        <v>186230.5</v>
      </c>
      <c r="H19" s="252">
        <f t="shared" si="0"/>
        <v>369.6</v>
      </c>
      <c r="I19" s="252">
        <f t="shared" si="0"/>
        <v>110326.7</v>
      </c>
      <c r="J19" s="252">
        <f t="shared" si="0"/>
        <v>233</v>
      </c>
      <c r="K19" s="252">
        <f t="shared" si="0"/>
        <v>202445.5</v>
      </c>
      <c r="L19" s="252">
        <f t="shared" si="0"/>
        <v>233</v>
      </c>
      <c r="M19" s="252">
        <f t="shared" si="0"/>
        <v>1392260.9</v>
      </c>
      <c r="N19" s="252">
        <f t="shared" si="0"/>
        <v>233</v>
      </c>
      <c r="O19" s="252">
        <f t="shared" si="0"/>
        <v>1842744</v>
      </c>
      <c r="P19" s="252">
        <f aca="true" t="shared" si="1" ref="P19:V19">SUM(P9:P18)</f>
        <v>233</v>
      </c>
      <c r="Q19" s="252">
        <f t="shared" si="1"/>
        <v>2291119.3</v>
      </c>
      <c r="R19" s="252">
        <f t="shared" si="1"/>
        <v>233</v>
      </c>
      <c r="S19" s="252">
        <f t="shared" si="1"/>
        <v>1406647.4</v>
      </c>
      <c r="T19" s="252">
        <f t="shared" si="1"/>
        <v>142.5</v>
      </c>
      <c r="U19" s="252">
        <f t="shared" si="1"/>
        <v>53947.9</v>
      </c>
      <c r="V19" s="252">
        <f t="shared" si="1"/>
        <v>60455.6</v>
      </c>
      <c r="W19" s="134">
        <f>V19/U19*100</f>
        <v>112.06293479449616</v>
      </c>
      <c r="Y19"/>
      <c r="AB19" s="250"/>
    </row>
    <row r="20" spans="2:28" ht="10.5" customHeight="1">
      <c r="B20" s="242" t="s">
        <v>744</v>
      </c>
      <c r="C20" s="225" t="s">
        <v>512</v>
      </c>
      <c r="D20" s="111"/>
      <c r="E20" s="111"/>
      <c r="F20" s="111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134">
        <v>0</v>
      </c>
      <c r="W20" s="134"/>
      <c r="Y20"/>
      <c r="AA20" s="226"/>
      <c r="AB20" s="249"/>
    </row>
    <row r="21" spans="2:28" ht="12" customHeight="1">
      <c r="B21" s="49" t="s">
        <v>696</v>
      </c>
      <c r="C21" s="51" t="s">
        <v>697</v>
      </c>
      <c r="D21" s="243" t="s">
        <v>743</v>
      </c>
      <c r="E21" s="92" t="s">
        <v>638</v>
      </c>
      <c r="F21" s="218">
        <v>17000</v>
      </c>
      <c r="G21" s="134">
        <v>31416</v>
      </c>
      <c r="H21" s="134">
        <v>2465</v>
      </c>
      <c r="I21" s="134">
        <v>27659</v>
      </c>
      <c r="J21" s="134">
        <v>1848</v>
      </c>
      <c r="K21" s="134">
        <v>6035</v>
      </c>
      <c r="L21" s="134">
        <v>1848</v>
      </c>
      <c r="M21" s="134">
        <v>21583.2</v>
      </c>
      <c r="N21" s="134">
        <v>1848</v>
      </c>
      <c r="O21" s="134">
        <v>11135</v>
      </c>
      <c r="P21" s="134">
        <v>1848</v>
      </c>
      <c r="Q21" s="134">
        <v>10625</v>
      </c>
      <c r="R21" s="134">
        <v>1848</v>
      </c>
      <c r="S21" s="134">
        <v>9214</v>
      </c>
      <c r="T21" s="134">
        <v>1627</v>
      </c>
      <c r="U21" s="134">
        <v>2091</v>
      </c>
      <c r="V21" s="134">
        <v>3357.5</v>
      </c>
      <c r="W21" s="134"/>
      <c r="Y21" s="134"/>
      <c r="Z21" s="134"/>
      <c r="AB21" s="250"/>
    </row>
    <row r="22" spans="2:28" ht="10.5" customHeight="1">
      <c r="B22" s="49" t="s">
        <v>698</v>
      </c>
      <c r="C22" s="51" t="s">
        <v>701</v>
      </c>
      <c r="D22" s="243" t="s">
        <v>218</v>
      </c>
      <c r="E22" s="92" t="s">
        <v>215</v>
      </c>
      <c r="F22" s="218">
        <v>30000</v>
      </c>
      <c r="G22" s="134">
        <v>1680</v>
      </c>
      <c r="H22" s="134">
        <v>56</v>
      </c>
      <c r="I22" s="134">
        <v>300</v>
      </c>
      <c r="J22" s="134">
        <v>56</v>
      </c>
      <c r="K22" s="134">
        <v>210</v>
      </c>
      <c r="L22" s="134">
        <v>56</v>
      </c>
      <c r="M22" s="134">
        <v>150</v>
      </c>
      <c r="N22" s="134">
        <v>56</v>
      </c>
      <c r="O22" s="134">
        <v>150</v>
      </c>
      <c r="P22" s="134">
        <v>56</v>
      </c>
      <c r="Q22" s="134">
        <v>180</v>
      </c>
      <c r="R22" s="134">
        <v>56</v>
      </c>
      <c r="S22" s="134">
        <v>0</v>
      </c>
      <c r="T22" s="134">
        <v>10</v>
      </c>
      <c r="U22" s="134">
        <v>0</v>
      </c>
      <c r="V22" s="134">
        <v>0</v>
      </c>
      <c r="W22" s="134"/>
      <c r="Y22" s="134"/>
      <c r="Z22" s="134"/>
      <c r="AB22" s="250"/>
    </row>
    <row r="23" spans="2:28" ht="11.25" customHeight="1">
      <c r="B23" s="49" t="s">
        <v>702</v>
      </c>
      <c r="C23" s="51" t="s">
        <v>258</v>
      </c>
      <c r="D23" s="243" t="s">
        <v>743</v>
      </c>
      <c r="E23" s="92" t="s">
        <v>638</v>
      </c>
      <c r="F23" s="218">
        <v>1200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>
        <v>0</v>
      </c>
      <c r="V23" s="134">
        <v>0</v>
      </c>
      <c r="W23" s="134"/>
      <c r="Y23"/>
      <c r="AB23" s="250"/>
    </row>
    <row r="24" spans="2:28" ht="11.25" customHeight="1">
      <c r="B24" s="49" t="s">
        <v>703</v>
      </c>
      <c r="C24" s="51" t="s">
        <v>117</v>
      </c>
      <c r="D24" s="243" t="s">
        <v>743</v>
      </c>
      <c r="E24" s="92" t="s">
        <v>638</v>
      </c>
      <c r="F24" s="218">
        <v>18000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>
        <v>0</v>
      </c>
      <c r="V24" s="134">
        <v>0</v>
      </c>
      <c r="W24" s="134"/>
      <c r="Y24"/>
      <c r="AB24" s="250"/>
    </row>
    <row r="25" spans="2:28" ht="11.25" customHeight="1">
      <c r="B25" s="49" t="s">
        <v>170</v>
      </c>
      <c r="C25" s="51" t="s">
        <v>437</v>
      </c>
      <c r="D25" s="90" t="s">
        <v>361</v>
      </c>
      <c r="E25" s="92" t="s">
        <v>639</v>
      </c>
      <c r="F25" s="218">
        <v>200000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>
        <v>5800</v>
      </c>
      <c r="R25" s="134"/>
      <c r="S25" s="134">
        <v>1420</v>
      </c>
      <c r="T25" s="134"/>
      <c r="U25" s="134">
        <v>0</v>
      </c>
      <c r="V25" s="134">
        <v>0</v>
      </c>
      <c r="W25" s="134"/>
      <c r="Y25"/>
      <c r="AB25" s="250"/>
    </row>
    <row r="26" spans="2:28" ht="10.5" customHeight="1">
      <c r="B26" s="49" t="s">
        <v>438</v>
      </c>
      <c r="C26" s="51" t="s">
        <v>308</v>
      </c>
      <c r="D26" s="243" t="s">
        <v>743</v>
      </c>
      <c r="E26" s="92" t="s">
        <v>638</v>
      </c>
      <c r="F26" s="218">
        <v>60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>
        <v>0</v>
      </c>
      <c r="V26" s="134">
        <v>0</v>
      </c>
      <c r="W26" s="134"/>
      <c r="AB26" s="250"/>
    </row>
    <row r="27" spans="2:28" ht="11.25" customHeight="1">
      <c r="B27" s="49" t="s">
        <v>309</v>
      </c>
      <c r="C27" s="51" t="s">
        <v>310</v>
      </c>
      <c r="D27" s="243" t="s">
        <v>743</v>
      </c>
      <c r="E27" s="92" t="s">
        <v>638</v>
      </c>
      <c r="F27" s="218">
        <v>5000</v>
      </c>
      <c r="G27" s="134"/>
      <c r="H27" s="134"/>
      <c r="I27" s="134"/>
      <c r="J27" s="134"/>
      <c r="K27" s="134"/>
      <c r="L27" s="134"/>
      <c r="M27" s="134">
        <v>18780</v>
      </c>
      <c r="N27" s="134"/>
      <c r="O27" s="134">
        <v>20650</v>
      </c>
      <c r="P27" s="134"/>
      <c r="Q27" s="134">
        <v>62491</v>
      </c>
      <c r="R27" s="134"/>
      <c r="S27" s="134">
        <v>112271.3</v>
      </c>
      <c r="T27" s="134"/>
      <c r="U27" s="134">
        <v>67553.7</v>
      </c>
      <c r="V27" s="134">
        <v>44625</v>
      </c>
      <c r="W27" s="134">
        <f>V27/U27*100</f>
        <v>66.05855785841487</v>
      </c>
      <c r="AB27" s="250"/>
    </row>
    <row r="28" spans="2:28" ht="12" customHeight="1">
      <c r="B28" s="49" t="s">
        <v>107</v>
      </c>
      <c r="C28" s="180" t="s">
        <v>311</v>
      </c>
      <c r="D28" s="217"/>
      <c r="E28" s="91"/>
      <c r="F28" s="251"/>
      <c r="G28" s="252">
        <f aca="true" t="shared" si="2" ref="G28:O28">SUM(G21:G27)</f>
        <v>33096</v>
      </c>
      <c r="H28" s="252">
        <f t="shared" si="2"/>
        <v>2521</v>
      </c>
      <c r="I28" s="252">
        <f t="shared" si="2"/>
        <v>27959</v>
      </c>
      <c r="J28" s="252">
        <f t="shared" si="2"/>
        <v>1904</v>
      </c>
      <c r="K28" s="252">
        <f t="shared" si="2"/>
        <v>6245</v>
      </c>
      <c r="L28" s="252">
        <f t="shared" si="2"/>
        <v>1904</v>
      </c>
      <c r="M28" s="252">
        <f t="shared" si="2"/>
        <v>40513.2</v>
      </c>
      <c r="N28" s="252">
        <f t="shared" si="2"/>
        <v>1904</v>
      </c>
      <c r="O28" s="252">
        <f t="shared" si="2"/>
        <v>31935</v>
      </c>
      <c r="P28" s="252">
        <f>SUM(P21:P27)</f>
        <v>1904</v>
      </c>
      <c r="Q28" s="252">
        <f>SUM(Q21:Q27)</f>
        <v>79096</v>
      </c>
      <c r="R28" s="252">
        <f>SUM(R21:R27)</f>
        <v>1904</v>
      </c>
      <c r="S28" s="252">
        <f>SUM(S21:S27)</f>
        <v>122905.3</v>
      </c>
      <c r="T28" s="252"/>
      <c r="U28" s="252">
        <f>SUM(U21:U27)</f>
        <v>69644.7</v>
      </c>
      <c r="V28" s="252">
        <f>SUM(V21:V27)</f>
        <v>47982.5</v>
      </c>
      <c r="W28" s="252">
        <f>V28/U28*100</f>
        <v>68.89612562047076</v>
      </c>
      <c r="Y28"/>
      <c r="AB28" s="250"/>
    </row>
    <row r="29" spans="2:28" ht="10.5" customHeight="1">
      <c r="B29" s="226" t="s">
        <v>82</v>
      </c>
      <c r="C29" s="225" t="s">
        <v>37</v>
      </c>
      <c r="D29" s="111"/>
      <c r="E29" s="111"/>
      <c r="F29" s="111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134">
        <v>0</v>
      </c>
      <c r="W29" s="134"/>
      <c r="Y29"/>
      <c r="AA29" s="226"/>
      <c r="AB29" s="249"/>
    </row>
    <row r="30" spans="2:28" ht="11.25" customHeight="1">
      <c r="B30" s="49" t="s">
        <v>312</v>
      </c>
      <c r="C30" s="51" t="s">
        <v>313</v>
      </c>
      <c r="D30" s="90" t="s">
        <v>361</v>
      </c>
      <c r="E30" s="92" t="s">
        <v>639</v>
      </c>
      <c r="F30" s="218">
        <v>49500</v>
      </c>
      <c r="G30" s="134">
        <v>1905.8</v>
      </c>
      <c r="H30" s="134">
        <v>21.8</v>
      </c>
      <c r="I30" s="134">
        <v>287.1</v>
      </c>
      <c r="J30" s="134">
        <v>38.5</v>
      </c>
      <c r="K30" s="134">
        <v>277.2</v>
      </c>
      <c r="L30" s="134">
        <v>38.5</v>
      </c>
      <c r="M30" s="342">
        <v>232.7</v>
      </c>
      <c r="N30" s="134">
        <v>38.5</v>
      </c>
      <c r="O30" s="342">
        <v>376.2</v>
      </c>
      <c r="P30" s="134">
        <v>38.5</v>
      </c>
      <c r="Q30" s="342">
        <v>277.2</v>
      </c>
      <c r="R30" s="134">
        <v>38.5</v>
      </c>
      <c r="S30" s="342">
        <v>0</v>
      </c>
      <c r="T30" s="342">
        <v>5.8</v>
      </c>
      <c r="U30" s="134">
        <v>0</v>
      </c>
      <c r="V30" s="134">
        <v>0</v>
      </c>
      <c r="W30" s="134"/>
      <c r="AB30" s="250"/>
    </row>
    <row r="31" spans="2:28" ht="10.5" customHeight="1">
      <c r="B31" s="49" t="s">
        <v>314</v>
      </c>
      <c r="C31" s="51" t="s">
        <v>204</v>
      </c>
      <c r="D31" s="90" t="s">
        <v>315</v>
      </c>
      <c r="E31" s="92" t="s">
        <v>640</v>
      </c>
      <c r="F31" s="218">
        <v>52000</v>
      </c>
      <c r="G31" s="134">
        <v>39348.4</v>
      </c>
      <c r="H31" s="134">
        <v>538.6</v>
      </c>
      <c r="I31" s="134">
        <v>51381.2</v>
      </c>
      <c r="J31" s="134">
        <v>756.7</v>
      </c>
      <c r="K31" s="134">
        <v>39603.2</v>
      </c>
      <c r="L31" s="134">
        <v>756.7</v>
      </c>
      <c r="M31" s="342">
        <v>41631.2</v>
      </c>
      <c r="N31" s="134">
        <v>756.7</v>
      </c>
      <c r="O31" s="342">
        <v>35770.8</v>
      </c>
      <c r="P31" s="134">
        <v>756.7</v>
      </c>
      <c r="Q31" s="342">
        <v>34060</v>
      </c>
      <c r="R31" s="134">
        <v>756.7</v>
      </c>
      <c r="S31" s="342">
        <v>60725.6</v>
      </c>
      <c r="T31" s="342">
        <v>988.1</v>
      </c>
      <c r="U31" s="134">
        <v>24913.2</v>
      </c>
      <c r="V31" s="134">
        <v>0</v>
      </c>
      <c r="W31" s="134">
        <f>V31/U31*100</f>
        <v>0</v>
      </c>
      <c r="Y31" s="134"/>
      <c r="Z31" s="134"/>
      <c r="AB31" s="250"/>
    </row>
    <row r="32" spans="2:28" ht="10.5" customHeight="1">
      <c r="B32" s="49" t="s">
        <v>281</v>
      </c>
      <c r="C32" s="51" t="s">
        <v>283</v>
      </c>
      <c r="D32" s="243" t="s">
        <v>282</v>
      </c>
      <c r="E32" s="92" t="s">
        <v>641</v>
      </c>
      <c r="F32" s="218">
        <v>15000</v>
      </c>
      <c r="G32" s="134">
        <v>17835</v>
      </c>
      <c r="H32" s="134">
        <v>1176</v>
      </c>
      <c r="I32" s="134">
        <v>17205</v>
      </c>
      <c r="J32" s="134">
        <v>1189</v>
      </c>
      <c r="K32" s="134">
        <v>24465</v>
      </c>
      <c r="L32" s="134">
        <v>1189</v>
      </c>
      <c r="M32" s="342">
        <v>25875</v>
      </c>
      <c r="N32" s="134">
        <v>1189</v>
      </c>
      <c r="O32" s="342">
        <v>32400</v>
      </c>
      <c r="P32" s="134">
        <v>1189</v>
      </c>
      <c r="Q32" s="342">
        <v>31905</v>
      </c>
      <c r="R32" s="134">
        <v>1189</v>
      </c>
      <c r="S32" s="342">
        <v>38295</v>
      </c>
      <c r="T32" s="342">
        <v>1147</v>
      </c>
      <c r="U32" s="134">
        <v>17955</v>
      </c>
      <c r="V32" s="134">
        <v>17970</v>
      </c>
      <c r="W32" s="134">
        <f>V32/U32*100</f>
        <v>100.08354218880535</v>
      </c>
      <c r="AB32" s="250"/>
    </row>
    <row r="33" spans="2:28" ht="9.75" customHeight="1">
      <c r="B33" s="49" t="s">
        <v>129</v>
      </c>
      <c r="C33" s="51" t="s">
        <v>530</v>
      </c>
      <c r="D33" s="90" t="s">
        <v>130</v>
      </c>
      <c r="E33" s="92" t="s">
        <v>76</v>
      </c>
      <c r="F33" s="218">
        <v>16500</v>
      </c>
      <c r="G33" s="134">
        <v>2805</v>
      </c>
      <c r="H33" s="134">
        <v>326</v>
      </c>
      <c r="I33" s="134">
        <v>3102</v>
      </c>
      <c r="J33" s="134">
        <v>170</v>
      </c>
      <c r="K33" s="134">
        <v>2211</v>
      </c>
      <c r="L33" s="134">
        <v>170</v>
      </c>
      <c r="M33" s="342">
        <v>2442</v>
      </c>
      <c r="N33" s="134">
        <v>170</v>
      </c>
      <c r="O33" s="342">
        <v>1155</v>
      </c>
      <c r="P33" s="134">
        <v>170</v>
      </c>
      <c r="Q33" s="342">
        <v>2062.5</v>
      </c>
      <c r="R33" s="134">
        <v>170</v>
      </c>
      <c r="S33" s="342">
        <v>2788.5</v>
      </c>
      <c r="T33" s="342">
        <v>188</v>
      </c>
      <c r="U33" s="134">
        <v>1600.5</v>
      </c>
      <c r="V33" s="134">
        <v>1732.5</v>
      </c>
      <c r="W33" s="134">
        <f>V33/U33*100</f>
        <v>108.24742268041237</v>
      </c>
      <c r="AB33" s="250"/>
    </row>
    <row r="34" spans="2:28" ht="10.5" customHeight="1">
      <c r="B34" s="49" t="s">
        <v>131</v>
      </c>
      <c r="C34" s="51" t="s">
        <v>132</v>
      </c>
      <c r="D34" s="90" t="s">
        <v>130</v>
      </c>
      <c r="E34" s="92" t="s">
        <v>76</v>
      </c>
      <c r="F34" s="218">
        <v>35000</v>
      </c>
      <c r="G34" s="134">
        <v>5285</v>
      </c>
      <c r="H34" s="134">
        <v>206</v>
      </c>
      <c r="I34" s="134">
        <v>1575</v>
      </c>
      <c r="J34" s="134">
        <v>151</v>
      </c>
      <c r="K34" s="134">
        <v>5390</v>
      </c>
      <c r="L34" s="134">
        <v>151</v>
      </c>
      <c r="M34" s="342">
        <v>3675</v>
      </c>
      <c r="N34" s="134">
        <v>151</v>
      </c>
      <c r="O34" s="342">
        <v>4760</v>
      </c>
      <c r="P34" s="134">
        <v>151</v>
      </c>
      <c r="Q34" s="342">
        <v>3150</v>
      </c>
      <c r="R34" s="134">
        <v>151</v>
      </c>
      <c r="S34" s="342">
        <v>3955</v>
      </c>
      <c r="T34" s="342">
        <v>45</v>
      </c>
      <c r="U34" s="134">
        <v>2345</v>
      </c>
      <c r="V34" s="134">
        <v>3115</v>
      </c>
      <c r="W34" s="134">
        <f>V34/U34*100</f>
        <v>132.8358208955224</v>
      </c>
      <c r="AB34" s="250"/>
    </row>
    <row r="35" spans="2:28" ht="10.5" customHeight="1">
      <c r="B35" s="49" t="s">
        <v>133</v>
      </c>
      <c r="C35" s="51" t="s">
        <v>134</v>
      </c>
      <c r="D35" s="90" t="s">
        <v>130</v>
      </c>
      <c r="E35" s="92" t="s">
        <v>76</v>
      </c>
      <c r="F35" s="218">
        <v>6384</v>
      </c>
      <c r="G35" s="134">
        <v>153.2</v>
      </c>
      <c r="H35" s="134">
        <v>56</v>
      </c>
      <c r="I35" s="134">
        <v>0</v>
      </c>
      <c r="J35" s="134">
        <v>24</v>
      </c>
      <c r="K35" s="134">
        <v>0</v>
      </c>
      <c r="L35" s="134">
        <v>24</v>
      </c>
      <c r="M35" s="342">
        <f>O35</f>
        <v>0</v>
      </c>
      <c r="N35" s="134">
        <v>24</v>
      </c>
      <c r="O35" s="342">
        <f>Q35</f>
        <v>0</v>
      </c>
      <c r="P35" s="134">
        <v>24</v>
      </c>
      <c r="Q35" s="342">
        <f>S35</f>
        <v>0</v>
      </c>
      <c r="R35" s="134">
        <v>24</v>
      </c>
      <c r="S35" s="342">
        <f>U35</f>
        <v>0</v>
      </c>
      <c r="T35" s="342"/>
      <c r="U35" s="134">
        <v>0</v>
      </c>
      <c r="V35" s="134">
        <v>0</v>
      </c>
      <c r="W35" s="134"/>
      <c r="AB35" s="250"/>
    </row>
    <row r="36" spans="2:28" ht="10.5" customHeight="1">
      <c r="B36" s="49" t="s">
        <v>764</v>
      </c>
      <c r="C36" s="51" t="s">
        <v>3</v>
      </c>
      <c r="D36" s="243" t="s">
        <v>765</v>
      </c>
      <c r="E36" s="92" t="s">
        <v>219</v>
      </c>
      <c r="F36" s="218">
        <v>2620</v>
      </c>
      <c r="G36" s="134">
        <v>18340</v>
      </c>
      <c r="H36" s="134">
        <v>1500</v>
      </c>
      <c r="I36" s="134">
        <v>11790</v>
      </c>
      <c r="J36" s="134">
        <v>7000</v>
      </c>
      <c r="K36" s="134">
        <v>13100</v>
      </c>
      <c r="L36" s="134">
        <v>7000</v>
      </c>
      <c r="M36" s="342">
        <v>3956.2</v>
      </c>
      <c r="N36" s="134">
        <v>7000</v>
      </c>
      <c r="O36" s="342">
        <v>2017.4</v>
      </c>
      <c r="P36" s="134">
        <v>7000</v>
      </c>
      <c r="Q36" s="342">
        <f>S36</f>
        <v>1865.4</v>
      </c>
      <c r="R36" s="134">
        <v>7000</v>
      </c>
      <c r="S36" s="342">
        <v>1865.4</v>
      </c>
      <c r="T36" s="342">
        <v>4500</v>
      </c>
      <c r="U36" s="134">
        <v>0</v>
      </c>
      <c r="V36" s="134">
        <v>0</v>
      </c>
      <c r="W36" s="134"/>
      <c r="Y36" s="134"/>
      <c r="Z36" s="134"/>
      <c r="AB36" s="250"/>
    </row>
    <row r="37" spans="2:28" ht="9.75" customHeight="1">
      <c r="B37" s="49" t="s">
        <v>4</v>
      </c>
      <c r="C37" s="51" t="s">
        <v>118</v>
      </c>
      <c r="D37" s="90" t="s">
        <v>256</v>
      </c>
      <c r="E37" s="92" t="s">
        <v>488</v>
      </c>
      <c r="F37" s="218">
        <v>1</v>
      </c>
      <c r="G37" s="134">
        <v>12503.5</v>
      </c>
      <c r="H37" s="134"/>
      <c r="I37" s="134">
        <v>8694.8</v>
      </c>
      <c r="J37" s="134"/>
      <c r="K37" s="134">
        <v>7669.6</v>
      </c>
      <c r="L37" s="134"/>
      <c r="M37" s="342">
        <v>11685.2</v>
      </c>
      <c r="N37" s="134"/>
      <c r="O37" s="342">
        <v>17827.1</v>
      </c>
      <c r="P37" s="134"/>
      <c r="Q37" s="342">
        <v>18383.3</v>
      </c>
      <c r="R37" s="134"/>
      <c r="S37" s="342">
        <v>20731.7</v>
      </c>
      <c r="T37" s="342"/>
      <c r="U37" s="134">
        <v>10.5</v>
      </c>
      <c r="V37" s="134">
        <v>10.2</v>
      </c>
      <c r="W37" s="134">
        <f>V37/U37*100</f>
        <v>97.14285714285712</v>
      </c>
      <c r="Y37" s="134"/>
      <c r="Z37" s="134"/>
      <c r="AB37" s="250"/>
    </row>
    <row r="38" spans="2:28" ht="10.5" customHeight="1">
      <c r="B38" s="49" t="s">
        <v>5</v>
      </c>
      <c r="C38" s="51" t="s">
        <v>7</v>
      </c>
      <c r="D38" s="90" t="s">
        <v>6</v>
      </c>
      <c r="E38" s="92" t="s">
        <v>77</v>
      </c>
      <c r="F38" s="218">
        <v>245200</v>
      </c>
      <c r="G38" s="134">
        <v>10298.4</v>
      </c>
      <c r="H38" s="134">
        <v>21.5</v>
      </c>
      <c r="I38" s="134">
        <v>24029.6</v>
      </c>
      <c r="J38" s="134">
        <v>42</v>
      </c>
      <c r="K38" s="134">
        <v>35063.6</v>
      </c>
      <c r="L38" s="134">
        <v>42</v>
      </c>
      <c r="M38" s="342">
        <v>34328</v>
      </c>
      <c r="N38" s="134">
        <v>42</v>
      </c>
      <c r="O38" s="342">
        <v>50020.8</v>
      </c>
      <c r="P38" s="134">
        <v>42</v>
      </c>
      <c r="Q38" s="342">
        <v>15692.8</v>
      </c>
      <c r="R38" s="134">
        <v>42</v>
      </c>
      <c r="S38" s="342">
        <v>17164</v>
      </c>
      <c r="T38" s="342">
        <f>Z38*G38/1000</f>
        <v>0</v>
      </c>
      <c r="U38" s="134">
        <v>4904</v>
      </c>
      <c r="V38" s="134">
        <v>4658.8</v>
      </c>
      <c r="W38" s="134">
        <f>V38/U38*100</f>
        <v>95</v>
      </c>
      <c r="AB38" s="250"/>
    </row>
    <row r="39" spans="2:28" ht="10.5" customHeight="1">
      <c r="B39" s="49" t="s">
        <v>496</v>
      </c>
      <c r="C39" s="51" t="s">
        <v>602</v>
      </c>
      <c r="D39" s="243" t="s">
        <v>282</v>
      </c>
      <c r="E39" s="92" t="s">
        <v>641</v>
      </c>
      <c r="F39" s="218">
        <v>15000</v>
      </c>
      <c r="G39" s="134">
        <v>285</v>
      </c>
      <c r="H39" s="134">
        <v>243</v>
      </c>
      <c r="I39" s="134">
        <v>2250</v>
      </c>
      <c r="J39" s="134">
        <v>19</v>
      </c>
      <c r="K39" s="134">
        <v>0</v>
      </c>
      <c r="L39" s="134">
        <v>19</v>
      </c>
      <c r="M39" s="342">
        <f>O39</f>
        <v>0</v>
      </c>
      <c r="N39" s="134">
        <v>19</v>
      </c>
      <c r="O39" s="342">
        <f>Q39</f>
        <v>0</v>
      </c>
      <c r="P39" s="134">
        <v>19</v>
      </c>
      <c r="Q39" s="342">
        <f>S39</f>
        <v>0</v>
      </c>
      <c r="R39" s="134">
        <v>19</v>
      </c>
      <c r="S39" s="342">
        <f>U39</f>
        <v>0</v>
      </c>
      <c r="T39" s="342">
        <v>150</v>
      </c>
      <c r="U39" s="134">
        <v>0</v>
      </c>
      <c r="V39" s="134">
        <v>0</v>
      </c>
      <c r="W39" s="134"/>
      <c r="AB39" s="250"/>
    </row>
    <row r="40" spans="2:28" ht="10.5" customHeight="1">
      <c r="B40" s="49" t="s">
        <v>603</v>
      </c>
      <c r="C40" s="51" t="s">
        <v>658</v>
      </c>
      <c r="D40" s="243" t="s">
        <v>282</v>
      </c>
      <c r="E40" s="92" t="s">
        <v>641</v>
      </c>
      <c r="F40" s="218">
        <v>10000</v>
      </c>
      <c r="G40" s="134">
        <v>0</v>
      </c>
      <c r="H40" s="134">
        <v>30</v>
      </c>
      <c r="I40" s="134">
        <v>280</v>
      </c>
      <c r="J40" s="134"/>
      <c r="K40" s="134">
        <v>250</v>
      </c>
      <c r="L40" s="134"/>
      <c r="M40" s="342">
        <f>O40</f>
        <v>0</v>
      </c>
      <c r="N40" s="134"/>
      <c r="O40" s="342">
        <f>Q40</f>
        <v>0</v>
      </c>
      <c r="P40" s="134"/>
      <c r="Q40" s="342">
        <f>S40</f>
        <v>0</v>
      </c>
      <c r="R40" s="134"/>
      <c r="S40" s="342">
        <f>U40</f>
        <v>0</v>
      </c>
      <c r="T40" s="342">
        <v>28</v>
      </c>
      <c r="U40" s="134">
        <v>0</v>
      </c>
      <c r="V40" s="134">
        <v>0</v>
      </c>
      <c r="W40" s="134"/>
      <c r="AB40" s="250"/>
    </row>
    <row r="41" spans="2:28" ht="10.5" customHeight="1">
      <c r="B41" s="49" t="s">
        <v>439</v>
      </c>
      <c r="C41" s="51" t="s">
        <v>440</v>
      </c>
      <c r="D41" s="90" t="s">
        <v>361</v>
      </c>
      <c r="E41" s="92" t="s">
        <v>639</v>
      </c>
      <c r="F41" s="218">
        <v>22000</v>
      </c>
      <c r="G41" s="134"/>
      <c r="H41" s="134"/>
      <c r="I41" s="134"/>
      <c r="J41" s="134"/>
      <c r="K41" s="134"/>
      <c r="L41" s="134"/>
      <c r="M41" s="342">
        <f>O41</f>
        <v>0</v>
      </c>
      <c r="N41" s="134"/>
      <c r="O41" s="342">
        <f>Q41</f>
        <v>0</v>
      </c>
      <c r="P41" s="134"/>
      <c r="Q41" s="342">
        <f>S41</f>
        <v>0</v>
      </c>
      <c r="R41" s="134"/>
      <c r="S41" s="342">
        <f>U41</f>
        <v>0</v>
      </c>
      <c r="T41" s="342"/>
      <c r="U41" s="134">
        <v>0</v>
      </c>
      <c r="V41" s="134">
        <v>0</v>
      </c>
      <c r="W41" s="134"/>
      <c r="Y41"/>
      <c r="AB41" s="250"/>
    </row>
    <row r="42" spans="2:28" ht="10.5" customHeight="1">
      <c r="B42" s="257" t="s">
        <v>424</v>
      </c>
      <c r="C42" s="51" t="s">
        <v>426</v>
      </c>
      <c r="D42" s="254" t="s">
        <v>425</v>
      </c>
      <c r="E42" s="92" t="s">
        <v>722</v>
      </c>
      <c r="F42" s="218">
        <v>23700</v>
      </c>
      <c r="G42" s="134">
        <v>327.1</v>
      </c>
      <c r="H42" s="134">
        <v>20.6</v>
      </c>
      <c r="I42" s="134">
        <v>383.9</v>
      </c>
      <c r="J42" s="134">
        <v>13.8</v>
      </c>
      <c r="K42" s="134">
        <v>383.9</v>
      </c>
      <c r="L42" s="134">
        <v>13.8</v>
      </c>
      <c r="M42" s="342">
        <v>393.4</v>
      </c>
      <c r="N42" s="134">
        <v>13.8</v>
      </c>
      <c r="O42" s="342">
        <v>298.6</v>
      </c>
      <c r="P42" s="134">
        <v>13.8</v>
      </c>
      <c r="Q42" s="342">
        <v>474</v>
      </c>
      <c r="R42" s="134">
        <v>13.8</v>
      </c>
      <c r="S42" s="342">
        <v>521.4</v>
      </c>
      <c r="T42" s="342">
        <v>16.2</v>
      </c>
      <c r="U42" s="134">
        <v>274.9</v>
      </c>
      <c r="V42" s="134">
        <v>554.6</v>
      </c>
      <c r="W42" s="134">
        <f>V42/U42*100</f>
        <v>201.74608948708627</v>
      </c>
      <c r="AA42" s="257"/>
      <c r="AB42" s="250"/>
    </row>
    <row r="43" spans="2:28" ht="10.5" customHeight="1">
      <c r="B43" s="49" t="s">
        <v>427</v>
      </c>
      <c r="C43" s="51" t="s">
        <v>659</v>
      </c>
      <c r="D43" s="243" t="s">
        <v>218</v>
      </c>
      <c r="E43" s="92" t="s">
        <v>215</v>
      </c>
      <c r="F43" s="218">
        <v>800</v>
      </c>
      <c r="G43" s="134"/>
      <c r="H43" s="134"/>
      <c r="I43" s="134"/>
      <c r="J43" s="134"/>
      <c r="K43" s="134"/>
      <c r="L43" s="134"/>
      <c r="M43" s="342">
        <f>O43</f>
        <v>0</v>
      </c>
      <c r="N43" s="134"/>
      <c r="O43" s="342">
        <f>Q43</f>
        <v>0</v>
      </c>
      <c r="P43" s="134"/>
      <c r="Q43" s="342">
        <f>S43</f>
        <v>0</v>
      </c>
      <c r="R43" s="134"/>
      <c r="S43" s="342">
        <f>U43</f>
        <v>0</v>
      </c>
      <c r="T43" s="342"/>
      <c r="U43" s="134">
        <v>0</v>
      </c>
      <c r="V43" s="134">
        <v>0</v>
      </c>
      <c r="W43" s="134"/>
      <c r="Y43" s="134"/>
      <c r="Z43" s="134"/>
      <c r="AB43" s="250"/>
    </row>
    <row r="44" spans="2:28" ht="11.25" customHeight="1">
      <c r="B44" s="49" t="s">
        <v>547</v>
      </c>
      <c r="C44" s="51" t="s">
        <v>660</v>
      </c>
      <c r="D44" s="90" t="s">
        <v>256</v>
      </c>
      <c r="E44" s="92" t="s">
        <v>488</v>
      </c>
      <c r="F44" s="218">
        <v>1</v>
      </c>
      <c r="G44" s="134"/>
      <c r="H44" s="134"/>
      <c r="I44" s="134"/>
      <c r="J44" s="134"/>
      <c r="K44" s="134">
        <v>0.2</v>
      </c>
      <c r="L44" s="134"/>
      <c r="M44" s="342">
        <v>0.3</v>
      </c>
      <c r="N44" s="134"/>
      <c r="O44" s="342">
        <v>0.4</v>
      </c>
      <c r="P44" s="134"/>
      <c r="Q44" s="342">
        <v>0.2</v>
      </c>
      <c r="R44" s="134"/>
      <c r="S44" s="342">
        <v>0</v>
      </c>
      <c r="T44" s="342"/>
      <c r="U44" s="134">
        <v>0</v>
      </c>
      <c r="V44" s="134">
        <v>0</v>
      </c>
      <c r="W44" s="134"/>
      <c r="Y44"/>
      <c r="AB44" s="250"/>
    </row>
    <row r="45" spans="2:28" ht="10.5" customHeight="1">
      <c r="B45" s="258" t="s">
        <v>676</v>
      </c>
      <c r="C45" s="51" t="s">
        <v>52</v>
      </c>
      <c r="D45" s="243" t="s">
        <v>677</v>
      </c>
      <c r="E45" s="92" t="s">
        <v>678</v>
      </c>
      <c r="F45" s="218">
        <v>250</v>
      </c>
      <c r="G45" s="134"/>
      <c r="H45" s="134"/>
      <c r="I45" s="134">
        <v>29.9</v>
      </c>
      <c r="J45" s="134"/>
      <c r="K45" s="134">
        <v>36.1</v>
      </c>
      <c r="L45" s="134"/>
      <c r="M45" s="342">
        <v>29.9</v>
      </c>
      <c r="N45" s="134"/>
      <c r="O45" s="342">
        <v>36.6</v>
      </c>
      <c r="P45" s="134"/>
      <c r="Q45" s="342">
        <v>50.9</v>
      </c>
      <c r="R45" s="134"/>
      <c r="S45" s="342">
        <v>51.6</v>
      </c>
      <c r="T45" s="342">
        <v>119.4</v>
      </c>
      <c r="U45" s="134">
        <v>23.7</v>
      </c>
      <c r="V45" s="134">
        <v>25.3</v>
      </c>
      <c r="W45" s="134">
        <f>V45/U45*100</f>
        <v>106.75105485232068</v>
      </c>
      <c r="Y45" s="134"/>
      <c r="Z45" s="134"/>
      <c r="AA45" s="258"/>
      <c r="AB45" s="250"/>
    </row>
    <row r="46" spans="2:28" ht="10.5" customHeight="1">
      <c r="B46" s="258" t="s">
        <v>370</v>
      </c>
      <c r="C46" s="51"/>
      <c r="D46" s="243" t="s">
        <v>680</v>
      </c>
      <c r="E46" s="92" t="s">
        <v>678</v>
      </c>
      <c r="F46" s="218">
        <v>297</v>
      </c>
      <c r="G46" s="134"/>
      <c r="H46" s="134"/>
      <c r="I46" s="134">
        <v>30.4</v>
      </c>
      <c r="J46" s="134"/>
      <c r="K46" s="134">
        <v>35.3</v>
      </c>
      <c r="L46" s="134"/>
      <c r="M46" s="342">
        <v>30.4</v>
      </c>
      <c r="N46" s="134"/>
      <c r="O46" s="342">
        <v>37.3</v>
      </c>
      <c r="P46" s="134"/>
      <c r="Q46" s="342">
        <v>29.7</v>
      </c>
      <c r="R46" s="134"/>
      <c r="S46" s="342">
        <v>44.1</v>
      </c>
      <c r="T46" s="342">
        <v>102.5</v>
      </c>
      <c r="U46" s="134">
        <v>21</v>
      </c>
      <c r="V46" s="134">
        <v>23.3</v>
      </c>
      <c r="W46" s="134">
        <f>V46/U46*100</f>
        <v>110.95238095238096</v>
      </c>
      <c r="AA46" s="258"/>
      <c r="AB46" s="250"/>
    </row>
    <row r="47" spans="2:28" ht="11.25" customHeight="1">
      <c r="B47" s="49" t="s">
        <v>107</v>
      </c>
      <c r="C47" s="180" t="s">
        <v>661</v>
      </c>
      <c r="D47" s="217"/>
      <c r="E47" s="91"/>
      <c r="F47" s="251"/>
      <c r="G47" s="91">
        <f>SUM(G30:G44)</f>
        <v>109086.40000000001</v>
      </c>
      <c r="H47" s="91"/>
      <c r="I47" s="252">
        <f>SUM(I30:I44)</f>
        <v>120978.59999999998</v>
      </c>
      <c r="J47" s="252"/>
      <c r="K47" s="252">
        <f>SUM(K30:K45)</f>
        <v>128449.8</v>
      </c>
      <c r="L47" s="252"/>
      <c r="M47" s="252">
        <f>SUM(M30:M45)</f>
        <v>124248.89999999998</v>
      </c>
      <c r="N47" s="252"/>
      <c r="O47" s="252">
        <f>SUM(O30:O46)</f>
        <v>144700.19999999998</v>
      </c>
      <c r="P47" s="252"/>
      <c r="Q47" s="252">
        <f>SUM(Q30:Q46)</f>
        <v>107950.99999999999</v>
      </c>
      <c r="R47" s="252"/>
      <c r="S47" s="252">
        <f>SUM(S30:S46)</f>
        <v>146142.30000000002</v>
      </c>
      <c r="T47" s="252">
        <f>SUM(T30:T46)</f>
        <v>7289.999999999999</v>
      </c>
      <c r="U47" s="252">
        <f>SUM(U30:U46)</f>
        <v>52047.799999999996</v>
      </c>
      <c r="V47" s="252">
        <f>SUM(V30:V46)</f>
        <v>28089.699999999997</v>
      </c>
      <c r="W47" s="252">
        <f>V47/U47*100</f>
        <v>53.96904384046972</v>
      </c>
      <c r="AB47" s="250"/>
    </row>
    <row r="48" spans="2:28" ht="10.5">
      <c r="B48" s="105" t="s">
        <v>662</v>
      </c>
      <c r="C48" s="183" t="s">
        <v>275</v>
      </c>
      <c r="D48" s="120"/>
      <c r="E48" s="108"/>
      <c r="F48" s="244"/>
      <c r="G48" s="228">
        <f>G19+G28+G47</f>
        <v>328412.9</v>
      </c>
      <c r="H48" s="228"/>
      <c r="I48" s="228">
        <f>SUM(I19,I28,I47)</f>
        <v>259264.3</v>
      </c>
      <c r="J48" s="228"/>
      <c r="K48" s="228">
        <f>SUM(K19,K28,K47)</f>
        <v>337140.3</v>
      </c>
      <c r="L48" s="228"/>
      <c r="M48" s="228">
        <f>SUM(M19,M28,M47)</f>
        <v>1557022.9999999998</v>
      </c>
      <c r="N48" s="228"/>
      <c r="O48" s="228">
        <f>SUM(O19,O28,O47)</f>
        <v>2019379.2</v>
      </c>
      <c r="P48" s="228"/>
      <c r="Q48" s="228">
        <f>SUM(Q19,Q28,Q47)</f>
        <v>2478166.3</v>
      </c>
      <c r="R48" s="228"/>
      <c r="S48" s="228">
        <f>SUM(S19,S28,S47)</f>
        <v>1675695</v>
      </c>
      <c r="T48" s="228"/>
      <c r="U48" s="228">
        <f>SUM(U19,U28,U47)</f>
        <v>175640.4</v>
      </c>
      <c r="V48" s="228">
        <f>SUM(V19,V28,V47)</f>
        <v>136527.8</v>
      </c>
      <c r="W48" s="228">
        <f>V48/U48*100</f>
        <v>77.73143308714852</v>
      </c>
      <c r="Y48" s="134"/>
      <c r="AA48" s="105"/>
      <c r="AB48" s="255"/>
    </row>
    <row r="49" spans="2:6" ht="11.25" customHeight="1">
      <c r="B49" s="55"/>
      <c r="F49" s="90" t="s">
        <v>428</v>
      </c>
    </row>
    <row r="50" spans="2:6" ht="10.5" customHeight="1">
      <c r="B50" s="55"/>
      <c r="F50" s="92" t="s">
        <v>429</v>
      </c>
    </row>
    <row r="51" ht="10.5">
      <c r="B51" s="55"/>
    </row>
    <row r="52" spans="2:14" ht="12.75" customHeight="1">
      <c r="B52" s="55"/>
      <c r="K52" s="90" t="s">
        <v>515</v>
      </c>
      <c r="M52" s="256"/>
      <c r="N52" s="256"/>
    </row>
    <row r="53" spans="1:27" ht="10.5">
      <c r="A53" s="103"/>
      <c r="B53" s="158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AA53" s="88"/>
    </row>
    <row r="54" spans="2:13" ht="10.5">
      <c r="B54" s="55"/>
      <c r="M54" s="90" t="s">
        <v>515</v>
      </c>
    </row>
    <row r="55" spans="2:27" ht="10.5">
      <c r="B55" s="158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AA55" s="88"/>
    </row>
    <row r="56" ht="10.5">
      <c r="B56" s="55"/>
    </row>
    <row r="57" ht="10.5">
      <c r="B57" s="55"/>
    </row>
    <row r="58" ht="10.5">
      <c r="B58" s="55"/>
    </row>
    <row r="59" ht="10.5">
      <c r="B59" s="55"/>
    </row>
    <row r="60" ht="10.5">
      <c r="B60" s="55"/>
    </row>
    <row r="61" ht="10.5">
      <c r="B61" s="55"/>
    </row>
    <row r="62" ht="10.5">
      <c r="B62" s="55"/>
    </row>
    <row r="63" ht="10.5">
      <c r="B63" s="55"/>
    </row>
    <row r="64" ht="10.5">
      <c r="B64" s="55"/>
    </row>
    <row r="65" ht="10.5">
      <c r="B65" s="55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  <row r="119" ht="10.5">
      <c r="B119" s="55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 Industry</oddHeader>
    <oddFooter xml:space="preserve">&amp;L&amp;18 39&amp;R&amp;18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A1" sqref="A1:P39"/>
    </sheetView>
  </sheetViews>
  <sheetFormatPr defaultColWidth="9.00390625" defaultRowHeight="12.75"/>
  <cols>
    <col min="1" max="1" width="4.75390625" style="90" customWidth="1"/>
    <col min="2" max="2" width="6.375" style="90" customWidth="1"/>
    <col min="3" max="3" width="7.75390625" style="90" customWidth="1"/>
    <col min="4" max="5" width="8.375" style="90" customWidth="1"/>
    <col min="6" max="6" width="8.75390625" style="90" customWidth="1"/>
    <col min="7" max="7" width="10.125" style="90" customWidth="1"/>
    <col min="8" max="8" width="12.00390625" style="90" customWidth="1"/>
    <col min="9" max="9" width="7.75390625" style="90" customWidth="1"/>
    <col min="10" max="10" width="5.25390625" style="90" customWidth="1"/>
    <col min="11" max="11" width="9.875" style="90" customWidth="1"/>
    <col min="12" max="12" width="8.375" style="90" customWidth="1"/>
    <col min="13" max="13" width="8.00390625" style="90" customWidth="1"/>
    <col min="14" max="14" width="9.25390625" style="90" customWidth="1"/>
    <col min="15" max="15" width="7.875" style="90" customWidth="1"/>
    <col min="16" max="16" width="12.75390625" style="90" customWidth="1"/>
    <col min="17" max="17" width="12.375" style="90" customWidth="1"/>
    <col min="18" max="18" width="8.75390625" style="90" customWidth="1"/>
    <col min="19" max="19" width="7.875" style="90" customWidth="1"/>
    <col min="20" max="20" width="8.375" style="90" customWidth="1"/>
    <col min="21" max="23" width="5.25390625" style="90" customWidth="1"/>
    <col min="24" max="24" width="8.375" style="90" customWidth="1"/>
    <col min="25" max="25" width="8.75390625" style="90" customWidth="1"/>
    <col min="26" max="26" width="5.125" style="90" customWidth="1"/>
    <col min="27" max="27" width="5.25390625" style="90" customWidth="1"/>
    <col min="28" max="28" width="6.25390625" style="90" customWidth="1"/>
    <col min="29" max="29" width="5.00390625" style="90" customWidth="1"/>
    <col min="30" max="30" width="5.125" style="90" customWidth="1"/>
    <col min="31" max="31" width="4.75390625" style="90" customWidth="1"/>
    <col min="32" max="32" width="4.875" style="90" customWidth="1"/>
    <col min="33" max="33" width="3.875" style="90" customWidth="1"/>
    <col min="34" max="34" width="4.75390625" style="90" customWidth="1"/>
    <col min="35" max="35" width="4.125" style="90" customWidth="1"/>
    <col min="36" max="36" width="4.75390625" style="90" customWidth="1"/>
    <col min="37" max="37" width="4.25390625" style="90" customWidth="1"/>
    <col min="38" max="38" width="4.375" style="90" customWidth="1"/>
    <col min="39" max="40" width="4.875" style="90" customWidth="1"/>
    <col min="41" max="42" width="4.125" style="90" customWidth="1"/>
    <col min="43" max="43" width="3.375" style="90" customWidth="1"/>
    <col min="44" max="44" width="4.875" style="90" customWidth="1"/>
    <col min="45" max="45" width="4.375" style="90" customWidth="1"/>
    <col min="46" max="46" width="4.875" style="90" customWidth="1"/>
    <col min="47" max="47" width="3.75390625" style="90" customWidth="1"/>
    <col min="48" max="48" width="5.00390625" style="90" customWidth="1"/>
    <col min="49" max="49" width="4.375" style="90" customWidth="1"/>
    <col min="50" max="50" width="4.25390625" style="90" customWidth="1"/>
    <col min="51" max="51" width="5.75390625" style="90" customWidth="1"/>
    <col min="52" max="52" width="4.75390625" style="90" customWidth="1"/>
    <col min="53" max="53" width="5.375" style="90" customWidth="1"/>
    <col min="54" max="54" width="6.125" style="90" customWidth="1"/>
    <col min="55" max="55" width="6.00390625" style="90" customWidth="1"/>
    <col min="56" max="56" width="6.25390625" style="90" customWidth="1"/>
    <col min="57" max="57" width="6.375" style="90" customWidth="1"/>
    <col min="58" max="58" width="4.375" style="90" customWidth="1"/>
    <col min="59" max="59" width="5.125" style="90" customWidth="1"/>
    <col min="60" max="16384" width="9.125" style="90" customWidth="1"/>
  </cols>
  <sheetData>
    <row r="1" spans="18:42" ht="9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6:18" ht="12">
      <c r="F2" s="817" t="s">
        <v>878</v>
      </c>
      <c r="G2" s="817"/>
      <c r="H2" s="817"/>
      <c r="I2" s="390"/>
      <c r="R2" s="134"/>
    </row>
    <row r="3" spans="6:50" ht="12">
      <c r="F3" s="819" t="s">
        <v>879</v>
      </c>
      <c r="G3" s="819"/>
      <c r="R3" s="134"/>
      <c r="AX3" s="93"/>
    </row>
    <row r="4" spans="3:52" ht="12.75">
      <c r="C4" s="167" t="s">
        <v>880</v>
      </c>
      <c r="D4" s="116"/>
      <c r="E4" s="116"/>
      <c r="F4" s="116"/>
      <c r="G4" s="116"/>
      <c r="K4" s="167" t="s">
        <v>882</v>
      </c>
      <c r="L4" s="125"/>
      <c r="M4" s="116"/>
      <c r="N4" s="116"/>
      <c r="O4" s="116"/>
      <c r="R4" s="134"/>
      <c r="AV4" s="93"/>
      <c r="AW4" s="93"/>
      <c r="AX4" s="93"/>
      <c r="AY4" s="93"/>
      <c r="AZ4" s="93"/>
    </row>
    <row r="5" spans="3:52" ht="12">
      <c r="C5" s="172" t="s">
        <v>881</v>
      </c>
      <c r="K5" s="172" t="s">
        <v>883</v>
      </c>
      <c r="L5" s="125"/>
      <c r="R5" s="134"/>
      <c r="AV5" s="93"/>
      <c r="AW5" s="93"/>
      <c r="AX5" s="93"/>
      <c r="AY5" s="93"/>
      <c r="AZ5" s="93"/>
    </row>
    <row r="6" spans="2:52" ht="12.75" customHeight="1">
      <c r="B6" s="95"/>
      <c r="C6" s="95"/>
      <c r="D6" s="95"/>
      <c r="R6" s="134"/>
      <c r="AV6" s="93"/>
      <c r="AW6" s="93"/>
      <c r="AX6" s="93"/>
      <c r="AY6" s="93"/>
      <c r="AZ6" s="93"/>
    </row>
    <row r="7" spans="1:60" ht="76.5" customHeight="1">
      <c r="A7" s="93"/>
      <c r="B7" s="315" t="s">
        <v>291</v>
      </c>
      <c r="C7" s="316" t="s">
        <v>44</v>
      </c>
      <c r="D7" s="312" t="s">
        <v>771</v>
      </c>
      <c r="E7" s="317" t="s">
        <v>772</v>
      </c>
      <c r="F7" s="312" t="s">
        <v>773</v>
      </c>
      <c r="G7" s="317" t="s">
        <v>12</v>
      </c>
      <c r="H7" s="313" t="s">
        <v>13</v>
      </c>
      <c r="I7" s="313" t="s">
        <v>807</v>
      </c>
      <c r="J7" s="93"/>
      <c r="K7" s="314" t="s">
        <v>586</v>
      </c>
      <c r="L7" s="240" t="s">
        <v>691</v>
      </c>
      <c r="M7" s="240" t="s">
        <v>692</v>
      </c>
      <c r="N7" s="240" t="s">
        <v>693</v>
      </c>
      <c r="O7" s="240" t="s">
        <v>694</v>
      </c>
      <c r="P7" s="313" t="s">
        <v>695</v>
      </c>
      <c r="Q7" s="93"/>
      <c r="R7" s="134"/>
      <c r="AV7" s="212"/>
      <c r="AW7" s="212"/>
      <c r="AX7" s="212"/>
      <c r="AY7" s="212"/>
      <c r="AZ7" s="212"/>
      <c r="BA7" s="306"/>
      <c r="BB7" s="306"/>
      <c r="BC7" s="306"/>
      <c r="BD7" s="306"/>
      <c r="BE7" s="306"/>
      <c r="BF7" s="306"/>
      <c r="BG7" s="306"/>
      <c r="BH7" s="306"/>
    </row>
    <row r="8" spans="2:52" ht="9">
      <c r="B8" s="90" t="s">
        <v>612</v>
      </c>
      <c r="C8" s="107" t="s">
        <v>540</v>
      </c>
      <c r="D8" s="159">
        <v>13</v>
      </c>
      <c r="E8" s="159">
        <v>3</v>
      </c>
      <c r="F8" s="160">
        <v>5748</v>
      </c>
      <c r="G8" s="159">
        <v>3243</v>
      </c>
      <c r="H8" s="135">
        <f>G8/F8*100</f>
        <v>56.419624217119</v>
      </c>
      <c r="I8" s="391">
        <f>Q8/R8*10000</f>
        <v>70.71865443425077</v>
      </c>
      <c r="J8" s="93"/>
      <c r="K8" s="161" t="s">
        <v>9</v>
      </c>
      <c r="L8" s="164">
        <v>2282</v>
      </c>
      <c r="M8" s="164">
        <v>2262</v>
      </c>
      <c r="N8" s="164">
        <v>4</v>
      </c>
      <c r="O8" s="164">
        <v>53</v>
      </c>
      <c r="P8" s="162">
        <v>21</v>
      </c>
      <c r="Q8" s="90">
        <v>37</v>
      </c>
      <c r="R8" s="55">
        <v>5232</v>
      </c>
      <c r="AV8" s="93"/>
      <c r="AW8" s="93"/>
      <c r="AX8" s="93"/>
      <c r="AY8" s="93"/>
      <c r="AZ8" s="93"/>
    </row>
    <row r="9" spans="2:52" ht="9">
      <c r="B9" s="90" t="s">
        <v>613</v>
      </c>
      <c r="C9" s="107" t="s">
        <v>229</v>
      </c>
      <c r="D9" s="162">
        <v>13</v>
      </c>
      <c r="E9" s="162">
        <v>3</v>
      </c>
      <c r="F9" s="162">
        <v>4310</v>
      </c>
      <c r="G9" s="162">
        <v>1540</v>
      </c>
      <c r="H9" s="135">
        <f>G9/F9*100</f>
        <v>35.730858468677496</v>
      </c>
      <c r="I9" s="391">
        <f aca="true" t="shared" si="0" ref="I9:I32">Q9/R9*10000</f>
        <v>13.224014810896588</v>
      </c>
      <c r="J9" s="93"/>
      <c r="K9" s="161" t="s">
        <v>708</v>
      </c>
      <c r="L9" s="164">
        <v>2038</v>
      </c>
      <c r="M9" s="164">
        <v>2033</v>
      </c>
      <c r="N9" s="164">
        <v>8</v>
      </c>
      <c r="O9" s="164">
        <v>50</v>
      </c>
      <c r="P9" s="162">
        <v>14</v>
      </c>
      <c r="Q9" s="90">
        <v>5</v>
      </c>
      <c r="R9" s="55">
        <v>3781</v>
      </c>
      <c r="AV9" s="93"/>
      <c r="AW9" s="93"/>
      <c r="AX9" s="93"/>
      <c r="AY9" s="93"/>
      <c r="AZ9" s="93"/>
    </row>
    <row r="10" spans="2:52" ht="9">
      <c r="B10" s="90" t="s">
        <v>614</v>
      </c>
      <c r="C10" s="107" t="s">
        <v>230</v>
      </c>
      <c r="D10" s="162">
        <v>13</v>
      </c>
      <c r="E10" s="162">
        <v>3</v>
      </c>
      <c r="F10" s="162">
        <v>3365</v>
      </c>
      <c r="G10" s="162">
        <v>1557</v>
      </c>
      <c r="H10" s="135">
        <f>G10/F10*100</f>
        <v>46.2704309063893</v>
      </c>
      <c r="I10" s="391">
        <f t="shared" si="0"/>
        <v>9.472687085569941</v>
      </c>
      <c r="J10" s="93"/>
      <c r="K10" s="161" t="s">
        <v>739</v>
      </c>
      <c r="L10" s="162">
        <v>1905</v>
      </c>
      <c r="M10" s="162">
        <v>1908</v>
      </c>
      <c r="N10" s="162">
        <v>2</v>
      </c>
      <c r="O10" s="162">
        <v>47</v>
      </c>
      <c r="P10" s="162">
        <v>12</v>
      </c>
      <c r="Q10" s="90">
        <v>3</v>
      </c>
      <c r="R10" s="55">
        <v>3167</v>
      </c>
      <c r="AV10" s="93"/>
      <c r="AW10" s="93"/>
      <c r="AX10" s="93"/>
      <c r="AY10" s="93"/>
      <c r="AZ10" s="93"/>
    </row>
    <row r="11" spans="2:52" ht="9">
      <c r="B11" s="90" t="s">
        <v>615</v>
      </c>
      <c r="C11" s="107" t="s">
        <v>231</v>
      </c>
      <c r="D11" s="162">
        <v>20</v>
      </c>
      <c r="E11" s="162">
        <v>5</v>
      </c>
      <c r="F11" s="162">
        <v>6785</v>
      </c>
      <c r="G11" s="162">
        <v>2077</v>
      </c>
      <c r="H11" s="135">
        <f>G11/F11*100</f>
        <v>30.611643330876937</v>
      </c>
      <c r="I11" s="391">
        <f t="shared" si="0"/>
        <v>9.964129135113591</v>
      </c>
      <c r="J11" s="93"/>
      <c r="K11" s="161" t="s">
        <v>688</v>
      </c>
      <c r="L11" s="162">
        <v>1648</v>
      </c>
      <c r="M11" s="162">
        <v>1648</v>
      </c>
      <c r="N11" s="162">
        <v>1</v>
      </c>
      <c r="O11" s="162">
        <v>39</v>
      </c>
      <c r="P11" s="162">
        <v>18</v>
      </c>
      <c r="Q11" s="90">
        <v>5</v>
      </c>
      <c r="R11" s="55">
        <v>5018</v>
      </c>
      <c r="AW11" s="93"/>
      <c r="AX11" s="93"/>
      <c r="AY11" s="93"/>
      <c r="AZ11" s="93"/>
    </row>
    <row r="12" spans="3:52" ht="9">
      <c r="C12" s="107"/>
      <c r="D12" s="163"/>
      <c r="E12" s="163"/>
      <c r="F12" s="163"/>
      <c r="G12" s="163"/>
      <c r="H12" s="135"/>
      <c r="I12" s="391"/>
      <c r="J12" s="93"/>
      <c r="K12" s="162" t="s">
        <v>501</v>
      </c>
      <c r="L12" s="162">
        <v>1546</v>
      </c>
      <c r="M12" s="162">
        <v>1545</v>
      </c>
      <c r="N12" s="162">
        <v>2</v>
      </c>
      <c r="O12" s="162">
        <v>28</v>
      </c>
      <c r="P12" s="162">
        <v>14</v>
      </c>
      <c r="R12" s="55"/>
      <c r="AW12" s="93"/>
      <c r="AX12" s="93"/>
      <c r="AY12" s="93"/>
      <c r="AZ12" s="93"/>
    </row>
    <row r="13" spans="2:52" ht="9">
      <c r="B13" s="90" t="s">
        <v>616</v>
      </c>
      <c r="C13" s="107" t="s">
        <v>232</v>
      </c>
      <c r="D13" s="162">
        <v>13</v>
      </c>
      <c r="E13" s="162">
        <v>2</v>
      </c>
      <c r="F13" s="162">
        <v>4311</v>
      </c>
      <c r="G13" s="162">
        <v>1856</v>
      </c>
      <c r="H13" s="135">
        <f>G13/F13*100</f>
        <v>43.052655996288564</v>
      </c>
      <c r="I13" s="391">
        <f t="shared" si="0"/>
        <v>15.687641624542444</v>
      </c>
      <c r="J13" s="93"/>
      <c r="K13" s="162" t="s">
        <v>732</v>
      </c>
      <c r="L13" s="162">
        <v>1454</v>
      </c>
      <c r="M13" s="162">
        <v>1449</v>
      </c>
      <c r="N13" s="162">
        <v>3</v>
      </c>
      <c r="O13" s="162">
        <v>34</v>
      </c>
      <c r="P13" s="162">
        <v>5</v>
      </c>
      <c r="Q13" s="90">
        <v>9</v>
      </c>
      <c r="R13" s="55">
        <v>5737</v>
      </c>
      <c r="AW13" s="93"/>
      <c r="AX13" s="93"/>
      <c r="AY13" s="93"/>
      <c r="AZ13" s="93"/>
    </row>
    <row r="14" spans="2:52" ht="9">
      <c r="B14" s="90" t="s">
        <v>617</v>
      </c>
      <c r="C14" s="107" t="s">
        <v>233</v>
      </c>
      <c r="D14" s="162">
        <v>20</v>
      </c>
      <c r="E14" s="162">
        <v>5</v>
      </c>
      <c r="F14" s="162">
        <v>3972</v>
      </c>
      <c r="G14" s="162">
        <v>2369</v>
      </c>
      <c r="H14" s="135">
        <f>G14/F14*100</f>
        <v>59.64249748237663</v>
      </c>
      <c r="I14" s="391">
        <f t="shared" si="0"/>
        <v>24.761230986911922</v>
      </c>
      <c r="J14" s="93"/>
      <c r="K14" s="162" t="s">
        <v>142</v>
      </c>
      <c r="L14" s="162">
        <v>1556</v>
      </c>
      <c r="M14" s="162">
        <v>1549</v>
      </c>
      <c r="N14" s="162">
        <v>0</v>
      </c>
      <c r="O14" s="162">
        <v>26</v>
      </c>
      <c r="P14" s="162">
        <v>8</v>
      </c>
      <c r="Q14" s="90">
        <v>14</v>
      </c>
      <c r="R14" s="55">
        <v>5654</v>
      </c>
      <c r="AW14" s="93"/>
      <c r="AX14" s="93"/>
      <c r="AY14" s="93"/>
      <c r="AZ14" s="93"/>
    </row>
    <row r="15" spans="2:52" ht="9">
      <c r="B15" s="90" t="s">
        <v>333</v>
      </c>
      <c r="C15" s="107" t="s">
        <v>234</v>
      </c>
      <c r="D15" s="162">
        <v>13</v>
      </c>
      <c r="E15" s="162">
        <v>1</v>
      </c>
      <c r="F15" s="162">
        <v>4902</v>
      </c>
      <c r="G15" s="162">
        <v>1658</v>
      </c>
      <c r="H15" s="135">
        <f>G15/F15*100</f>
        <v>33.82292941656467</v>
      </c>
      <c r="I15" s="391">
        <f t="shared" si="0"/>
        <v>94.38528557599226</v>
      </c>
      <c r="J15" s="93"/>
      <c r="K15" s="162" t="s">
        <v>273</v>
      </c>
      <c r="L15" s="162">
        <v>1742</v>
      </c>
      <c r="M15" s="162">
        <v>1741</v>
      </c>
      <c r="N15" s="162">
        <v>1</v>
      </c>
      <c r="O15" s="162">
        <v>31</v>
      </c>
      <c r="P15" s="162">
        <v>4</v>
      </c>
      <c r="Q15" s="90">
        <v>39</v>
      </c>
      <c r="R15" s="55">
        <v>4132</v>
      </c>
      <c r="AW15" s="93"/>
      <c r="AX15" s="93"/>
      <c r="AY15" s="93"/>
      <c r="AZ15" s="93"/>
    </row>
    <row r="16" spans="2:52" ht="9">
      <c r="B16" s="90" t="s">
        <v>334</v>
      </c>
      <c r="C16" s="107" t="s">
        <v>235</v>
      </c>
      <c r="D16" s="162">
        <v>13</v>
      </c>
      <c r="E16" s="162">
        <v>3</v>
      </c>
      <c r="F16" s="162">
        <v>3661</v>
      </c>
      <c r="G16" s="162">
        <v>2014</v>
      </c>
      <c r="H16" s="135">
        <f>G16/F16*100</f>
        <v>55.012291723572794</v>
      </c>
      <c r="I16" s="391">
        <f t="shared" si="0"/>
        <v>10.298661174047373</v>
      </c>
      <c r="J16" s="93"/>
      <c r="K16" s="162" t="s">
        <v>285</v>
      </c>
      <c r="L16" s="162">
        <v>1989</v>
      </c>
      <c r="M16" s="162">
        <v>1990</v>
      </c>
      <c r="N16" s="162">
        <v>0</v>
      </c>
      <c r="O16" s="162">
        <v>57</v>
      </c>
      <c r="P16" s="162">
        <v>6</v>
      </c>
      <c r="Q16" s="90">
        <v>4</v>
      </c>
      <c r="R16" s="55">
        <v>3884</v>
      </c>
      <c r="AW16" s="93"/>
      <c r="AX16" s="93"/>
      <c r="AY16" s="93"/>
      <c r="AZ16" s="93"/>
    </row>
    <row r="17" spans="4:52" ht="9">
      <c r="D17" s="163"/>
      <c r="E17" s="163"/>
      <c r="F17" s="163"/>
      <c r="G17" s="163"/>
      <c r="H17" s="135"/>
      <c r="I17" s="391"/>
      <c r="J17" s="93"/>
      <c r="K17" s="162" t="s">
        <v>792</v>
      </c>
      <c r="L17" s="162">
        <v>2045</v>
      </c>
      <c r="M17" s="162">
        <v>2049</v>
      </c>
      <c r="N17" s="162">
        <v>1</v>
      </c>
      <c r="O17" s="162">
        <v>53</v>
      </c>
      <c r="P17" s="162">
        <v>6</v>
      </c>
      <c r="R17" s="55"/>
      <c r="AV17" s="93"/>
      <c r="AW17" s="93"/>
      <c r="AX17" s="93"/>
      <c r="AY17" s="93"/>
      <c r="AZ17" s="93"/>
    </row>
    <row r="18" spans="2:52" ht="9">
      <c r="B18" s="90" t="s">
        <v>324</v>
      </c>
      <c r="C18" s="107" t="s">
        <v>236</v>
      </c>
      <c r="D18" s="162">
        <v>13</v>
      </c>
      <c r="E18" s="162">
        <v>3</v>
      </c>
      <c r="F18" s="162">
        <v>4812</v>
      </c>
      <c r="G18" s="162">
        <v>2723</v>
      </c>
      <c r="H18" s="135">
        <f>G18/F18*100</f>
        <v>56.58769742310889</v>
      </c>
      <c r="I18" s="391">
        <f t="shared" si="0"/>
        <v>21.44772117962467</v>
      </c>
      <c r="J18" s="93"/>
      <c r="K18" s="162" t="s">
        <v>840</v>
      </c>
      <c r="L18" s="162">
        <v>1946</v>
      </c>
      <c r="M18" s="162">
        <v>1950</v>
      </c>
      <c r="N18" s="162">
        <v>1</v>
      </c>
      <c r="O18" s="162">
        <v>46</v>
      </c>
      <c r="P18" s="162">
        <v>7</v>
      </c>
      <c r="Q18" s="90">
        <v>8</v>
      </c>
      <c r="R18" s="55">
        <v>3730</v>
      </c>
      <c r="AV18" s="93"/>
      <c r="AW18" s="93"/>
      <c r="AX18" s="93"/>
      <c r="AY18" s="93"/>
      <c r="AZ18" s="93"/>
    </row>
    <row r="19" spans="2:75" ht="9">
      <c r="B19" s="90" t="s">
        <v>325</v>
      </c>
      <c r="C19" s="107" t="s">
        <v>237</v>
      </c>
      <c r="D19" s="162">
        <v>13</v>
      </c>
      <c r="E19" s="162">
        <v>3</v>
      </c>
      <c r="F19" s="162">
        <v>4483</v>
      </c>
      <c r="G19" s="162">
        <v>1966</v>
      </c>
      <c r="H19" s="135">
        <f>G19/F19*100</f>
        <v>43.85456167744814</v>
      </c>
      <c r="I19" s="391">
        <f t="shared" si="0"/>
        <v>8.04289544235925</v>
      </c>
      <c r="J19" s="93"/>
      <c r="K19" s="307" t="s">
        <v>850</v>
      </c>
      <c r="L19" s="307">
        <v>2005</v>
      </c>
      <c r="M19" s="307">
        <v>2013</v>
      </c>
      <c r="N19" s="307">
        <v>1</v>
      </c>
      <c r="O19" s="307">
        <v>33</v>
      </c>
      <c r="P19" s="307">
        <v>9</v>
      </c>
      <c r="Q19" s="93">
        <v>3</v>
      </c>
      <c r="R19" s="55">
        <v>3730</v>
      </c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</row>
    <row r="20" spans="2:52" ht="9">
      <c r="B20" s="90" t="s">
        <v>585</v>
      </c>
      <c r="C20" s="107" t="s">
        <v>238</v>
      </c>
      <c r="D20" s="162">
        <v>13</v>
      </c>
      <c r="E20" s="162">
        <v>2</v>
      </c>
      <c r="F20" s="162">
        <v>5797</v>
      </c>
      <c r="G20" s="162">
        <v>2866</v>
      </c>
      <c r="H20" s="135">
        <f>G20/F20*100</f>
        <v>49.439365188890804</v>
      </c>
      <c r="I20" s="391">
        <f>Q20/R20*10000</f>
        <v>6.5359477124183005</v>
      </c>
      <c r="J20" s="93"/>
      <c r="K20" s="162" t="s">
        <v>832</v>
      </c>
      <c r="L20" s="162">
        <v>173</v>
      </c>
      <c r="M20" s="162">
        <v>175</v>
      </c>
      <c r="N20" s="162">
        <v>0</v>
      </c>
      <c r="O20" s="162">
        <v>4</v>
      </c>
      <c r="P20" s="162">
        <v>1</v>
      </c>
      <c r="Q20" s="90">
        <v>2</v>
      </c>
      <c r="R20" s="55">
        <v>3060</v>
      </c>
      <c r="AV20" s="93"/>
      <c r="AW20" s="93"/>
      <c r="AX20" s="93"/>
      <c r="AY20" s="93"/>
      <c r="AZ20" s="93"/>
    </row>
    <row r="21" spans="2:52" ht="9">
      <c r="B21" s="90" t="s">
        <v>335</v>
      </c>
      <c r="C21" s="107" t="s">
        <v>239</v>
      </c>
      <c r="D21" s="162">
        <v>13</v>
      </c>
      <c r="E21" s="162">
        <v>2</v>
      </c>
      <c r="F21" s="162">
        <v>2697</v>
      </c>
      <c r="G21" s="162">
        <v>968</v>
      </c>
      <c r="H21" s="135">
        <f>G21/F21*100</f>
        <v>35.89173155357805</v>
      </c>
      <c r="I21" s="391">
        <f t="shared" si="0"/>
        <v>0</v>
      </c>
      <c r="J21" s="93"/>
      <c r="K21" s="162" t="s">
        <v>857</v>
      </c>
      <c r="L21" s="162">
        <v>309</v>
      </c>
      <c r="M21" s="162">
        <v>311</v>
      </c>
      <c r="N21" s="162">
        <v>0</v>
      </c>
      <c r="O21" s="162">
        <v>4</v>
      </c>
      <c r="P21" s="162">
        <v>3</v>
      </c>
      <c r="R21" s="55">
        <v>3015</v>
      </c>
      <c r="AV21" s="93"/>
      <c r="AW21" s="93"/>
      <c r="AX21" s="93"/>
      <c r="AY21" s="93"/>
      <c r="AZ21" s="93"/>
    </row>
    <row r="22" spans="3:52" ht="9">
      <c r="C22" s="107"/>
      <c r="D22" s="163"/>
      <c r="E22" s="163"/>
      <c r="F22" s="163"/>
      <c r="G22" s="163"/>
      <c r="H22" s="135"/>
      <c r="I22" s="391"/>
      <c r="J22" s="93"/>
      <c r="K22" s="162" t="s">
        <v>863</v>
      </c>
      <c r="L22" s="162">
        <v>477</v>
      </c>
      <c r="M22" s="162">
        <v>484</v>
      </c>
      <c r="N22" s="162">
        <v>0</v>
      </c>
      <c r="O22" s="162">
        <v>6</v>
      </c>
      <c r="P22" s="162">
        <v>5</v>
      </c>
      <c r="R22" s="55"/>
      <c r="AV22" s="93"/>
      <c r="AW22" s="93"/>
      <c r="AX22" s="93"/>
      <c r="AY22" s="93"/>
      <c r="AZ22" s="93"/>
    </row>
    <row r="23" spans="2:70" ht="9">
      <c r="B23" s="90" t="s">
        <v>336</v>
      </c>
      <c r="C23" s="107" t="s">
        <v>240</v>
      </c>
      <c r="D23" s="162">
        <v>12</v>
      </c>
      <c r="E23" s="162">
        <v>3</v>
      </c>
      <c r="F23" s="162">
        <v>2985</v>
      </c>
      <c r="G23" s="162">
        <v>1602</v>
      </c>
      <c r="H23" s="135">
        <f>G23/F23*100</f>
        <v>53.66834170854271</v>
      </c>
      <c r="I23" s="391">
        <f t="shared" si="0"/>
        <v>12.106537530266344</v>
      </c>
      <c r="J23" s="93"/>
      <c r="K23" s="162" t="s">
        <v>870</v>
      </c>
      <c r="L23" s="162">
        <v>671</v>
      </c>
      <c r="M23" s="162">
        <v>679</v>
      </c>
      <c r="N23" s="162">
        <v>0</v>
      </c>
      <c r="O23" s="162">
        <v>9</v>
      </c>
      <c r="P23" s="162">
        <v>6</v>
      </c>
      <c r="Q23" s="90">
        <v>4</v>
      </c>
      <c r="R23" s="55">
        <v>3304</v>
      </c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</row>
    <row r="24" spans="2:70" ht="9">
      <c r="B24" s="90" t="s">
        <v>337</v>
      </c>
      <c r="C24" s="107" t="s">
        <v>241</v>
      </c>
      <c r="D24" s="162">
        <v>13</v>
      </c>
      <c r="E24" s="162">
        <v>3</v>
      </c>
      <c r="F24" s="162">
        <v>3155</v>
      </c>
      <c r="G24" s="162">
        <v>2141</v>
      </c>
      <c r="H24" s="135">
        <f>G24/F24*100</f>
        <v>67.86053882725832</v>
      </c>
      <c r="I24" s="391">
        <f t="shared" si="0"/>
        <v>32.90195218249616</v>
      </c>
      <c r="J24" s="93"/>
      <c r="K24" s="307" t="s">
        <v>902</v>
      </c>
      <c r="L24" s="307">
        <v>845</v>
      </c>
      <c r="M24" s="307">
        <v>851</v>
      </c>
      <c r="N24" s="307">
        <v>0</v>
      </c>
      <c r="O24" s="307">
        <v>17</v>
      </c>
      <c r="P24" s="307">
        <v>6</v>
      </c>
      <c r="Q24" s="93">
        <v>15</v>
      </c>
      <c r="R24" s="55">
        <v>4559</v>
      </c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2:52" ht="9">
      <c r="B25" s="90" t="s">
        <v>338</v>
      </c>
      <c r="C25" s="107" t="s">
        <v>242</v>
      </c>
      <c r="D25" s="162">
        <v>13</v>
      </c>
      <c r="E25" s="162">
        <v>1</v>
      </c>
      <c r="F25" s="162">
        <v>3160</v>
      </c>
      <c r="G25" s="162">
        <v>1555</v>
      </c>
      <c r="H25" s="135">
        <f>G25/F25*100</f>
        <v>49.208860759493675</v>
      </c>
      <c r="I25" s="391">
        <f t="shared" si="0"/>
        <v>9.233610341643582</v>
      </c>
      <c r="J25" s="93"/>
      <c r="K25" s="162" t="s">
        <v>849</v>
      </c>
      <c r="L25" s="162">
        <v>187</v>
      </c>
      <c r="M25" s="162">
        <v>189</v>
      </c>
      <c r="N25" s="162">
        <v>0</v>
      </c>
      <c r="O25" s="162">
        <v>6</v>
      </c>
      <c r="P25" s="162">
        <v>1</v>
      </c>
      <c r="Q25" s="93">
        <v>5</v>
      </c>
      <c r="R25" s="55">
        <v>5415</v>
      </c>
      <c r="AV25" s="93"/>
      <c r="AW25" s="93"/>
      <c r="AX25" s="93"/>
      <c r="AY25" s="93"/>
      <c r="AZ25" s="93"/>
    </row>
    <row r="26" spans="2:52" ht="9">
      <c r="B26" s="90" t="s">
        <v>339</v>
      </c>
      <c r="C26" s="107" t="s">
        <v>243</v>
      </c>
      <c r="D26" s="162">
        <v>12</v>
      </c>
      <c r="E26" s="162">
        <v>2</v>
      </c>
      <c r="F26" s="162">
        <v>2156</v>
      </c>
      <c r="G26" s="162">
        <v>1075</v>
      </c>
      <c r="H26" s="135">
        <f>G26/F26*100</f>
        <v>49.860853432282006</v>
      </c>
      <c r="I26" s="391">
        <f t="shared" si="0"/>
        <v>9.765625</v>
      </c>
      <c r="J26" s="93"/>
      <c r="K26" s="162" t="s">
        <v>858</v>
      </c>
      <c r="L26" s="162">
        <v>331</v>
      </c>
      <c r="M26" s="162">
        <v>334</v>
      </c>
      <c r="N26" s="162">
        <v>0</v>
      </c>
      <c r="O26" s="162">
        <v>10</v>
      </c>
      <c r="P26" s="162">
        <v>1</v>
      </c>
      <c r="Q26" s="90">
        <v>3</v>
      </c>
      <c r="R26" s="55">
        <v>3072</v>
      </c>
      <c r="AV26" s="93"/>
      <c r="AW26" s="93"/>
      <c r="AX26" s="93"/>
      <c r="AY26" s="93"/>
      <c r="AZ26" s="93"/>
    </row>
    <row r="27" spans="3:52" ht="9">
      <c r="C27" s="107"/>
      <c r="H27" s="135"/>
      <c r="I27" s="391"/>
      <c r="J27" s="93"/>
      <c r="K27" s="162" t="s">
        <v>864</v>
      </c>
      <c r="L27" s="162">
        <v>483</v>
      </c>
      <c r="M27" s="162">
        <v>487</v>
      </c>
      <c r="N27" s="162">
        <v>0</v>
      </c>
      <c r="O27" s="162">
        <v>13</v>
      </c>
      <c r="P27" s="162">
        <v>1</v>
      </c>
      <c r="R27" s="55"/>
      <c r="AV27" s="93"/>
      <c r="AW27" s="93"/>
      <c r="AX27" s="93"/>
      <c r="AY27" s="93"/>
      <c r="AZ27" s="93"/>
    </row>
    <row r="28" spans="2:52" ht="9">
      <c r="B28" s="90" t="s">
        <v>340</v>
      </c>
      <c r="C28" s="107" t="s">
        <v>244</v>
      </c>
      <c r="D28" s="162">
        <v>10</v>
      </c>
      <c r="E28" s="162">
        <v>1</v>
      </c>
      <c r="F28" s="162">
        <v>2165</v>
      </c>
      <c r="G28" s="162">
        <v>1149</v>
      </c>
      <c r="H28" s="135">
        <f>G28/F28*100</f>
        <v>53.071593533487295</v>
      </c>
      <c r="I28" s="391">
        <f t="shared" si="0"/>
        <v>21.052631578947366</v>
      </c>
      <c r="J28" s="93"/>
      <c r="K28" s="162" t="s">
        <v>871</v>
      </c>
      <c r="L28" s="162">
        <v>662</v>
      </c>
      <c r="M28" s="162">
        <v>668</v>
      </c>
      <c r="N28" s="162">
        <v>0</v>
      </c>
      <c r="O28" s="162">
        <v>15</v>
      </c>
      <c r="P28" s="162">
        <v>1</v>
      </c>
      <c r="Q28" s="90">
        <v>5</v>
      </c>
      <c r="R28" s="55">
        <v>2375</v>
      </c>
      <c r="AV28" s="93"/>
      <c r="AW28" s="93"/>
      <c r="AX28" s="93"/>
      <c r="AY28" s="93"/>
      <c r="AZ28" s="93"/>
    </row>
    <row r="29" spans="2:52" ht="9">
      <c r="B29" s="90" t="s">
        <v>110</v>
      </c>
      <c r="C29" s="107" t="s">
        <v>111</v>
      </c>
      <c r="D29" s="162">
        <v>439</v>
      </c>
      <c r="E29" s="162">
        <v>41</v>
      </c>
      <c r="F29" s="162">
        <v>76242</v>
      </c>
      <c r="G29" s="162">
        <v>31014</v>
      </c>
      <c r="H29" s="135">
        <f>G29/F29*100</f>
        <v>40.678366254820176</v>
      </c>
      <c r="I29" s="391">
        <f t="shared" si="0"/>
        <v>100.7965384993608</v>
      </c>
      <c r="J29" s="93"/>
      <c r="K29" s="307" t="s">
        <v>903</v>
      </c>
      <c r="L29" s="307">
        <v>819</v>
      </c>
      <c r="M29" s="307">
        <v>825</v>
      </c>
      <c r="N29" s="307">
        <v>0</v>
      </c>
      <c r="O29" s="307">
        <v>16</v>
      </c>
      <c r="P29" s="307">
        <v>2</v>
      </c>
      <c r="Q29" s="90">
        <v>205</v>
      </c>
      <c r="R29" s="55">
        <v>20338</v>
      </c>
      <c r="S29" s="93"/>
      <c r="T29" s="93"/>
      <c r="U29" s="93"/>
      <c r="V29" s="93"/>
      <c r="W29" s="93"/>
      <c r="X29" s="93"/>
      <c r="AV29" s="93"/>
      <c r="AW29" s="93"/>
      <c r="AX29" s="93"/>
      <c r="AY29" s="93"/>
      <c r="AZ29" s="93"/>
    </row>
    <row r="30" spans="2:52" ht="9">
      <c r="B30" s="90" t="s">
        <v>342</v>
      </c>
      <c r="C30" s="107" t="s">
        <v>246</v>
      </c>
      <c r="D30" s="162">
        <v>10</v>
      </c>
      <c r="E30" s="162">
        <v>2</v>
      </c>
      <c r="F30" s="162">
        <v>1523</v>
      </c>
      <c r="G30" s="162">
        <v>632</v>
      </c>
      <c r="H30" s="135">
        <f>G30/F30*100</f>
        <v>41.49704530531845</v>
      </c>
      <c r="I30" s="391">
        <f t="shared" si="0"/>
        <v>79.43512797881729</v>
      </c>
      <c r="J30" s="93"/>
      <c r="K30" s="162"/>
      <c r="L30" s="162"/>
      <c r="M30" s="162"/>
      <c r="N30" s="162"/>
      <c r="O30" s="162"/>
      <c r="P30" s="162"/>
      <c r="Q30" s="93">
        <v>18</v>
      </c>
      <c r="R30" s="55">
        <v>2266</v>
      </c>
      <c r="S30" s="93"/>
      <c r="T30" s="93"/>
      <c r="U30" s="93"/>
      <c r="V30" s="93"/>
      <c r="W30" s="93"/>
      <c r="X30" s="93"/>
      <c r="AV30" s="93"/>
      <c r="AW30" s="93"/>
      <c r="AX30" s="93"/>
      <c r="AY30" s="93"/>
      <c r="AZ30" s="93"/>
    </row>
    <row r="31" spans="5:52" ht="9">
      <c r="E31" s="103"/>
      <c r="F31" s="103"/>
      <c r="G31" s="103"/>
      <c r="H31" s="135"/>
      <c r="I31" s="391"/>
      <c r="J31" s="93"/>
      <c r="K31" s="162"/>
      <c r="L31" s="162"/>
      <c r="M31" s="162"/>
      <c r="N31" s="162"/>
      <c r="O31" s="162"/>
      <c r="P31" s="162"/>
      <c r="Q31" s="93"/>
      <c r="R31" s="302"/>
      <c r="S31" s="93"/>
      <c r="T31" s="93"/>
      <c r="U31" s="93"/>
      <c r="V31" s="93"/>
      <c r="W31" s="93"/>
      <c r="X31" s="93"/>
      <c r="AV31" s="93"/>
      <c r="AW31" s="93"/>
      <c r="AX31" s="93"/>
      <c r="AY31" s="93"/>
      <c r="AZ31" s="93"/>
    </row>
    <row r="32" spans="2:52" ht="9">
      <c r="B32" s="108" t="s">
        <v>202</v>
      </c>
      <c r="C32" s="109" t="s">
        <v>94</v>
      </c>
      <c r="D32" s="186">
        <f>SUM(D8:D30)</f>
        <v>679</v>
      </c>
      <c r="E32" s="186">
        <f>SUM(E8:E31)</f>
        <v>88</v>
      </c>
      <c r="F32" s="186">
        <f>SUM(F8:F31)</f>
        <v>146229</v>
      </c>
      <c r="G32" s="186">
        <f>SUM(G8:G31)</f>
        <v>64005</v>
      </c>
      <c r="H32" s="187">
        <f>G32/F32*100</f>
        <v>43.77038754282666</v>
      </c>
      <c r="I32" s="410">
        <f t="shared" si="0"/>
        <v>41.981436333621225</v>
      </c>
      <c r="J32" s="93"/>
      <c r="K32" s="162"/>
      <c r="L32" s="162"/>
      <c r="M32" s="162"/>
      <c r="N32" s="162"/>
      <c r="O32" s="162"/>
      <c r="P32" s="162"/>
      <c r="Q32" s="93">
        <f>SUM(Q8:Q31)</f>
        <v>384</v>
      </c>
      <c r="R32" s="126">
        <f>SUM(R8:R31)</f>
        <v>91469</v>
      </c>
      <c r="S32" s="93"/>
      <c r="T32" s="93"/>
      <c r="U32" s="93"/>
      <c r="V32" s="93"/>
      <c r="W32" s="93"/>
      <c r="X32" s="93"/>
      <c r="AV32" s="93"/>
      <c r="AW32" s="93"/>
      <c r="AX32" s="93"/>
      <c r="AY32" s="93"/>
      <c r="AZ32" s="93"/>
    </row>
    <row r="33" spans="2:52" ht="9">
      <c r="B33" s="245" t="s">
        <v>790</v>
      </c>
      <c r="C33" s="389"/>
      <c r="D33" s="186">
        <v>669</v>
      </c>
      <c r="E33" s="186">
        <v>93</v>
      </c>
      <c r="F33" s="186">
        <v>134533</v>
      </c>
      <c r="G33" s="186">
        <v>52877</v>
      </c>
      <c r="H33" s="187">
        <v>38.8</v>
      </c>
      <c r="I33" s="410">
        <v>62</v>
      </c>
      <c r="J33" s="93"/>
      <c r="K33" s="162"/>
      <c r="L33" s="162"/>
      <c r="M33" s="162"/>
      <c r="N33" s="162"/>
      <c r="O33" s="162"/>
      <c r="P33" s="162"/>
      <c r="Q33" s="93"/>
      <c r="R33" s="126"/>
      <c r="S33" s="93"/>
      <c r="T33" s="93"/>
      <c r="U33" s="93"/>
      <c r="V33" s="93"/>
      <c r="W33" s="93"/>
      <c r="X33" s="93"/>
      <c r="AV33" s="93"/>
      <c r="AW33" s="93"/>
      <c r="AX33" s="93"/>
      <c r="AY33" s="93"/>
      <c r="AZ33" s="93"/>
    </row>
    <row r="34" spans="1:52" ht="9">
      <c r="A34" s="93"/>
      <c r="B34" s="90" t="s">
        <v>176</v>
      </c>
      <c r="J34" s="93"/>
      <c r="K34" s="162"/>
      <c r="L34" s="162"/>
      <c r="M34" s="162"/>
      <c r="N34" s="162"/>
      <c r="O34" s="162"/>
      <c r="P34" s="162"/>
      <c r="Q34" s="93"/>
      <c r="R34" s="126"/>
      <c r="S34" s="93"/>
      <c r="T34" s="93"/>
      <c r="U34" s="93"/>
      <c r="V34" s="93"/>
      <c r="W34" s="93"/>
      <c r="X34" s="93"/>
      <c r="AV34" s="93"/>
      <c r="AW34" s="93"/>
      <c r="AX34" s="93"/>
      <c r="AY34" s="93"/>
      <c r="AZ34" s="93"/>
    </row>
    <row r="35" spans="2:52" ht="9">
      <c r="B35" s="92" t="s">
        <v>177</v>
      </c>
      <c r="C35" s="92"/>
      <c r="D35" s="92"/>
      <c r="E35" s="92"/>
      <c r="F35" s="92"/>
      <c r="G35" s="92"/>
      <c r="H35" s="92"/>
      <c r="I35" s="92"/>
      <c r="J35" s="93"/>
      <c r="K35" s="162"/>
      <c r="L35" s="162"/>
      <c r="M35" s="162"/>
      <c r="N35" s="162"/>
      <c r="O35" s="162"/>
      <c r="P35" s="162"/>
      <c r="Q35" s="93"/>
      <c r="R35" s="126"/>
      <c r="S35" s="93"/>
      <c r="T35" s="93"/>
      <c r="U35" s="93"/>
      <c r="V35" s="93"/>
      <c r="W35" s="93"/>
      <c r="X35" s="93"/>
      <c r="AV35" s="93"/>
      <c r="AW35" s="93"/>
      <c r="AX35" s="93"/>
      <c r="AY35" s="93"/>
      <c r="AZ35" s="93"/>
    </row>
    <row r="36" spans="2:52" ht="9">
      <c r="B36" s="92"/>
      <c r="C36" s="92"/>
      <c r="D36" s="92"/>
      <c r="E36" s="92"/>
      <c r="F36" s="92"/>
      <c r="G36" s="92"/>
      <c r="H36" s="92"/>
      <c r="I36" s="92"/>
      <c r="K36" s="162"/>
      <c r="L36" s="162"/>
      <c r="M36" s="162"/>
      <c r="N36" s="162"/>
      <c r="O36" s="162"/>
      <c r="P36" s="162"/>
      <c r="Q36" s="93"/>
      <c r="R36" s="126"/>
      <c r="S36" s="93"/>
      <c r="T36" s="93"/>
      <c r="U36" s="93"/>
      <c r="V36" s="93"/>
      <c r="W36" s="93"/>
      <c r="X36" s="93"/>
      <c r="AV36" s="93"/>
      <c r="AW36" s="93"/>
      <c r="AX36" s="93"/>
      <c r="AY36" s="93"/>
      <c r="AZ36" s="93"/>
    </row>
    <row r="37" spans="2:52" ht="9">
      <c r="B37" s="90" t="s">
        <v>178</v>
      </c>
      <c r="K37" s="162"/>
      <c r="L37" s="162"/>
      <c r="M37" s="162"/>
      <c r="N37" s="162"/>
      <c r="O37" s="162"/>
      <c r="P37" s="162"/>
      <c r="Q37" s="93"/>
      <c r="R37" s="126"/>
      <c r="S37" s="93"/>
      <c r="T37" s="93"/>
      <c r="U37" s="93"/>
      <c r="V37" s="93"/>
      <c r="W37" s="93"/>
      <c r="X37" s="93"/>
      <c r="AV37" s="93"/>
      <c r="AW37" s="93"/>
      <c r="AX37" s="93"/>
      <c r="AY37" s="93"/>
      <c r="AZ37" s="93"/>
    </row>
    <row r="38" spans="2:52" ht="9">
      <c r="B38" s="90" t="s">
        <v>514</v>
      </c>
      <c r="K38" s="162"/>
      <c r="L38" s="162"/>
      <c r="M38" s="162"/>
      <c r="N38" s="162"/>
      <c r="O38" s="162"/>
      <c r="P38" s="162"/>
      <c r="Q38" s="93"/>
      <c r="R38" s="126"/>
      <c r="S38" s="93"/>
      <c r="T38" s="93"/>
      <c r="U38" s="93"/>
      <c r="V38" s="93"/>
      <c r="W38" s="93"/>
      <c r="X38" s="93"/>
      <c r="AV38" s="93"/>
      <c r="AW38" s="93"/>
      <c r="AX38" s="93"/>
      <c r="AY38" s="93"/>
      <c r="AZ38" s="93"/>
    </row>
    <row r="39" spans="11:52" ht="9">
      <c r="K39" s="162"/>
      <c r="L39" s="162"/>
      <c r="M39" s="162"/>
      <c r="N39" s="162"/>
      <c r="O39" s="162"/>
      <c r="P39" s="162"/>
      <c r="Q39" s="93"/>
      <c r="R39" s="126"/>
      <c r="S39" s="93"/>
      <c r="T39" s="93"/>
      <c r="U39" s="93"/>
      <c r="V39" s="93"/>
      <c r="W39" s="93"/>
      <c r="X39" s="93"/>
      <c r="AV39" s="93"/>
      <c r="AW39" s="93"/>
      <c r="AX39" s="93"/>
      <c r="AY39" s="93"/>
      <c r="AZ39" s="93"/>
    </row>
    <row r="40" spans="11:52" ht="9">
      <c r="K40" s="162"/>
      <c r="L40" s="162"/>
      <c r="M40" s="162"/>
      <c r="N40" s="162"/>
      <c r="O40" s="162"/>
      <c r="P40" s="162"/>
      <c r="Q40" s="93"/>
      <c r="R40" s="126"/>
      <c r="S40" s="126"/>
      <c r="T40" s="126"/>
      <c r="U40" s="126"/>
      <c r="V40" s="126"/>
      <c r="W40" s="126"/>
      <c r="X40" s="135"/>
      <c r="Y40" s="135"/>
      <c r="Z40" s="135"/>
      <c r="AA40" s="135"/>
      <c r="AB40" s="135"/>
      <c r="AC40" s="135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93"/>
      <c r="AR40" s="93"/>
      <c r="AS40" s="93"/>
      <c r="AT40" s="93"/>
      <c r="AU40" s="93"/>
      <c r="AV40" s="93"/>
      <c r="AW40" s="93"/>
      <c r="AX40" s="93"/>
      <c r="AY40" s="93"/>
      <c r="AZ40" s="93"/>
    </row>
    <row r="41" spans="2:52" ht="9">
      <c r="B41" s="103"/>
      <c r="C41" s="103"/>
      <c r="D41" s="103"/>
      <c r="E41" s="103"/>
      <c r="F41" s="103"/>
      <c r="G41" s="103"/>
      <c r="H41" s="103"/>
      <c r="I41" s="103"/>
      <c r="J41" s="111"/>
      <c r="K41" s="162"/>
      <c r="L41" s="162"/>
      <c r="M41" s="162"/>
      <c r="N41" s="162"/>
      <c r="O41" s="162"/>
      <c r="P41" s="162"/>
      <c r="Q41" s="93"/>
      <c r="R41" s="126"/>
      <c r="S41" s="126"/>
      <c r="T41" s="126"/>
      <c r="U41" s="126"/>
      <c r="V41" s="126"/>
      <c r="W41" s="126"/>
      <c r="X41" s="135"/>
      <c r="Y41" s="135"/>
      <c r="Z41" s="135"/>
      <c r="AA41" s="135"/>
      <c r="AB41" s="135"/>
      <c r="AC41" s="135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0:52" ht="9">
      <c r="J42" s="103"/>
      <c r="K42" s="162"/>
      <c r="L42" s="162"/>
      <c r="M42" s="162"/>
      <c r="N42" s="162"/>
      <c r="O42" s="162"/>
      <c r="P42" s="162"/>
      <c r="Q42" s="112"/>
      <c r="R42" s="126"/>
      <c r="S42" s="126"/>
      <c r="T42" s="126"/>
      <c r="U42" s="126"/>
      <c r="V42" s="126"/>
      <c r="W42" s="126"/>
      <c r="X42" s="135"/>
      <c r="Y42" s="135"/>
      <c r="Z42" s="135"/>
      <c r="AA42" s="135"/>
      <c r="AB42" s="135"/>
      <c r="AC42" s="135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1:52" ht="9">
      <c r="K43" s="162"/>
      <c r="L43" s="162"/>
      <c r="M43" s="162"/>
      <c r="N43" s="162"/>
      <c r="O43" s="162"/>
      <c r="P43" s="162"/>
      <c r="Q43" s="110"/>
      <c r="R43" s="135"/>
      <c r="S43" s="135"/>
      <c r="T43" s="135"/>
      <c r="U43" s="135"/>
      <c r="V43" s="135"/>
      <c r="W43" s="135"/>
      <c r="X43" s="135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03"/>
      <c r="AR43" s="103"/>
      <c r="AS43" s="103"/>
      <c r="AT43" s="103"/>
      <c r="AU43" s="103"/>
      <c r="AV43" s="103"/>
      <c r="AW43" s="93"/>
      <c r="AX43" s="93"/>
      <c r="AY43" s="93"/>
      <c r="AZ43" s="93"/>
    </row>
    <row r="44" spans="11:52" ht="9">
      <c r="K44" s="162"/>
      <c r="L44" s="162"/>
      <c r="M44" s="162"/>
      <c r="N44" s="162"/>
      <c r="O44" s="162"/>
      <c r="P44" s="162"/>
      <c r="R44" s="134"/>
      <c r="S44" s="134"/>
      <c r="T44" s="134"/>
      <c r="U44" s="134"/>
      <c r="V44" s="134"/>
      <c r="W44" s="134"/>
      <c r="X44" s="135"/>
      <c r="Y44" s="135"/>
      <c r="Z44" s="135"/>
      <c r="AA44" s="135"/>
      <c r="AB44" s="135"/>
      <c r="AC44" s="135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1:52" ht="9">
      <c r="K45" s="162"/>
      <c r="L45" s="162"/>
      <c r="M45" s="162"/>
      <c r="N45" s="162"/>
      <c r="O45" s="162"/>
      <c r="P45" s="162"/>
      <c r="R45" s="134"/>
      <c r="S45" s="134"/>
      <c r="T45" s="134"/>
      <c r="U45" s="134"/>
      <c r="V45" s="134"/>
      <c r="W45" s="134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2:52" ht="9">
      <c r="B46" s="103"/>
      <c r="C46" s="103"/>
      <c r="D46" s="103"/>
      <c r="E46" s="103"/>
      <c r="F46" s="103"/>
      <c r="G46" s="103"/>
      <c r="H46" s="103"/>
      <c r="I46" s="103"/>
      <c r="K46" s="162"/>
      <c r="L46" s="162"/>
      <c r="M46" s="162"/>
      <c r="N46" s="162"/>
      <c r="O46" s="162"/>
      <c r="P46" s="162"/>
      <c r="R46" s="134"/>
      <c r="S46" s="134"/>
      <c r="T46" s="134"/>
      <c r="U46" s="134"/>
      <c r="V46" s="134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03"/>
      <c r="AR46" s="103"/>
      <c r="AS46" s="103"/>
      <c r="AT46" s="103"/>
      <c r="AU46" s="103"/>
      <c r="AV46" s="103"/>
      <c r="AW46" s="93"/>
      <c r="AX46" s="93"/>
      <c r="AY46" s="93"/>
      <c r="AZ46" s="93"/>
    </row>
    <row r="47" spans="1:52" ht="9.75" customHeight="1">
      <c r="A47" s="103"/>
      <c r="J47" s="103"/>
      <c r="K47" s="103"/>
      <c r="L47" s="103"/>
      <c r="M47" s="103"/>
      <c r="N47" s="103"/>
      <c r="O47" s="103"/>
      <c r="P47" s="103"/>
      <c r="Q47" s="103"/>
      <c r="R47" s="818">
        <v>51</v>
      </c>
      <c r="S47" s="818"/>
      <c r="T47" s="818"/>
      <c r="U47" s="818"/>
      <c r="V47" s="818"/>
      <c r="W47" s="818"/>
      <c r="X47" s="818"/>
      <c r="Y47" s="818"/>
      <c r="Z47" s="818"/>
      <c r="AA47" s="818"/>
      <c r="AB47" s="818"/>
      <c r="AC47" s="818"/>
      <c r="AD47" s="818"/>
      <c r="AE47" s="818"/>
      <c r="AF47" s="818"/>
      <c r="AG47" s="818"/>
      <c r="AH47" s="818"/>
      <c r="AI47" s="818"/>
      <c r="AJ47" s="818"/>
      <c r="AK47" s="818"/>
      <c r="AL47" s="818"/>
      <c r="AM47" s="818"/>
      <c r="AN47" s="818"/>
      <c r="AO47" s="818"/>
      <c r="AP47" s="818"/>
      <c r="AQ47" s="103"/>
      <c r="AR47" s="103"/>
      <c r="AS47" s="103"/>
      <c r="AT47" s="103"/>
      <c r="AU47" s="103"/>
      <c r="AV47" s="103"/>
      <c r="AW47" s="103"/>
      <c r="AX47" s="103"/>
      <c r="AY47" s="93"/>
      <c r="AZ47" s="93"/>
    </row>
    <row r="48" spans="24:52" ht="9"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24:52" ht="9"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</row>
    <row r="50" spans="30:52" ht="9"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</row>
    <row r="51" spans="24:52" ht="9">
      <c r="X51" s="820"/>
      <c r="Y51" s="820"/>
      <c r="Z51" s="820"/>
      <c r="AA51" s="820"/>
      <c r="AB51" s="820"/>
      <c r="AC51" s="821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</row>
    <row r="52" ht="9">
      <c r="AN52" s="90" t="s">
        <v>515</v>
      </c>
    </row>
    <row r="53" spans="48:52" ht="9">
      <c r="AV53" s="90" t="s">
        <v>515</v>
      </c>
      <c r="AX53" s="90" t="s">
        <v>515</v>
      </c>
      <c r="AZ53" s="90" t="s">
        <v>515</v>
      </c>
    </row>
    <row r="76" ht="9">
      <c r="E76" s="137"/>
    </row>
    <row r="79" ht="9">
      <c r="E79" s="90" t="s">
        <v>17</v>
      </c>
    </row>
    <row r="80" ht="9">
      <c r="E80" s="90" t="s">
        <v>514</v>
      </c>
    </row>
    <row r="89" ht="9">
      <c r="G89" s="103"/>
    </row>
    <row r="95" spans="2:9" ht="9">
      <c r="B95" s="103"/>
      <c r="C95" s="103"/>
      <c r="D95" s="103"/>
      <c r="E95" s="103"/>
      <c r="F95" s="103"/>
      <c r="G95" s="103"/>
      <c r="H95" s="103"/>
      <c r="I95" s="103"/>
    </row>
    <row r="96" spans="1:17" ht="9">
      <c r="A96" s="103">
        <v>49</v>
      </c>
      <c r="J96" s="103"/>
      <c r="K96" s="103"/>
      <c r="L96" s="103"/>
      <c r="M96" s="103"/>
      <c r="N96" s="103"/>
      <c r="O96" s="103"/>
      <c r="P96" s="103"/>
      <c r="Q96" s="103"/>
    </row>
  </sheetData>
  <sheetProtection/>
  <mergeCells count="4">
    <mergeCell ref="F2:H2"/>
    <mergeCell ref="R47:AP47"/>
    <mergeCell ref="F3:G3"/>
    <mergeCell ref="X51:AC51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&amp;L&amp;8&amp;USection 4. Health</oddHeader>
    <oddFooter>&amp;L&amp;18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8" customWidth="1"/>
    <col min="2" max="2" width="6.25390625" style="68" customWidth="1"/>
    <col min="3" max="4" width="6.875" style="68" customWidth="1"/>
    <col min="5" max="5" width="5.75390625" style="68" customWidth="1"/>
    <col min="6" max="6" width="6.375" style="68" customWidth="1"/>
    <col min="7" max="7" width="6.00390625" style="68" customWidth="1"/>
    <col min="8" max="8" width="5.875" style="68" customWidth="1"/>
    <col min="9" max="9" width="6.125" style="68" customWidth="1"/>
    <col min="10" max="10" width="5.75390625" style="68" customWidth="1"/>
    <col min="11" max="11" width="5.25390625" style="68" customWidth="1"/>
    <col min="12" max="13" width="6.125" style="68" customWidth="1"/>
    <col min="14" max="14" width="5.25390625" style="68" customWidth="1"/>
    <col min="15" max="15" width="5.75390625" style="68" customWidth="1"/>
    <col min="16" max="16" width="5.375" style="68" customWidth="1"/>
    <col min="17" max="17" width="5.875" style="68" customWidth="1"/>
    <col min="18" max="18" width="5.125" style="68" customWidth="1"/>
    <col min="19" max="19" width="6.25390625" style="68" customWidth="1"/>
    <col min="20" max="20" width="6.375" style="68" customWidth="1"/>
    <col min="21" max="22" width="5.875" style="68" customWidth="1"/>
    <col min="23" max="23" width="4.75390625" style="68" customWidth="1"/>
    <col min="24" max="24" width="5.875" style="68" customWidth="1"/>
    <col min="25" max="16384" width="9.125" style="68" customWidth="1"/>
  </cols>
  <sheetData>
    <row r="1" spans="1:21" ht="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">
      <c r="A2" s="90"/>
      <c r="B2" s="90"/>
      <c r="C2" s="90"/>
      <c r="D2" s="90"/>
      <c r="E2" s="90"/>
      <c r="F2" s="167" t="s">
        <v>884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0.5">
      <c r="A3" s="90"/>
      <c r="B3" s="90"/>
      <c r="C3" s="90"/>
      <c r="D3" s="90"/>
      <c r="E3" s="90"/>
      <c r="F3" s="180" t="s">
        <v>885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9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9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4" ht="18" customHeight="1">
      <c r="A6" s="90"/>
      <c r="B6" s="822" t="s">
        <v>291</v>
      </c>
      <c r="C6" s="825" t="s">
        <v>763</v>
      </c>
      <c r="D6" s="828" t="s">
        <v>518</v>
      </c>
      <c r="E6" s="829"/>
      <c r="F6" s="829"/>
      <c r="G6" s="836" t="s">
        <v>423</v>
      </c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</row>
    <row r="7" spans="1:29" ht="31.5" customHeight="1">
      <c r="A7" s="90"/>
      <c r="B7" s="823"/>
      <c r="C7" s="826"/>
      <c r="D7" s="830" t="s">
        <v>519</v>
      </c>
      <c r="E7" s="831"/>
      <c r="F7" s="832"/>
      <c r="G7" s="836" t="s">
        <v>834</v>
      </c>
      <c r="H7" s="837"/>
      <c r="I7" s="842"/>
      <c r="J7" s="839" t="s">
        <v>835</v>
      </c>
      <c r="K7" s="840"/>
      <c r="L7" s="841"/>
      <c r="M7" s="833" t="s">
        <v>833</v>
      </c>
      <c r="N7" s="834"/>
      <c r="O7" s="835"/>
      <c r="P7" s="833" t="s">
        <v>836</v>
      </c>
      <c r="Q7" s="834"/>
      <c r="R7" s="835"/>
      <c r="S7" s="836" t="s">
        <v>837</v>
      </c>
      <c r="T7" s="837"/>
      <c r="U7" s="838"/>
      <c r="V7" s="836" t="s">
        <v>838</v>
      </c>
      <c r="W7" s="837"/>
      <c r="X7" s="838"/>
      <c r="AA7" s="839"/>
      <c r="AB7" s="840"/>
      <c r="AC7" s="841"/>
    </row>
    <row r="8" spans="1:32" ht="68.25" customHeight="1">
      <c r="A8" s="90"/>
      <c r="B8" s="824"/>
      <c r="C8" s="827"/>
      <c r="D8" s="240" t="s">
        <v>28</v>
      </c>
      <c r="E8" s="240" t="s">
        <v>29</v>
      </c>
      <c r="F8" s="240" t="s">
        <v>30</v>
      </c>
      <c r="G8" s="240" t="s">
        <v>28</v>
      </c>
      <c r="H8" s="240" t="s">
        <v>29</v>
      </c>
      <c r="I8" s="240" t="s">
        <v>30</v>
      </c>
      <c r="J8" s="240" t="s">
        <v>28</v>
      </c>
      <c r="K8" s="240" t="s">
        <v>29</v>
      </c>
      <c r="L8" s="240" t="s">
        <v>30</v>
      </c>
      <c r="M8" s="240" t="s">
        <v>28</v>
      </c>
      <c r="N8" s="240" t="s">
        <v>29</v>
      </c>
      <c r="O8" s="240" t="s">
        <v>30</v>
      </c>
      <c r="P8" s="240" t="s">
        <v>28</v>
      </c>
      <c r="Q8" s="240" t="s">
        <v>29</v>
      </c>
      <c r="R8" s="240" t="s">
        <v>30</v>
      </c>
      <c r="S8" s="235" t="s">
        <v>28</v>
      </c>
      <c r="T8" s="232" t="s">
        <v>29</v>
      </c>
      <c r="U8" s="231" t="s">
        <v>30</v>
      </c>
      <c r="V8" s="235" t="s">
        <v>28</v>
      </c>
      <c r="W8" s="232" t="s">
        <v>29</v>
      </c>
      <c r="X8" s="231" t="s">
        <v>30</v>
      </c>
      <c r="Y8" s="84"/>
      <c r="Z8" s="84"/>
      <c r="AA8" s="84"/>
      <c r="AB8" s="84"/>
      <c r="AC8" s="84"/>
      <c r="AD8" s="84"/>
      <c r="AE8" s="84"/>
      <c r="AF8" s="84"/>
    </row>
    <row r="9" spans="1:24" ht="10.5">
      <c r="A9" s="90"/>
      <c r="B9" s="49" t="s">
        <v>612</v>
      </c>
      <c r="C9" s="104" t="s">
        <v>540</v>
      </c>
      <c r="D9" s="49">
        <f>G9+J9+M9+P9+S9+V9</f>
        <v>241</v>
      </c>
      <c r="E9" s="49">
        <f>H9+K9+N9+Q9+T9+W9</f>
        <v>234</v>
      </c>
      <c r="F9" s="128">
        <f>E9/D9*100</f>
        <v>97.0954356846473</v>
      </c>
      <c r="G9" s="49">
        <v>50</v>
      </c>
      <c r="H9" s="49">
        <v>49</v>
      </c>
      <c r="I9" s="128">
        <f>H9/G9*100</f>
        <v>98</v>
      </c>
      <c r="J9" s="49">
        <v>7</v>
      </c>
      <c r="K9" s="49">
        <v>7</v>
      </c>
      <c r="L9" s="128">
        <f>K9/J9*100</f>
        <v>100</v>
      </c>
      <c r="M9" s="49">
        <v>44</v>
      </c>
      <c r="N9" s="49">
        <v>42</v>
      </c>
      <c r="O9" s="128">
        <f>N9/M9*100</f>
        <v>95.45454545454545</v>
      </c>
      <c r="P9" s="49">
        <v>40</v>
      </c>
      <c r="Q9" s="49">
        <v>38</v>
      </c>
      <c r="R9" s="128">
        <f>Q9/P9*100</f>
        <v>95</v>
      </c>
      <c r="S9" s="49">
        <v>50</v>
      </c>
      <c r="T9" s="49">
        <v>49</v>
      </c>
      <c r="U9" s="128">
        <f>T9/S9*100</f>
        <v>98</v>
      </c>
      <c r="V9" s="49">
        <v>50</v>
      </c>
      <c r="W9" s="49">
        <v>49</v>
      </c>
      <c r="X9" s="128">
        <f>W9/V9*100</f>
        <v>98</v>
      </c>
    </row>
    <row r="10" spans="1:24" ht="10.5">
      <c r="A10" s="90"/>
      <c r="B10" s="49" t="s">
        <v>613</v>
      </c>
      <c r="C10" s="104" t="s">
        <v>229</v>
      </c>
      <c r="D10" s="49">
        <f aca="true" t="shared" si="0" ref="D10:D31">G10+J10+M10+P10+S10+V10</f>
        <v>230</v>
      </c>
      <c r="E10" s="49">
        <f aca="true" t="shared" si="1" ref="E10:E31">H10+K10+N10+Q10+T10+W10</f>
        <v>229</v>
      </c>
      <c r="F10" s="129">
        <f>E10/D10*100</f>
        <v>99.56521739130434</v>
      </c>
      <c r="G10" s="49">
        <v>46</v>
      </c>
      <c r="H10" s="49">
        <v>46</v>
      </c>
      <c r="I10" s="129">
        <f>H10/G10*100</f>
        <v>100</v>
      </c>
      <c r="J10" s="49">
        <v>6</v>
      </c>
      <c r="K10" s="49">
        <v>6</v>
      </c>
      <c r="L10" s="129">
        <f>K11/J11*100</f>
        <v>100</v>
      </c>
      <c r="M10" s="49">
        <v>53</v>
      </c>
      <c r="N10" s="49">
        <v>53</v>
      </c>
      <c r="O10" s="129">
        <f>N10/M10*100</f>
        <v>100</v>
      </c>
      <c r="P10" s="49">
        <v>40</v>
      </c>
      <c r="Q10" s="49">
        <v>40</v>
      </c>
      <c r="R10" s="129">
        <f>Q10/P10*100</f>
        <v>100</v>
      </c>
      <c r="S10" s="49">
        <v>39</v>
      </c>
      <c r="T10" s="49">
        <v>38</v>
      </c>
      <c r="U10" s="129">
        <f>T10/S10*100</f>
        <v>97.43589743589743</v>
      </c>
      <c r="V10" s="49">
        <v>46</v>
      </c>
      <c r="W10" s="49">
        <v>46</v>
      </c>
      <c r="X10" s="129">
        <f>W10/V10*100</f>
        <v>100</v>
      </c>
    </row>
    <row r="11" spans="1:24" ht="10.5">
      <c r="A11" s="90"/>
      <c r="B11" s="49" t="s">
        <v>614</v>
      </c>
      <c r="C11" s="104" t="s">
        <v>230</v>
      </c>
      <c r="D11" s="49">
        <f t="shared" si="0"/>
        <v>178</v>
      </c>
      <c r="E11" s="49">
        <f t="shared" si="1"/>
        <v>178</v>
      </c>
      <c r="F11" s="129">
        <f>E11/D11*100</f>
        <v>100</v>
      </c>
      <c r="G11" s="49">
        <v>34</v>
      </c>
      <c r="H11" s="49">
        <v>34</v>
      </c>
      <c r="I11" s="129">
        <f>H11/G11*100</f>
        <v>100</v>
      </c>
      <c r="J11" s="49">
        <v>8</v>
      </c>
      <c r="K11" s="49">
        <v>8</v>
      </c>
      <c r="L11" s="129">
        <f>K12/J12*100</f>
        <v>100</v>
      </c>
      <c r="M11" s="49">
        <v>36</v>
      </c>
      <c r="N11" s="49">
        <v>36</v>
      </c>
      <c r="O11" s="129">
        <f>N11/M11*100</f>
        <v>100</v>
      </c>
      <c r="P11" s="49">
        <v>38</v>
      </c>
      <c r="Q11" s="49">
        <v>38</v>
      </c>
      <c r="R11" s="129">
        <f>Q11/P11*100</f>
        <v>100</v>
      </c>
      <c r="S11" s="49">
        <v>28</v>
      </c>
      <c r="T11" s="49">
        <v>28</v>
      </c>
      <c r="U11" s="129">
        <f>T11/S11*100</f>
        <v>100</v>
      </c>
      <c r="V11" s="49">
        <v>34</v>
      </c>
      <c r="W11" s="49">
        <v>34</v>
      </c>
      <c r="X11" s="129">
        <f>W11/V11*100</f>
        <v>100</v>
      </c>
    </row>
    <row r="12" spans="1:24" ht="10.5">
      <c r="A12" s="90"/>
      <c r="B12" s="49" t="s">
        <v>615</v>
      </c>
      <c r="C12" s="104" t="s">
        <v>231</v>
      </c>
      <c r="D12" s="49">
        <f t="shared" si="0"/>
        <v>284</v>
      </c>
      <c r="E12" s="49">
        <f t="shared" si="1"/>
        <v>281</v>
      </c>
      <c r="F12" s="129">
        <f>E12/D12*100</f>
        <v>98.94366197183099</v>
      </c>
      <c r="G12" s="49">
        <v>52</v>
      </c>
      <c r="H12" s="49">
        <v>52</v>
      </c>
      <c r="I12" s="129">
        <f>H12/G12*100</f>
        <v>100</v>
      </c>
      <c r="J12" s="49">
        <v>25</v>
      </c>
      <c r="K12" s="49">
        <v>25</v>
      </c>
      <c r="L12" s="129">
        <f>K12/J12*100</f>
        <v>100</v>
      </c>
      <c r="M12" s="49">
        <v>58</v>
      </c>
      <c r="N12" s="49">
        <v>56</v>
      </c>
      <c r="O12" s="129">
        <f>N12/M12*100</f>
        <v>96.55172413793103</v>
      </c>
      <c r="P12" s="49">
        <v>54</v>
      </c>
      <c r="Q12" s="49">
        <v>54</v>
      </c>
      <c r="R12" s="129">
        <f>Q12/P12*100</f>
        <v>100</v>
      </c>
      <c r="S12" s="49">
        <v>43</v>
      </c>
      <c r="T12" s="49">
        <v>42</v>
      </c>
      <c r="U12" s="129">
        <f>T12/S12*100</f>
        <v>97.67441860465115</v>
      </c>
      <c r="V12" s="49">
        <v>52</v>
      </c>
      <c r="W12" s="49">
        <v>52</v>
      </c>
      <c r="X12" s="129">
        <f>W12/V12*100</f>
        <v>100</v>
      </c>
    </row>
    <row r="13" spans="1:24" ht="10.5">
      <c r="A13" s="90"/>
      <c r="B13" s="49"/>
      <c r="C13" s="104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90"/>
      <c r="B14" s="49" t="s">
        <v>616</v>
      </c>
      <c r="C14" s="104" t="s">
        <v>232</v>
      </c>
      <c r="D14" s="49">
        <f t="shared" si="0"/>
        <v>306</v>
      </c>
      <c r="E14" s="49">
        <f t="shared" si="1"/>
        <v>300</v>
      </c>
      <c r="F14" s="129">
        <f>E14/D14*100</f>
        <v>98.0392156862745</v>
      </c>
      <c r="G14" s="49">
        <v>53</v>
      </c>
      <c r="H14" s="49">
        <v>53</v>
      </c>
      <c r="I14" s="129">
        <f>H14/G14*100</f>
        <v>100</v>
      </c>
      <c r="J14" s="49">
        <v>18</v>
      </c>
      <c r="K14" s="49">
        <v>18</v>
      </c>
      <c r="L14" s="129">
        <f>K14/J14*100</f>
        <v>100</v>
      </c>
      <c r="M14" s="49">
        <v>67</v>
      </c>
      <c r="N14" s="49">
        <v>65</v>
      </c>
      <c r="O14" s="129">
        <f>N14/M14*100</f>
        <v>97.01492537313433</v>
      </c>
      <c r="P14" s="49">
        <v>52</v>
      </c>
      <c r="Q14" s="49">
        <v>50</v>
      </c>
      <c r="R14" s="129">
        <f>Q14/P14*100</f>
        <v>96.15384615384616</v>
      </c>
      <c r="S14" s="49">
        <v>63</v>
      </c>
      <c r="T14" s="49">
        <v>61</v>
      </c>
      <c r="U14" s="129">
        <f>T14/S14*100</f>
        <v>96.82539682539682</v>
      </c>
      <c r="V14" s="49">
        <v>53</v>
      </c>
      <c r="W14" s="49">
        <v>53</v>
      </c>
      <c r="X14" s="129">
        <f>W14/V14*100</f>
        <v>100</v>
      </c>
    </row>
    <row r="15" spans="1:24" ht="10.5">
      <c r="A15" s="90"/>
      <c r="B15" s="49" t="s">
        <v>617</v>
      </c>
      <c r="C15" s="104" t="s">
        <v>233</v>
      </c>
      <c r="D15" s="49">
        <f t="shared" si="0"/>
        <v>272</v>
      </c>
      <c r="E15" s="49">
        <f t="shared" si="1"/>
        <v>272</v>
      </c>
      <c r="F15" s="129">
        <f>E15/D15*100</f>
        <v>100</v>
      </c>
      <c r="G15" s="49">
        <v>54</v>
      </c>
      <c r="H15" s="49">
        <v>54</v>
      </c>
      <c r="I15" s="129">
        <f>H15/G15*100</f>
        <v>100</v>
      </c>
      <c r="J15" s="49">
        <v>6</v>
      </c>
      <c r="K15" s="49">
        <v>6</v>
      </c>
      <c r="L15" s="129">
        <f>K15/J15*100</f>
        <v>100</v>
      </c>
      <c r="M15" s="49">
        <v>55</v>
      </c>
      <c r="N15" s="49">
        <v>55</v>
      </c>
      <c r="O15" s="129">
        <f>N15/M15*100</f>
        <v>100</v>
      </c>
      <c r="P15" s="49">
        <v>39</v>
      </c>
      <c r="Q15" s="49">
        <v>39</v>
      </c>
      <c r="R15" s="129">
        <f>Q15/P15*100</f>
        <v>100</v>
      </c>
      <c r="S15" s="49">
        <v>64</v>
      </c>
      <c r="T15" s="49">
        <v>64</v>
      </c>
      <c r="U15" s="129">
        <f>T15/S15*100</f>
        <v>100</v>
      </c>
      <c r="V15" s="49">
        <v>54</v>
      </c>
      <c r="W15" s="49">
        <v>54</v>
      </c>
      <c r="X15" s="129">
        <f>W15/V15*100</f>
        <v>100</v>
      </c>
    </row>
    <row r="16" spans="1:24" ht="10.5">
      <c r="A16" s="90"/>
      <c r="B16" s="49" t="s">
        <v>333</v>
      </c>
      <c r="C16" s="104" t="s">
        <v>234</v>
      </c>
      <c r="D16" s="49">
        <f t="shared" si="0"/>
        <v>271</v>
      </c>
      <c r="E16" s="49">
        <f t="shared" si="1"/>
        <v>264</v>
      </c>
      <c r="F16" s="129">
        <f>E16/D16*100</f>
        <v>97.41697416974169</v>
      </c>
      <c r="G16" s="49">
        <v>50</v>
      </c>
      <c r="H16" s="49">
        <v>48</v>
      </c>
      <c r="I16" s="129">
        <f>H16/G16*100</f>
        <v>96</v>
      </c>
      <c r="J16" s="49">
        <v>24</v>
      </c>
      <c r="K16" s="49">
        <v>24</v>
      </c>
      <c r="L16" s="129">
        <f>K16/J16*100</f>
        <v>100</v>
      </c>
      <c r="M16" s="49">
        <v>37</v>
      </c>
      <c r="N16" s="49">
        <v>36</v>
      </c>
      <c r="O16" s="129">
        <f>N16/M16*100</f>
        <v>97.2972972972973</v>
      </c>
      <c r="P16" s="49">
        <v>58</v>
      </c>
      <c r="Q16" s="49">
        <v>56</v>
      </c>
      <c r="R16" s="129">
        <f>Q16/P16*100</f>
        <v>96.55172413793103</v>
      </c>
      <c r="S16" s="49">
        <v>52</v>
      </c>
      <c r="T16" s="49">
        <v>52</v>
      </c>
      <c r="U16" s="129">
        <f>T16/S16*100</f>
        <v>100</v>
      </c>
      <c r="V16" s="49">
        <v>50</v>
      </c>
      <c r="W16" s="49">
        <v>48</v>
      </c>
      <c r="X16" s="129">
        <f>W16/V16*100</f>
        <v>96</v>
      </c>
    </row>
    <row r="17" spans="1:24" ht="10.5">
      <c r="A17" s="90"/>
      <c r="B17" s="49" t="s">
        <v>334</v>
      </c>
      <c r="C17" s="104" t="s">
        <v>235</v>
      </c>
      <c r="D17" s="49">
        <f t="shared" si="0"/>
        <v>177</v>
      </c>
      <c r="E17" s="49">
        <f t="shared" si="1"/>
        <v>175</v>
      </c>
      <c r="F17" s="129">
        <f>E17/D17*100</f>
        <v>98.87005649717514</v>
      </c>
      <c r="G17" s="49">
        <v>33</v>
      </c>
      <c r="H17" s="49">
        <v>33</v>
      </c>
      <c r="I17" s="129">
        <f>H17/G17*100</f>
        <v>100</v>
      </c>
      <c r="J17" s="49">
        <v>11</v>
      </c>
      <c r="K17" s="49">
        <v>11</v>
      </c>
      <c r="L17" s="129">
        <f>K17/J17*100</f>
        <v>100</v>
      </c>
      <c r="M17" s="49">
        <v>44</v>
      </c>
      <c r="N17" s="49">
        <v>43</v>
      </c>
      <c r="O17" s="129">
        <f>N17/M17*100</f>
        <v>97.72727272727273</v>
      </c>
      <c r="P17" s="49">
        <v>28</v>
      </c>
      <c r="Q17" s="49">
        <v>28</v>
      </c>
      <c r="R17" s="129">
        <f>Q17/P17*100</f>
        <v>100</v>
      </c>
      <c r="S17" s="49">
        <v>28</v>
      </c>
      <c r="T17" s="49">
        <v>27</v>
      </c>
      <c r="U17" s="129">
        <f>T17/S17*100</f>
        <v>96.42857142857143</v>
      </c>
      <c r="V17" s="49">
        <v>33</v>
      </c>
      <c r="W17" s="49">
        <v>33</v>
      </c>
      <c r="X17" s="129">
        <f>W17/V17*100</f>
        <v>100</v>
      </c>
    </row>
    <row r="18" spans="1:24" ht="10.5">
      <c r="A18" s="90"/>
      <c r="B18" s="49"/>
      <c r="C18" s="104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90"/>
      <c r="B19" s="49" t="s">
        <v>324</v>
      </c>
      <c r="C19" s="104" t="s">
        <v>236</v>
      </c>
      <c r="D19" s="49">
        <f t="shared" si="0"/>
        <v>172</v>
      </c>
      <c r="E19" s="49">
        <f t="shared" si="1"/>
        <v>168</v>
      </c>
      <c r="F19" s="129">
        <f>E19/D19*100</f>
        <v>97.67441860465115</v>
      </c>
      <c r="G19" s="49">
        <v>30</v>
      </c>
      <c r="H19" s="49">
        <v>30</v>
      </c>
      <c r="I19" s="129">
        <f>H19/G19*100</f>
        <v>100</v>
      </c>
      <c r="J19" s="49">
        <v>14</v>
      </c>
      <c r="K19" s="49">
        <v>14</v>
      </c>
      <c r="L19" s="129">
        <f>K19/J19*100</f>
        <v>100</v>
      </c>
      <c r="M19" s="49">
        <v>40</v>
      </c>
      <c r="N19" s="49">
        <v>39</v>
      </c>
      <c r="O19" s="129">
        <f>N19/M19*100</f>
        <v>97.5</v>
      </c>
      <c r="P19" s="49">
        <v>23</v>
      </c>
      <c r="Q19" s="49">
        <v>21</v>
      </c>
      <c r="R19" s="129">
        <f>Q19/P19*100</f>
        <v>91.30434782608695</v>
      </c>
      <c r="S19" s="49">
        <v>35</v>
      </c>
      <c r="T19" s="49">
        <v>34</v>
      </c>
      <c r="U19" s="129">
        <f>T19/S19*100</f>
        <v>97.14285714285714</v>
      </c>
      <c r="V19" s="49">
        <v>30</v>
      </c>
      <c r="W19" s="49">
        <v>30</v>
      </c>
      <c r="X19" s="129">
        <f>W19/V19*100</f>
        <v>100</v>
      </c>
    </row>
    <row r="20" spans="1:24" ht="10.5">
      <c r="A20" s="90"/>
      <c r="B20" s="49" t="s">
        <v>325</v>
      </c>
      <c r="C20" s="104" t="s">
        <v>237</v>
      </c>
      <c r="D20" s="49">
        <f t="shared" si="0"/>
        <v>155</v>
      </c>
      <c r="E20" s="49">
        <f t="shared" si="1"/>
        <v>149</v>
      </c>
      <c r="F20" s="129">
        <f>E20/D20*100</f>
        <v>96.12903225806451</v>
      </c>
      <c r="G20" s="49">
        <v>24</v>
      </c>
      <c r="H20" s="49">
        <v>22</v>
      </c>
      <c r="I20" s="129">
        <f>H20/G20*100</f>
        <v>91.66666666666666</v>
      </c>
      <c r="J20" s="49">
        <v>22</v>
      </c>
      <c r="K20" s="49">
        <v>22</v>
      </c>
      <c r="L20" s="129">
        <f>K20/J20*100</f>
        <v>100</v>
      </c>
      <c r="M20" s="49">
        <v>36</v>
      </c>
      <c r="N20" s="49">
        <v>36</v>
      </c>
      <c r="O20" s="129">
        <f>N20/M20*100</f>
        <v>100</v>
      </c>
      <c r="P20" s="49">
        <v>25</v>
      </c>
      <c r="Q20" s="49">
        <v>23</v>
      </c>
      <c r="R20" s="129">
        <f>Q20/P20*100</f>
        <v>92</v>
      </c>
      <c r="S20" s="49">
        <v>24</v>
      </c>
      <c r="T20" s="49">
        <v>24</v>
      </c>
      <c r="U20" s="129">
        <f>T20/S20*100</f>
        <v>100</v>
      </c>
      <c r="V20" s="49">
        <v>24</v>
      </c>
      <c r="W20" s="49">
        <v>22</v>
      </c>
      <c r="X20" s="129">
        <f>W20/V20*100</f>
        <v>91.66666666666666</v>
      </c>
    </row>
    <row r="21" spans="1:24" ht="10.5">
      <c r="A21" s="90"/>
      <c r="B21" s="49" t="s">
        <v>585</v>
      </c>
      <c r="C21" s="104" t="s">
        <v>238</v>
      </c>
      <c r="D21" s="49">
        <f t="shared" si="0"/>
        <v>193</v>
      </c>
      <c r="E21" s="49">
        <f t="shared" si="1"/>
        <v>193</v>
      </c>
      <c r="F21" s="129">
        <f>E21/D21*100</f>
        <v>100</v>
      </c>
      <c r="G21" s="49">
        <v>40</v>
      </c>
      <c r="H21" s="49">
        <v>40</v>
      </c>
      <c r="I21" s="129">
        <f>H21/G21*100</f>
        <v>100</v>
      </c>
      <c r="J21" s="49">
        <v>3</v>
      </c>
      <c r="K21" s="49">
        <v>3</v>
      </c>
      <c r="L21" s="129">
        <f>K21/J21*100</f>
        <v>100</v>
      </c>
      <c r="M21" s="49">
        <v>32</v>
      </c>
      <c r="N21" s="49">
        <v>32</v>
      </c>
      <c r="O21" s="129">
        <f>N21/M21*100</f>
        <v>100</v>
      </c>
      <c r="P21" s="49">
        <v>32</v>
      </c>
      <c r="Q21" s="49">
        <v>32</v>
      </c>
      <c r="R21" s="129">
        <f>Q21/P21*100</f>
        <v>100</v>
      </c>
      <c r="S21" s="49">
        <v>46</v>
      </c>
      <c r="T21" s="49">
        <v>46</v>
      </c>
      <c r="U21" s="129">
        <f>T21/S21*100</f>
        <v>100</v>
      </c>
      <c r="V21" s="49">
        <v>40</v>
      </c>
      <c r="W21" s="49">
        <v>40</v>
      </c>
      <c r="X21" s="129">
        <f>W21/V21*100</f>
        <v>100</v>
      </c>
    </row>
    <row r="22" spans="1:24" ht="10.5">
      <c r="A22" s="90"/>
      <c r="B22" s="49" t="s">
        <v>335</v>
      </c>
      <c r="C22" s="104" t="s">
        <v>239</v>
      </c>
      <c r="D22" s="49">
        <f t="shared" si="0"/>
        <v>118</v>
      </c>
      <c r="E22" s="49">
        <f t="shared" si="1"/>
        <v>115</v>
      </c>
      <c r="F22" s="129">
        <f>E22/D22*100</f>
        <v>97.45762711864407</v>
      </c>
      <c r="G22" s="49">
        <v>21</v>
      </c>
      <c r="H22" s="49">
        <v>21</v>
      </c>
      <c r="I22" s="129">
        <f>H22/G22*100</f>
        <v>100</v>
      </c>
      <c r="J22" s="49">
        <v>12</v>
      </c>
      <c r="K22" s="49">
        <v>12</v>
      </c>
      <c r="L22" s="129">
        <f>K22/J22*100</f>
        <v>100</v>
      </c>
      <c r="M22" s="49">
        <v>22</v>
      </c>
      <c r="N22" s="49">
        <v>22</v>
      </c>
      <c r="O22" s="129">
        <f>N22/M22*100</f>
        <v>100</v>
      </c>
      <c r="P22" s="49">
        <v>19</v>
      </c>
      <c r="Q22" s="49">
        <v>18</v>
      </c>
      <c r="R22" s="129">
        <f>Q22/P22*100</f>
        <v>94.73684210526315</v>
      </c>
      <c r="S22" s="49">
        <v>23</v>
      </c>
      <c r="T22" s="49">
        <v>21</v>
      </c>
      <c r="U22" s="129">
        <f>T22/S22*100</f>
        <v>91.30434782608695</v>
      </c>
      <c r="V22" s="49">
        <v>21</v>
      </c>
      <c r="W22" s="49">
        <v>21</v>
      </c>
      <c r="X22" s="129">
        <f>W22/V22*100</f>
        <v>100</v>
      </c>
    </row>
    <row r="23" spans="1:24" ht="10.5">
      <c r="A23" s="90"/>
      <c r="B23" s="49"/>
      <c r="C23" s="104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29"/>
      <c r="P23" s="49"/>
      <c r="Q23" s="49"/>
      <c r="R23" s="129"/>
      <c r="S23" s="49"/>
      <c r="T23" s="49"/>
      <c r="U23" s="52"/>
      <c r="V23" s="49"/>
      <c r="W23" s="49"/>
      <c r="X23" s="52"/>
    </row>
    <row r="24" spans="1:24" ht="10.5">
      <c r="A24" s="90"/>
      <c r="B24" s="49" t="s">
        <v>336</v>
      </c>
      <c r="C24" s="104" t="s">
        <v>240</v>
      </c>
      <c r="D24" s="49">
        <f t="shared" si="0"/>
        <v>151</v>
      </c>
      <c r="E24" s="49">
        <f t="shared" si="1"/>
        <v>147</v>
      </c>
      <c r="F24" s="129">
        <f>E24/D24*100</f>
        <v>97.35099337748345</v>
      </c>
      <c r="G24" s="49">
        <v>29</v>
      </c>
      <c r="H24" s="49">
        <v>27</v>
      </c>
      <c r="I24" s="129">
        <f>H24/G24*100</f>
        <v>93.10344827586206</v>
      </c>
      <c r="J24" s="49">
        <v>5</v>
      </c>
      <c r="K24" s="49">
        <v>5</v>
      </c>
      <c r="L24" s="129">
        <f>K24/J24*100</f>
        <v>100</v>
      </c>
      <c r="M24" s="49">
        <v>28</v>
      </c>
      <c r="N24" s="49">
        <v>28</v>
      </c>
      <c r="O24" s="129">
        <f>N24/M24*100</f>
        <v>100</v>
      </c>
      <c r="P24" s="49">
        <v>33</v>
      </c>
      <c r="Q24" s="49">
        <v>33</v>
      </c>
      <c r="R24" s="129">
        <f>Q24/P24*100</f>
        <v>100</v>
      </c>
      <c r="S24" s="49">
        <v>27</v>
      </c>
      <c r="T24" s="49">
        <v>27</v>
      </c>
      <c r="U24" s="129">
        <f>T24/S24*100</f>
        <v>100</v>
      </c>
      <c r="V24" s="49">
        <v>29</v>
      </c>
      <c r="W24" s="49">
        <v>27</v>
      </c>
      <c r="X24" s="129">
        <f>W24/V24*100</f>
        <v>93.10344827586206</v>
      </c>
    </row>
    <row r="25" spans="1:24" ht="10.5">
      <c r="A25" s="90"/>
      <c r="B25" s="49" t="s">
        <v>337</v>
      </c>
      <c r="C25" s="104" t="s">
        <v>241</v>
      </c>
      <c r="D25" s="49">
        <f t="shared" si="0"/>
        <v>210</v>
      </c>
      <c r="E25" s="49">
        <f t="shared" si="1"/>
        <v>207</v>
      </c>
      <c r="F25" s="129">
        <f>E25/D25*100</f>
        <v>98.57142857142858</v>
      </c>
      <c r="G25" s="49">
        <v>36</v>
      </c>
      <c r="H25" s="49">
        <v>36</v>
      </c>
      <c r="I25" s="129">
        <f>H25/G25*100</f>
        <v>100</v>
      </c>
      <c r="J25" s="49">
        <v>18</v>
      </c>
      <c r="K25" s="49">
        <v>18</v>
      </c>
      <c r="L25" s="129">
        <f>K25/J25*100</f>
        <v>100</v>
      </c>
      <c r="M25" s="49">
        <v>34</v>
      </c>
      <c r="N25" s="49">
        <v>32</v>
      </c>
      <c r="O25" s="129">
        <f>N25/M25*100</f>
        <v>94.11764705882352</v>
      </c>
      <c r="P25" s="49">
        <v>42</v>
      </c>
      <c r="Q25" s="49">
        <v>42</v>
      </c>
      <c r="R25" s="129">
        <f>Q25/P25*100</f>
        <v>100</v>
      </c>
      <c r="S25" s="49">
        <v>44</v>
      </c>
      <c r="T25" s="49">
        <v>43</v>
      </c>
      <c r="U25" s="129">
        <f>T25/S25*100</f>
        <v>97.72727272727273</v>
      </c>
      <c r="V25" s="49">
        <v>36</v>
      </c>
      <c r="W25" s="49">
        <v>36</v>
      </c>
      <c r="X25" s="129">
        <f>W25/V25*100</f>
        <v>100</v>
      </c>
    </row>
    <row r="26" spans="1:24" ht="10.5">
      <c r="A26" s="90"/>
      <c r="B26" s="49" t="s">
        <v>338</v>
      </c>
      <c r="C26" s="104" t="s">
        <v>242</v>
      </c>
      <c r="D26" s="49">
        <f t="shared" si="0"/>
        <v>263</v>
      </c>
      <c r="E26" s="49">
        <f t="shared" si="1"/>
        <v>258</v>
      </c>
      <c r="F26" s="129">
        <f>E26/D26*100</f>
        <v>98.09885931558935</v>
      </c>
      <c r="G26" s="49">
        <v>44</v>
      </c>
      <c r="H26" s="49">
        <v>44</v>
      </c>
      <c r="I26" s="129">
        <f>H26/G26*100</f>
        <v>100</v>
      </c>
      <c r="J26" s="49">
        <v>11</v>
      </c>
      <c r="K26" s="49">
        <v>11</v>
      </c>
      <c r="L26" s="129">
        <f>K26/J26*100</f>
        <v>100</v>
      </c>
      <c r="M26" s="49">
        <v>53</v>
      </c>
      <c r="N26" s="49">
        <v>51</v>
      </c>
      <c r="O26" s="129">
        <f>N26/M26*100</f>
        <v>96.22641509433963</v>
      </c>
      <c r="P26" s="49">
        <v>63</v>
      </c>
      <c r="Q26" s="49">
        <v>60</v>
      </c>
      <c r="R26" s="129">
        <f>Q26/P26*100</f>
        <v>95.23809523809523</v>
      </c>
      <c r="S26" s="49">
        <v>48</v>
      </c>
      <c r="T26" s="49">
        <v>48</v>
      </c>
      <c r="U26" s="129">
        <f>T26/S26*100</f>
        <v>100</v>
      </c>
      <c r="V26" s="49">
        <v>44</v>
      </c>
      <c r="W26" s="49">
        <v>44</v>
      </c>
      <c r="X26" s="129">
        <f>W26/V26*100</f>
        <v>100</v>
      </c>
    </row>
    <row r="27" spans="1:24" ht="10.5">
      <c r="A27" s="90"/>
      <c r="B27" s="49" t="s">
        <v>339</v>
      </c>
      <c r="C27" s="104" t="s">
        <v>243</v>
      </c>
      <c r="D27" s="49">
        <f t="shared" si="0"/>
        <v>129</v>
      </c>
      <c r="E27" s="49">
        <f t="shared" si="1"/>
        <v>125</v>
      </c>
      <c r="F27" s="129">
        <f>E27/D27*100</f>
        <v>96.89922480620154</v>
      </c>
      <c r="G27" s="49">
        <v>27</v>
      </c>
      <c r="H27" s="49">
        <v>26</v>
      </c>
      <c r="I27" s="129">
        <f>H27/G27*100</f>
        <v>96.29629629629629</v>
      </c>
      <c r="J27" s="49">
        <v>15</v>
      </c>
      <c r="K27" s="49">
        <v>15</v>
      </c>
      <c r="L27" s="129">
        <f>K27/J27*100</f>
        <v>100</v>
      </c>
      <c r="M27" s="49">
        <v>15</v>
      </c>
      <c r="N27" s="49">
        <v>14</v>
      </c>
      <c r="O27" s="129">
        <f>N27/M27*100</f>
        <v>93.33333333333333</v>
      </c>
      <c r="P27" s="49">
        <v>19</v>
      </c>
      <c r="Q27" s="49">
        <v>18</v>
      </c>
      <c r="R27" s="129">
        <f>Q27/P27*100</f>
        <v>94.73684210526315</v>
      </c>
      <c r="S27" s="49">
        <v>26</v>
      </c>
      <c r="T27" s="49">
        <v>26</v>
      </c>
      <c r="U27" s="129">
        <f>T27/S27*100</f>
        <v>100</v>
      </c>
      <c r="V27" s="49">
        <v>27</v>
      </c>
      <c r="W27" s="49">
        <v>26</v>
      </c>
      <c r="X27" s="129">
        <f>W27/V27*100</f>
        <v>96.29629629629629</v>
      </c>
    </row>
    <row r="28" spans="1:24" ht="10.5">
      <c r="A28" s="90"/>
      <c r="B28" s="49"/>
      <c r="C28" s="104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29"/>
      <c r="P28" s="49"/>
      <c r="Q28" s="49"/>
      <c r="R28" s="129"/>
      <c r="S28" s="49"/>
      <c r="T28" s="49"/>
      <c r="U28" s="52"/>
      <c r="V28" s="49"/>
      <c r="W28" s="49"/>
      <c r="X28" s="52"/>
    </row>
    <row r="29" spans="1:24" ht="10.5">
      <c r="A29" s="90"/>
      <c r="B29" s="49" t="s">
        <v>340</v>
      </c>
      <c r="C29" s="104" t="s">
        <v>244</v>
      </c>
      <c r="D29" s="49">
        <f t="shared" si="0"/>
        <v>125</v>
      </c>
      <c r="E29" s="49">
        <f t="shared" si="1"/>
        <v>118</v>
      </c>
      <c r="F29" s="129">
        <f>E29/D29*100</f>
        <v>94.39999999999999</v>
      </c>
      <c r="G29" s="49">
        <v>22</v>
      </c>
      <c r="H29" s="49">
        <v>21</v>
      </c>
      <c r="I29" s="129">
        <f>H29/G29*100</f>
        <v>95.45454545454545</v>
      </c>
      <c r="J29" s="49">
        <v>10</v>
      </c>
      <c r="K29" s="49">
        <v>10</v>
      </c>
      <c r="L29" s="129">
        <f>K29/J29*100</f>
        <v>100</v>
      </c>
      <c r="M29" s="49">
        <v>29</v>
      </c>
      <c r="N29" s="49">
        <v>27</v>
      </c>
      <c r="O29" s="129">
        <f>N29/M29*100</f>
        <v>93.10344827586206</v>
      </c>
      <c r="P29" s="49">
        <v>21</v>
      </c>
      <c r="Q29" s="49">
        <v>19</v>
      </c>
      <c r="R29" s="129">
        <f>Q29/P29*100</f>
        <v>90.47619047619048</v>
      </c>
      <c r="S29" s="49">
        <v>21</v>
      </c>
      <c r="T29" s="49">
        <v>20</v>
      </c>
      <c r="U29" s="129">
        <f>T29/S29*100</f>
        <v>95.23809523809523</v>
      </c>
      <c r="V29" s="49">
        <v>22</v>
      </c>
      <c r="W29" s="49">
        <v>21</v>
      </c>
      <c r="X29" s="129">
        <f>W29/V29*100</f>
        <v>95.45454545454545</v>
      </c>
    </row>
    <row r="30" spans="1:24" ht="10.5">
      <c r="A30" s="90"/>
      <c r="B30" s="49" t="s">
        <v>110</v>
      </c>
      <c r="C30" s="104" t="s">
        <v>111</v>
      </c>
      <c r="D30" s="49">
        <f t="shared" si="0"/>
        <v>1643</v>
      </c>
      <c r="E30" s="49">
        <f t="shared" si="1"/>
        <v>1608</v>
      </c>
      <c r="F30" s="129">
        <f>E30/D30*100</f>
        <v>97.86975045648204</v>
      </c>
      <c r="G30" s="49">
        <v>208</v>
      </c>
      <c r="H30" s="49">
        <v>207</v>
      </c>
      <c r="I30" s="129">
        <f>H30/G30*100</f>
        <v>99.51923076923077</v>
      </c>
      <c r="J30" s="49">
        <v>597</v>
      </c>
      <c r="K30" s="49">
        <v>586</v>
      </c>
      <c r="L30" s="129">
        <f>K30/J30*100</f>
        <v>98.1574539363484</v>
      </c>
      <c r="M30" s="49">
        <v>208</v>
      </c>
      <c r="N30" s="49">
        <v>202</v>
      </c>
      <c r="O30" s="129">
        <f>N30/M30*100</f>
        <v>97.11538461538461</v>
      </c>
      <c r="P30" s="49">
        <v>169</v>
      </c>
      <c r="Q30" s="49">
        <v>158</v>
      </c>
      <c r="R30" s="129">
        <f>Q30/P30*100</f>
        <v>93.49112426035504</v>
      </c>
      <c r="S30" s="49">
        <v>253</v>
      </c>
      <c r="T30" s="49">
        <v>248</v>
      </c>
      <c r="U30" s="129">
        <f>T30/S30*100</f>
        <v>98.02371541501977</v>
      </c>
      <c r="V30" s="49">
        <v>208</v>
      </c>
      <c r="W30" s="49">
        <v>207</v>
      </c>
      <c r="X30" s="129">
        <f>W30/V30*100</f>
        <v>99.51923076923077</v>
      </c>
    </row>
    <row r="31" spans="1:24" ht="10.5">
      <c r="A31" s="90"/>
      <c r="B31" s="49" t="s">
        <v>342</v>
      </c>
      <c r="C31" s="104" t="s">
        <v>246</v>
      </c>
      <c r="D31" s="49">
        <f t="shared" si="0"/>
        <v>142</v>
      </c>
      <c r="E31" s="49">
        <f t="shared" si="1"/>
        <v>141</v>
      </c>
      <c r="F31" s="129">
        <f>E31/D31*100</f>
        <v>99.29577464788733</v>
      </c>
      <c r="G31" s="49">
        <v>27</v>
      </c>
      <c r="H31" s="49">
        <v>27</v>
      </c>
      <c r="I31" s="129">
        <f>H31/G31*100</f>
        <v>100</v>
      </c>
      <c r="J31" s="49">
        <v>13</v>
      </c>
      <c r="K31" s="49">
        <v>13</v>
      </c>
      <c r="L31" s="129">
        <f>K31/J31*100</f>
        <v>100</v>
      </c>
      <c r="M31" s="49">
        <v>34</v>
      </c>
      <c r="N31" s="49">
        <v>33</v>
      </c>
      <c r="O31" s="129">
        <f>N31/M31*100</f>
        <v>97.05882352941177</v>
      </c>
      <c r="P31" s="49">
        <v>20</v>
      </c>
      <c r="Q31" s="49">
        <v>20</v>
      </c>
      <c r="R31" s="129">
        <f>Q31/P31*100</f>
        <v>100</v>
      </c>
      <c r="S31" s="49">
        <v>21</v>
      </c>
      <c r="T31" s="49">
        <v>21</v>
      </c>
      <c r="U31" s="129">
        <f>T31/S31*100</f>
        <v>100</v>
      </c>
      <c r="V31" s="49">
        <v>27</v>
      </c>
      <c r="W31" s="49">
        <v>27</v>
      </c>
      <c r="X31" s="129">
        <f>W31/V31*100</f>
        <v>100</v>
      </c>
    </row>
    <row r="32" spans="1:47" ht="10.5">
      <c r="A32" s="90"/>
      <c r="B32" s="105" t="s">
        <v>202</v>
      </c>
      <c r="C32" s="182" t="s">
        <v>94</v>
      </c>
      <c r="D32" s="105">
        <f>SUM(D9:D31)</f>
        <v>5260</v>
      </c>
      <c r="E32" s="105">
        <f>SUM(E9:E31)</f>
        <v>5162</v>
      </c>
      <c r="F32" s="241">
        <f>E32/D32*100</f>
        <v>98.13688212927757</v>
      </c>
      <c r="G32" s="105">
        <f>SUM(G9:G31)</f>
        <v>880</v>
      </c>
      <c r="H32" s="105">
        <f>SUM(H9:H31)</f>
        <v>870</v>
      </c>
      <c r="I32" s="330">
        <f>H32/G32*100</f>
        <v>98.86363636363636</v>
      </c>
      <c r="J32" s="105">
        <f>SUM(J9:J31)</f>
        <v>825</v>
      </c>
      <c r="K32" s="105">
        <f>SUM(K9:K31)</f>
        <v>814</v>
      </c>
      <c r="L32" s="241">
        <f>K32/J32*100</f>
        <v>98.66666666666667</v>
      </c>
      <c r="M32" s="105">
        <f>SUM(M9:M31)</f>
        <v>925</v>
      </c>
      <c r="N32" s="105">
        <f>SUM(N9:N31)</f>
        <v>902</v>
      </c>
      <c r="O32" s="241">
        <f>N32/M32*100</f>
        <v>97.51351351351352</v>
      </c>
      <c r="P32" s="105">
        <f>SUM(P9:P31)</f>
        <v>815</v>
      </c>
      <c r="Q32" s="105">
        <f>SUM(Q9:Q31)</f>
        <v>787</v>
      </c>
      <c r="R32" s="330">
        <f>Q32/P32*100</f>
        <v>96.56441717791411</v>
      </c>
      <c r="S32" s="105">
        <f>SUM(S9:S31)</f>
        <v>935</v>
      </c>
      <c r="T32" s="105">
        <f>SUM(T9:T31)</f>
        <v>919</v>
      </c>
      <c r="U32" s="241">
        <f>T32/S32*100</f>
        <v>98.28877005347594</v>
      </c>
      <c r="V32" s="105">
        <f>SUM(V9:V31)</f>
        <v>880</v>
      </c>
      <c r="W32" s="105">
        <f>SUM(W9:W31)</f>
        <v>870</v>
      </c>
      <c r="X32" s="241">
        <f>W32/V32*100</f>
        <v>98.86363636363636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21" ht="9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9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9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40" spans="1:22" ht="9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&amp;R&amp;"Arial Mon,Regular"&amp;8&amp;UÁ¿ëýã 4. Ýð¿¿ë ìýíä</oddHeader>
    <oddFooter xml:space="preserve">&amp;L&amp;18 &amp;R&amp;18 12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V958"/>
  <sheetViews>
    <sheetView zoomScalePageLayoutView="0" workbookViewId="0" topLeftCell="A1">
      <selection activeCell="A1" sqref="A1:Z27"/>
    </sheetView>
  </sheetViews>
  <sheetFormatPr defaultColWidth="9.00390625" defaultRowHeight="12.75"/>
  <cols>
    <col min="1" max="1" width="1.25" style="122" customWidth="1"/>
    <col min="2" max="2" width="4.875" style="122" customWidth="1"/>
    <col min="3" max="3" width="6.00390625" style="122" customWidth="1"/>
    <col min="4" max="5" width="6.25390625" style="122" customWidth="1"/>
    <col min="6" max="6" width="6.875" style="122" customWidth="1"/>
    <col min="7" max="7" width="6.25390625" style="122" customWidth="1"/>
    <col min="8" max="8" width="6.375" style="122" customWidth="1"/>
    <col min="9" max="9" width="6.125" style="122" customWidth="1"/>
    <col min="10" max="10" width="6.25390625" style="122" customWidth="1"/>
    <col min="11" max="11" width="6.125" style="122" customWidth="1"/>
    <col min="12" max="12" width="4.875" style="122" customWidth="1"/>
    <col min="13" max="13" width="4.375" style="122" customWidth="1"/>
    <col min="14" max="14" width="5.00390625" style="122" customWidth="1"/>
    <col min="15" max="16" width="5.125" style="122" customWidth="1"/>
    <col min="17" max="17" width="5.00390625" style="122" customWidth="1"/>
    <col min="18" max="18" width="4.75390625" style="122" customWidth="1"/>
    <col min="19" max="19" width="4.00390625" style="122" customWidth="1"/>
    <col min="20" max="22" width="5.00390625" style="122" customWidth="1"/>
    <col min="23" max="23" width="5.125" style="122" customWidth="1"/>
    <col min="24" max="24" width="4.25390625" style="122" customWidth="1"/>
    <col min="25" max="25" width="6.875" style="122" customWidth="1"/>
    <col min="26" max="26" width="6.25390625" style="122" customWidth="1"/>
    <col min="27" max="28" width="10.00390625" style="122" customWidth="1"/>
    <col min="29" max="29" width="10.375" style="122" customWidth="1"/>
    <col min="30" max="30" width="9.875" style="122" customWidth="1"/>
    <col min="31" max="34" width="9.125" style="122" customWidth="1"/>
    <col min="35" max="35" width="12.375" style="122" bestFit="1" customWidth="1"/>
    <col min="36" max="36" width="7.375" style="122" customWidth="1"/>
    <col min="37" max="37" width="10.375" style="122" customWidth="1"/>
    <col min="38" max="38" width="17.375" style="122" bestFit="1" customWidth="1"/>
    <col min="39" max="39" width="10.375" style="122" customWidth="1"/>
    <col min="40" max="40" width="11.125" style="122" customWidth="1"/>
    <col min="41" max="41" width="9.125" style="122" customWidth="1"/>
    <col min="42" max="42" width="13.00390625" style="122" customWidth="1"/>
    <col min="43" max="16384" width="9.125" style="122" customWidth="1"/>
  </cols>
  <sheetData>
    <row r="1" spans="2:28" ht="15.75" customHeight="1">
      <c r="B1" s="68"/>
      <c r="C1" s="68"/>
      <c r="D1" s="68"/>
      <c r="E1" s="68"/>
      <c r="F1" s="68"/>
      <c r="G1" s="68"/>
      <c r="H1" s="68"/>
      <c r="I1" s="68"/>
      <c r="J1" s="167" t="s">
        <v>886</v>
      </c>
      <c r="K1" s="90"/>
      <c r="L1" s="90"/>
      <c r="M1" s="90"/>
      <c r="N1" s="90"/>
      <c r="O1" s="90"/>
      <c r="P1" s="90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">
      <c r="A2" s="68"/>
      <c r="B2" s="68"/>
      <c r="C2" s="68"/>
      <c r="D2" s="68"/>
      <c r="E2" s="68"/>
      <c r="F2" s="68"/>
      <c r="G2" s="68"/>
      <c r="H2" s="213"/>
      <c r="I2" s="68"/>
      <c r="J2" s="170" t="s">
        <v>887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2.75" customHeight="1">
      <c r="A4" s="68"/>
      <c r="B4" s="68"/>
      <c r="C4" s="8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126" s="58" customFormat="1" ht="20.25" customHeight="1">
      <c r="A5" s="52"/>
      <c r="B5" s="849" t="s">
        <v>291</v>
      </c>
      <c r="C5" s="853" t="s">
        <v>763</v>
      </c>
      <c r="D5" s="844" t="s">
        <v>648</v>
      </c>
      <c r="E5" s="822"/>
      <c r="F5" s="836" t="s">
        <v>649</v>
      </c>
      <c r="G5" s="837"/>
      <c r="H5" s="837"/>
      <c r="I5" s="842"/>
      <c r="J5" s="836" t="s">
        <v>171</v>
      </c>
      <c r="K5" s="842"/>
      <c r="L5" s="836" t="s">
        <v>642</v>
      </c>
      <c r="M5" s="852"/>
      <c r="N5" s="852"/>
      <c r="O5" s="852"/>
      <c r="P5" s="846"/>
      <c r="Q5" s="836" t="s">
        <v>531</v>
      </c>
      <c r="R5" s="837"/>
      <c r="S5" s="837"/>
      <c r="T5" s="837"/>
      <c r="U5" s="842"/>
      <c r="V5" s="836" t="s">
        <v>68</v>
      </c>
      <c r="W5" s="837"/>
      <c r="X5" s="837"/>
      <c r="Y5" s="838"/>
      <c r="Z5" s="838"/>
      <c r="AA5" s="52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</row>
    <row r="6" spans="1:126" s="58" customFormat="1" ht="51" customHeight="1">
      <c r="A6" s="52"/>
      <c r="B6" s="850"/>
      <c r="C6" s="854"/>
      <c r="D6" s="848"/>
      <c r="E6" s="824"/>
      <c r="F6" s="844" t="s">
        <v>69</v>
      </c>
      <c r="G6" s="822"/>
      <c r="H6" s="845" t="s">
        <v>71</v>
      </c>
      <c r="I6" s="846"/>
      <c r="J6" s="845" t="s">
        <v>72</v>
      </c>
      <c r="K6" s="847"/>
      <c r="L6" s="825">
        <v>2009</v>
      </c>
      <c r="M6" s="825">
        <v>2010</v>
      </c>
      <c r="N6" s="825">
        <v>2011</v>
      </c>
      <c r="O6" s="856" t="s">
        <v>906</v>
      </c>
      <c r="P6" s="857"/>
      <c r="Q6" s="825">
        <v>2009</v>
      </c>
      <c r="R6" s="825">
        <v>2010</v>
      </c>
      <c r="S6" s="825">
        <v>2011</v>
      </c>
      <c r="T6" s="856" t="s">
        <v>906</v>
      </c>
      <c r="U6" s="857"/>
      <c r="V6" s="825">
        <v>2008</v>
      </c>
      <c r="W6" s="825">
        <v>2009</v>
      </c>
      <c r="X6" s="825">
        <v>2010</v>
      </c>
      <c r="Y6" s="856" t="s">
        <v>906</v>
      </c>
      <c r="Z6" s="857"/>
      <c r="AA6" s="52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</row>
    <row r="7" spans="1:126" s="58" customFormat="1" ht="12" customHeight="1">
      <c r="A7" s="52"/>
      <c r="B7" s="851"/>
      <c r="C7" s="855"/>
      <c r="D7" s="56" t="s">
        <v>904</v>
      </c>
      <c r="E7" s="56" t="s">
        <v>905</v>
      </c>
      <c r="F7" s="56" t="s">
        <v>904</v>
      </c>
      <c r="G7" s="56" t="s">
        <v>905</v>
      </c>
      <c r="H7" s="56" t="s">
        <v>904</v>
      </c>
      <c r="I7" s="56" t="s">
        <v>905</v>
      </c>
      <c r="J7" s="56" t="s">
        <v>904</v>
      </c>
      <c r="K7" s="56" t="s">
        <v>905</v>
      </c>
      <c r="L7" s="827"/>
      <c r="M7" s="827"/>
      <c r="N7" s="827"/>
      <c r="O7" s="56">
        <v>2011</v>
      </c>
      <c r="P7" s="56">
        <v>2012</v>
      </c>
      <c r="Q7" s="827"/>
      <c r="R7" s="827"/>
      <c r="S7" s="827"/>
      <c r="T7" s="56">
        <v>2011</v>
      </c>
      <c r="U7" s="56">
        <v>2012</v>
      </c>
      <c r="V7" s="827"/>
      <c r="W7" s="827"/>
      <c r="X7" s="827"/>
      <c r="Y7" s="56">
        <v>2010</v>
      </c>
      <c r="Z7" s="56">
        <v>2011</v>
      </c>
      <c r="AA7" s="52"/>
      <c r="AB7" s="52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26" s="58" customFormat="1" ht="9.75" customHeight="1">
      <c r="A8" s="49"/>
      <c r="B8" s="49" t="s">
        <v>612</v>
      </c>
      <c r="C8" s="104" t="s">
        <v>540</v>
      </c>
      <c r="D8" s="173">
        <v>12</v>
      </c>
      <c r="E8" s="173">
        <v>7</v>
      </c>
      <c r="F8" s="173">
        <v>12</v>
      </c>
      <c r="G8" s="173">
        <v>7</v>
      </c>
      <c r="H8" s="173"/>
      <c r="I8" s="174"/>
      <c r="J8" s="52"/>
      <c r="K8" s="52"/>
      <c r="L8" s="49">
        <v>35</v>
      </c>
      <c r="M8" s="49">
        <v>37</v>
      </c>
      <c r="N8" s="49">
        <v>20</v>
      </c>
      <c r="O8" s="173">
        <v>11</v>
      </c>
      <c r="P8" s="49">
        <v>9</v>
      </c>
      <c r="Q8" s="49"/>
      <c r="R8" s="49"/>
      <c r="S8" s="49"/>
      <c r="T8" s="49"/>
      <c r="U8" s="49"/>
      <c r="V8" s="118">
        <v>0</v>
      </c>
      <c r="W8" s="118">
        <v>0</v>
      </c>
      <c r="X8" s="118">
        <v>0</v>
      </c>
      <c r="Y8" s="118">
        <f aca="true" t="shared" si="0" ref="Y8:Y27">T8/F8*1000</f>
        <v>0</v>
      </c>
      <c r="Z8" s="118">
        <f>U8/G8*1000</f>
        <v>0</v>
      </c>
      <c r="AA8" s="52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</row>
    <row r="9" spans="1:126" s="58" customFormat="1" ht="9.75" customHeight="1">
      <c r="A9" s="49"/>
      <c r="B9" s="49" t="s">
        <v>613</v>
      </c>
      <c r="C9" s="104" t="s">
        <v>229</v>
      </c>
      <c r="D9" s="173">
        <v>21</v>
      </c>
      <c r="E9" s="173">
        <v>6</v>
      </c>
      <c r="F9" s="173">
        <v>20</v>
      </c>
      <c r="G9" s="173">
        <v>6</v>
      </c>
      <c r="H9" s="173">
        <v>1</v>
      </c>
      <c r="I9" s="174"/>
      <c r="J9" s="52"/>
      <c r="K9" s="52"/>
      <c r="L9" s="49">
        <v>20</v>
      </c>
      <c r="M9" s="49">
        <v>19</v>
      </c>
      <c r="N9" s="49">
        <v>21</v>
      </c>
      <c r="O9" s="173">
        <v>11</v>
      </c>
      <c r="P9" s="49">
        <v>10</v>
      </c>
      <c r="Q9" s="49">
        <v>1</v>
      </c>
      <c r="R9" s="49">
        <v>2</v>
      </c>
      <c r="S9" s="49"/>
      <c r="T9" s="49"/>
      <c r="U9" s="49"/>
      <c r="V9" s="118"/>
      <c r="W9" s="118"/>
      <c r="X9" s="118">
        <v>67</v>
      </c>
      <c r="Y9" s="118">
        <f>T9/F9*1000</f>
        <v>0</v>
      </c>
      <c r="Z9" s="118"/>
      <c r="AA9" s="52"/>
      <c r="AB9" s="52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</row>
    <row r="10" spans="1:126" s="58" customFormat="1" ht="9.75" customHeight="1">
      <c r="A10" s="49"/>
      <c r="B10" s="49" t="s">
        <v>614</v>
      </c>
      <c r="C10" s="104" t="s">
        <v>230</v>
      </c>
      <c r="D10" s="173">
        <v>21</v>
      </c>
      <c r="E10" s="173">
        <v>8</v>
      </c>
      <c r="F10" s="173">
        <v>21</v>
      </c>
      <c r="G10" s="173">
        <v>8</v>
      </c>
      <c r="H10" s="173"/>
      <c r="I10" s="174"/>
      <c r="J10" s="52"/>
      <c r="K10" s="52"/>
      <c r="L10" s="49">
        <v>25</v>
      </c>
      <c r="M10" s="49">
        <v>33</v>
      </c>
      <c r="N10" s="49">
        <v>15</v>
      </c>
      <c r="O10" s="173">
        <v>5</v>
      </c>
      <c r="P10" s="49">
        <v>8</v>
      </c>
      <c r="Q10" s="49">
        <v>1</v>
      </c>
      <c r="R10" s="49">
        <v>1</v>
      </c>
      <c r="S10" s="49">
        <v>1</v>
      </c>
      <c r="T10" s="49"/>
      <c r="U10" s="49"/>
      <c r="V10" s="118">
        <v>0</v>
      </c>
      <c r="W10" s="118">
        <v>0</v>
      </c>
      <c r="X10" s="118">
        <v>19</v>
      </c>
      <c r="Y10" s="118">
        <f>T10/F10*1000</f>
        <v>0</v>
      </c>
      <c r="Z10" s="118">
        <f>U10/G10*1000</f>
        <v>0</v>
      </c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</row>
    <row r="11" spans="1:126" s="58" customFormat="1" ht="9.75" customHeight="1">
      <c r="A11" s="49"/>
      <c r="B11" s="49" t="s">
        <v>615</v>
      </c>
      <c r="C11" s="104" t="s">
        <v>231</v>
      </c>
      <c r="D11" s="173">
        <v>25</v>
      </c>
      <c r="E11" s="173">
        <v>25</v>
      </c>
      <c r="F11" s="173">
        <v>25</v>
      </c>
      <c r="G11" s="173">
        <v>25</v>
      </c>
      <c r="H11" s="173"/>
      <c r="I11" s="174"/>
      <c r="J11" s="52"/>
      <c r="K11" s="52"/>
      <c r="L11" s="49">
        <v>34</v>
      </c>
      <c r="M11" s="49">
        <v>23</v>
      </c>
      <c r="N11" s="49">
        <v>31</v>
      </c>
      <c r="O11" s="173">
        <v>16</v>
      </c>
      <c r="P11" s="49">
        <v>18</v>
      </c>
      <c r="Q11" s="49"/>
      <c r="R11" s="49">
        <v>1</v>
      </c>
      <c r="S11" s="49">
        <v>1</v>
      </c>
      <c r="T11" s="49"/>
      <c r="U11" s="49"/>
      <c r="V11" s="118">
        <v>65</v>
      </c>
      <c r="W11" s="118">
        <v>61</v>
      </c>
      <c r="X11" s="118">
        <v>10</v>
      </c>
      <c r="Y11" s="118">
        <f t="shared" si="0"/>
        <v>0</v>
      </c>
      <c r="Z11" s="118">
        <f aca="true" t="shared" si="1" ref="Z11:Z27">U11/G11*1000</f>
        <v>0</v>
      </c>
      <c r="AA11" s="52"/>
      <c r="AB11" s="52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</row>
    <row r="12" spans="1:126" s="58" customFormat="1" ht="9.75" customHeight="1">
      <c r="A12" s="49"/>
      <c r="B12" s="49" t="s">
        <v>616</v>
      </c>
      <c r="C12" s="104" t="s">
        <v>232</v>
      </c>
      <c r="D12" s="173">
        <v>18</v>
      </c>
      <c r="E12" s="173">
        <v>18</v>
      </c>
      <c r="F12" s="173">
        <v>18</v>
      </c>
      <c r="G12" s="173">
        <v>18</v>
      </c>
      <c r="H12" s="173"/>
      <c r="I12" s="174"/>
      <c r="J12" s="52"/>
      <c r="K12" s="52"/>
      <c r="L12" s="49">
        <v>29</v>
      </c>
      <c r="M12" s="49">
        <v>23</v>
      </c>
      <c r="N12" s="49">
        <v>24</v>
      </c>
      <c r="O12" s="173">
        <v>10</v>
      </c>
      <c r="P12" s="49">
        <v>10</v>
      </c>
      <c r="Q12" s="49">
        <v>1</v>
      </c>
      <c r="R12" s="49"/>
      <c r="S12" s="49"/>
      <c r="T12" s="49"/>
      <c r="U12" s="49"/>
      <c r="V12" s="118">
        <v>48</v>
      </c>
      <c r="W12" s="118">
        <v>0</v>
      </c>
      <c r="X12" s="118">
        <v>0</v>
      </c>
      <c r="Y12" s="118">
        <f t="shared" si="0"/>
        <v>0</v>
      </c>
      <c r="Z12" s="118">
        <f t="shared" si="1"/>
        <v>0</v>
      </c>
      <c r="AA12" s="52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</row>
    <row r="13" spans="1:126" s="58" customFormat="1" ht="9.75" customHeight="1">
      <c r="A13" s="49"/>
      <c r="B13" s="49" t="s">
        <v>617</v>
      </c>
      <c r="C13" s="104" t="s">
        <v>233</v>
      </c>
      <c r="D13" s="173">
        <v>10</v>
      </c>
      <c r="E13" s="173">
        <v>6</v>
      </c>
      <c r="F13" s="173">
        <v>10</v>
      </c>
      <c r="G13" s="173">
        <v>6</v>
      </c>
      <c r="H13" s="173"/>
      <c r="I13" s="174"/>
      <c r="J13" s="52"/>
      <c r="K13" s="52"/>
      <c r="L13" s="49">
        <v>31</v>
      </c>
      <c r="M13" s="49">
        <v>43</v>
      </c>
      <c r="N13" s="49">
        <v>37</v>
      </c>
      <c r="O13" s="173">
        <v>15</v>
      </c>
      <c r="P13" s="49">
        <v>15</v>
      </c>
      <c r="Q13" s="49">
        <v>1</v>
      </c>
      <c r="R13" s="49">
        <v>1</v>
      </c>
      <c r="S13" s="49">
        <v>1</v>
      </c>
      <c r="T13" s="49">
        <v>1</v>
      </c>
      <c r="U13" s="49"/>
      <c r="V13" s="118">
        <v>0</v>
      </c>
      <c r="W13" s="118">
        <v>0</v>
      </c>
      <c r="X13" s="118">
        <v>33</v>
      </c>
      <c r="Y13" s="118">
        <f t="shared" si="0"/>
        <v>100</v>
      </c>
      <c r="Z13" s="118">
        <f t="shared" si="1"/>
        <v>0</v>
      </c>
      <c r="AA13" s="52"/>
      <c r="AB13" s="52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</row>
    <row r="14" spans="1:126" s="58" customFormat="1" ht="9.75" customHeight="1">
      <c r="A14" s="49"/>
      <c r="B14" s="49" t="s">
        <v>333</v>
      </c>
      <c r="C14" s="104" t="s">
        <v>234</v>
      </c>
      <c r="D14" s="173">
        <v>33</v>
      </c>
      <c r="E14" s="173">
        <v>24</v>
      </c>
      <c r="F14" s="173">
        <v>33</v>
      </c>
      <c r="G14" s="173">
        <v>24</v>
      </c>
      <c r="H14" s="173"/>
      <c r="I14" s="174"/>
      <c r="J14" s="52"/>
      <c r="K14" s="52"/>
      <c r="L14" s="49">
        <v>24</v>
      </c>
      <c r="M14" s="49">
        <v>26</v>
      </c>
      <c r="N14" s="49">
        <v>29</v>
      </c>
      <c r="O14" s="173">
        <v>12</v>
      </c>
      <c r="P14" s="49">
        <v>15</v>
      </c>
      <c r="Q14" s="49">
        <v>1</v>
      </c>
      <c r="R14" s="49">
        <v>2</v>
      </c>
      <c r="S14" s="49">
        <v>2</v>
      </c>
      <c r="T14" s="49">
        <v>1</v>
      </c>
      <c r="U14" s="49"/>
      <c r="V14" s="118">
        <v>67</v>
      </c>
      <c r="W14" s="118">
        <v>14</v>
      </c>
      <c r="X14" s="118">
        <v>23</v>
      </c>
      <c r="Y14" s="118">
        <f t="shared" si="0"/>
        <v>30.303030303030305</v>
      </c>
      <c r="Z14" s="118">
        <f t="shared" si="1"/>
        <v>0</v>
      </c>
      <c r="AA14" s="52"/>
      <c r="AB14" s="52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</row>
    <row r="15" spans="1:126" s="58" customFormat="1" ht="9.75" customHeight="1">
      <c r="A15" s="49"/>
      <c r="B15" s="49" t="s">
        <v>334</v>
      </c>
      <c r="C15" s="104" t="s">
        <v>235</v>
      </c>
      <c r="D15" s="173">
        <v>17</v>
      </c>
      <c r="E15" s="173">
        <v>11</v>
      </c>
      <c r="F15" s="173">
        <v>17</v>
      </c>
      <c r="G15" s="173">
        <v>11</v>
      </c>
      <c r="H15" s="173"/>
      <c r="I15" s="174"/>
      <c r="J15" s="52"/>
      <c r="K15" s="52"/>
      <c r="L15" s="49">
        <v>23</v>
      </c>
      <c r="M15" s="49">
        <v>15</v>
      </c>
      <c r="N15" s="49">
        <v>27</v>
      </c>
      <c r="O15" s="173">
        <v>14</v>
      </c>
      <c r="P15" s="49">
        <v>12</v>
      </c>
      <c r="Q15" s="49"/>
      <c r="R15" s="49"/>
      <c r="S15" s="49"/>
      <c r="T15" s="49"/>
      <c r="U15" s="49"/>
      <c r="V15" s="118">
        <v>35</v>
      </c>
      <c r="W15" s="118">
        <v>30</v>
      </c>
      <c r="X15" s="118">
        <v>0</v>
      </c>
      <c r="Y15" s="118">
        <f t="shared" si="0"/>
        <v>0</v>
      </c>
      <c r="Z15" s="118">
        <f t="shared" si="1"/>
        <v>0</v>
      </c>
      <c r="AA15" s="52"/>
      <c r="AB15" s="5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</row>
    <row r="16" spans="1:126" s="58" customFormat="1" ht="9.75" customHeight="1">
      <c r="A16" s="49"/>
      <c r="B16" s="49" t="s">
        <v>324</v>
      </c>
      <c r="C16" s="104" t="s">
        <v>236</v>
      </c>
      <c r="D16" s="173">
        <v>15</v>
      </c>
      <c r="E16" s="173">
        <v>14</v>
      </c>
      <c r="F16" s="173">
        <v>15</v>
      </c>
      <c r="G16" s="173">
        <v>14</v>
      </c>
      <c r="H16" s="173">
        <v>1</v>
      </c>
      <c r="I16" s="174"/>
      <c r="J16" s="52"/>
      <c r="K16" s="52"/>
      <c r="L16" s="49">
        <v>13</v>
      </c>
      <c r="M16" s="49">
        <v>24</v>
      </c>
      <c r="N16" s="49">
        <v>16</v>
      </c>
      <c r="O16" s="173">
        <v>9</v>
      </c>
      <c r="P16" s="49">
        <v>11</v>
      </c>
      <c r="Q16" s="49"/>
      <c r="R16" s="49">
        <v>1</v>
      </c>
      <c r="S16" s="49"/>
      <c r="T16" s="49"/>
      <c r="U16" s="49">
        <v>1</v>
      </c>
      <c r="V16" s="118">
        <v>0</v>
      </c>
      <c r="W16" s="118">
        <v>0</v>
      </c>
      <c r="X16" s="118">
        <v>24</v>
      </c>
      <c r="Y16" s="118">
        <f t="shared" si="0"/>
        <v>0</v>
      </c>
      <c r="Z16" s="118">
        <f t="shared" si="1"/>
        <v>71.42857142857143</v>
      </c>
      <c r="AA16" s="52"/>
      <c r="AB16" s="5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</row>
    <row r="17" spans="1:126" s="58" customFormat="1" ht="9.75" customHeight="1">
      <c r="A17" s="49"/>
      <c r="B17" s="49" t="s">
        <v>325</v>
      </c>
      <c r="C17" s="104" t="s">
        <v>237</v>
      </c>
      <c r="D17" s="173">
        <v>18</v>
      </c>
      <c r="E17" s="173">
        <v>22</v>
      </c>
      <c r="F17" s="173">
        <v>18</v>
      </c>
      <c r="G17" s="173">
        <v>22</v>
      </c>
      <c r="H17" s="173"/>
      <c r="I17" s="174"/>
      <c r="J17" s="52"/>
      <c r="K17" s="52"/>
      <c r="L17" s="49">
        <v>11</v>
      </c>
      <c r="M17" s="49">
        <v>17</v>
      </c>
      <c r="N17" s="49">
        <v>14</v>
      </c>
      <c r="O17" s="173">
        <v>6</v>
      </c>
      <c r="P17" s="49">
        <v>13</v>
      </c>
      <c r="Q17" s="49">
        <v>1</v>
      </c>
      <c r="R17" s="49"/>
      <c r="S17" s="49"/>
      <c r="T17" s="49"/>
      <c r="U17" s="49"/>
      <c r="V17" s="118">
        <v>0</v>
      </c>
      <c r="W17" s="118">
        <v>0</v>
      </c>
      <c r="X17" s="118">
        <v>0</v>
      </c>
      <c r="Y17" s="118">
        <f t="shared" si="0"/>
        <v>0</v>
      </c>
      <c r="Z17" s="118">
        <f t="shared" si="1"/>
        <v>0</v>
      </c>
      <c r="AA17" s="52"/>
      <c r="AB17" s="5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</row>
    <row r="18" spans="1:126" s="58" customFormat="1" ht="9.75" customHeight="1">
      <c r="A18" s="49"/>
      <c r="B18" s="49" t="s">
        <v>585</v>
      </c>
      <c r="C18" s="104" t="s">
        <v>238</v>
      </c>
      <c r="D18" s="173">
        <v>7</v>
      </c>
      <c r="E18" s="173">
        <v>3</v>
      </c>
      <c r="F18" s="173">
        <v>7</v>
      </c>
      <c r="G18" s="173">
        <v>3</v>
      </c>
      <c r="H18" s="173"/>
      <c r="I18" s="174"/>
      <c r="J18" s="52"/>
      <c r="K18" s="52"/>
      <c r="L18" s="49">
        <v>21</v>
      </c>
      <c r="M18" s="49">
        <v>32</v>
      </c>
      <c r="N18" s="49">
        <v>22</v>
      </c>
      <c r="O18" s="173">
        <v>12</v>
      </c>
      <c r="P18" s="49">
        <v>5</v>
      </c>
      <c r="Q18" s="49">
        <v>1</v>
      </c>
      <c r="R18" s="49">
        <v>1</v>
      </c>
      <c r="S18" s="49">
        <v>1</v>
      </c>
      <c r="T18" s="49">
        <v>1</v>
      </c>
      <c r="U18" s="49"/>
      <c r="V18" s="118"/>
      <c r="W18" s="118">
        <v>67</v>
      </c>
      <c r="X18" s="118">
        <v>37</v>
      </c>
      <c r="Y18" s="118">
        <f t="shared" si="0"/>
        <v>142.85714285714286</v>
      </c>
      <c r="Z18" s="118">
        <f t="shared" si="1"/>
        <v>0</v>
      </c>
      <c r="AA18" s="52"/>
      <c r="AB18" s="5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</row>
    <row r="19" spans="1:126" s="58" customFormat="1" ht="9.75" customHeight="1">
      <c r="A19" s="49"/>
      <c r="B19" s="49" t="s">
        <v>335</v>
      </c>
      <c r="C19" s="104" t="s">
        <v>239</v>
      </c>
      <c r="D19" s="173">
        <v>15</v>
      </c>
      <c r="E19" s="173">
        <v>12</v>
      </c>
      <c r="F19" s="173">
        <v>15</v>
      </c>
      <c r="G19" s="173">
        <v>12</v>
      </c>
      <c r="H19" s="173"/>
      <c r="I19" s="174"/>
      <c r="J19" s="52"/>
      <c r="K19" s="52"/>
      <c r="L19" s="49">
        <v>24</v>
      </c>
      <c r="M19" s="49">
        <v>23</v>
      </c>
      <c r="N19" s="49">
        <v>11</v>
      </c>
      <c r="O19" s="173">
        <v>7</v>
      </c>
      <c r="P19" s="49">
        <v>4</v>
      </c>
      <c r="Q19" s="49">
        <v>3</v>
      </c>
      <c r="R19" s="49"/>
      <c r="S19" s="49">
        <v>1</v>
      </c>
      <c r="T19" s="49">
        <v>1</v>
      </c>
      <c r="U19" s="49"/>
      <c r="V19" s="118">
        <v>0</v>
      </c>
      <c r="W19" s="118">
        <v>26</v>
      </c>
      <c r="X19" s="118">
        <v>0</v>
      </c>
      <c r="Y19" s="118">
        <f t="shared" si="0"/>
        <v>66.66666666666667</v>
      </c>
      <c r="Z19" s="118">
        <f t="shared" si="1"/>
        <v>0</v>
      </c>
      <c r="AA19" s="52"/>
      <c r="AB19" s="5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</row>
    <row r="20" spans="1:126" s="58" customFormat="1" ht="9.75" customHeight="1">
      <c r="A20" s="49"/>
      <c r="B20" s="49" t="s">
        <v>336</v>
      </c>
      <c r="C20" s="104" t="s">
        <v>240</v>
      </c>
      <c r="D20" s="173">
        <v>7</v>
      </c>
      <c r="E20" s="173">
        <v>5</v>
      </c>
      <c r="F20" s="173">
        <v>7</v>
      </c>
      <c r="G20" s="173">
        <v>5</v>
      </c>
      <c r="H20" s="173"/>
      <c r="I20" s="174"/>
      <c r="J20" s="52"/>
      <c r="K20" s="52"/>
      <c r="L20" s="49">
        <v>8</v>
      </c>
      <c r="M20" s="49">
        <v>19</v>
      </c>
      <c r="N20" s="49">
        <v>14</v>
      </c>
      <c r="O20" s="173">
        <v>4</v>
      </c>
      <c r="P20" s="49">
        <v>7</v>
      </c>
      <c r="Q20" s="49">
        <v>1</v>
      </c>
      <c r="R20" s="49">
        <v>1</v>
      </c>
      <c r="S20" s="49"/>
      <c r="T20" s="49"/>
      <c r="U20" s="49"/>
      <c r="V20" s="118">
        <v>0</v>
      </c>
      <c r="W20" s="118">
        <v>0</v>
      </c>
      <c r="X20" s="118">
        <v>0</v>
      </c>
      <c r="Y20" s="118">
        <f t="shared" si="0"/>
        <v>0</v>
      </c>
      <c r="Z20" s="118">
        <v>0</v>
      </c>
      <c r="AA20" s="52"/>
      <c r="AB20" s="5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</row>
    <row r="21" spans="1:126" s="58" customFormat="1" ht="9.75" customHeight="1">
      <c r="A21" s="49"/>
      <c r="B21" s="49" t="s">
        <v>337</v>
      </c>
      <c r="C21" s="104" t="s">
        <v>241</v>
      </c>
      <c r="D21" s="173">
        <v>18</v>
      </c>
      <c r="E21" s="173">
        <v>18</v>
      </c>
      <c r="F21" s="173">
        <v>18</v>
      </c>
      <c r="G21" s="173">
        <v>18</v>
      </c>
      <c r="H21" s="173"/>
      <c r="I21" s="174"/>
      <c r="J21" s="52"/>
      <c r="K21" s="52"/>
      <c r="L21" s="49">
        <v>25</v>
      </c>
      <c r="M21" s="49">
        <v>28</v>
      </c>
      <c r="N21" s="49">
        <v>26</v>
      </c>
      <c r="O21" s="173">
        <v>9</v>
      </c>
      <c r="P21" s="49">
        <v>10</v>
      </c>
      <c r="Q21" s="49"/>
      <c r="R21" s="49"/>
      <c r="S21" s="49">
        <v>3</v>
      </c>
      <c r="T21" s="49">
        <v>2</v>
      </c>
      <c r="U21" s="49">
        <v>2</v>
      </c>
      <c r="V21" s="118">
        <v>0</v>
      </c>
      <c r="W21" s="118">
        <v>0</v>
      </c>
      <c r="X21" s="118">
        <v>0</v>
      </c>
      <c r="Y21" s="118">
        <f t="shared" si="0"/>
        <v>111.1111111111111</v>
      </c>
      <c r="Z21" s="118">
        <f t="shared" si="1"/>
        <v>111.1111111111111</v>
      </c>
      <c r="AA21" s="52"/>
      <c r="AB21" s="5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</row>
    <row r="22" spans="1:126" s="58" customFormat="1" ht="9.75" customHeight="1">
      <c r="A22" s="49"/>
      <c r="B22" s="49" t="s">
        <v>338</v>
      </c>
      <c r="C22" s="104" t="s">
        <v>242</v>
      </c>
      <c r="D22" s="173">
        <v>19</v>
      </c>
      <c r="E22" s="173">
        <v>11</v>
      </c>
      <c r="F22" s="173">
        <v>18</v>
      </c>
      <c r="G22" s="173">
        <v>11</v>
      </c>
      <c r="H22" s="173">
        <v>1</v>
      </c>
      <c r="I22" s="174"/>
      <c r="J22" s="52"/>
      <c r="K22" s="52">
        <v>1</v>
      </c>
      <c r="L22" s="49">
        <v>38</v>
      </c>
      <c r="M22" s="49">
        <v>45</v>
      </c>
      <c r="N22" s="49">
        <v>23</v>
      </c>
      <c r="O22" s="173">
        <v>10</v>
      </c>
      <c r="P22" s="49">
        <v>10</v>
      </c>
      <c r="Q22" s="49">
        <v>5</v>
      </c>
      <c r="R22" s="49">
        <v>2</v>
      </c>
      <c r="S22" s="49"/>
      <c r="T22" s="49"/>
      <c r="U22" s="49"/>
      <c r="V22" s="118">
        <v>0</v>
      </c>
      <c r="W22" s="118">
        <v>83</v>
      </c>
      <c r="X22" s="118">
        <v>49</v>
      </c>
      <c r="Y22" s="118">
        <f t="shared" si="0"/>
        <v>0</v>
      </c>
      <c r="Z22" s="118">
        <f t="shared" si="1"/>
        <v>0</v>
      </c>
      <c r="AA22" s="52"/>
      <c r="AB22" s="5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</row>
    <row r="23" spans="1:126" s="58" customFormat="1" ht="9.75" customHeight="1">
      <c r="A23" s="49"/>
      <c r="B23" s="49" t="s">
        <v>339</v>
      </c>
      <c r="C23" s="104" t="s">
        <v>243</v>
      </c>
      <c r="D23" s="173">
        <v>13</v>
      </c>
      <c r="E23" s="173">
        <v>15</v>
      </c>
      <c r="F23" s="173">
        <v>13</v>
      </c>
      <c r="G23" s="173">
        <v>15</v>
      </c>
      <c r="H23" s="173"/>
      <c r="I23" s="174"/>
      <c r="J23" s="52"/>
      <c r="K23" s="52"/>
      <c r="L23" s="49">
        <v>16</v>
      </c>
      <c r="M23" s="49">
        <v>12</v>
      </c>
      <c r="N23" s="49">
        <v>25</v>
      </c>
      <c r="O23" s="173">
        <v>11</v>
      </c>
      <c r="P23" s="49">
        <v>10</v>
      </c>
      <c r="Q23" s="49"/>
      <c r="R23" s="49">
        <v>1</v>
      </c>
      <c r="S23" s="49"/>
      <c r="T23" s="49"/>
      <c r="U23" s="49"/>
      <c r="V23" s="118">
        <v>0</v>
      </c>
      <c r="W23" s="118">
        <v>40</v>
      </c>
      <c r="X23" s="118">
        <v>33</v>
      </c>
      <c r="Y23" s="118">
        <f t="shared" si="0"/>
        <v>0</v>
      </c>
      <c r="Z23" s="118">
        <f t="shared" si="1"/>
        <v>0</v>
      </c>
      <c r="AA23" s="52"/>
      <c r="AB23" s="5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</row>
    <row r="24" spans="1:126" s="58" customFormat="1" ht="9.75" customHeight="1">
      <c r="A24" s="49"/>
      <c r="B24" s="49" t="s">
        <v>340</v>
      </c>
      <c r="C24" s="104" t="s">
        <v>244</v>
      </c>
      <c r="D24" s="173">
        <v>6</v>
      </c>
      <c r="E24" s="173">
        <v>10</v>
      </c>
      <c r="F24" s="173">
        <v>6</v>
      </c>
      <c r="G24" s="173">
        <v>10</v>
      </c>
      <c r="H24" s="173"/>
      <c r="I24" s="174"/>
      <c r="J24" s="52"/>
      <c r="K24" s="52"/>
      <c r="L24" s="49">
        <v>12</v>
      </c>
      <c r="M24" s="49">
        <v>16</v>
      </c>
      <c r="N24" s="49">
        <v>19</v>
      </c>
      <c r="O24" s="173">
        <v>7</v>
      </c>
      <c r="P24" s="49">
        <v>5</v>
      </c>
      <c r="Q24" s="49">
        <v>1</v>
      </c>
      <c r="R24" s="49"/>
      <c r="S24" s="49">
        <v>1</v>
      </c>
      <c r="T24" s="49"/>
      <c r="U24" s="49"/>
      <c r="V24" s="118">
        <v>45</v>
      </c>
      <c r="W24" s="118">
        <v>0</v>
      </c>
      <c r="X24" s="118">
        <v>0</v>
      </c>
      <c r="Y24" s="118">
        <f t="shared" si="0"/>
        <v>0</v>
      </c>
      <c r="Z24" s="118">
        <f t="shared" si="1"/>
        <v>0</v>
      </c>
      <c r="AA24" s="52"/>
      <c r="AB24" s="5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</row>
    <row r="25" spans="1:126" s="58" customFormat="1" ht="9.75" customHeight="1">
      <c r="A25" s="49"/>
      <c r="B25" s="49" t="s">
        <v>341</v>
      </c>
      <c r="C25" s="104" t="s">
        <v>245</v>
      </c>
      <c r="D25" s="173">
        <v>553</v>
      </c>
      <c r="E25" s="173">
        <v>591</v>
      </c>
      <c r="F25" s="173">
        <v>561</v>
      </c>
      <c r="G25" s="173">
        <v>597</v>
      </c>
      <c r="H25" s="173">
        <v>2</v>
      </c>
      <c r="I25" s="174">
        <v>1</v>
      </c>
      <c r="J25" s="52"/>
      <c r="K25" s="52"/>
      <c r="L25" s="49">
        <v>109</v>
      </c>
      <c r="M25" s="49">
        <v>105</v>
      </c>
      <c r="N25" s="49">
        <v>101</v>
      </c>
      <c r="O25" s="173">
        <v>45</v>
      </c>
      <c r="P25" s="49">
        <v>38</v>
      </c>
      <c r="Q25" s="49">
        <v>27</v>
      </c>
      <c r="R25" s="49">
        <v>38</v>
      </c>
      <c r="S25" s="49">
        <v>21</v>
      </c>
      <c r="T25" s="49">
        <v>11</v>
      </c>
      <c r="U25" s="49">
        <v>12</v>
      </c>
      <c r="V25" s="118">
        <v>25</v>
      </c>
      <c r="W25" s="118">
        <v>20</v>
      </c>
      <c r="X25" s="118">
        <v>32</v>
      </c>
      <c r="Y25" s="118">
        <f t="shared" si="0"/>
        <v>19.607843137254903</v>
      </c>
      <c r="Z25" s="118">
        <f t="shared" si="1"/>
        <v>20.100502512562816</v>
      </c>
      <c r="AA25" s="52"/>
      <c r="AB25" s="5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</row>
    <row r="26" spans="1:126" s="58" customFormat="1" ht="9.75" customHeight="1">
      <c r="A26" s="49"/>
      <c r="B26" s="49" t="s">
        <v>342</v>
      </c>
      <c r="C26" s="104" t="s">
        <v>246</v>
      </c>
      <c r="D26" s="173">
        <v>17</v>
      </c>
      <c r="E26" s="173">
        <v>13</v>
      </c>
      <c r="F26" s="173">
        <v>17</v>
      </c>
      <c r="G26" s="173">
        <v>13</v>
      </c>
      <c r="H26" s="173"/>
      <c r="I26" s="174"/>
      <c r="J26" s="52"/>
      <c r="K26" s="52"/>
      <c r="L26" s="49">
        <v>14</v>
      </c>
      <c r="M26" s="49">
        <v>7</v>
      </c>
      <c r="N26" s="49">
        <v>12</v>
      </c>
      <c r="O26" s="173">
        <v>1</v>
      </c>
      <c r="P26" s="49">
        <v>6</v>
      </c>
      <c r="Q26" s="49">
        <v>1</v>
      </c>
      <c r="R26" s="49"/>
      <c r="S26" s="49">
        <v>1</v>
      </c>
      <c r="T26" s="49"/>
      <c r="U26" s="49">
        <v>1</v>
      </c>
      <c r="V26" s="118">
        <v>45</v>
      </c>
      <c r="W26" s="118">
        <v>0</v>
      </c>
      <c r="X26" s="118">
        <v>0</v>
      </c>
      <c r="Y26" s="118">
        <f t="shared" si="0"/>
        <v>0</v>
      </c>
      <c r="Z26" s="118">
        <f t="shared" si="1"/>
        <v>76.92307692307693</v>
      </c>
      <c r="AA26" s="52"/>
      <c r="AB26" s="5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</row>
    <row r="27" spans="1:126" s="58" customFormat="1" ht="9.75" customHeight="1">
      <c r="A27" s="49"/>
      <c r="B27" s="105" t="s">
        <v>762</v>
      </c>
      <c r="C27" s="182" t="s">
        <v>94</v>
      </c>
      <c r="D27" s="185">
        <f aca="true" t="shared" si="2" ref="D27:T27">SUM(D8:D26)</f>
        <v>845</v>
      </c>
      <c r="E27" s="185">
        <f t="shared" si="2"/>
        <v>819</v>
      </c>
      <c r="F27" s="105">
        <f t="shared" si="2"/>
        <v>851</v>
      </c>
      <c r="G27" s="105">
        <f t="shared" si="2"/>
        <v>825</v>
      </c>
      <c r="H27" s="185">
        <f t="shared" si="2"/>
        <v>5</v>
      </c>
      <c r="I27" s="185">
        <f t="shared" si="2"/>
        <v>1</v>
      </c>
      <c r="J27" s="185">
        <f t="shared" si="2"/>
        <v>0</v>
      </c>
      <c r="K27" s="185">
        <f t="shared" si="2"/>
        <v>1</v>
      </c>
      <c r="L27" s="105">
        <v>512</v>
      </c>
      <c r="M27" s="105">
        <f t="shared" si="2"/>
        <v>547</v>
      </c>
      <c r="N27" s="105">
        <f t="shared" si="2"/>
        <v>487</v>
      </c>
      <c r="O27" s="105">
        <f t="shared" si="2"/>
        <v>215</v>
      </c>
      <c r="P27" s="105">
        <f t="shared" si="2"/>
        <v>216</v>
      </c>
      <c r="Q27" s="105">
        <f t="shared" si="2"/>
        <v>45</v>
      </c>
      <c r="R27" s="105">
        <f t="shared" si="2"/>
        <v>51</v>
      </c>
      <c r="S27" s="105">
        <f>SUM(S8:S26)</f>
        <v>33</v>
      </c>
      <c r="T27" s="105">
        <f t="shared" si="2"/>
        <v>17</v>
      </c>
      <c r="U27" s="105">
        <f>SUM(U8:U26)</f>
        <v>16</v>
      </c>
      <c r="V27" s="185">
        <v>23</v>
      </c>
      <c r="W27" s="185">
        <v>18</v>
      </c>
      <c r="X27" s="185">
        <v>26</v>
      </c>
      <c r="Y27" s="185">
        <f t="shared" si="0"/>
        <v>19.9764982373678</v>
      </c>
      <c r="Z27" s="185">
        <f t="shared" si="1"/>
        <v>19.393939393939394</v>
      </c>
      <c r="AA27" s="52"/>
      <c r="AB27" s="5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</row>
    <row r="28" spans="1:126" ht="8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</row>
    <row r="29" spans="1:126" ht="8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</row>
    <row r="30" spans="1:126" ht="8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</row>
    <row r="31" spans="1:126" ht="8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</row>
    <row r="32" spans="1:126" ht="8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</row>
    <row r="33" spans="1:126" ht="8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</row>
    <row r="34" spans="1:126" ht="8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33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</row>
    <row r="35" spans="1:126" ht="8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</row>
    <row r="36" spans="1:126" ht="8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33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</row>
    <row r="37" spans="1:126" ht="8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</row>
    <row r="38" spans="1:126" ht="8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</row>
    <row r="39" spans="1:126" ht="8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</row>
    <row r="40" spans="1:126" ht="8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</row>
    <row r="41" spans="1:126" ht="8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</row>
    <row r="42" spans="1:126" ht="8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</row>
    <row r="43" spans="1:126" ht="8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</row>
    <row r="44" spans="1:126" ht="8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</row>
    <row r="45" spans="1:126" ht="8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</row>
    <row r="46" spans="1:126" ht="8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</row>
    <row r="47" spans="1:126" ht="8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</row>
    <row r="48" spans="1:126" ht="8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</row>
    <row r="49" spans="1:126" ht="8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</row>
    <row r="50" spans="1:126" ht="8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</row>
    <row r="51" spans="1:126" ht="8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</row>
    <row r="52" spans="1:126" ht="8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</row>
    <row r="53" spans="1:126" ht="8.25">
      <c r="A53" s="55"/>
      <c r="B53" s="55"/>
      <c r="C53" s="55"/>
      <c r="D53" s="55"/>
      <c r="E53" s="55" t="s">
        <v>532</v>
      </c>
      <c r="F53" s="55"/>
      <c r="G53" s="55"/>
      <c r="H53" s="55"/>
      <c r="I53" s="55" t="s">
        <v>96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27"/>
      <c r="W53" s="127"/>
      <c r="X53" s="127"/>
      <c r="Y53" s="127"/>
      <c r="Z53" s="127"/>
      <c r="AA53" s="127"/>
      <c r="AB53" s="127"/>
      <c r="AC53" s="127"/>
      <c r="AD53" s="127"/>
      <c r="AE53" s="55"/>
      <c r="AF53" s="55"/>
      <c r="AG53" s="55"/>
      <c r="AH53" s="55"/>
      <c r="AI53" s="55"/>
      <c r="AJ53" s="55" t="s">
        <v>34</v>
      </c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</row>
    <row r="54" spans="1:126" ht="8.25">
      <c r="A54" s="55"/>
      <c r="B54" s="55"/>
      <c r="C54" s="55"/>
      <c r="D54" s="55" t="s">
        <v>97</v>
      </c>
      <c r="E54" s="55"/>
      <c r="F54" s="55"/>
      <c r="G54" s="55"/>
      <c r="H54" s="55"/>
      <c r="I54" s="55" t="s">
        <v>98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27"/>
      <c r="W54" s="127"/>
      <c r="X54" s="127"/>
      <c r="Y54" s="127"/>
      <c r="Z54" s="127"/>
      <c r="AA54" s="127"/>
      <c r="AB54" s="127"/>
      <c r="AC54" s="127"/>
      <c r="AD54" s="127"/>
      <c r="AE54" s="55"/>
      <c r="AF54" s="55"/>
      <c r="AG54" s="55"/>
      <c r="AH54" s="55"/>
      <c r="AI54" s="55"/>
      <c r="AJ54" s="55" t="s">
        <v>35</v>
      </c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</row>
    <row r="55" spans="1:126" ht="8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127"/>
      <c r="W55" s="127"/>
      <c r="X55" s="127"/>
      <c r="Y55" s="127"/>
      <c r="Z55" s="127"/>
      <c r="AA55" s="127"/>
      <c r="AB55" s="127"/>
      <c r="AC55" s="127"/>
      <c r="AD55" s="144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</row>
    <row r="56" spans="1:126" ht="8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145" t="s">
        <v>403</v>
      </c>
      <c r="S56" s="55"/>
      <c r="T56" s="55"/>
      <c r="U56" s="55"/>
      <c r="V56" s="127"/>
      <c r="W56" s="141"/>
      <c r="X56" s="141"/>
      <c r="Y56" s="141"/>
      <c r="Z56" s="141"/>
      <c r="AA56" s="141"/>
      <c r="AB56" s="141"/>
      <c r="AC56" s="127"/>
      <c r="AD56" s="127"/>
      <c r="AE56" s="55"/>
      <c r="AF56" s="55"/>
      <c r="AG56" s="55"/>
      <c r="AH56" s="132"/>
      <c r="AI56" s="132" t="s">
        <v>605</v>
      </c>
      <c r="AJ56" s="858" t="s">
        <v>604</v>
      </c>
      <c r="AK56" s="858"/>
      <c r="AL56" s="859"/>
      <c r="AM56" s="858"/>
      <c r="AN56" s="858"/>
      <c r="AO56" s="858"/>
      <c r="AP56" s="860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</row>
    <row r="57" spans="1:126" ht="8.25">
      <c r="A57" s="55"/>
      <c r="B57" s="132" t="s">
        <v>344</v>
      </c>
      <c r="C57" s="114"/>
      <c r="D57" s="861" t="s">
        <v>80</v>
      </c>
      <c r="E57" s="858"/>
      <c r="F57" s="858"/>
      <c r="G57" s="858"/>
      <c r="H57" s="860"/>
      <c r="I57" s="139" t="s">
        <v>490</v>
      </c>
      <c r="J57" s="146"/>
      <c r="K57" s="146"/>
      <c r="L57" s="146"/>
      <c r="M57" s="147"/>
      <c r="N57" s="139" t="s">
        <v>206</v>
      </c>
      <c r="O57" s="146"/>
      <c r="P57" s="146"/>
      <c r="Q57" s="146"/>
      <c r="R57" s="147"/>
      <c r="S57" s="55"/>
      <c r="T57" s="55"/>
      <c r="U57" s="55"/>
      <c r="V57" s="148"/>
      <c r="W57" s="141"/>
      <c r="X57" s="141"/>
      <c r="Y57" s="141"/>
      <c r="Z57" s="141"/>
      <c r="AA57" s="141"/>
      <c r="AB57" s="141"/>
      <c r="AC57" s="141"/>
      <c r="AD57" s="141"/>
      <c r="AE57" s="55"/>
      <c r="AF57" s="55"/>
      <c r="AG57" s="55"/>
      <c r="AH57" s="149" t="s">
        <v>291</v>
      </c>
      <c r="AI57" s="150" t="s">
        <v>93</v>
      </c>
      <c r="AJ57" s="132" t="s">
        <v>717</v>
      </c>
      <c r="AK57" s="114" t="s">
        <v>719</v>
      </c>
      <c r="AL57" s="132" t="s">
        <v>247</v>
      </c>
      <c r="AM57" s="132" t="s">
        <v>250</v>
      </c>
      <c r="AN57" s="132" t="s">
        <v>150</v>
      </c>
      <c r="AO57" s="132" t="s">
        <v>152</v>
      </c>
      <c r="AP57" s="132" t="s">
        <v>505</v>
      </c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</row>
    <row r="58" spans="1:126" ht="8.25">
      <c r="A58" s="55"/>
      <c r="B58" s="150" t="s">
        <v>491</v>
      </c>
      <c r="C58" s="150"/>
      <c r="D58" s="132">
        <v>1998</v>
      </c>
      <c r="E58" s="151">
        <v>1999</v>
      </c>
      <c r="F58" s="127">
        <v>2000</v>
      </c>
      <c r="G58" s="113" t="s">
        <v>91</v>
      </c>
      <c r="H58" s="152"/>
      <c r="I58" s="132">
        <v>1998</v>
      </c>
      <c r="J58" s="151">
        <v>1999</v>
      </c>
      <c r="K58" s="127">
        <v>2000</v>
      </c>
      <c r="L58" s="113" t="s">
        <v>91</v>
      </c>
      <c r="M58" s="152"/>
      <c r="N58" s="132">
        <v>1998</v>
      </c>
      <c r="O58" s="151">
        <v>1999</v>
      </c>
      <c r="P58" s="127">
        <v>2000</v>
      </c>
      <c r="Q58" s="113" t="s">
        <v>91</v>
      </c>
      <c r="R58" s="152"/>
      <c r="S58" s="55"/>
      <c r="T58" s="55"/>
      <c r="U58" s="55"/>
      <c r="V58" s="127"/>
      <c r="W58" s="127"/>
      <c r="X58" s="127"/>
      <c r="Y58" s="141"/>
      <c r="Z58" s="141"/>
      <c r="AA58" s="141"/>
      <c r="AB58" s="141"/>
      <c r="AC58" s="141"/>
      <c r="AD58" s="141"/>
      <c r="AE58" s="55"/>
      <c r="AF58" s="55"/>
      <c r="AG58" s="55"/>
      <c r="AH58" s="150" t="s">
        <v>597</v>
      </c>
      <c r="AI58" s="150" t="s">
        <v>606</v>
      </c>
      <c r="AJ58" s="150" t="s">
        <v>718</v>
      </c>
      <c r="AK58" s="113" t="s">
        <v>248</v>
      </c>
      <c r="AL58" s="150" t="s">
        <v>249</v>
      </c>
      <c r="AM58" s="150" t="s">
        <v>251</v>
      </c>
      <c r="AN58" s="150" t="s">
        <v>251</v>
      </c>
      <c r="AO58" s="150" t="s">
        <v>504</v>
      </c>
      <c r="AP58" s="150" t="s">
        <v>506</v>
      </c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</row>
    <row r="59" spans="1:126" ht="8.25">
      <c r="A59" s="55"/>
      <c r="B59" s="150"/>
      <c r="C59" s="150"/>
      <c r="D59" s="150"/>
      <c r="E59" s="152"/>
      <c r="F59" s="127"/>
      <c r="G59" s="115" t="s">
        <v>404</v>
      </c>
      <c r="H59" s="153"/>
      <c r="I59" s="150"/>
      <c r="J59" s="152"/>
      <c r="K59" s="127"/>
      <c r="L59" s="115" t="s">
        <v>405</v>
      </c>
      <c r="M59" s="153"/>
      <c r="N59" s="150"/>
      <c r="O59" s="152"/>
      <c r="P59" s="127"/>
      <c r="Q59" s="115" t="s">
        <v>404</v>
      </c>
      <c r="R59" s="153"/>
      <c r="S59" s="55"/>
      <c r="T59" s="55"/>
      <c r="U59" s="55"/>
      <c r="V59" s="127"/>
      <c r="W59" s="127"/>
      <c r="X59" s="154"/>
      <c r="Y59" s="127"/>
      <c r="Z59" s="154"/>
      <c r="AA59" s="127"/>
      <c r="AB59" s="154"/>
      <c r="AC59" s="127"/>
      <c r="AD59" s="154"/>
      <c r="AE59" s="55"/>
      <c r="AF59" s="55"/>
      <c r="AG59" s="55"/>
      <c r="AH59" s="155"/>
      <c r="AI59" s="155"/>
      <c r="AJ59" s="155"/>
      <c r="AK59" s="115" t="s">
        <v>720</v>
      </c>
      <c r="AL59" s="155"/>
      <c r="AM59" s="155" t="s">
        <v>252</v>
      </c>
      <c r="AN59" s="155" t="s">
        <v>151</v>
      </c>
      <c r="AO59" s="155"/>
      <c r="AP59" s="1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</row>
    <row r="60" spans="1:126" ht="8.25">
      <c r="A60" s="55"/>
      <c r="B60" s="155"/>
      <c r="C60" s="155"/>
      <c r="D60" s="155"/>
      <c r="E60" s="153"/>
      <c r="F60" s="153"/>
      <c r="G60" s="138">
        <v>2000</v>
      </c>
      <c r="H60" s="138">
        <v>2001</v>
      </c>
      <c r="I60" s="155"/>
      <c r="J60" s="153"/>
      <c r="K60" s="153"/>
      <c r="L60" s="138">
        <v>2000</v>
      </c>
      <c r="M60" s="138">
        <v>2001</v>
      </c>
      <c r="N60" s="155"/>
      <c r="O60" s="153"/>
      <c r="P60" s="153"/>
      <c r="Q60" s="138">
        <v>2000</v>
      </c>
      <c r="R60" s="138">
        <v>2001</v>
      </c>
      <c r="S60" s="55"/>
      <c r="T60" s="55"/>
      <c r="U60" s="55"/>
      <c r="V60" s="127"/>
      <c r="W60" s="140"/>
      <c r="X60" s="140"/>
      <c r="Y60" s="127"/>
      <c r="Z60" s="127"/>
      <c r="AA60" s="140"/>
      <c r="AB60" s="141"/>
      <c r="AC60" s="127"/>
      <c r="AD60" s="127"/>
      <c r="AE60" s="55"/>
      <c r="AF60" s="55"/>
      <c r="AG60" s="55"/>
      <c r="AH60" s="114" t="s">
        <v>179</v>
      </c>
      <c r="AI60" s="55">
        <f>SUM(AJ60:AP60)</f>
        <v>41</v>
      </c>
      <c r="AJ60" s="55">
        <v>2</v>
      </c>
      <c r="AK60" s="55">
        <v>1</v>
      </c>
      <c r="AL60" s="55"/>
      <c r="AM60" s="55">
        <v>2</v>
      </c>
      <c r="AN60" s="55">
        <v>27</v>
      </c>
      <c r="AO60" s="55">
        <v>8</v>
      </c>
      <c r="AP60" s="55">
        <v>1</v>
      </c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</row>
    <row r="61" spans="1:126" ht="8.25">
      <c r="A61" s="55"/>
      <c r="B61" s="55" t="s">
        <v>179</v>
      </c>
      <c r="C61" s="55"/>
      <c r="D61" s="55">
        <v>31</v>
      </c>
      <c r="E61" s="55">
        <v>31</v>
      </c>
      <c r="F61" s="55">
        <v>34</v>
      </c>
      <c r="G61" s="55">
        <v>29</v>
      </c>
      <c r="H61" s="55">
        <v>23</v>
      </c>
      <c r="I61" s="55">
        <v>5</v>
      </c>
      <c r="J61" s="55">
        <v>2</v>
      </c>
      <c r="K61" s="55">
        <v>1</v>
      </c>
      <c r="L61" s="55">
        <v>1</v>
      </c>
      <c r="M61" s="55">
        <v>1</v>
      </c>
      <c r="N61" s="55">
        <v>58.8</v>
      </c>
      <c r="O61" s="142">
        <v>40</v>
      </c>
      <c r="P61" s="142">
        <v>9.3</v>
      </c>
      <c r="Q61" s="142">
        <f aca="true" t="shared" si="3" ref="Q61:Q78">L61/T61*1000</f>
        <v>12.048192771084338</v>
      </c>
      <c r="R61" s="142">
        <f aca="true" t="shared" si="4" ref="R61:R80">M61/U61*1000</f>
        <v>20.833333333333332</v>
      </c>
      <c r="S61" s="55"/>
      <c r="T61" s="156">
        <v>83</v>
      </c>
      <c r="U61" s="156">
        <v>48</v>
      </c>
      <c r="V61" s="127"/>
      <c r="W61" s="140"/>
      <c r="X61" s="140"/>
      <c r="Y61" s="127"/>
      <c r="Z61" s="127"/>
      <c r="AA61" s="140"/>
      <c r="AB61" s="141"/>
      <c r="AC61" s="127"/>
      <c r="AD61" s="127"/>
      <c r="AE61" s="55"/>
      <c r="AF61" s="55"/>
      <c r="AG61" s="55"/>
      <c r="AH61" s="113" t="s">
        <v>389</v>
      </c>
      <c r="AI61" s="55">
        <f aca="true" t="shared" si="5" ref="AI61:AI79">SUM(AJ61:AP61)</f>
        <v>20</v>
      </c>
      <c r="AJ61" s="55"/>
      <c r="AK61" s="55"/>
      <c r="AL61" s="55"/>
      <c r="AM61" s="55"/>
      <c r="AN61" s="55">
        <v>8</v>
      </c>
      <c r="AO61" s="55">
        <v>12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</row>
    <row r="62" spans="1:126" ht="8.25">
      <c r="A62" s="55"/>
      <c r="B62" s="55" t="s">
        <v>389</v>
      </c>
      <c r="C62" s="55"/>
      <c r="D62" s="55">
        <v>17</v>
      </c>
      <c r="E62" s="55">
        <v>21</v>
      </c>
      <c r="F62" s="55">
        <v>10</v>
      </c>
      <c r="G62" s="55">
        <v>8</v>
      </c>
      <c r="H62" s="55">
        <v>13</v>
      </c>
      <c r="I62" s="55">
        <v>4</v>
      </c>
      <c r="J62" s="55">
        <v>3</v>
      </c>
      <c r="K62" s="55">
        <v>1</v>
      </c>
      <c r="L62" s="55">
        <v>1</v>
      </c>
      <c r="M62" s="55">
        <v>0</v>
      </c>
      <c r="N62" s="55">
        <v>28.5</v>
      </c>
      <c r="O62" s="142">
        <v>37</v>
      </c>
      <c r="P62" s="142">
        <v>12.5</v>
      </c>
      <c r="Q62" s="142">
        <f t="shared" si="3"/>
        <v>15.625</v>
      </c>
      <c r="R62" s="142">
        <f t="shared" si="4"/>
        <v>0</v>
      </c>
      <c r="S62" s="55"/>
      <c r="T62" s="127">
        <v>64</v>
      </c>
      <c r="U62" s="127">
        <v>55</v>
      </c>
      <c r="V62" s="127"/>
      <c r="W62" s="140"/>
      <c r="X62" s="140"/>
      <c r="Y62" s="127"/>
      <c r="Z62" s="127"/>
      <c r="AA62" s="140"/>
      <c r="AB62" s="141"/>
      <c r="AC62" s="127"/>
      <c r="AD62" s="127"/>
      <c r="AE62" s="55"/>
      <c r="AF62" s="55"/>
      <c r="AG62" s="55"/>
      <c r="AH62" s="113" t="s">
        <v>398</v>
      </c>
      <c r="AI62" s="55">
        <f t="shared" si="5"/>
        <v>21</v>
      </c>
      <c r="AJ62" s="55"/>
      <c r="AK62" s="55">
        <v>1</v>
      </c>
      <c r="AL62" s="55">
        <v>2</v>
      </c>
      <c r="AM62" s="55">
        <v>3</v>
      </c>
      <c r="AN62" s="55">
        <v>10</v>
      </c>
      <c r="AO62" s="55">
        <v>2</v>
      </c>
      <c r="AP62" s="55">
        <v>3</v>
      </c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</row>
    <row r="63" spans="1:126" ht="8.25">
      <c r="A63" s="55"/>
      <c r="B63" s="55" t="s">
        <v>398</v>
      </c>
      <c r="C63" s="55"/>
      <c r="D63" s="55">
        <v>6</v>
      </c>
      <c r="E63" s="55">
        <v>6</v>
      </c>
      <c r="F63" s="55">
        <v>5</v>
      </c>
      <c r="G63" s="55">
        <v>4</v>
      </c>
      <c r="H63" s="55">
        <v>5</v>
      </c>
      <c r="I63" s="55">
        <v>3</v>
      </c>
      <c r="J63" s="55">
        <v>1</v>
      </c>
      <c r="K63" s="55">
        <v>2</v>
      </c>
      <c r="L63" s="55">
        <v>1</v>
      </c>
      <c r="M63" s="55">
        <v>1</v>
      </c>
      <c r="N63" s="55">
        <v>21.7</v>
      </c>
      <c r="O63" s="55">
        <v>28.6</v>
      </c>
      <c r="P63" s="142">
        <v>23.8</v>
      </c>
      <c r="Q63" s="142">
        <f t="shared" si="3"/>
        <v>14.705882352941176</v>
      </c>
      <c r="R63" s="142">
        <f t="shared" si="4"/>
        <v>21.27659574468085</v>
      </c>
      <c r="S63" s="55"/>
      <c r="T63" s="127">
        <v>68</v>
      </c>
      <c r="U63" s="127">
        <v>47</v>
      </c>
      <c r="V63" s="127"/>
      <c r="W63" s="140"/>
      <c r="X63" s="140"/>
      <c r="Y63" s="127"/>
      <c r="Z63" s="127"/>
      <c r="AA63" s="140"/>
      <c r="AB63" s="141"/>
      <c r="AC63" s="127"/>
      <c r="AD63" s="127"/>
      <c r="AE63" s="55"/>
      <c r="AF63" s="55"/>
      <c r="AG63" s="55"/>
      <c r="AH63" s="113" t="s">
        <v>474</v>
      </c>
      <c r="AI63" s="55">
        <f t="shared" si="5"/>
        <v>46</v>
      </c>
      <c r="AJ63" s="55">
        <v>1</v>
      </c>
      <c r="AK63" s="55">
        <v>3</v>
      </c>
      <c r="AL63" s="55"/>
      <c r="AM63" s="55">
        <v>6</v>
      </c>
      <c r="AN63" s="55">
        <v>1</v>
      </c>
      <c r="AO63" s="55">
        <v>31</v>
      </c>
      <c r="AP63" s="55">
        <v>4</v>
      </c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</row>
    <row r="64" spans="1:126" ht="8.25">
      <c r="A64" s="55"/>
      <c r="B64" s="55" t="s">
        <v>474</v>
      </c>
      <c r="C64" s="55"/>
      <c r="D64" s="55">
        <v>41</v>
      </c>
      <c r="E64" s="55">
        <v>36</v>
      </c>
      <c r="F64" s="55">
        <v>25</v>
      </c>
      <c r="G64" s="55">
        <v>21</v>
      </c>
      <c r="H64" s="55">
        <v>25</v>
      </c>
      <c r="I64" s="55">
        <v>4</v>
      </c>
      <c r="J64" s="55">
        <v>6</v>
      </c>
      <c r="K64" s="55">
        <v>3</v>
      </c>
      <c r="L64" s="55">
        <v>2</v>
      </c>
      <c r="M64" s="55">
        <v>4</v>
      </c>
      <c r="N64" s="142">
        <v>40</v>
      </c>
      <c r="O64" s="55">
        <v>32.8</v>
      </c>
      <c r="P64" s="142">
        <v>19.6</v>
      </c>
      <c r="Q64" s="142">
        <f t="shared" si="3"/>
        <v>16.129032258064516</v>
      </c>
      <c r="R64" s="142">
        <f t="shared" si="4"/>
        <v>43.01075268817205</v>
      </c>
      <c r="S64" s="55"/>
      <c r="T64" s="127">
        <v>124</v>
      </c>
      <c r="U64" s="127">
        <v>93</v>
      </c>
      <c r="V64" s="127"/>
      <c r="W64" s="140"/>
      <c r="X64" s="140"/>
      <c r="Y64" s="127"/>
      <c r="Z64" s="127"/>
      <c r="AA64" s="140"/>
      <c r="AB64" s="141"/>
      <c r="AC64" s="127"/>
      <c r="AD64" s="127"/>
      <c r="AE64" s="55"/>
      <c r="AF64" s="55"/>
      <c r="AG64" s="55"/>
      <c r="AH64" s="113" t="s">
        <v>524</v>
      </c>
      <c r="AI64" s="55">
        <f t="shared" si="5"/>
        <v>27</v>
      </c>
      <c r="AJ64" s="55"/>
      <c r="AK64" s="55">
        <v>1</v>
      </c>
      <c r="AL64" s="55"/>
      <c r="AM64" s="55">
        <v>4</v>
      </c>
      <c r="AN64" s="55">
        <v>13</v>
      </c>
      <c r="AO64" s="55">
        <v>8</v>
      </c>
      <c r="AP64" s="55">
        <v>1</v>
      </c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</row>
    <row r="65" spans="1:126" ht="8.25">
      <c r="A65" s="55"/>
      <c r="B65" s="55" t="s">
        <v>524</v>
      </c>
      <c r="C65" s="55"/>
      <c r="D65" s="55">
        <v>26</v>
      </c>
      <c r="E65" s="55">
        <v>32</v>
      </c>
      <c r="F65" s="55">
        <v>20</v>
      </c>
      <c r="G65" s="55">
        <v>14</v>
      </c>
      <c r="H65" s="55">
        <v>23</v>
      </c>
      <c r="I65" s="55">
        <v>4</v>
      </c>
      <c r="J65" s="55">
        <v>1</v>
      </c>
      <c r="K65" s="55">
        <v>1</v>
      </c>
      <c r="L65" s="55">
        <v>1</v>
      </c>
      <c r="M65" s="55">
        <v>3</v>
      </c>
      <c r="N65" s="55" t="s">
        <v>515</v>
      </c>
      <c r="O65" s="55">
        <v>31.3</v>
      </c>
      <c r="P65" s="142">
        <v>8.5</v>
      </c>
      <c r="Q65" s="142">
        <f t="shared" si="3"/>
        <v>10.309278350515465</v>
      </c>
      <c r="R65" s="142">
        <f t="shared" si="4"/>
        <v>41.0958904109589</v>
      </c>
      <c r="S65" s="55"/>
      <c r="T65" s="127">
        <v>97</v>
      </c>
      <c r="U65" s="127">
        <v>73</v>
      </c>
      <c r="V65" s="127"/>
      <c r="W65" s="140"/>
      <c r="X65" s="140"/>
      <c r="Y65" s="127"/>
      <c r="Z65" s="127"/>
      <c r="AA65" s="140"/>
      <c r="AB65" s="141"/>
      <c r="AC65" s="127"/>
      <c r="AD65" s="127"/>
      <c r="AE65" s="55"/>
      <c r="AF65" s="55"/>
      <c r="AG65" s="55"/>
      <c r="AH65" s="113" t="s">
        <v>525</v>
      </c>
      <c r="AI65" s="55">
        <f t="shared" si="5"/>
        <v>41</v>
      </c>
      <c r="AJ65" s="55"/>
      <c r="AK65" s="55">
        <v>3</v>
      </c>
      <c r="AL65" s="55">
        <v>2</v>
      </c>
      <c r="AM65" s="55">
        <v>5</v>
      </c>
      <c r="AN65" s="55">
        <v>6</v>
      </c>
      <c r="AO65" s="55">
        <v>13</v>
      </c>
      <c r="AP65" s="55">
        <v>12</v>
      </c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</row>
    <row r="66" spans="1:126" ht="8.25">
      <c r="A66" s="55"/>
      <c r="B66" s="55" t="s">
        <v>525</v>
      </c>
      <c r="C66" s="55"/>
      <c r="D66" s="55">
        <v>41</v>
      </c>
      <c r="E66" s="55">
        <v>24</v>
      </c>
      <c r="F66" s="55">
        <v>31</v>
      </c>
      <c r="G66" s="55">
        <v>21</v>
      </c>
      <c r="H66" s="55">
        <v>33</v>
      </c>
      <c r="I66" s="55">
        <v>3</v>
      </c>
      <c r="J66" s="55">
        <v>3</v>
      </c>
      <c r="K66" s="55">
        <v>1</v>
      </c>
      <c r="L66" s="55">
        <v>1</v>
      </c>
      <c r="M66" s="55"/>
      <c r="N66" s="55">
        <v>16.9</v>
      </c>
      <c r="O66" s="55">
        <v>19.9</v>
      </c>
      <c r="P66" s="142">
        <v>7.8</v>
      </c>
      <c r="Q66" s="142">
        <f t="shared" si="3"/>
        <v>8.928571428571429</v>
      </c>
      <c r="R66" s="142">
        <f t="shared" si="4"/>
        <v>0</v>
      </c>
      <c r="S66" s="55"/>
      <c r="T66" s="127">
        <v>112</v>
      </c>
      <c r="U66" s="127">
        <v>72</v>
      </c>
      <c r="V66" s="127"/>
      <c r="W66" s="140"/>
      <c r="X66" s="140"/>
      <c r="Y66" s="127"/>
      <c r="Z66" s="127"/>
      <c r="AA66" s="140"/>
      <c r="AB66" s="141"/>
      <c r="AC66" s="127"/>
      <c r="AD66" s="127"/>
      <c r="AE66" s="55"/>
      <c r="AF66" s="55"/>
      <c r="AG66" s="55"/>
      <c r="AH66" s="113" t="s">
        <v>570</v>
      </c>
      <c r="AI66" s="55">
        <f t="shared" si="5"/>
        <v>40</v>
      </c>
      <c r="AJ66" s="55">
        <v>1</v>
      </c>
      <c r="AK66" s="55">
        <v>4</v>
      </c>
      <c r="AL66" s="55"/>
      <c r="AM66" s="55">
        <v>5</v>
      </c>
      <c r="AN66" s="55">
        <v>2</v>
      </c>
      <c r="AO66" s="55">
        <v>23</v>
      </c>
      <c r="AP66" s="55">
        <v>5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</row>
    <row r="67" spans="1:126" ht="8.25">
      <c r="A67" s="55"/>
      <c r="B67" s="55" t="s">
        <v>570</v>
      </c>
      <c r="C67" s="55"/>
      <c r="D67" s="55">
        <v>30</v>
      </c>
      <c r="E67" s="55">
        <v>36</v>
      </c>
      <c r="F67" s="55">
        <v>38</v>
      </c>
      <c r="G67" s="55">
        <v>30</v>
      </c>
      <c r="H67" s="55">
        <v>18</v>
      </c>
      <c r="I67" s="55">
        <v>2</v>
      </c>
      <c r="J67" s="55">
        <v>2</v>
      </c>
      <c r="K67" s="55">
        <v>7</v>
      </c>
      <c r="L67" s="55">
        <v>6</v>
      </c>
      <c r="M67" s="55">
        <v>1</v>
      </c>
      <c r="N67" s="55">
        <v>28.6</v>
      </c>
      <c r="O67" s="55">
        <v>19.2</v>
      </c>
      <c r="P67" s="142">
        <v>61.4</v>
      </c>
      <c r="Q67" s="142">
        <f t="shared" si="3"/>
        <v>70.58823529411765</v>
      </c>
      <c r="R67" s="142">
        <f t="shared" si="4"/>
        <v>12.5</v>
      </c>
      <c r="S67" s="55"/>
      <c r="T67" s="127">
        <v>85</v>
      </c>
      <c r="U67" s="127">
        <v>80</v>
      </c>
      <c r="V67" s="127"/>
      <c r="W67" s="140"/>
      <c r="X67" s="140"/>
      <c r="Y67" s="127"/>
      <c r="Z67" s="127"/>
      <c r="AA67" s="140"/>
      <c r="AB67" s="141"/>
      <c r="AC67" s="127"/>
      <c r="AD67" s="127"/>
      <c r="AE67" s="55"/>
      <c r="AF67" s="55"/>
      <c r="AG67" s="55"/>
      <c r="AH67" s="113" t="s">
        <v>371</v>
      </c>
      <c r="AI67" s="55">
        <f t="shared" si="5"/>
        <v>20</v>
      </c>
      <c r="AJ67" s="55"/>
      <c r="AK67" s="55">
        <v>0</v>
      </c>
      <c r="AL67" s="55">
        <v>1</v>
      </c>
      <c r="AM67" s="55"/>
      <c r="AN67" s="55">
        <v>8</v>
      </c>
      <c r="AO67" s="55">
        <v>10</v>
      </c>
      <c r="AP67" s="55">
        <v>1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</row>
    <row r="68" spans="1:126" ht="8.25">
      <c r="A68" s="55"/>
      <c r="B68" s="55" t="s">
        <v>520</v>
      </c>
      <c r="C68" s="55"/>
      <c r="D68" s="55">
        <v>5</v>
      </c>
      <c r="E68" s="55">
        <v>18</v>
      </c>
      <c r="F68" s="55">
        <v>19</v>
      </c>
      <c r="G68" s="55">
        <v>12</v>
      </c>
      <c r="H68" s="55">
        <v>12</v>
      </c>
      <c r="I68" s="55">
        <v>1</v>
      </c>
      <c r="J68" s="55"/>
      <c r="K68" s="55">
        <v>2</v>
      </c>
      <c r="L68" s="55">
        <v>2</v>
      </c>
      <c r="M68" s="55"/>
      <c r="N68" s="55">
        <v>10</v>
      </c>
      <c r="O68" s="55">
        <v>10</v>
      </c>
      <c r="P68" s="142">
        <v>25.3</v>
      </c>
      <c r="Q68" s="142">
        <f t="shared" si="3"/>
        <v>30.76923076923077</v>
      </c>
      <c r="R68" s="142">
        <f t="shared" si="4"/>
        <v>0</v>
      </c>
      <c r="S68" s="55"/>
      <c r="T68" s="127">
        <v>65</v>
      </c>
      <c r="U68" s="127">
        <v>45</v>
      </c>
      <c r="V68" s="127"/>
      <c r="W68" s="140"/>
      <c r="X68" s="140"/>
      <c r="Y68" s="127"/>
      <c r="Z68" s="127"/>
      <c r="AA68" s="140"/>
      <c r="AB68" s="141"/>
      <c r="AC68" s="127"/>
      <c r="AD68" s="127"/>
      <c r="AE68" s="55"/>
      <c r="AF68" s="55"/>
      <c r="AG68" s="55"/>
      <c r="AH68" s="113" t="s">
        <v>372</v>
      </c>
      <c r="AI68" s="55">
        <f t="shared" si="5"/>
        <v>18</v>
      </c>
      <c r="AJ68" s="55"/>
      <c r="AK68" s="55">
        <v>2</v>
      </c>
      <c r="AL68" s="55">
        <v>2</v>
      </c>
      <c r="AM68" s="55">
        <v>9</v>
      </c>
      <c r="AN68" s="55">
        <v>2</v>
      </c>
      <c r="AO68" s="55">
        <v>1</v>
      </c>
      <c r="AP68" s="55">
        <v>2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</row>
    <row r="69" spans="1:126" ht="8.25">
      <c r="A69" s="55"/>
      <c r="B69" s="55" t="s">
        <v>372</v>
      </c>
      <c r="C69" s="55"/>
      <c r="D69" s="55">
        <v>28</v>
      </c>
      <c r="E69" s="55">
        <v>20</v>
      </c>
      <c r="F69" s="55">
        <v>13</v>
      </c>
      <c r="G69" s="55">
        <v>11</v>
      </c>
      <c r="H69" s="55">
        <v>11</v>
      </c>
      <c r="I69" s="55"/>
      <c r="J69" s="55">
        <v>2</v>
      </c>
      <c r="K69" s="55">
        <v>1</v>
      </c>
      <c r="L69" s="55">
        <v>1</v>
      </c>
      <c r="M69" s="55"/>
      <c r="N69" s="55">
        <v>11.1</v>
      </c>
      <c r="O69" s="55"/>
      <c r="P69" s="142">
        <v>11.4</v>
      </c>
      <c r="Q69" s="142">
        <f t="shared" si="3"/>
        <v>14.925373134328359</v>
      </c>
      <c r="R69" s="142">
        <f t="shared" si="4"/>
        <v>0</v>
      </c>
      <c r="S69" s="55"/>
      <c r="T69" s="127">
        <v>67</v>
      </c>
      <c r="U69" s="127">
        <v>37</v>
      </c>
      <c r="V69" s="127"/>
      <c r="W69" s="140"/>
      <c r="X69" s="140"/>
      <c r="Y69" s="127"/>
      <c r="Z69" s="127"/>
      <c r="AA69" s="140"/>
      <c r="AB69" s="141"/>
      <c r="AC69" s="127"/>
      <c r="AD69" s="127"/>
      <c r="AE69" s="55"/>
      <c r="AF69" s="55"/>
      <c r="AG69" s="55"/>
      <c r="AH69" s="113" t="s">
        <v>663</v>
      </c>
      <c r="AI69" s="55">
        <f t="shared" si="5"/>
        <v>22</v>
      </c>
      <c r="AJ69" s="55"/>
      <c r="AK69" s="55">
        <v>1</v>
      </c>
      <c r="AL69" s="55">
        <v>1</v>
      </c>
      <c r="AM69" s="55"/>
      <c r="AN69" s="55">
        <v>5</v>
      </c>
      <c r="AO69" s="55">
        <v>13</v>
      </c>
      <c r="AP69" s="55">
        <v>2</v>
      </c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</row>
    <row r="70" spans="1:126" ht="8.25">
      <c r="A70" s="55"/>
      <c r="B70" s="55" t="s">
        <v>663</v>
      </c>
      <c r="C70" s="55"/>
      <c r="D70" s="55">
        <v>4</v>
      </c>
      <c r="E70" s="55">
        <v>8</v>
      </c>
      <c r="F70" s="55">
        <v>9</v>
      </c>
      <c r="G70" s="55">
        <v>0</v>
      </c>
      <c r="H70" s="55">
        <v>15</v>
      </c>
      <c r="I70" s="55"/>
      <c r="J70" s="55">
        <v>2</v>
      </c>
      <c r="K70" s="55">
        <v>0</v>
      </c>
      <c r="L70" s="55"/>
      <c r="M70" s="55">
        <v>3</v>
      </c>
      <c r="N70" s="55">
        <v>40</v>
      </c>
      <c r="O70" s="55"/>
      <c r="P70" s="142">
        <v>0</v>
      </c>
      <c r="Q70" s="142">
        <f t="shared" si="3"/>
        <v>0</v>
      </c>
      <c r="R70" s="142">
        <f t="shared" si="4"/>
        <v>71.42857142857143</v>
      </c>
      <c r="S70" s="55"/>
      <c r="T70" s="127">
        <v>46</v>
      </c>
      <c r="U70" s="127">
        <v>42</v>
      </c>
      <c r="V70" s="127"/>
      <c r="W70" s="140"/>
      <c r="X70" s="140"/>
      <c r="Y70" s="127"/>
      <c r="Z70" s="127"/>
      <c r="AA70" s="140"/>
      <c r="AB70" s="141"/>
      <c r="AC70" s="127"/>
      <c r="AD70" s="127"/>
      <c r="AE70" s="55"/>
      <c r="AF70" s="55"/>
      <c r="AG70" s="55"/>
      <c r="AH70" s="113" t="s">
        <v>621</v>
      </c>
      <c r="AI70" s="55">
        <f t="shared" si="5"/>
        <v>19</v>
      </c>
      <c r="AJ70" s="55">
        <v>1</v>
      </c>
      <c r="AK70" s="55">
        <v>5</v>
      </c>
      <c r="AL70" s="55"/>
      <c r="AM70" s="55">
        <v>4</v>
      </c>
      <c r="AN70" s="55">
        <v>2</v>
      </c>
      <c r="AO70" s="55">
        <v>6</v>
      </c>
      <c r="AP70" s="55">
        <v>1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</row>
    <row r="71" spans="1:126" ht="8.25">
      <c r="A71" s="55"/>
      <c r="B71" s="55" t="s">
        <v>621</v>
      </c>
      <c r="C71" s="55"/>
      <c r="D71" s="55">
        <v>10</v>
      </c>
      <c r="E71" s="55">
        <v>16</v>
      </c>
      <c r="F71" s="55">
        <v>18</v>
      </c>
      <c r="G71" s="55">
        <v>13</v>
      </c>
      <c r="H71" s="55">
        <v>8</v>
      </c>
      <c r="I71" s="55"/>
      <c r="J71" s="55"/>
      <c r="K71" s="55">
        <v>0</v>
      </c>
      <c r="L71" s="55"/>
      <c r="M71" s="55"/>
      <c r="N71" s="55">
        <v>54.5</v>
      </c>
      <c r="O71" s="55"/>
      <c r="P71" s="142">
        <v>0</v>
      </c>
      <c r="Q71" s="142">
        <f t="shared" si="3"/>
        <v>0</v>
      </c>
      <c r="R71" s="142">
        <f t="shared" si="4"/>
        <v>0</v>
      </c>
      <c r="S71" s="55"/>
      <c r="T71" s="127">
        <v>43</v>
      </c>
      <c r="U71" s="127">
        <v>38</v>
      </c>
      <c r="V71" s="127"/>
      <c r="W71" s="140"/>
      <c r="X71" s="140"/>
      <c r="Y71" s="127"/>
      <c r="Z71" s="127"/>
      <c r="AA71" s="140"/>
      <c r="AB71" s="141"/>
      <c r="AC71" s="127"/>
      <c r="AD71" s="127"/>
      <c r="AE71" s="55"/>
      <c r="AF71" s="55"/>
      <c r="AG71" s="55"/>
      <c r="AH71" s="113" t="s">
        <v>471</v>
      </c>
      <c r="AI71" s="55">
        <f t="shared" si="5"/>
        <v>18</v>
      </c>
      <c r="AJ71" s="55"/>
      <c r="AK71" s="55">
        <v>1</v>
      </c>
      <c r="AL71" s="55"/>
      <c r="AM71" s="55">
        <v>4</v>
      </c>
      <c r="AN71" s="55">
        <v>7</v>
      </c>
      <c r="AO71" s="55">
        <v>4</v>
      </c>
      <c r="AP71" s="55">
        <v>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</row>
    <row r="72" spans="1:126" ht="8.25">
      <c r="A72" s="55"/>
      <c r="B72" s="55" t="s">
        <v>471</v>
      </c>
      <c r="C72" s="55"/>
      <c r="D72" s="55">
        <v>17</v>
      </c>
      <c r="E72" s="55">
        <v>19</v>
      </c>
      <c r="F72" s="55">
        <v>22</v>
      </c>
      <c r="G72" s="55">
        <v>17</v>
      </c>
      <c r="H72" s="55">
        <v>16</v>
      </c>
      <c r="I72" s="55"/>
      <c r="J72" s="55">
        <v>5</v>
      </c>
      <c r="K72" s="55">
        <v>2</v>
      </c>
      <c r="L72" s="55">
        <v>1</v>
      </c>
      <c r="M72" s="55"/>
      <c r="N72" s="55">
        <v>50.6</v>
      </c>
      <c r="O72" s="55"/>
      <c r="P72" s="142">
        <v>69.4</v>
      </c>
      <c r="Q72" s="142">
        <f t="shared" si="3"/>
        <v>17.857142857142858</v>
      </c>
      <c r="R72" s="142">
        <f t="shared" si="4"/>
        <v>0</v>
      </c>
      <c r="S72" s="55"/>
      <c r="T72" s="127">
        <v>56</v>
      </c>
      <c r="U72" s="127">
        <v>64</v>
      </c>
      <c r="V72" s="127"/>
      <c r="W72" s="140"/>
      <c r="X72" s="140"/>
      <c r="Y72" s="127"/>
      <c r="Z72" s="127"/>
      <c r="AA72" s="140"/>
      <c r="AB72" s="141"/>
      <c r="AC72" s="127"/>
      <c r="AD72" s="127"/>
      <c r="AE72" s="55"/>
      <c r="AF72" s="55"/>
      <c r="AG72" s="55"/>
      <c r="AH72" s="113" t="s">
        <v>472</v>
      </c>
      <c r="AI72" s="55">
        <f t="shared" si="5"/>
        <v>31</v>
      </c>
      <c r="AJ72" s="55">
        <v>1</v>
      </c>
      <c r="AK72" s="55">
        <v>0</v>
      </c>
      <c r="AL72" s="55">
        <v>4</v>
      </c>
      <c r="AM72" s="55"/>
      <c r="AN72" s="55">
        <v>7</v>
      </c>
      <c r="AO72" s="55">
        <v>6</v>
      </c>
      <c r="AP72" s="55">
        <v>13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</row>
    <row r="73" spans="1:126" ht="8.25">
      <c r="A73" s="55"/>
      <c r="B73" s="55" t="s">
        <v>472</v>
      </c>
      <c r="C73" s="55"/>
      <c r="D73" s="55">
        <v>7</v>
      </c>
      <c r="E73" s="55">
        <v>4</v>
      </c>
      <c r="F73" s="55">
        <v>26</v>
      </c>
      <c r="G73" s="55">
        <v>20</v>
      </c>
      <c r="H73" s="55">
        <v>15</v>
      </c>
      <c r="I73" s="55">
        <v>1</v>
      </c>
      <c r="J73" s="55">
        <v>1</v>
      </c>
      <c r="K73" s="55">
        <v>1</v>
      </c>
      <c r="L73" s="55">
        <v>1</v>
      </c>
      <c r="M73" s="55">
        <v>4</v>
      </c>
      <c r="N73" s="55"/>
      <c r="O73" s="55">
        <v>11.6</v>
      </c>
      <c r="P73" s="142">
        <v>11</v>
      </c>
      <c r="Q73" s="142">
        <f t="shared" si="3"/>
        <v>12.82051282051282</v>
      </c>
      <c r="R73" s="142"/>
      <c r="S73" s="55"/>
      <c r="T73" s="127">
        <v>78</v>
      </c>
      <c r="U73" s="127">
        <v>33</v>
      </c>
      <c r="V73" s="127"/>
      <c r="W73" s="140"/>
      <c r="X73" s="140"/>
      <c r="Y73" s="127"/>
      <c r="Z73" s="127"/>
      <c r="AA73" s="140"/>
      <c r="AB73" s="141"/>
      <c r="AC73" s="127"/>
      <c r="AD73" s="127"/>
      <c r="AE73" s="55"/>
      <c r="AF73" s="55"/>
      <c r="AG73" s="55"/>
      <c r="AH73" s="113" t="s">
        <v>473</v>
      </c>
      <c r="AI73" s="55">
        <f t="shared" si="5"/>
        <v>20</v>
      </c>
      <c r="AJ73" s="55">
        <v>2</v>
      </c>
      <c r="AK73" s="55">
        <v>5</v>
      </c>
      <c r="AL73" s="55">
        <v>1</v>
      </c>
      <c r="AM73" s="55">
        <v>3</v>
      </c>
      <c r="AN73" s="55"/>
      <c r="AO73" s="55">
        <v>7</v>
      </c>
      <c r="AP73" s="55">
        <v>2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</row>
    <row r="74" spans="1:126" ht="8.25">
      <c r="A74" s="55"/>
      <c r="B74" s="55" t="s">
        <v>473</v>
      </c>
      <c r="C74" s="55"/>
      <c r="D74" s="55">
        <v>22</v>
      </c>
      <c r="E74" s="55">
        <v>14</v>
      </c>
      <c r="F74" s="55">
        <v>15</v>
      </c>
      <c r="G74" s="55">
        <v>8</v>
      </c>
      <c r="H74" s="55">
        <v>19</v>
      </c>
      <c r="I74" s="55">
        <v>2</v>
      </c>
      <c r="J74" s="55"/>
      <c r="K74" s="55">
        <v>0</v>
      </c>
      <c r="L74" s="55"/>
      <c r="M74" s="55">
        <v>1</v>
      </c>
      <c r="N74" s="55">
        <v>33.6</v>
      </c>
      <c r="O74" s="55">
        <v>16.3</v>
      </c>
      <c r="P74" s="142">
        <v>0</v>
      </c>
      <c r="Q74" s="142">
        <f t="shared" si="3"/>
        <v>0</v>
      </c>
      <c r="R74" s="142">
        <f t="shared" si="4"/>
        <v>20</v>
      </c>
      <c r="S74" s="55"/>
      <c r="T74" s="127">
        <v>68</v>
      </c>
      <c r="U74" s="127">
        <v>50</v>
      </c>
      <c r="V74" s="127"/>
      <c r="W74" s="140"/>
      <c r="X74" s="140"/>
      <c r="Y74" s="127"/>
      <c r="Z74" s="127"/>
      <c r="AA74" s="140"/>
      <c r="AB74" s="141"/>
      <c r="AC74" s="127"/>
      <c r="AD74" s="127"/>
      <c r="AE74" s="55"/>
      <c r="AF74" s="55"/>
      <c r="AG74" s="55"/>
      <c r="AH74" s="113" t="s">
        <v>521</v>
      </c>
      <c r="AI74" s="55">
        <f t="shared" si="5"/>
        <v>21</v>
      </c>
      <c r="AJ74" s="55">
        <v>1</v>
      </c>
      <c r="AK74" s="55">
        <v>1</v>
      </c>
      <c r="AL74" s="55"/>
      <c r="AM74" s="55"/>
      <c r="AN74" s="55">
        <v>6</v>
      </c>
      <c r="AO74" s="55">
        <v>13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</row>
    <row r="75" spans="1:126" ht="8.25">
      <c r="A75" s="55"/>
      <c r="B75" s="55" t="s">
        <v>521</v>
      </c>
      <c r="C75" s="55"/>
      <c r="D75" s="55">
        <v>25</v>
      </c>
      <c r="E75" s="55">
        <v>26</v>
      </c>
      <c r="F75" s="55">
        <v>27</v>
      </c>
      <c r="G75" s="55">
        <v>9</v>
      </c>
      <c r="H75" s="55">
        <v>21</v>
      </c>
      <c r="I75" s="55">
        <v>1</v>
      </c>
      <c r="J75" s="55">
        <v>1</v>
      </c>
      <c r="K75" s="55">
        <v>1</v>
      </c>
      <c r="L75" s="55">
        <v>1</v>
      </c>
      <c r="M75" s="55"/>
      <c r="N75" s="55">
        <v>12.8</v>
      </c>
      <c r="O75" s="55">
        <v>10.8</v>
      </c>
      <c r="P75" s="142">
        <v>11.6</v>
      </c>
      <c r="Q75" s="142">
        <f t="shared" si="3"/>
        <v>14.925373134328359</v>
      </c>
      <c r="R75" s="142">
        <f t="shared" si="4"/>
        <v>0</v>
      </c>
      <c r="S75" s="55"/>
      <c r="T75" s="127">
        <v>67</v>
      </c>
      <c r="U75" s="127">
        <v>66</v>
      </c>
      <c r="V75" s="127"/>
      <c r="W75" s="140"/>
      <c r="X75" s="140"/>
      <c r="Y75" s="127"/>
      <c r="Z75" s="127"/>
      <c r="AA75" s="140"/>
      <c r="AB75" s="141"/>
      <c r="AC75" s="127"/>
      <c r="AD75" s="127"/>
      <c r="AE75" s="55"/>
      <c r="AF75" s="55"/>
      <c r="AG75" s="55"/>
      <c r="AH75" s="113" t="s">
        <v>522</v>
      </c>
      <c r="AI75" s="55">
        <f t="shared" si="5"/>
        <v>38</v>
      </c>
      <c r="AJ75" s="55"/>
      <c r="AK75" s="55">
        <v>3</v>
      </c>
      <c r="AL75" s="55"/>
      <c r="AM75" s="55">
        <v>2</v>
      </c>
      <c r="AN75" s="55">
        <v>10</v>
      </c>
      <c r="AO75" s="55">
        <v>21</v>
      </c>
      <c r="AP75" s="55">
        <v>2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</row>
    <row r="76" spans="1:126" ht="8.25">
      <c r="A76" s="55"/>
      <c r="B76" s="55" t="s">
        <v>522</v>
      </c>
      <c r="C76" s="55"/>
      <c r="D76" s="55">
        <v>28</v>
      </c>
      <c r="E76" s="55">
        <v>14</v>
      </c>
      <c r="F76" s="55">
        <v>31</v>
      </c>
      <c r="G76" s="55">
        <v>23</v>
      </c>
      <c r="H76" s="55">
        <v>19</v>
      </c>
      <c r="I76" s="55">
        <v>1</v>
      </c>
      <c r="J76" s="55"/>
      <c r="K76" s="55">
        <v>1</v>
      </c>
      <c r="L76" s="55">
        <v>1</v>
      </c>
      <c r="M76" s="55"/>
      <c r="N76" s="55">
        <v>23</v>
      </c>
      <c r="O76" s="55">
        <v>9.9</v>
      </c>
      <c r="P76" s="142">
        <v>13.7</v>
      </c>
      <c r="Q76" s="142">
        <f t="shared" si="3"/>
        <v>18.867924528301884</v>
      </c>
      <c r="R76" s="142">
        <f t="shared" si="4"/>
        <v>0</v>
      </c>
      <c r="S76" s="55"/>
      <c r="T76" s="127">
        <v>53</v>
      </c>
      <c r="U76" s="127">
        <v>54</v>
      </c>
      <c r="V76" s="127"/>
      <c r="W76" s="140"/>
      <c r="X76" s="140"/>
      <c r="Y76" s="127"/>
      <c r="Z76" s="127"/>
      <c r="AA76" s="140"/>
      <c r="AB76" s="141"/>
      <c r="AC76" s="127"/>
      <c r="AD76" s="127"/>
      <c r="AE76" s="55"/>
      <c r="AF76" s="55"/>
      <c r="AG76" s="55"/>
      <c r="AH76" s="113" t="s">
        <v>523</v>
      </c>
      <c r="AI76" s="55">
        <f t="shared" si="5"/>
        <v>14</v>
      </c>
      <c r="AJ76" s="55"/>
      <c r="AK76" s="55"/>
      <c r="AL76" s="55"/>
      <c r="AM76" s="55">
        <v>2</v>
      </c>
      <c r="AN76" s="55">
        <v>3</v>
      </c>
      <c r="AO76" s="55">
        <v>8</v>
      </c>
      <c r="AP76" s="55">
        <v>1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</row>
    <row r="77" spans="1:126" ht="8.25">
      <c r="A77" s="55"/>
      <c r="B77" s="55" t="s">
        <v>523</v>
      </c>
      <c r="C77" s="55"/>
      <c r="D77" s="55">
        <v>8</v>
      </c>
      <c r="E77" s="55">
        <v>11</v>
      </c>
      <c r="F77" s="55">
        <v>8</v>
      </c>
      <c r="G77" s="55">
        <v>4</v>
      </c>
      <c r="H77" s="55">
        <v>10</v>
      </c>
      <c r="I77" s="55">
        <v>2</v>
      </c>
      <c r="J77" s="55">
        <v>3</v>
      </c>
      <c r="K77" s="55">
        <v>1</v>
      </c>
      <c r="L77" s="55">
        <v>1</v>
      </c>
      <c r="M77" s="55">
        <v>1</v>
      </c>
      <c r="N77" s="55">
        <v>37.7</v>
      </c>
      <c r="O77" s="55">
        <v>40.8</v>
      </c>
      <c r="P77" s="142">
        <v>23.8</v>
      </c>
      <c r="Q77" s="142">
        <f t="shared" si="3"/>
        <v>28.57142857142857</v>
      </c>
      <c r="R77" s="142">
        <f t="shared" si="4"/>
        <v>40</v>
      </c>
      <c r="S77" s="55"/>
      <c r="T77" s="127">
        <v>35</v>
      </c>
      <c r="U77" s="127">
        <v>25</v>
      </c>
      <c r="V77" s="127"/>
      <c r="W77" s="140"/>
      <c r="X77" s="140"/>
      <c r="Y77" s="127"/>
      <c r="Z77" s="127"/>
      <c r="AA77" s="140"/>
      <c r="AB77" s="141"/>
      <c r="AC77" s="127"/>
      <c r="AD77" s="127"/>
      <c r="AE77" s="55"/>
      <c r="AF77" s="55"/>
      <c r="AG77" s="55"/>
      <c r="AH77" s="113" t="s">
        <v>513</v>
      </c>
      <c r="AI77" s="55">
        <f t="shared" si="5"/>
        <v>131</v>
      </c>
      <c r="AJ77" s="55">
        <v>11</v>
      </c>
      <c r="AK77" s="55">
        <v>8</v>
      </c>
      <c r="AL77" s="55"/>
      <c r="AM77" s="55">
        <v>11</v>
      </c>
      <c r="AN77" s="55">
        <v>43</v>
      </c>
      <c r="AO77" s="55">
        <v>32</v>
      </c>
      <c r="AP77" s="55">
        <v>26</v>
      </c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</row>
    <row r="78" spans="1:126" ht="8.25">
      <c r="A78" s="55"/>
      <c r="B78" s="55" t="s">
        <v>513</v>
      </c>
      <c r="C78" s="55"/>
      <c r="D78" s="55">
        <v>118</v>
      </c>
      <c r="E78" s="55">
        <v>122</v>
      </c>
      <c r="F78" s="55">
        <v>115</v>
      </c>
      <c r="G78" s="55">
        <v>84</v>
      </c>
      <c r="H78" s="55">
        <v>85</v>
      </c>
      <c r="I78" s="55">
        <v>32</v>
      </c>
      <c r="J78" s="55">
        <v>26</v>
      </c>
      <c r="K78" s="55">
        <v>27</v>
      </c>
      <c r="L78" s="55">
        <v>19</v>
      </c>
      <c r="M78" s="55">
        <v>22</v>
      </c>
      <c r="N78" s="55">
        <v>24</v>
      </c>
      <c r="O78" s="55">
        <v>46.2</v>
      </c>
      <c r="P78" s="142">
        <v>40.4</v>
      </c>
      <c r="Q78" s="142">
        <f t="shared" si="3"/>
        <v>452.3809523809524</v>
      </c>
      <c r="R78" s="142">
        <f t="shared" si="4"/>
        <v>35.256410256410255</v>
      </c>
      <c r="S78" s="55"/>
      <c r="T78" s="127">
        <v>42</v>
      </c>
      <c r="U78" s="127">
        <v>624</v>
      </c>
      <c r="V78" s="127"/>
      <c r="W78" s="140"/>
      <c r="X78" s="140"/>
      <c r="Y78" s="127"/>
      <c r="Z78" s="127"/>
      <c r="AA78" s="140"/>
      <c r="AB78" s="141"/>
      <c r="AC78" s="127"/>
      <c r="AD78" s="127"/>
      <c r="AE78" s="55"/>
      <c r="AF78" s="55"/>
      <c r="AG78" s="55"/>
      <c r="AH78" s="113" t="s">
        <v>516</v>
      </c>
      <c r="AI78" s="55">
        <f t="shared" si="5"/>
        <v>12</v>
      </c>
      <c r="AJ78" s="55"/>
      <c r="AK78" s="55"/>
      <c r="AL78" s="55"/>
      <c r="AM78" s="55"/>
      <c r="AN78" s="55">
        <v>1</v>
      </c>
      <c r="AO78" s="55">
        <v>11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</row>
    <row r="79" spans="1:126" ht="8.25">
      <c r="A79" s="55"/>
      <c r="B79" s="55" t="s">
        <v>516</v>
      </c>
      <c r="C79" s="55"/>
      <c r="D79" s="55">
        <v>13</v>
      </c>
      <c r="E79" s="55">
        <v>29</v>
      </c>
      <c r="F79" s="55">
        <v>12</v>
      </c>
      <c r="G79" s="55">
        <v>9</v>
      </c>
      <c r="H79" s="55">
        <v>17</v>
      </c>
      <c r="I79" s="55"/>
      <c r="J79" s="55">
        <v>2</v>
      </c>
      <c r="K79" s="55">
        <v>1</v>
      </c>
      <c r="L79" s="55">
        <v>1</v>
      </c>
      <c r="M79" s="55">
        <v>1</v>
      </c>
      <c r="N79" s="55"/>
      <c r="O79" s="55"/>
      <c r="P79" s="142">
        <v>16.1</v>
      </c>
      <c r="Q79" s="142">
        <f>L79/T79*1000</f>
        <v>1.9011406844106464</v>
      </c>
      <c r="R79" s="142">
        <f t="shared" si="4"/>
        <v>25</v>
      </c>
      <c r="S79" s="55"/>
      <c r="T79" s="127">
        <v>526</v>
      </c>
      <c r="U79" s="127">
        <v>40</v>
      </c>
      <c r="V79" s="127"/>
      <c r="W79" s="140"/>
      <c r="X79" s="140"/>
      <c r="Y79" s="127"/>
      <c r="Z79" s="127"/>
      <c r="AA79" s="157"/>
      <c r="AB79" s="157"/>
      <c r="AC79" s="157"/>
      <c r="AD79" s="157"/>
      <c r="AE79" s="55"/>
      <c r="AF79" s="55"/>
      <c r="AG79" s="55"/>
      <c r="AH79" s="115" t="s">
        <v>517</v>
      </c>
      <c r="AI79" s="130">
        <f t="shared" si="5"/>
        <v>600</v>
      </c>
      <c r="AJ79" s="130">
        <f aca="true" t="shared" si="6" ref="AJ79:AP79">SUM(AJ60:AJ78)</f>
        <v>20</v>
      </c>
      <c r="AK79" s="130">
        <f t="shared" si="6"/>
        <v>39</v>
      </c>
      <c r="AL79" s="130">
        <f t="shared" si="6"/>
        <v>13</v>
      </c>
      <c r="AM79" s="130">
        <f t="shared" si="6"/>
        <v>60</v>
      </c>
      <c r="AN79" s="130">
        <f t="shared" si="6"/>
        <v>161</v>
      </c>
      <c r="AO79" s="130">
        <f t="shared" si="6"/>
        <v>229</v>
      </c>
      <c r="AP79" s="130">
        <f t="shared" si="6"/>
        <v>78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</row>
    <row r="80" spans="1:126" ht="11.25" customHeight="1">
      <c r="A80" s="55"/>
      <c r="B80" s="130" t="s">
        <v>92</v>
      </c>
      <c r="C80" s="130"/>
      <c r="D80" s="130">
        <f aca="true" t="shared" si="7" ref="D80:M80">SUM(D61:D79)</f>
        <v>477</v>
      </c>
      <c r="E80" s="130">
        <f t="shared" si="7"/>
        <v>487</v>
      </c>
      <c r="F80" s="130">
        <f t="shared" si="7"/>
        <v>478</v>
      </c>
      <c r="G80" s="130">
        <f t="shared" si="7"/>
        <v>337</v>
      </c>
      <c r="H80" s="130">
        <f t="shared" si="7"/>
        <v>388</v>
      </c>
      <c r="I80" s="130">
        <f t="shared" si="7"/>
        <v>65</v>
      </c>
      <c r="J80" s="130">
        <f t="shared" si="7"/>
        <v>60</v>
      </c>
      <c r="K80" s="130">
        <f t="shared" si="7"/>
        <v>53</v>
      </c>
      <c r="L80" s="130">
        <f t="shared" si="7"/>
        <v>41</v>
      </c>
      <c r="M80" s="130">
        <f t="shared" si="7"/>
        <v>42</v>
      </c>
      <c r="N80" s="130">
        <v>36.1</v>
      </c>
      <c r="O80" s="130">
        <v>26.2</v>
      </c>
      <c r="P80" s="143">
        <v>32</v>
      </c>
      <c r="Q80" s="143">
        <f>L80/T80*1000</f>
        <v>23.04665542439573</v>
      </c>
      <c r="R80" s="143">
        <f t="shared" si="4"/>
        <v>26.481715006305173</v>
      </c>
      <c r="S80" s="55"/>
      <c r="T80" s="130">
        <f>SUM(T61:T79)</f>
        <v>1779</v>
      </c>
      <c r="U80" s="130">
        <f>SUM(U61:U79)</f>
        <v>1586</v>
      </c>
      <c r="V80" s="127"/>
      <c r="W80" s="157"/>
      <c r="X80" s="127"/>
      <c r="Y80" s="127"/>
      <c r="Z80" s="127"/>
      <c r="AA80" s="127"/>
      <c r="AB80" s="127"/>
      <c r="AC80" s="127"/>
      <c r="AD80" s="127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</row>
    <row r="81" spans="1:126" ht="8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42" t="s">
        <v>515</v>
      </c>
      <c r="R81" s="142" t="s">
        <v>515</v>
      </c>
      <c r="S81" s="55"/>
      <c r="T81" s="55"/>
      <c r="U81" s="55"/>
      <c r="V81" s="127"/>
      <c r="W81" s="127"/>
      <c r="X81" s="127"/>
      <c r="Y81" s="127"/>
      <c r="Z81" s="127"/>
      <c r="AA81" s="127"/>
      <c r="AB81" s="127"/>
      <c r="AC81" s="127"/>
      <c r="AD81" s="127"/>
      <c r="AE81" s="55"/>
      <c r="AF81" s="55"/>
      <c r="AG81" s="55"/>
      <c r="AH81" s="55"/>
      <c r="AI81" s="55" t="s">
        <v>526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</row>
    <row r="82" spans="1:126" ht="8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27"/>
      <c r="W82" s="127"/>
      <c r="X82" s="127"/>
      <c r="Y82" s="127"/>
      <c r="Z82" s="127"/>
      <c r="AA82" s="127"/>
      <c r="AB82" s="127"/>
      <c r="AC82" s="127"/>
      <c r="AD82" s="127"/>
      <c r="AE82" s="55"/>
      <c r="AF82" s="55"/>
      <c r="AG82" s="55"/>
      <c r="AH82" s="55"/>
      <c r="AI82" s="55" t="s">
        <v>751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</row>
    <row r="83" spans="1:126" ht="8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27"/>
      <c r="W83" s="127"/>
      <c r="X83" s="127"/>
      <c r="Y83" s="127"/>
      <c r="Z83" s="127"/>
      <c r="AA83" s="127"/>
      <c r="AB83" s="127"/>
      <c r="AC83" s="127"/>
      <c r="AD83" s="127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</row>
    <row r="84" spans="1:126" ht="8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27"/>
      <c r="W84" s="127"/>
      <c r="X84" s="127"/>
      <c r="Y84" s="127"/>
      <c r="Z84" s="127"/>
      <c r="AA84" s="127"/>
      <c r="AB84" s="127"/>
      <c r="AC84" s="127"/>
      <c r="AD84" s="127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</row>
    <row r="85" spans="1:126" ht="8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</row>
    <row r="86" spans="1:126" ht="8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</row>
    <row r="87" spans="1:126" ht="8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</row>
    <row r="88" spans="1:126" ht="8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158">
        <v>43</v>
      </c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</row>
    <row r="89" spans="1:126" ht="8.25">
      <c r="A89" s="55"/>
      <c r="B89" s="55"/>
      <c r="C89" s="55"/>
      <c r="D89" s="55"/>
      <c r="E89" s="55"/>
      <c r="F89" s="55"/>
      <c r="G89" s="55"/>
      <c r="H89" s="55"/>
      <c r="I89" s="55"/>
      <c r="J89" s="55" t="s">
        <v>515</v>
      </c>
      <c r="K89" s="55"/>
      <c r="L89" s="158"/>
      <c r="M89" s="55" t="s">
        <v>515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</row>
    <row r="90" spans="1:126" ht="8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</row>
    <row r="91" spans="1:126" ht="8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</row>
    <row r="92" spans="1:126" ht="8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</row>
    <row r="93" spans="1:126" ht="8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</row>
    <row r="94" spans="1:126" ht="8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</row>
    <row r="95" spans="1:126" ht="8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</row>
    <row r="96" spans="1:126" ht="8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</row>
    <row r="97" spans="1:126" ht="8.25">
      <c r="A97" s="843">
        <v>50</v>
      </c>
      <c r="B97" s="843"/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</row>
    <row r="98" spans="1:126" ht="8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</row>
    <row r="99" spans="1:126" ht="8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</row>
    <row r="100" spans="1:126" ht="8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</row>
    <row r="101" spans="1:126" ht="8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</row>
    <row r="102" spans="1:126" ht="8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</row>
    <row r="103" spans="1:126" ht="8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</row>
    <row r="104" spans="1:126" ht="8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</row>
    <row r="105" spans="1:126" ht="8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</row>
    <row r="106" spans="1:126" ht="8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</row>
    <row r="107" spans="1:126" ht="8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</row>
    <row r="108" spans="1:126" ht="8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</row>
    <row r="109" spans="1:126" ht="8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</row>
    <row r="110" spans="1:126" ht="8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</row>
    <row r="111" spans="1:126" ht="8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</row>
    <row r="112" spans="1:126" ht="8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</row>
    <row r="113" spans="1:126" ht="8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</row>
    <row r="114" spans="1:126" ht="8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</row>
    <row r="115" spans="1:126" ht="8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</row>
    <row r="116" spans="1:126" ht="8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</row>
    <row r="117" spans="1:126" ht="8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</row>
    <row r="118" spans="1:126" ht="8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</row>
    <row r="119" spans="1:126" ht="8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</row>
    <row r="120" spans="1:126" ht="8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</row>
    <row r="121" spans="1:126" ht="8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</row>
    <row r="122" spans="1:126" ht="8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</row>
    <row r="123" spans="1:126" ht="8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</row>
    <row r="124" spans="1:126" ht="8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</row>
    <row r="125" spans="1:126" ht="8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</row>
    <row r="126" spans="1:126" ht="8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</row>
    <row r="127" spans="1:126" ht="8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</row>
    <row r="128" spans="1:126" ht="8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</row>
    <row r="129" spans="1:126" ht="8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</row>
    <row r="130" spans="1:126" ht="8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</row>
    <row r="131" spans="1:126" ht="8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</row>
    <row r="132" spans="1:126" ht="8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</row>
    <row r="133" spans="1:126" ht="8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</row>
    <row r="134" spans="1:126" ht="8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</row>
    <row r="135" spans="1:126" ht="8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</row>
    <row r="136" spans="1:126" ht="8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</row>
    <row r="137" spans="1:126" ht="8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</row>
    <row r="138" spans="1:126" ht="8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</row>
    <row r="139" spans="1:126" ht="8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</row>
    <row r="140" spans="1:126" ht="8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</row>
    <row r="141" spans="1:126" ht="8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</row>
    <row r="142" spans="1:126" ht="8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</row>
    <row r="143" spans="1:126" ht="8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</row>
    <row r="144" spans="1:126" ht="8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</row>
    <row r="145" spans="1:126" ht="8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</row>
    <row r="146" spans="1:126" ht="8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</row>
    <row r="147" spans="1:126" ht="8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</row>
    <row r="148" spans="1:126" ht="8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</row>
    <row r="149" spans="1:126" ht="8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</row>
    <row r="150" spans="1:126" ht="8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</row>
    <row r="151" spans="1:126" ht="8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</row>
    <row r="152" spans="1:126" ht="8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</row>
    <row r="153" spans="1:126" ht="8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</row>
    <row r="154" spans="1:126" ht="8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</row>
    <row r="155" spans="1:126" ht="8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</row>
    <row r="156" spans="1:126" ht="8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</row>
    <row r="157" spans="1:126" ht="8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</row>
    <row r="158" spans="1:126" ht="8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</row>
    <row r="159" spans="1:126" ht="8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</row>
    <row r="160" spans="1:126" ht="8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</row>
    <row r="161" spans="1:126" ht="8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</row>
    <row r="162" spans="1:126" ht="8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</row>
    <row r="163" spans="1:126" ht="8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</row>
    <row r="164" spans="1:126" ht="8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</row>
    <row r="165" spans="1:126" ht="8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</row>
    <row r="166" spans="1:126" ht="8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</row>
    <row r="167" spans="1:126" ht="8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</row>
    <row r="168" spans="1:126" ht="8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</row>
    <row r="169" spans="1:126" ht="8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</row>
    <row r="170" spans="1:126" ht="8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</row>
    <row r="171" spans="1:126" ht="8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</row>
    <row r="172" spans="1:126" ht="8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</row>
    <row r="173" spans="1:126" ht="8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</row>
    <row r="174" spans="1:126" ht="8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</row>
    <row r="175" spans="1:126" ht="8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</row>
    <row r="176" spans="1:126" ht="8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</row>
    <row r="177" spans="1:126" ht="8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</row>
    <row r="178" spans="1:126" ht="8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</row>
    <row r="179" spans="1:126" ht="8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</row>
    <row r="180" spans="1:126" ht="8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</row>
    <row r="181" spans="1:126" ht="8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</row>
    <row r="182" spans="1:126" ht="8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</row>
    <row r="183" spans="1:126" ht="8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</row>
    <row r="184" spans="1:126" ht="8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</row>
    <row r="185" spans="1:126" ht="8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</row>
    <row r="186" spans="1:126" ht="8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</row>
    <row r="187" spans="1:126" ht="8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</row>
    <row r="188" spans="1:126" ht="8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</row>
    <row r="189" spans="1:126" ht="8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</row>
    <row r="190" spans="1:126" ht="8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</row>
    <row r="191" spans="1:126" ht="8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</row>
    <row r="192" spans="1:126" ht="8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</row>
    <row r="193" spans="1:126" ht="8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</row>
    <row r="194" spans="1:126" ht="8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</row>
    <row r="195" spans="1:126" ht="8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</row>
    <row r="196" spans="1:126" ht="8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</row>
    <row r="197" spans="1:126" ht="8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</row>
    <row r="198" spans="1:126" ht="8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</row>
    <row r="199" spans="1:126" ht="8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</row>
    <row r="200" spans="1:126" ht="8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</row>
    <row r="201" spans="1:126" ht="8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</row>
    <row r="202" spans="1:126" ht="8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</row>
    <row r="203" spans="1:126" ht="8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</row>
    <row r="204" spans="1:126" ht="8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</row>
    <row r="205" spans="1:126" ht="8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</row>
    <row r="206" spans="1:126" ht="8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</row>
    <row r="207" spans="1:126" ht="8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</row>
    <row r="208" spans="1:126" ht="8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</row>
    <row r="209" spans="1:126" ht="8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</row>
    <row r="210" spans="1:126" ht="8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</row>
    <row r="211" spans="1:126" ht="8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</row>
    <row r="212" spans="1:126" ht="8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</row>
    <row r="213" spans="1:126" ht="8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</row>
    <row r="214" spans="1:126" ht="8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</row>
    <row r="215" spans="1:126" ht="8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</row>
    <row r="216" spans="1:126" ht="8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</row>
    <row r="217" spans="1:126" ht="8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</row>
    <row r="218" spans="1:126" ht="8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</row>
    <row r="219" spans="1:126" ht="8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</row>
    <row r="220" spans="1:126" ht="8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</row>
    <row r="221" spans="1:126" ht="8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</row>
    <row r="222" spans="1:126" ht="8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</row>
    <row r="223" spans="1:126" ht="8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</row>
    <row r="224" spans="1:126" ht="8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</row>
    <row r="225" spans="1:126" ht="8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</row>
    <row r="226" spans="1:126" ht="8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</row>
    <row r="227" spans="1:126" ht="8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</row>
    <row r="228" spans="1:126" ht="8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</row>
    <row r="229" spans="1:126" ht="8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</row>
    <row r="230" spans="1:126" ht="8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</row>
    <row r="231" spans="1:126" ht="8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</row>
    <row r="232" spans="1:126" ht="8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</row>
    <row r="233" spans="1:126" ht="8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</row>
    <row r="234" spans="1:126" ht="8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</row>
    <row r="235" spans="1:126" ht="8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</row>
    <row r="236" spans="1:126" ht="8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</row>
    <row r="237" spans="1:126" ht="8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</row>
    <row r="238" spans="1:126" ht="8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</row>
    <row r="239" spans="1:126" ht="8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</row>
    <row r="240" spans="1:126" ht="8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</row>
    <row r="241" spans="1:126" ht="8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</row>
    <row r="242" spans="1:126" ht="8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</row>
    <row r="243" spans="1:126" ht="8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</row>
    <row r="244" spans="1:126" ht="8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</row>
    <row r="245" spans="1:126" ht="8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</row>
    <row r="246" spans="1:126" ht="8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</row>
    <row r="247" spans="1:126" ht="8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</row>
    <row r="248" spans="1:126" ht="8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</row>
    <row r="249" spans="1:126" ht="8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</row>
    <row r="250" spans="1:126" ht="8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</row>
    <row r="251" spans="1:126" ht="8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</row>
    <row r="252" spans="1:126" ht="8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</row>
    <row r="253" spans="1:126" ht="8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</row>
    <row r="254" spans="1:126" ht="8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</row>
    <row r="255" spans="1:126" ht="8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</row>
    <row r="256" spans="1:126" ht="8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</row>
    <row r="257" spans="1:126" ht="8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</row>
    <row r="258" spans="1:126" ht="8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</row>
    <row r="259" spans="1:126" ht="8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</row>
    <row r="260" spans="1:126" ht="8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</row>
    <row r="261" spans="1:126" ht="8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</row>
    <row r="262" spans="1:126" ht="8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</row>
    <row r="263" spans="1:126" ht="8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</row>
    <row r="264" spans="1:126" ht="8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</row>
    <row r="265" spans="1:126" ht="8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</row>
    <row r="266" spans="1:126" ht="8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</row>
    <row r="267" spans="1:126" ht="8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</row>
    <row r="268" spans="1:126" ht="8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</row>
    <row r="269" spans="1:126" ht="8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</row>
    <row r="270" spans="1:126" ht="8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</row>
    <row r="271" spans="1:126" ht="8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</row>
    <row r="272" spans="1:126" ht="8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</row>
    <row r="273" spans="1:126" ht="8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</row>
    <row r="274" spans="1:126" ht="8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</row>
    <row r="275" spans="1:126" ht="8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</row>
    <row r="276" spans="1:126" ht="8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</row>
    <row r="277" spans="1:126" ht="8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</row>
    <row r="278" spans="1:126" ht="8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</row>
    <row r="279" spans="1:126" ht="8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</row>
    <row r="280" spans="1:126" ht="8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</row>
    <row r="281" spans="1:126" ht="8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</row>
    <row r="282" spans="1:126" ht="8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</row>
    <row r="283" spans="1:126" ht="8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</row>
    <row r="284" spans="1:126" ht="8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</row>
    <row r="285" spans="1:126" ht="8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</row>
    <row r="286" spans="1:126" ht="8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</row>
    <row r="287" spans="1:126" ht="8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</row>
    <row r="288" spans="1:126" ht="8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</row>
    <row r="289" spans="1:126" ht="8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</row>
    <row r="290" spans="1:126" ht="8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</row>
    <row r="291" spans="1:126" ht="8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</row>
    <row r="292" spans="1:126" ht="8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</row>
    <row r="293" spans="1:126" ht="8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</row>
    <row r="294" spans="1:126" ht="8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</row>
    <row r="295" spans="1:126" ht="8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</row>
    <row r="296" spans="1:126" ht="8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</row>
    <row r="297" spans="1:126" ht="8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</row>
    <row r="298" spans="1:126" ht="8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</row>
    <row r="299" spans="1:126" ht="8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</row>
    <row r="300" spans="1:126" ht="8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</row>
    <row r="301" spans="1:126" ht="8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</row>
    <row r="302" spans="1:126" ht="8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</row>
    <row r="303" spans="1:126" ht="8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</row>
    <row r="304" spans="1:126" ht="8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</row>
    <row r="305" spans="1:126" ht="8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</row>
    <row r="306" spans="1:126" ht="8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</row>
    <row r="307" spans="1:126" ht="8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</row>
    <row r="308" spans="1:126" ht="8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</row>
    <row r="309" spans="1:126" ht="8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</row>
    <row r="310" spans="1:126" ht="8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</row>
    <row r="311" spans="1:126" ht="8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</row>
    <row r="312" spans="1:126" ht="8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</row>
    <row r="313" spans="1:126" ht="8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</row>
    <row r="314" spans="1:126" ht="8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</row>
    <row r="315" spans="1:126" ht="8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</row>
    <row r="316" spans="1:126" ht="8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</row>
    <row r="317" spans="1:126" ht="8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</row>
    <row r="318" spans="1:126" ht="8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</row>
    <row r="319" spans="1:126" ht="8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</row>
    <row r="320" spans="1:126" ht="8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</row>
    <row r="321" spans="1:126" ht="8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</row>
    <row r="322" spans="1:126" ht="8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</row>
    <row r="323" spans="1:126" ht="8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</row>
    <row r="324" spans="1:126" ht="8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</row>
    <row r="325" spans="1:126" ht="8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</row>
    <row r="326" spans="1:126" ht="8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</row>
    <row r="327" spans="1:126" ht="8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</row>
    <row r="328" spans="1:126" ht="8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</row>
    <row r="329" spans="1:126" ht="8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</row>
    <row r="330" spans="1:126" ht="8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</row>
    <row r="331" spans="1:126" ht="8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</row>
    <row r="332" spans="1:126" ht="8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</row>
    <row r="333" spans="1:126" ht="8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</row>
    <row r="334" spans="1:126" ht="8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</row>
    <row r="335" spans="1:126" ht="8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</row>
    <row r="336" spans="1:126" ht="8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</row>
    <row r="337" spans="1:126" ht="8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</row>
    <row r="338" spans="1:126" ht="8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</row>
    <row r="339" spans="1:126" ht="8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</row>
    <row r="340" spans="1:126" ht="8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</row>
    <row r="341" spans="1:126" ht="8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</row>
    <row r="342" spans="1:126" ht="8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</row>
    <row r="343" spans="1:126" ht="8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</row>
    <row r="344" spans="1:126" ht="8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</row>
    <row r="345" spans="1:126" ht="8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</row>
    <row r="346" spans="1:126" ht="8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</row>
    <row r="347" spans="1:126" ht="8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</row>
    <row r="348" spans="1:126" ht="8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</row>
    <row r="349" spans="1:126" ht="8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</row>
    <row r="350" spans="1:126" ht="8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</row>
    <row r="351" spans="1:126" ht="8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</row>
    <row r="352" spans="1:126" ht="8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</row>
    <row r="353" spans="1:126" ht="8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</row>
    <row r="354" spans="1:126" ht="8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</row>
    <row r="355" spans="1:126" ht="8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</row>
    <row r="356" spans="1:126" ht="8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</row>
    <row r="357" spans="1:126" ht="8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</row>
    <row r="358" spans="1:126" ht="8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</row>
    <row r="359" spans="1:126" ht="8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</row>
    <row r="360" spans="1:126" ht="8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</row>
    <row r="361" spans="1:126" ht="8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</row>
    <row r="362" spans="1:126" ht="8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</row>
    <row r="363" spans="1:126" ht="8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</row>
    <row r="364" spans="1:126" ht="8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</row>
    <row r="365" spans="1:126" ht="8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</row>
    <row r="366" spans="1:126" ht="8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</row>
    <row r="367" spans="1:126" ht="8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</row>
    <row r="368" spans="1:126" ht="8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</row>
    <row r="369" spans="1:126" ht="8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</row>
    <row r="370" spans="1:126" ht="8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</row>
    <row r="371" spans="1:126" ht="8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</row>
    <row r="372" spans="1:126" ht="8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</row>
    <row r="373" spans="1:126" ht="8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</row>
    <row r="374" spans="1:126" ht="8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</row>
    <row r="375" spans="1:126" ht="8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</row>
    <row r="376" spans="1:126" ht="8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</row>
    <row r="377" spans="1:126" ht="8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</row>
    <row r="378" spans="1:126" ht="8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</row>
    <row r="379" spans="1:126" ht="8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</row>
    <row r="380" spans="1:126" ht="8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</row>
    <row r="381" spans="1:126" ht="8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</row>
    <row r="382" spans="1:126" ht="8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</row>
    <row r="383" spans="1:126" ht="8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</row>
    <row r="384" spans="1:126" ht="8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</row>
    <row r="385" spans="1:126" ht="8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</row>
    <row r="386" spans="1:126" ht="8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</row>
    <row r="387" spans="1:126" ht="8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</row>
    <row r="388" spans="1:126" ht="8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</row>
    <row r="389" spans="1:126" ht="8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</row>
    <row r="390" spans="1:126" ht="8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</row>
    <row r="391" spans="1:126" ht="8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</row>
    <row r="392" spans="1:126" ht="8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</row>
    <row r="393" spans="1:126" ht="8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</row>
    <row r="394" spans="1:126" ht="8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</row>
    <row r="395" spans="1:126" ht="8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</row>
    <row r="396" spans="1:126" ht="8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</row>
    <row r="397" spans="1:126" ht="8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</row>
    <row r="398" spans="1:126" ht="8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</row>
    <row r="399" spans="1:126" ht="8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</row>
    <row r="400" spans="1:126" ht="8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</row>
    <row r="401" spans="1:126" ht="8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</row>
    <row r="402" spans="1:126" ht="8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</row>
    <row r="403" spans="1:126" ht="8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</row>
    <row r="404" spans="1:126" ht="8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</row>
    <row r="405" spans="1:126" ht="8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</row>
    <row r="406" spans="1:126" ht="8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</row>
    <row r="407" spans="1:126" ht="8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</row>
    <row r="408" spans="1:126" ht="8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</row>
    <row r="409" spans="1:126" ht="8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</row>
    <row r="410" spans="1:126" ht="8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</row>
    <row r="411" spans="1:126" ht="8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</row>
    <row r="412" spans="1:126" ht="8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</row>
    <row r="413" spans="1:126" ht="8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</row>
    <row r="414" spans="1:126" ht="8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</row>
    <row r="415" spans="1:126" ht="8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</row>
    <row r="416" spans="1:126" ht="8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</row>
    <row r="417" spans="1:126" ht="8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</row>
    <row r="418" spans="1:126" ht="8.2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</row>
    <row r="419" spans="1:126" ht="8.2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</row>
    <row r="420" spans="1:126" ht="8.2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</row>
    <row r="421" spans="1:126" ht="8.2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</row>
    <row r="422" spans="1:126" ht="8.2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</row>
    <row r="423" spans="1:126" ht="8.2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</row>
    <row r="424" spans="1:126" ht="8.2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</row>
    <row r="425" spans="1:126" ht="8.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</row>
    <row r="426" spans="1:126" ht="8.2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</row>
    <row r="427" spans="1:126" ht="8.2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</row>
    <row r="428" spans="1:126" ht="8.2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</row>
    <row r="429" spans="1:126" ht="8.2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</row>
    <row r="430" spans="1:126" ht="8.2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</row>
    <row r="431" spans="1:126" ht="8.2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</row>
    <row r="432" spans="1:126" ht="8.2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</row>
    <row r="433" spans="1:126" ht="8.2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</row>
    <row r="434" spans="1:126" ht="8.2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</row>
    <row r="435" spans="1:126" ht="8.2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</row>
    <row r="436" spans="1:126" ht="8.2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</row>
    <row r="437" spans="1:126" ht="8.2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</row>
    <row r="438" spans="1:126" ht="8.2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</row>
    <row r="439" spans="1:126" ht="8.2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</row>
    <row r="440" spans="1:126" ht="8.2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</row>
    <row r="441" spans="1:126" ht="8.2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</row>
    <row r="442" spans="1:126" ht="8.2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</row>
    <row r="443" spans="1:126" ht="8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</row>
    <row r="444" spans="1:126" ht="8.2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</row>
    <row r="445" spans="1:126" ht="8.2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</row>
    <row r="446" spans="1:126" ht="8.2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</row>
    <row r="447" spans="1:126" ht="8.2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</row>
    <row r="448" spans="1:126" ht="8.2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</row>
    <row r="449" spans="1:126" ht="8.2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</row>
    <row r="450" spans="1:126" ht="8.2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</row>
    <row r="451" spans="1:126" ht="8.2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</row>
    <row r="452" spans="1:126" ht="8.2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</row>
    <row r="453" spans="1:126" ht="8.2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</row>
    <row r="454" spans="1:126" ht="8.2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</row>
    <row r="455" spans="1:126" ht="8.2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</row>
    <row r="456" spans="1:126" ht="8.2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</row>
    <row r="457" spans="1:126" ht="8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</row>
    <row r="458" spans="1:126" ht="8.2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</row>
    <row r="459" spans="1:126" ht="8.2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</row>
    <row r="460" spans="1:126" ht="8.2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</row>
    <row r="461" spans="1:126" ht="8.2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</row>
    <row r="462" spans="1:126" ht="8.2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</row>
    <row r="463" spans="1:126" ht="8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</row>
    <row r="464" spans="1:126" ht="8.2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</row>
    <row r="465" spans="1:126" ht="8.2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</row>
    <row r="466" spans="1:126" ht="8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</row>
    <row r="467" spans="1:126" ht="8.2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</row>
    <row r="468" spans="1:126" ht="8.2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</row>
    <row r="469" spans="1:126" ht="8.2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</row>
    <row r="470" spans="1:126" ht="8.2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</row>
    <row r="471" spans="1:126" ht="8.2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</row>
    <row r="472" spans="1:126" ht="8.2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</row>
    <row r="473" spans="1:126" ht="8.2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</row>
    <row r="474" spans="1:126" ht="8.2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</row>
    <row r="475" spans="1:126" ht="8.2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</row>
    <row r="476" spans="1:126" ht="8.2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</row>
    <row r="477" spans="1:126" ht="8.2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</row>
    <row r="478" spans="1:126" ht="8.2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</row>
    <row r="479" spans="1:126" ht="8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</row>
    <row r="480" spans="1:126" ht="8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</row>
    <row r="481" spans="1:126" ht="8.2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</row>
    <row r="482" spans="1:126" ht="8.2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</row>
    <row r="483" spans="1:126" ht="8.2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</row>
    <row r="484" spans="1:126" ht="8.2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</row>
    <row r="485" spans="1:126" ht="8.2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</row>
    <row r="486" spans="1:126" ht="8.2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</row>
    <row r="487" spans="1:126" ht="8.2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</row>
    <row r="488" spans="1:126" ht="8.2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</row>
    <row r="489" spans="1:126" ht="8.2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</row>
    <row r="490" spans="1:126" ht="8.2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</row>
    <row r="491" spans="1:126" ht="8.2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</row>
    <row r="492" spans="1:126" ht="8.2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</row>
    <row r="493" spans="1:126" ht="8.2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</row>
    <row r="494" spans="1:126" ht="8.2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</row>
    <row r="495" spans="1:126" ht="8.2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</row>
    <row r="496" spans="1:126" ht="8.2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</row>
    <row r="497" spans="1:126" ht="8.2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</row>
    <row r="498" spans="1:126" ht="8.2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</row>
    <row r="499" spans="1:126" ht="8.2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</row>
    <row r="500" spans="1:126" ht="8.2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</row>
    <row r="501" spans="1:126" ht="8.2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</row>
    <row r="502" spans="1:126" ht="8.2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</row>
    <row r="503" spans="1:126" ht="8.2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</row>
    <row r="504" spans="1:126" ht="8.2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</row>
    <row r="505" spans="1:126" ht="8.2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</row>
    <row r="506" spans="1:126" ht="8.2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</row>
    <row r="507" spans="1:126" ht="8.2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</row>
    <row r="508" spans="1:126" ht="8.2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</row>
    <row r="509" spans="1:126" ht="8.2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</row>
    <row r="510" spans="1:126" ht="8.2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</row>
    <row r="511" spans="1:126" ht="8.2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</row>
    <row r="512" spans="1:126" ht="8.2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</row>
    <row r="513" spans="1:126" ht="8.2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</row>
    <row r="514" spans="1:126" ht="8.2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</row>
    <row r="515" spans="1:126" ht="8.2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</row>
    <row r="516" spans="1:126" ht="8.2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</row>
    <row r="517" spans="1:126" ht="8.2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</row>
    <row r="518" spans="1:126" ht="8.2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</row>
    <row r="519" spans="1:126" ht="8.2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</row>
    <row r="520" spans="1:126" ht="8.2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</row>
    <row r="521" spans="1:126" ht="8.2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</row>
    <row r="522" spans="1:126" ht="8.2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</row>
    <row r="523" spans="1:126" ht="8.2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</row>
    <row r="524" spans="1:126" ht="8.2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</row>
    <row r="525" spans="1:126" ht="8.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</row>
    <row r="526" spans="1:126" ht="8.2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</row>
    <row r="527" spans="1:126" ht="8.2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</row>
    <row r="528" spans="1:126" ht="8.2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</row>
    <row r="529" spans="1:126" ht="8.2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</row>
    <row r="530" spans="1:126" ht="8.2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</row>
    <row r="531" spans="1:126" ht="8.2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</row>
    <row r="532" spans="1:126" ht="8.2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</row>
    <row r="533" spans="1:126" ht="8.2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</row>
    <row r="534" spans="1:126" ht="8.2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</row>
    <row r="535" spans="1:126" ht="8.2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</row>
    <row r="536" spans="1:126" ht="8.2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</row>
    <row r="537" spans="1:126" ht="8.2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</row>
    <row r="538" spans="1:126" ht="8.2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</row>
    <row r="539" spans="1:126" ht="8.2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</row>
    <row r="540" spans="1:126" ht="8.2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</row>
    <row r="541" spans="1:126" ht="8.2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</row>
    <row r="542" spans="1:126" ht="8.2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</row>
    <row r="543" spans="1:126" ht="8.2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</row>
    <row r="544" spans="1:126" ht="8.2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</row>
    <row r="545" spans="1:126" ht="8.2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</row>
    <row r="546" spans="1:126" ht="8.2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</row>
    <row r="547" spans="1:126" ht="8.2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</row>
    <row r="548" spans="1:126" ht="8.2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</row>
    <row r="549" spans="1:126" ht="8.2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</row>
    <row r="550" spans="1:126" ht="8.2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</row>
    <row r="551" spans="1:126" ht="8.2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</row>
    <row r="552" spans="1:126" ht="8.2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</row>
    <row r="553" spans="1:126" ht="8.2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</row>
    <row r="554" spans="1:126" ht="8.2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</row>
    <row r="555" spans="1:126" ht="8.2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</row>
    <row r="556" spans="1:126" ht="8.2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</row>
    <row r="557" spans="1:126" ht="8.2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</row>
    <row r="558" spans="1:126" ht="8.2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</row>
    <row r="559" spans="1:126" ht="8.2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</row>
    <row r="560" spans="1:126" ht="8.2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</row>
    <row r="561" spans="1:126" ht="8.2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</row>
    <row r="562" spans="1:126" ht="8.2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</row>
    <row r="563" spans="1:126" ht="8.2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</row>
    <row r="564" spans="1:126" ht="8.2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</row>
    <row r="565" spans="1:126" ht="8.2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</row>
    <row r="566" spans="1:126" ht="8.2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</row>
    <row r="567" spans="1:126" ht="8.2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</row>
    <row r="568" spans="1:126" ht="8.2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</row>
    <row r="569" spans="1:126" ht="8.2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</row>
    <row r="570" spans="1:126" ht="8.2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</row>
    <row r="571" spans="1:126" ht="8.2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</row>
    <row r="572" spans="1:126" ht="8.2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</row>
    <row r="573" spans="1:126" ht="8.2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</row>
    <row r="574" spans="1:126" ht="8.2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</row>
    <row r="575" spans="1:126" ht="8.2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</row>
    <row r="576" spans="1:126" ht="8.2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</row>
    <row r="577" spans="1:126" ht="8.2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</row>
    <row r="578" spans="1:126" ht="8.2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</row>
    <row r="579" spans="1:126" ht="8.2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</row>
    <row r="580" spans="1:126" ht="8.2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</row>
    <row r="581" spans="1:126" ht="8.2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</row>
    <row r="582" spans="1:126" ht="8.2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</row>
    <row r="583" spans="1:126" ht="8.2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</row>
    <row r="584" spans="1:126" ht="8.2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</row>
    <row r="585" spans="1:126" ht="8.2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</row>
    <row r="586" spans="1:126" ht="8.2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</row>
    <row r="587" spans="1:126" ht="8.2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</row>
    <row r="588" spans="1:126" ht="8.2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</row>
    <row r="589" spans="1:126" ht="8.2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</row>
    <row r="590" spans="1:126" ht="8.2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</row>
    <row r="591" spans="1:126" ht="8.2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</row>
    <row r="592" spans="1:126" ht="8.2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</row>
    <row r="593" spans="1:126" ht="8.2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</row>
    <row r="594" spans="1:126" ht="8.2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</row>
    <row r="595" spans="1:126" ht="8.2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</row>
    <row r="596" spans="1:126" ht="8.2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</row>
    <row r="597" spans="1:126" ht="8.2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</row>
    <row r="598" spans="1:126" ht="8.2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</row>
    <row r="599" spans="1:126" ht="8.2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</row>
    <row r="600" spans="1:126" ht="8.2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</row>
    <row r="601" spans="1:126" ht="8.2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</row>
    <row r="602" spans="1:126" ht="8.2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</row>
    <row r="603" spans="1:126" ht="8.2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</row>
    <row r="604" spans="1:126" ht="8.2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</row>
    <row r="605" spans="1:126" ht="8.2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</row>
    <row r="606" spans="1:126" ht="8.25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</row>
    <row r="607" spans="1:126" ht="8.25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</row>
    <row r="608" spans="1:126" ht="8.2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</row>
    <row r="609" spans="1:126" ht="8.2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</row>
    <row r="610" spans="1:126" ht="8.2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</row>
    <row r="611" spans="1:126" ht="8.2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</row>
    <row r="612" spans="1:126" ht="8.25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</row>
    <row r="613" spans="1:126" ht="8.25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</row>
    <row r="614" spans="1:126" ht="8.25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</row>
    <row r="615" spans="1:126" ht="8.2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</row>
    <row r="616" spans="1:126" ht="8.25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</row>
    <row r="617" spans="1:126" ht="8.25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</row>
    <row r="618" spans="1:126" ht="8.25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</row>
    <row r="619" spans="1:126" ht="8.25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</row>
    <row r="620" spans="1:126" ht="8.2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</row>
    <row r="621" spans="1:126" ht="8.25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</row>
    <row r="622" spans="1:126" ht="8.25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</row>
    <row r="623" spans="1:126" ht="8.25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</row>
    <row r="624" spans="1:126" ht="8.25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</row>
    <row r="625" spans="1:126" ht="8.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</row>
    <row r="626" spans="1:126" ht="8.25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</row>
    <row r="627" spans="1:126" ht="8.25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</row>
    <row r="628" spans="1:126" ht="8.25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</row>
    <row r="629" spans="1:126" ht="8.25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</row>
    <row r="630" spans="1:126" ht="8.25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</row>
    <row r="631" spans="1:126" ht="8.25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</row>
    <row r="632" spans="1:126" ht="8.2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</row>
    <row r="633" spans="1:126" ht="8.2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</row>
    <row r="634" spans="1:126" ht="8.2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</row>
    <row r="635" spans="1:126" ht="8.2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</row>
    <row r="636" spans="1:126" ht="8.2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</row>
    <row r="637" spans="1:126" ht="8.2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</row>
    <row r="638" spans="1:126" ht="8.2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</row>
    <row r="639" spans="1:126" ht="8.2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</row>
    <row r="640" spans="1:126" ht="8.2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</row>
    <row r="641" spans="1:126" ht="8.2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</row>
    <row r="642" spans="1:126" ht="8.2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</row>
    <row r="643" spans="1:126" ht="8.2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</row>
    <row r="644" spans="1:126" ht="8.2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</row>
    <row r="645" spans="1:126" ht="8.2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</row>
    <row r="646" spans="1:126" ht="8.2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</row>
    <row r="647" spans="1:126" ht="8.2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</row>
    <row r="648" spans="1:126" ht="8.2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</row>
    <row r="649" spans="1:126" ht="8.2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</row>
    <row r="650" spans="1:126" ht="8.2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</row>
    <row r="651" spans="1:126" ht="8.2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</row>
    <row r="652" spans="1:126" ht="8.2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</row>
    <row r="653" spans="1:126" ht="8.2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</row>
    <row r="654" spans="1:126" ht="8.2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</row>
    <row r="655" spans="1:126" ht="8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</row>
    <row r="656" spans="1:126" ht="8.2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</row>
    <row r="657" spans="1:126" ht="8.2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</row>
    <row r="658" spans="1:126" ht="8.2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</row>
    <row r="659" spans="1:126" ht="8.2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</row>
    <row r="660" spans="1:126" ht="8.2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</row>
    <row r="661" spans="1:126" ht="8.2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</row>
    <row r="662" spans="1:126" ht="8.2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</row>
    <row r="663" spans="1:126" ht="8.2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</row>
    <row r="664" spans="1:126" ht="8.2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</row>
    <row r="665" spans="1:126" ht="8.2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</row>
    <row r="666" spans="1:126" ht="8.2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</row>
    <row r="667" spans="1:126" ht="8.2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</row>
    <row r="668" spans="1:126" ht="8.2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</row>
    <row r="669" spans="1:126" ht="8.2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</row>
    <row r="670" spans="1:126" ht="8.2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</row>
    <row r="671" spans="1:126" ht="8.2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</row>
    <row r="672" spans="1:126" ht="8.2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</row>
    <row r="673" spans="1:126" ht="8.2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</row>
    <row r="674" spans="1:126" ht="8.2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</row>
    <row r="675" spans="1:126" ht="8.2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</row>
    <row r="676" spans="1:126" ht="8.2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</row>
    <row r="677" spans="1:126" ht="8.2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</row>
    <row r="678" spans="1:126" ht="8.2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</row>
    <row r="679" spans="1:126" ht="8.2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</row>
    <row r="680" spans="1:126" ht="8.2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</row>
    <row r="681" spans="1:126" ht="8.2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</row>
    <row r="682" spans="1:126" ht="8.2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</row>
    <row r="683" spans="1:126" ht="8.2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</row>
    <row r="684" spans="1:126" ht="8.2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</row>
    <row r="685" spans="1:126" ht="8.2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</row>
    <row r="686" spans="1:126" ht="8.2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</row>
    <row r="687" spans="1:126" ht="8.2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</row>
    <row r="688" spans="1:126" ht="8.2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</row>
    <row r="689" spans="1:126" ht="8.2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  <c r="CX689" s="55"/>
      <c r="CY689" s="55"/>
      <c r="CZ689" s="55"/>
      <c r="DA689" s="55"/>
      <c r="DB689" s="55"/>
      <c r="DC689" s="55"/>
      <c r="DD689" s="55"/>
      <c r="DE689" s="55"/>
      <c r="DF689" s="55"/>
      <c r="DG689" s="55"/>
      <c r="DH689" s="55"/>
      <c r="DI689" s="55"/>
      <c r="DJ689" s="55"/>
      <c r="DK689" s="55"/>
      <c r="DL689" s="55"/>
      <c r="DM689" s="55"/>
      <c r="DN689" s="55"/>
      <c r="DO689" s="55"/>
      <c r="DP689" s="55"/>
      <c r="DQ689" s="55"/>
      <c r="DR689" s="55"/>
      <c r="DS689" s="55"/>
      <c r="DT689" s="55"/>
      <c r="DU689" s="55"/>
      <c r="DV689" s="55"/>
    </row>
    <row r="690" spans="1:126" ht="8.2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  <c r="CH690" s="55"/>
      <c r="CI690" s="55"/>
      <c r="CJ690" s="55"/>
      <c r="CK690" s="55"/>
      <c r="CL690" s="55"/>
      <c r="CM690" s="55"/>
      <c r="CN690" s="55"/>
      <c r="CO690" s="55"/>
      <c r="CP690" s="55"/>
      <c r="CQ690" s="55"/>
      <c r="CR690" s="55"/>
      <c r="CS690" s="55"/>
      <c r="CT690" s="55"/>
      <c r="CU690" s="55"/>
      <c r="CV690" s="55"/>
      <c r="CW690" s="55"/>
      <c r="CX690" s="55"/>
      <c r="CY690" s="55"/>
      <c r="CZ690" s="55"/>
      <c r="DA690" s="55"/>
      <c r="DB690" s="55"/>
      <c r="DC690" s="55"/>
      <c r="DD690" s="55"/>
      <c r="DE690" s="55"/>
      <c r="DF690" s="55"/>
      <c r="DG690" s="55"/>
      <c r="DH690" s="55"/>
      <c r="DI690" s="55"/>
      <c r="DJ690" s="55"/>
      <c r="DK690" s="55"/>
      <c r="DL690" s="55"/>
      <c r="DM690" s="55"/>
      <c r="DN690" s="55"/>
      <c r="DO690" s="55"/>
      <c r="DP690" s="55"/>
      <c r="DQ690" s="55"/>
      <c r="DR690" s="55"/>
      <c r="DS690" s="55"/>
      <c r="DT690" s="55"/>
      <c r="DU690" s="55"/>
      <c r="DV690" s="55"/>
    </row>
    <row r="691" spans="1:126" ht="8.2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  <c r="CH691" s="55"/>
      <c r="CI691" s="55"/>
      <c r="CJ691" s="55"/>
      <c r="CK691" s="55"/>
      <c r="CL691" s="55"/>
      <c r="CM691" s="55"/>
      <c r="CN691" s="55"/>
      <c r="CO691" s="55"/>
      <c r="CP691" s="55"/>
      <c r="CQ691" s="55"/>
      <c r="CR691" s="55"/>
      <c r="CS691" s="55"/>
      <c r="CT691" s="55"/>
      <c r="CU691" s="55"/>
      <c r="CV691" s="55"/>
      <c r="CW691" s="55"/>
      <c r="CX691" s="55"/>
      <c r="CY691" s="55"/>
      <c r="CZ691" s="55"/>
      <c r="DA691" s="55"/>
      <c r="DB691" s="55"/>
      <c r="DC691" s="55"/>
      <c r="DD691" s="55"/>
      <c r="DE691" s="55"/>
      <c r="DF691" s="55"/>
      <c r="DG691" s="55"/>
      <c r="DH691" s="55"/>
      <c r="DI691" s="55"/>
      <c r="DJ691" s="55"/>
      <c r="DK691" s="55"/>
      <c r="DL691" s="55"/>
      <c r="DM691" s="55"/>
      <c r="DN691" s="55"/>
      <c r="DO691" s="55"/>
      <c r="DP691" s="55"/>
      <c r="DQ691" s="55"/>
      <c r="DR691" s="55"/>
      <c r="DS691" s="55"/>
      <c r="DT691" s="55"/>
      <c r="DU691" s="55"/>
      <c r="DV691" s="55"/>
    </row>
    <row r="692" spans="1:126" ht="8.2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  <c r="CX692" s="55"/>
      <c r="CY692" s="55"/>
      <c r="CZ692" s="55"/>
      <c r="DA692" s="55"/>
      <c r="DB692" s="55"/>
      <c r="DC692" s="55"/>
      <c r="DD692" s="55"/>
      <c r="DE692" s="55"/>
      <c r="DF692" s="55"/>
      <c r="DG692" s="55"/>
      <c r="DH692" s="55"/>
      <c r="DI692" s="55"/>
      <c r="DJ692" s="55"/>
      <c r="DK692" s="55"/>
      <c r="DL692" s="55"/>
      <c r="DM692" s="55"/>
      <c r="DN692" s="55"/>
      <c r="DO692" s="55"/>
      <c r="DP692" s="55"/>
      <c r="DQ692" s="55"/>
      <c r="DR692" s="55"/>
      <c r="DS692" s="55"/>
      <c r="DT692" s="55"/>
      <c r="DU692" s="55"/>
      <c r="DV692" s="55"/>
    </row>
    <row r="693" spans="1:126" ht="8.2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  <c r="CX693" s="55"/>
      <c r="CY693" s="55"/>
      <c r="CZ693" s="55"/>
      <c r="DA693" s="55"/>
      <c r="DB693" s="55"/>
      <c r="DC693" s="55"/>
      <c r="DD693" s="55"/>
      <c r="DE693" s="55"/>
      <c r="DF693" s="55"/>
      <c r="DG693" s="55"/>
      <c r="DH693" s="55"/>
      <c r="DI693" s="55"/>
      <c r="DJ693" s="55"/>
      <c r="DK693" s="55"/>
      <c r="DL693" s="55"/>
      <c r="DM693" s="55"/>
      <c r="DN693" s="55"/>
      <c r="DO693" s="55"/>
      <c r="DP693" s="55"/>
      <c r="DQ693" s="55"/>
      <c r="DR693" s="55"/>
      <c r="DS693" s="55"/>
      <c r="DT693" s="55"/>
      <c r="DU693" s="55"/>
      <c r="DV693" s="55"/>
    </row>
    <row r="694" spans="1:126" ht="8.2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</row>
    <row r="695" spans="1:126" ht="8.2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</row>
    <row r="696" spans="1:126" ht="8.2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</row>
    <row r="697" spans="1:126" ht="8.2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</row>
    <row r="698" spans="1:126" ht="8.2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</row>
    <row r="699" spans="1:126" ht="8.2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</row>
    <row r="700" spans="1:126" ht="8.2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</row>
    <row r="701" spans="1:126" ht="8.2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</row>
    <row r="702" spans="1:126" ht="8.2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</row>
    <row r="703" spans="1:126" ht="8.2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</row>
    <row r="704" spans="1:126" ht="8.2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</row>
    <row r="705" spans="1:126" ht="8.2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</row>
    <row r="706" spans="1:126" ht="8.2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</row>
    <row r="707" spans="1:126" ht="8.2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</row>
    <row r="708" spans="1:126" ht="8.2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</row>
    <row r="709" spans="1:126" ht="8.25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</row>
    <row r="710" spans="1:126" ht="8.25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</row>
    <row r="711" spans="1:126" ht="8.25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</row>
    <row r="712" spans="1:126" ht="8.25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</row>
    <row r="713" spans="1:126" ht="8.25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</row>
    <row r="714" spans="1:126" ht="8.25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</row>
    <row r="715" spans="1:126" ht="8.2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</row>
    <row r="716" spans="1:126" ht="8.25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</row>
    <row r="717" spans="1:126" ht="8.25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</row>
    <row r="718" spans="1:126" ht="8.25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</row>
    <row r="719" spans="1:126" ht="8.25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</row>
    <row r="720" spans="1:126" ht="8.25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</row>
    <row r="721" spans="1:126" ht="8.25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  <c r="CH721" s="55"/>
      <c r="CI721" s="55"/>
      <c r="CJ721" s="55"/>
      <c r="CK721" s="55"/>
      <c r="CL721" s="55"/>
      <c r="CM721" s="55"/>
      <c r="CN721" s="55"/>
      <c r="CO721" s="55"/>
      <c r="CP721" s="55"/>
      <c r="CQ721" s="55"/>
      <c r="CR721" s="55"/>
      <c r="CS721" s="55"/>
      <c r="CT721" s="55"/>
      <c r="CU721" s="55"/>
      <c r="CV721" s="55"/>
      <c r="CW721" s="55"/>
      <c r="CX721" s="55"/>
      <c r="CY721" s="55"/>
      <c r="CZ721" s="55"/>
      <c r="DA721" s="55"/>
      <c r="DB721" s="55"/>
      <c r="DC721" s="55"/>
      <c r="DD721" s="55"/>
      <c r="DE721" s="55"/>
      <c r="DF721" s="55"/>
      <c r="DG721" s="55"/>
      <c r="DH721" s="55"/>
      <c r="DI721" s="55"/>
      <c r="DJ721" s="55"/>
      <c r="DK721" s="55"/>
      <c r="DL721" s="55"/>
      <c r="DM721" s="55"/>
      <c r="DN721" s="55"/>
      <c r="DO721" s="55"/>
      <c r="DP721" s="55"/>
      <c r="DQ721" s="55"/>
      <c r="DR721" s="55"/>
      <c r="DS721" s="55"/>
      <c r="DT721" s="55"/>
      <c r="DU721" s="55"/>
      <c r="DV721" s="55"/>
    </row>
    <row r="722" spans="1:126" ht="8.25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5"/>
      <c r="BQ722" s="55"/>
      <c r="BR722" s="55"/>
      <c r="BS722" s="55"/>
      <c r="BT722" s="55"/>
      <c r="BU722" s="55"/>
      <c r="BV722" s="55"/>
      <c r="BW722" s="55"/>
      <c r="BX722" s="55"/>
      <c r="BY722" s="55"/>
      <c r="BZ722" s="55"/>
      <c r="CA722" s="55"/>
      <c r="CB722" s="55"/>
      <c r="CC722" s="55"/>
      <c r="CD722" s="55"/>
      <c r="CE722" s="55"/>
      <c r="CF722" s="55"/>
      <c r="CG722" s="55"/>
      <c r="CH722" s="55"/>
      <c r="CI722" s="55"/>
      <c r="CJ722" s="55"/>
      <c r="CK722" s="55"/>
      <c r="CL722" s="55"/>
      <c r="CM722" s="55"/>
      <c r="CN722" s="55"/>
      <c r="CO722" s="55"/>
      <c r="CP722" s="55"/>
      <c r="CQ722" s="55"/>
      <c r="CR722" s="55"/>
      <c r="CS722" s="55"/>
      <c r="CT722" s="55"/>
      <c r="CU722" s="55"/>
      <c r="CV722" s="55"/>
      <c r="CW722" s="55"/>
      <c r="CX722" s="55"/>
      <c r="CY722" s="55"/>
      <c r="CZ722" s="55"/>
      <c r="DA722" s="55"/>
      <c r="DB722" s="55"/>
      <c r="DC722" s="55"/>
      <c r="DD722" s="55"/>
      <c r="DE722" s="55"/>
      <c r="DF722" s="55"/>
      <c r="DG722" s="55"/>
      <c r="DH722" s="55"/>
      <c r="DI722" s="55"/>
      <c r="DJ722" s="55"/>
      <c r="DK722" s="55"/>
      <c r="DL722" s="55"/>
      <c r="DM722" s="55"/>
      <c r="DN722" s="55"/>
      <c r="DO722" s="55"/>
      <c r="DP722" s="55"/>
      <c r="DQ722" s="55"/>
      <c r="DR722" s="55"/>
      <c r="DS722" s="55"/>
      <c r="DT722" s="55"/>
      <c r="DU722" s="55"/>
      <c r="DV722" s="55"/>
    </row>
    <row r="723" spans="1:126" ht="8.25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  <c r="CH723" s="55"/>
      <c r="CI723" s="55"/>
      <c r="CJ723" s="55"/>
      <c r="CK723" s="55"/>
      <c r="CL723" s="55"/>
      <c r="CM723" s="55"/>
      <c r="CN723" s="55"/>
      <c r="CO723" s="55"/>
      <c r="CP723" s="55"/>
      <c r="CQ723" s="55"/>
      <c r="CR723" s="55"/>
      <c r="CS723" s="55"/>
      <c r="CT723" s="55"/>
      <c r="CU723" s="55"/>
      <c r="CV723" s="55"/>
      <c r="CW723" s="55"/>
      <c r="CX723" s="55"/>
      <c r="CY723" s="55"/>
      <c r="CZ723" s="55"/>
      <c r="DA723" s="55"/>
      <c r="DB723" s="55"/>
      <c r="DC723" s="55"/>
      <c r="DD723" s="55"/>
      <c r="DE723" s="55"/>
      <c r="DF723" s="55"/>
      <c r="DG723" s="55"/>
      <c r="DH723" s="55"/>
      <c r="DI723" s="55"/>
      <c r="DJ723" s="55"/>
      <c r="DK723" s="55"/>
      <c r="DL723" s="55"/>
      <c r="DM723" s="55"/>
      <c r="DN723" s="55"/>
      <c r="DO723" s="55"/>
      <c r="DP723" s="55"/>
      <c r="DQ723" s="55"/>
      <c r="DR723" s="55"/>
      <c r="DS723" s="55"/>
      <c r="DT723" s="55"/>
      <c r="DU723" s="55"/>
      <c r="DV723" s="55"/>
    </row>
    <row r="724" spans="1:126" ht="8.25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  <c r="CX724" s="55"/>
      <c r="CY724" s="55"/>
      <c r="CZ724" s="55"/>
      <c r="DA724" s="55"/>
      <c r="DB724" s="55"/>
      <c r="DC724" s="55"/>
      <c r="DD724" s="55"/>
      <c r="DE724" s="55"/>
      <c r="DF724" s="55"/>
      <c r="DG724" s="55"/>
      <c r="DH724" s="55"/>
      <c r="DI724" s="55"/>
      <c r="DJ724" s="55"/>
      <c r="DK724" s="55"/>
      <c r="DL724" s="55"/>
      <c r="DM724" s="55"/>
      <c r="DN724" s="55"/>
      <c r="DO724" s="55"/>
      <c r="DP724" s="55"/>
      <c r="DQ724" s="55"/>
      <c r="DR724" s="55"/>
      <c r="DS724" s="55"/>
      <c r="DT724" s="55"/>
      <c r="DU724" s="55"/>
      <c r="DV724" s="55"/>
    </row>
    <row r="725" spans="1:126" ht="8.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  <c r="CH725" s="55"/>
      <c r="CI725" s="55"/>
      <c r="CJ725" s="55"/>
      <c r="CK725" s="55"/>
      <c r="CL725" s="55"/>
      <c r="CM725" s="55"/>
      <c r="CN725" s="55"/>
      <c r="CO725" s="55"/>
      <c r="CP725" s="55"/>
      <c r="CQ725" s="55"/>
      <c r="CR725" s="55"/>
      <c r="CS725" s="55"/>
      <c r="CT725" s="55"/>
      <c r="CU725" s="55"/>
      <c r="CV725" s="55"/>
      <c r="CW725" s="55"/>
      <c r="CX725" s="55"/>
      <c r="CY725" s="55"/>
      <c r="CZ725" s="55"/>
      <c r="DA725" s="55"/>
      <c r="DB725" s="55"/>
      <c r="DC725" s="55"/>
      <c r="DD725" s="55"/>
      <c r="DE725" s="55"/>
      <c r="DF725" s="55"/>
      <c r="DG725" s="55"/>
      <c r="DH725" s="55"/>
      <c r="DI725" s="55"/>
      <c r="DJ725" s="55"/>
      <c r="DK725" s="55"/>
      <c r="DL725" s="55"/>
      <c r="DM725" s="55"/>
      <c r="DN725" s="55"/>
      <c r="DO725" s="55"/>
      <c r="DP725" s="55"/>
      <c r="DQ725" s="55"/>
      <c r="DR725" s="55"/>
      <c r="DS725" s="55"/>
      <c r="DT725" s="55"/>
      <c r="DU725" s="55"/>
      <c r="DV725" s="55"/>
    </row>
    <row r="726" spans="1:126" ht="8.25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  <c r="CH726" s="55"/>
      <c r="CI726" s="55"/>
      <c r="CJ726" s="55"/>
      <c r="CK726" s="55"/>
      <c r="CL726" s="55"/>
      <c r="CM726" s="55"/>
      <c r="CN726" s="55"/>
      <c r="CO726" s="55"/>
      <c r="CP726" s="55"/>
      <c r="CQ726" s="55"/>
      <c r="CR726" s="55"/>
      <c r="CS726" s="55"/>
      <c r="CT726" s="55"/>
      <c r="CU726" s="55"/>
      <c r="CV726" s="55"/>
      <c r="CW726" s="55"/>
      <c r="CX726" s="55"/>
      <c r="CY726" s="55"/>
      <c r="CZ726" s="55"/>
      <c r="DA726" s="55"/>
      <c r="DB726" s="55"/>
      <c r="DC726" s="55"/>
      <c r="DD726" s="55"/>
      <c r="DE726" s="55"/>
      <c r="DF726" s="55"/>
      <c r="DG726" s="55"/>
      <c r="DH726" s="55"/>
      <c r="DI726" s="55"/>
      <c r="DJ726" s="55"/>
      <c r="DK726" s="55"/>
      <c r="DL726" s="55"/>
      <c r="DM726" s="55"/>
      <c r="DN726" s="55"/>
      <c r="DO726" s="55"/>
      <c r="DP726" s="55"/>
      <c r="DQ726" s="55"/>
      <c r="DR726" s="55"/>
      <c r="DS726" s="55"/>
      <c r="DT726" s="55"/>
      <c r="DU726" s="55"/>
      <c r="DV726" s="55"/>
    </row>
    <row r="727" spans="1:126" ht="8.25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  <c r="CH727" s="55"/>
      <c r="CI727" s="55"/>
      <c r="CJ727" s="55"/>
      <c r="CK727" s="55"/>
      <c r="CL727" s="55"/>
      <c r="CM727" s="55"/>
      <c r="CN727" s="55"/>
      <c r="CO727" s="55"/>
      <c r="CP727" s="55"/>
      <c r="CQ727" s="55"/>
      <c r="CR727" s="55"/>
      <c r="CS727" s="55"/>
      <c r="CT727" s="55"/>
      <c r="CU727" s="55"/>
      <c r="CV727" s="55"/>
      <c r="CW727" s="55"/>
      <c r="CX727" s="55"/>
      <c r="CY727" s="55"/>
      <c r="CZ727" s="55"/>
      <c r="DA727" s="55"/>
      <c r="DB727" s="55"/>
      <c r="DC727" s="55"/>
      <c r="DD727" s="55"/>
      <c r="DE727" s="55"/>
      <c r="DF727" s="55"/>
      <c r="DG727" s="55"/>
      <c r="DH727" s="55"/>
      <c r="DI727" s="55"/>
      <c r="DJ727" s="55"/>
      <c r="DK727" s="55"/>
      <c r="DL727" s="55"/>
      <c r="DM727" s="55"/>
      <c r="DN727" s="55"/>
      <c r="DO727" s="55"/>
      <c r="DP727" s="55"/>
      <c r="DQ727" s="55"/>
      <c r="DR727" s="55"/>
      <c r="DS727" s="55"/>
      <c r="DT727" s="55"/>
      <c r="DU727" s="55"/>
      <c r="DV727" s="55"/>
    </row>
    <row r="728" spans="1:126" ht="8.25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  <c r="CX728" s="55"/>
      <c r="CY728" s="55"/>
      <c r="CZ728" s="55"/>
      <c r="DA728" s="55"/>
      <c r="DB728" s="55"/>
      <c r="DC728" s="55"/>
      <c r="DD728" s="55"/>
      <c r="DE728" s="55"/>
      <c r="DF728" s="55"/>
      <c r="DG728" s="55"/>
      <c r="DH728" s="55"/>
      <c r="DI728" s="55"/>
      <c r="DJ728" s="55"/>
      <c r="DK728" s="55"/>
      <c r="DL728" s="55"/>
      <c r="DM728" s="55"/>
      <c r="DN728" s="55"/>
      <c r="DO728" s="55"/>
      <c r="DP728" s="55"/>
      <c r="DQ728" s="55"/>
      <c r="DR728" s="55"/>
      <c r="DS728" s="55"/>
      <c r="DT728" s="55"/>
      <c r="DU728" s="55"/>
      <c r="DV728" s="55"/>
    </row>
    <row r="729" spans="1:126" ht="8.2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  <c r="CH729" s="55"/>
      <c r="CI729" s="55"/>
      <c r="CJ729" s="55"/>
      <c r="CK729" s="55"/>
      <c r="CL729" s="55"/>
      <c r="CM729" s="55"/>
      <c r="CN729" s="55"/>
      <c r="CO729" s="55"/>
      <c r="CP729" s="55"/>
      <c r="CQ729" s="55"/>
      <c r="CR729" s="55"/>
      <c r="CS729" s="55"/>
      <c r="CT729" s="55"/>
      <c r="CU729" s="55"/>
      <c r="CV729" s="55"/>
      <c r="CW729" s="55"/>
      <c r="CX729" s="55"/>
      <c r="CY729" s="55"/>
      <c r="CZ729" s="55"/>
      <c r="DA729" s="55"/>
      <c r="DB729" s="55"/>
      <c r="DC729" s="55"/>
      <c r="DD729" s="55"/>
      <c r="DE729" s="55"/>
      <c r="DF729" s="55"/>
      <c r="DG729" s="55"/>
      <c r="DH729" s="55"/>
      <c r="DI729" s="55"/>
      <c r="DJ729" s="55"/>
      <c r="DK729" s="55"/>
      <c r="DL729" s="55"/>
      <c r="DM729" s="55"/>
      <c r="DN729" s="55"/>
      <c r="DO729" s="55"/>
      <c r="DP729" s="55"/>
      <c r="DQ729" s="55"/>
      <c r="DR729" s="55"/>
      <c r="DS729" s="55"/>
      <c r="DT729" s="55"/>
      <c r="DU729" s="55"/>
      <c r="DV729" s="55"/>
    </row>
    <row r="730" spans="1:126" ht="8.2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  <c r="CH730" s="55"/>
      <c r="CI730" s="55"/>
      <c r="CJ730" s="55"/>
      <c r="CK730" s="55"/>
      <c r="CL730" s="55"/>
      <c r="CM730" s="55"/>
      <c r="CN730" s="55"/>
      <c r="CO730" s="55"/>
      <c r="CP730" s="55"/>
      <c r="CQ730" s="55"/>
      <c r="CR730" s="55"/>
      <c r="CS730" s="55"/>
      <c r="CT730" s="55"/>
      <c r="CU730" s="55"/>
      <c r="CV730" s="55"/>
      <c r="CW730" s="55"/>
      <c r="CX730" s="55"/>
      <c r="CY730" s="55"/>
      <c r="CZ730" s="55"/>
      <c r="DA730" s="55"/>
      <c r="DB730" s="55"/>
      <c r="DC730" s="55"/>
      <c r="DD730" s="55"/>
      <c r="DE730" s="55"/>
      <c r="DF730" s="55"/>
      <c r="DG730" s="55"/>
      <c r="DH730" s="55"/>
      <c r="DI730" s="55"/>
      <c r="DJ730" s="55"/>
      <c r="DK730" s="55"/>
      <c r="DL730" s="55"/>
      <c r="DM730" s="55"/>
      <c r="DN730" s="55"/>
      <c r="DO730" s="55"/>
      <c r="DP730" s="55"/>
      <c r="DQ730" s="55"/>
      <c r="DR730" s="55"/>
      <c r="DS730" s="55"/>
      <c r="DT730" s="55"/>
      <c r="DU730" s="55"/>
      <c r="DV730" s="55"/>
    </row>
    <row r="731" spans="1:126" ht="8.2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55"/>
      <c r="BX731" s="55"/>
      <c r="BY731" s="55"/>
      <c r="BZ731" s="55"/>
      <c r="CA731" s="55"/>
      <c r="CB731" s="55"/>
      <c r="CC731" s="55"/>
      <c r="CD731" s="55"/>
      <c r="CE731" s="55"/>
      <c r="CF731" s="55"/>
      <c r="CG731" s="55"/>
      <c r="CH731" s="55"/>
      <c r="CI731" s="55"/>
      <c r="CJ731" s="55"/>
      <c r="CK731" s="55"/>
      <c r="CL731" s="55"/>
      <c r="CM731" s="55"/>
      <c r="CN731" s="55"/>
      <c r="CO731" s="55"/>
      <c r="CP731" s="55"/>
      <c r="CQ731" s="55"/>
      <c r="CR731" s="55"/>
      <c r="CS731" s="55"/>
      <c r="CT731" s="55"/>
      <c r="CU731" s="55"/>
      <c r="CV731" s="55"/>
      <c r="CW731" s="55"/>
      <c r="CX731" s="55"/>
      <c r="CY731" s="55"/>
      <c r="CZ731" s="55"/>
      <c r="DA731" s="55"/>
      <c r="DB731" s="55"/>
      <c r="DC731" s="55"/>
      <c r="DD731" s="55"/>
      <c r="DE731" s="55"/>
      <c r="DF731" s="55"/>
      <c r="DG731" s="55"/>
      <c r="DH731" s="55"/>
      <c r="DI731" s="55"/>
      <c r="DJ731" s="55"/>
      <c r="DK731" s="55"/>
      <c r="DL731" s="55"/>
      <c r="DM731" s="55"/>
      <c r="DN731" s="55"/>
      <c r="DO731" s="55"/>
      <c r="DP731" s="55"/>
      <c r="DQ731" s="55"/>
      <c r="DR731" s="55"/>
      <c r="DS731" s="55"/>
      <c r="DT731" s="55"/>
      <c r="DU731" s="55"/>
      <c r="DV731" s="55"/>
    </row>
    <row r="732" spans="1:126" ht="8.2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  <c r="CH732" s="55"/>
      <c r="CI732" s="55"/>
      <c r="CJ732" s="55"/>
      <c r="CK732" s="55"/>
      <c r="CL732" s="55"/>
      <c r="CM732" s="55"/>
      <c r="CN732" s="55"/>
      <c r="CO732" s="55"/>
      <c r="CP732" s="55"/>
      <c r="CQ732" s="55"/>
      <c r="CR732" s="55"/>
      <c r="CS732" s="55"/>
      <c r="CT732" s="55"/>
      <c r="CU732" s="55"/>
      <c r="CV732" s="55"/>
      <c r="CW732" s="55"/>
      <c r="CX732" s="55"/>
      <c r="CY732" s="55"/>
      <c r="CZ732" s="55"/>
      <c r="DA732" s="55"/>
      <c r="DB732" s="55"/>
      <c r="DC732" s="55"/>
      <c r="DD732" s="55"/>
      <c r="DE732" s="55"/>
      <c r="DF732" s="55"/>
      <c r="DG732" s="55"/>
      <c r="DH732" s="55"/>
      <c r="DI732" s="55"/>
      <c r="DJ732" s="55"/>
      <c r="DK732" s="55"/>
      <c r="DL732" s="55"/>
      <c r="DM732" s="55"/>
      <c r="DN732" s="55"/>
      <c r="DO732" s="55"/>
      <c r="DP732" s="55"/>
      <c r="DQ732" s="55"/>
      <c r="DR732" s="55"/>
      <c r="DS732" s="55"/>
      <c r="DT732" s="55"/>
      <c r="DU732" s="55"/>
      <c r="DV732" s="55"/>
    </row>
    <row r="733" spans="1:126" ht="8.25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  <c r="CX733" s="55"/>
      <c r="CY733" s="55"/>
      <c r="CZ733" s="55"/>
      <c r="DA733" s="55"/>
      <c r="DB733" s="55"/>
      <c r="DC733" s="55"/>
      <c r="DD733" s="55"/>
      <c r="DE733" s="55"/>
      <c r="DF733" s="55"/>
      <c r="DG733" s="55"/>
      <c r="DH733" s="55"/>
      <c r="DI733" s="55"/>
      <c r="DJ733" s="55"/>
      <c r="DK733" s="55"/>
      <c r="DL733" s="55"/>
      <c r="DM733" s="55"/>
      <c r="DN733" s="55"/>
      <c r="DO733" s="55"/>
      <c r="DP733" s="55"/>
      <c r="DQ733" s="55"/>
      <c r="DR733" s="55"/>
      <c r="DS733" s="55"/>
      <c r="DT733" s="55"/>
      <c r="DU733" s="55"/>
      <c r="DV733" s="55"/>
    </row>
    <row r="734" spans="1:126" ht="8.25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</row>
    <row r="735" spans="1:126" ht="8.2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</row>
    <row r="736" spans="1:126" ht="8.2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</row>
    <row r="737" spans="1:126" ht="8.25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</row>
    <row r="738" spans="1:126" ht="8.25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  <c r="CX738" s="55"/>
      <c r="CY738" s="55"/>
      <c r="CZ738" s="55"/>
      <c r="DA738" s="55"/>
      <c r="DB738" s="55"/>
      <c r="DC738" s="55"/>
      <c r="DD738" s="55"/>
      <c r="DE738" s="55"/>
      <c r="DF738" s="55"/>
      <c r="DG738" s="55"/>
      <c r="DH738" s="55"/>
      <c r="DI738" s="55"/>
      <c r="DJ738" s="55"/>
      <c r="DK738" s="55"/>
      <c r="DL738" s="55"/>
      <c r="DM738" s="55"/>
      <c r="DN738" s="55"/>
      <c r="DO738" s="55"/>
      <c r="DP738" s="55"/>
      <c r="DQ738" s="55"/>
      <c r="DR738" s="55"/>
      <c r="DS738" s="55"/>
      <c r="DT738" s="55"/>
      <c r="DU738" s="55"/>
      <c r="DV738" s="55"/>
    </row>
    <row r="739" spans="1:126" ht="8.25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  <c r="CX739" s="55"/>
      <c r="CY739" s="55"/>
      <c r="CZ739" s="55"/>
      <c r="DA739" s="55"/>
      <c r="DB739" s="55"/>
      <c r="DC739" s="55"/>
      <c r="DD739" s="55"/>
      <c r="DE739" s="55"/>
      <c r="DF739" s="55"/>
      <c r="DG739" s="55"/>
      <c r="DH739" s="55"/>
      <c r="DI739" s="55"/>
      <c r="DJ739" s="55"/>
      <c r="DK739" s="55"/>
      <c r="DL739" s="55"/>
      <c r="DM739" s="55"/>
      <c r="DN739" s="55"/>
      <c r="DO739" s="55"/>
      <c r="DP739" s="55"/>
      <c r="DQ739" s="55"/>
      <c r="DR739" s="55"/>
      <c r="DS739" s="55"/>
      <c r="DT739" s="55"/>
      <c r="DU739" s="55"/>
      <c r="DV739" s="55"/>
    </row>
    <row r="740" spans="1:126" ht="8.25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  <c r="CX740" s="55"/>
      <c r="CY740" s="55"/>
      <c r="CZ740" s="55"/>
      <c r="DA740" s="55"/>
      <c r="DB740" s="55"/>
      <c r="DC740" s="55"/>
      <c r="DD740" s="55"/>
      <c r="DE740" s="55"/>
      <c r="DF740" s="55"/>
      <c r="DG740" s="55"/>
      <c r="DH740" s="55"/>
      <c r="DI740" s="55"/>
      <c r="DJ740" s="55"/>
      <c r="DK740" s="55"/>
      <c r="DL740" s="55"/>
      <c r="DM740" s="55"/>
      <c r="DN740" s="55"/>
      <c r="DO740" s="55"/>
      <c r="DP740" s="55"/>
      <c r="DQ740" s="55"/>
      <c r="DR740" s="55"/>
      <c r="DS740" s="55"/>
      <c r="DT740" s="55"/>
      <c r="DU740" s="55"/>
      <c r="DV740" s="55"/>
    </row>
    <row r="741" spans="1:126" ht="8.25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5"/>
      <c r="BQ741" s="55"/>
      <c r="BR741" s="55"/>
      <c r="BS741" s="55"/>
      <c r="BT741" s="55"/>
      <c r="BU741" s="55"/>
      <c r="BV741" s="55"/>
      <c r="BW741" s="55"/>
      <c r="BX741" s="55"/>
      <c r="BY741" s="55"/>
      <c r="BZ741" s="55"/>
      <c r="CA741" s="55"/>
      <c r="CB741" s="55"/>
      <c r="CC741" s="55"/>
      <c r="CD741" s="55"/>
      <c r="CE741" s="55"/>
      <c r="CF741" s="55"/>
      <c r="CG741" s="55"/>
      <c r="CH741" s="55"/>
      <c r="CI741" s="55"/>
      <c r="CJ741" s="55"/>
      <c r="CK741" s="55"/>
      <c r="CL741" s="55"/>
      <c r="CM741" s="55"/>
      <c r="CN741" s="55"/>
      <c r="CO741" s="55"/>
      <c r="CP741" s="55"/>
      <c r="CQ741" s="55"/>
      <c r="CR741" s="55"/>
      <c r="CS741" s="55"/>
      <c r="CT741" s="55"/>
      <c r="CU741" s="55"/>
      <c r="CV741" s="55"/>
      <c r="CW741" s="55"/>
      <c r="CX741" s="55"/>
      <c r="CY741" s="55"/>
      <c r="CZ741" s="55"/>
      <c r="DA741" s="55"/>
      <c r="DB741" s="55"/>
      <c r="DC741" s="55"/>
      <c r="DD741" s="55"/>
      <c r="DE741" s="55"/>
      <c r="DF741" s="55"/>
      <c r="DG741" s="55"/>
      <c r="DH741" s="55"/>
      <c r="DI741" s="55"/>
      <c r="DJ741" s="55"/>
      <c r="DK741" s="55"/>
      <c r="DL741" s="55"/>
      <c r="DM741" s="55"/>
      <c r="DN741" s="55"/>
      <c r="DO741" s="55"/>
      <c r="DP741" s="55"/>
      <c r="DQ741" s="55"/>
      <c r="DR741" s="55"/>
      <c r="DS741" s="55"/>
      <c r="DT741" s="55"/>
      <c r="DU741" s="55"/>
      <c r="DV741" s="55"/>
    </row>
    <row r="742" spans="1:126" ht="8.25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  <c r="CH742" s="55"/>
      <c r="CI742" s="55"/>
      <c r="CJ742" s="55"/>
      <c r="CK742" s="55"/>
      <c r="CL742" s="55"/>
      <c r="CM742" s="55"/>
      <c r="CN742" s="55"/>
      <c r="CO742" s="55"/>
      <c r="CP742" s="55"/>
      <c r="CQ742" s="55"/>
      <c r="CR742" s="55"/>
      <c r="CS742" s="55"/>
      <c r="CT742" s="55"/>
      <c r="CU742" s="55"/>
      <c r="CV742" s="55"/>
      <c r="CW742" s="55"/>
      <c r="CX742" s="55"/>
      <c r="CY742" s="55"/>
      <c r="CZ742" s="55"/>
      <c r="DA742" s="55"/>
      <c r="DB742" s="55"/>
      <c r="DC742" s="55"/>
      <c r="DD742" s="55"/>
      <c r="DE742" s="55"/>
      <c r="DF742" s="55"/>
      <c r="DG742" s="55"/>
      <c r="DH742" s="55"/>
      <c r="DI742" s="55"/>
      <c r="DJ742" s="55"/>
      <c r="DK742" s="55"/>
      <c r="DL742" s="55"/>
      <c r="DM742" s="55"/>
      <c r="DN742" s="55"/>
      <c r="DO742" s="55"/>
      <c r="DP742" s="55"/>
      <c r="DQ742" s="55"/>
      <c r="DR742" s="55"/>
      <c r="DS742" s="55"/>
      <c r="DT742" s="55"/>
      <c r="DU742" s="55"/>
      <c r="DV742" s="55"/>
    </row>
    <row r="743" spans="1:126" ht="8.25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  <c r="CH743" s="55"/>
      <c r="CI743" s="55"/>
      <c r="CJ743" s="55"/>
      <c r="CK743" s="55"/>
      <c r="CL743" s="55"/>
      <c r="CM743" s="55"/>
      <c r="CN743" s="55"/>
      <c r="CO743" s="55"/>
      <c r="CP743" s="55"/>
      <c r="CQ743" s="55"/>
      <c r="CR743" s="55"/>
      <c r="CS743" s="55"/>
      <c r="CT743" s="55"/>
      <c r="CU743" s="55"/>
      <c r="CV743" s="55"/>
      <c r="CW743" s="55"/>
      <c r="CX743" s="55"/>
      <c r="CY743" s="55"/>
      <c r="CZ743" s="55"/>
      <c r="DA743" s="55"/>
      <c r="DB743" s="55"/>
      <c r="DC743" s="55"/>
      <c r="DD743" s="55"/>
      <c r="DE743" s="55"/>
      <c r="DF743" s="55"/>
      <c r="DG743" s="55"/>
      <c r="DH743" s="55"/>
      <c r="DI743" s="55"/>
      <c r="DJ743" s="55"/>
      <c r="DK743" s="55"/>
      <c r="DL743" s="55"/>
      <c r="DM743" s="55"/>
      <c r="DN743" s="55"/>
      <c r="DO743" s="55"/>
      <c r="DP743" s="55"/>
      <c r="DQ743" s="55"/>
      <c r="DR743" s="55"/>
      <c r="DS743" s="55"/>
      <c r="DT743" s="55"/>
      <c r="DU743" s="55"/>
      <c r="DV743" s="55"/>
    </row>
    <row r="744" spans="1:126" ht="8.25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  <c r="CX744" s="55"/>
      <c r="CY744" s="55"/>
      <c r="CZ744" s="55"/>
      <c r="DA744" s="55"/>
      <c r="DB744" s="55"/>
      <c r="DC744" s="55"/>
      <c r="DD744" s="55"/>
      <c r="DE744" s="55"/>
      <c r="DF744" s="55"/>
      <c r="DG744" s="55"/>
      <c r="DH744" s="55"/>
      <c r="DI744" s="55"/>
      <c r="DJ744" s="55"/>
      <c r="DK744" s="55"/>
      <c r="DL744" s="55"/>
      <c r="DM744" s="55"/>
      <c r="DN744" s="55"/>
      <c r="DO744" s="55"/>
      <c r="DP744" s="55"/>
      <c r="DQ744" s="55"/>
      <c r="DR744" s="55"/>
      <c r="DS744" s="55"/>
      <c r="DT744" s="55"/>
      <c r="DU744" s="55"/>
      <c r="DV744" s="55"/>
    </row>
    <row r="745" spans="1:126" ht="8.2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5"/>
      <c r="BQ745" s="55"/>
      <c r="BR745" s="55"/>
      <c r="BS745" s="55"/>
      <c r="BT745" s="55"/>
      <c r="BU745" s="55"/>
      <c r="BV745" s="55"/>
      <c r="BW745" s="55"/>
      <c r="BX745" s="55"/>
      <c r="BY745" s="55"/>
      <c r="BZ745" s="55"/>
      <c r="CA745" s="55"/>
      <c r="CB745" s="55"/>
      <c r="CC745" s="55"/>
      <c r="CD745" s="55"/>
      <c r="CE745" s="55"/>
      <c r="CF745" s="55"/>
      <c r="CG745" s="55"/>
      <c r="CH745" s="55"/>
      <c r="CI745" s="55"/>
      <c r="CJ745" s="55"/>
      <c r="CK745" s="55"/>
      <c r="CL745" s="55"/>
      <c r="CM745" s="55"/>
      <c r="CN745" s="55"/>
      <c r="CO745" s="55"/>
      <c r="CP745" s="55"/>
      <c r="CQ745" s="55"/>
      <c r="CR745" s="55"/>
      <c r="CS745" s="55"/>
      <c r="CT745" s="55"/>
      <c r="CU745" s="55"/>
      <c r="CV745" s="55"/>
      <c r="CW745" s="55"/>
      <c r="CX745" s="55"/>
      <c r="CY745" s="55"/>
      <c r="CZ745" s="55"/>
      <c r="DA745" s="55"/>
      <c r="DB745" s="55"/>
      <c r="DC745" s="55"/>
      <c r="DD745" s="55"/>
      <c r="DE745" s="55"/>
      <c r="DF745" s="55"/>
      <c r="DG745" s="55"/>
      <c r="DH745" s="55"/>
      <c r="DI745" s="55"/>
      <c r="DJ745" s="55"/>
      <c r="DK745" s="55"/>
      <c r="DL745" s="55"/>
      <c r="DM745" s="55"/>
      <c r="DN745" s="55"/>
      <c r="DO745" s="55"/>
      <c r="DP745" s="55"/>
      <c r="DQ745" s="55"/>
      <c r="DR745" s="55"/>
      <c r="DS745" s="55"/>
      <c r="DT745" s="55"/>
      <c r="DU745" s="55"/>
      <c r="DV745" s="55"/>
    </row>
    <row r="746" spans="1:126" ht="8.25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  <c r="CH746" s="55"/>
      <c r="CI746" s="55"/>
      <c r="CJ746" s="55"/>
      <c r="CK746" s="55"/>
      <c r="CL746" s="55"/>
      <c r="CM746" s="55"/>
      <c r="CN746" s="55"/>
      <c r="CO746" s="55"/>
      <c r="CP746" s="55"/>
      <c r="CQ746" s="55"/>
      <c r="CR746" s="55"/>
      <c r="CS746" s="55"/>
      <c r="CT746" s="55"/>
      <c r="CU746" s="55"/>
      <c r="CV746" s="55"/>
      <c r="CW746" s="55"/>
      <c r="CX746" s="55"/>
      <c r="CY746" s="55"/>
      <c r="CZ746" s="55"/>
      <c r="DA746" s="55"/>
      <c r="DB746" s="55"/>
      <c r="DC746" s="55"/>
      <c r="DD746" s="55"/>
      <c r="DE746" s="55"/>
      <c r="DF746" s="55"/>
      <c r="DG746" s="55"/>
      <c r="DH746" s="55"/>
      <c r="DI746" s="55"/>
      <c r="DJ746" s="55"/>
      <c r="DK746" s="55"/>
      <c r="DL746" s="55"/>
      <c r="DM746" s="55"/>
      <c r="DN746" s="55"/>
      <c r="DO746" s="55"/>
      <c r="DP746" s="55"/>
      <c r="DQ746" s="55"/>
      <c r="DR746" s="55"/>
      <c r="DS746" s="55"/>
      <c r="DT746" s="55"/>
      <c r="DU746" s="55"/>
      <c r="DV746" s="55"/>
    </row>
    <row r="747" spans="1:126" ht="8.25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5"/>
      <c r="BQ747" s="55"/>
      <c r="BR747" s="55"/>
      <c r="BS747" s="55"/>
      <c r="BT747" s="55"/>
      <c r="BU747" s="55"/>
      <c r="BV747" s="55"/>
      <c r="BW747" s="55"/>
      <c r="BX747" s="55"/>
      <c r="BY747" s="55"/>
      <c r="BZ747" s="55"/>
      <c r="CA747" s="55"/>
      <c r="CB747" s="55"/>
      <c r="CC747" s="55"/>
      <c r="CD747" s="55"/>
      <c r="CE747" s="55"/>
      <c r="CF747" s="55"/>
      <c r="CG747" s="55"/>
      <c r="CH747" s="55"/>
      <c r="CI747" s="55"/>
      <c r="CJ747" s="55"/>
      <c r="CK747" s="55"/>
      <c r="CL747" s="55"/>
      <c r="CM747" s="55"/>
      <c r="CN747" s="55"/>
      <c r="CO747" s="55"/>
      <c r="CP747" s="55"/>
      <c r="CQ747" s="55"/>
      <c r="CR747" s="55"/>
      <c r="CS747" s="55"/>
      <c r="CT747" s="55"/>
      <c r="CU747" s="55"/>
      <c r="CV747" s="55"/>
      <c r="CW747" s="55"/>
      <c r="CX747" s="55"/>
      <c r="CY747" s="55"/>
      <c r="CZ747" s="55"/>
      <c r="DA747" s="55"/>
      <c r="DB747" s="55"/>
      <c r="DC747" s="55"/>
      <c r="DD747" s="55"/>
      <c r="DE747" s="55"/>
      <c r="DF747" s="55"/>
      <c r="DG747" s="55"/>
      <c r="DH747" s="55"/>
      <c r="DI747" s="55"/>
      <c r="DJ747" s="55"/>
      <c r="DK747" s="55"/>
      <c r="DL747" s="55"/>
      <c r="DM747" s="55"/>
      <c r="DN747" s="55"/>
      <c r="DO747" s="55"/>
      <c r="DP747" s="55"/>
      <c r="DQ747" s="55"/>
      <c r="DR747" s="55"/>
      <c r="DS747" s="55"/>
      <c r="DT747" s="55"/>
      <c r="DU747" s="55"/>
      <c r="DV747" s="55"/>
    </row>
    <row r="748" spans="1:126" ht="8.25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  <c r="CX748" s="55"/>
      <c r="CY748" s="55"/>
      <c r="CZ748" s="55"/>
      <c r="DA748" s="55"/>
      <c r="DB748" s="55"/>
      <c r="DC748" s="55"/>
      <c r="DD748" s="55"/>
      <c r="DE748" s="55"/>
      <c r="DF748" s="55"/>
      <c r="DG748" s="55"/>
      <c r="DH748" s="55"/>
      <c r="DI748" s="55"/>
      <c r="DJ748" s="55"/>
      <c r="DK748" s="55"/>
      <c r="DL748" s="55"/>
      <c r="DM748" s="55"/>
      <c r="DN748" s="55"/>
      <c r="DO748" s="55"/>
      <c r="DP748" s="55"/>
      <c r="DQ748" s="55"/>
      <c r="DR748" s="55"/>
      <c r="DS748" s="55"/>
      <c r="DT748" s="55"/>
      <c r="DU748" s="55"/>
      <c r="DV748" s="55"/>
    </row>
    <row r="749" spans="1:126" ht="8.25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  <c r="CH749" s="55"/>
      <c r="CI749" s="55"/>
      <c r="CJ749" s="55"/>
      <c r="CK749" s="55"/>
      <c r="CL749" s="55"/>
      <c r="CM749" s="55"/>
      <c r="CN749" s="55"/>
      <c r="CO749" s="55"/>
      <c r="CP749" s="55"/>
      <c r="CQ749" s="55"/>
      <c r="CR749" s="55"/>
      <c r="CS749" s="55"/>
      <c r="CT749" s="55"/>
      <c r="CU749" s="55"/>
      <c r="CV749" s="55"/>
      <c r="CW749" s="55"/>
      <c r="CX749" s="55"/>
      <c r="CY749" s="55"/>
      <c r="CZ749" s="55"/>
      <c r="DA749" s="55"/>
      <c r="DB749" s="55"/>
      <c r="DC749" s="55"/>
      <c r="DD749" s="55"/>
      <c r="DE749" s="55"/>
      <c r="DF749" s="55"/>
      <c r="DG749" s="55"/>
      <c r="DH749" s="55"/>
      <c r="DI749" s="55"/>
      <c r="DJ749" s="55"/>
      <c r="DK749" s="55"/>
      <c r="DL749" s="55"/>
      <c r="DM749" s="55"/>
      <c r="DN749" s="55"/>
      <c r="DO749" s="55"/>
      <c r="DP749" s="55"/>
      <c r="DQ749" s="55"/>
      <c r="DR749" s="55"/>
      <c r="DS749" s="55"/>
      <c r="DT749" s="55"/>
      <c r="DU749" s="55"/>
      <c r="DV749" s="55"/>
    </row>
    <row r="750" spans="1:126" ht="8.25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  <c r="CH750" s="55"/>
      <c r="CI750" s="55"/>
      <c r="CJ750" s="55"/>
      <c r="CK750" s="55"/>
      <c r="CL750" s="55"/>
      <c r="CM750" s="55"/>
      <c r="CN750" s="55"/>
      <c r="CO750" s="55"/>
      <c r="CP750" s="55"/>
      <c r="CQ750" s="55"/>
      <c r="CR750" s="55"/>
      <c r="CS750" s="55"/>
      <c r="CT750" s="55"/>
      <c r="CU750" s="55"/>
      <c r="CV750" s="55"/>
      <c r="CW750" s="55"/>
      <c r="CX750" s="55"/>
      <c r="CY750" s="55"/>
      <c r="CZ750" s="55"/>
      <c r="DA750" s="55"/>
      <c r="DB750" s="55"/>
      <c r="DC750" s="55"/>
      <c r="DD750" s="55"/>
      <c r="DE750" s="55"/>
      <c r="DF750" s="55"/>
      <c r="DG750" s="55"/>
      <c r="DH750" s="55"/>
      <c r="DI750" s="55"/>
      <c r="DJ750" s="55"/>
      <c r="DK750" s="55"/>
      <c r="DL750" s="55"/>
      <c r="DM750" s="55"/>
      <c r="DN750" s="55"/>
      <c r="DO750" s="55"/>
      <c r="DP750" s="55"/>
      <c r="DQ750" s="55"/>
      <c r="DR750" s="55"/>
      <c r="DS750" s="55"/>
      <c r="DT750" s="55"/>
      <c r="DU750" s="55"/>
      <c r="DV750" s="55"/>
    </row>
    <row r="751" spans="1:126" ht="8.25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  <c r="CH751" s="55"/>
      <c r="CI751" s="55"/>
      <c r="CJ751" s="55"/>
      <c r="CK751" s="55"/>
      <c r="CL751" s="55"/>
      <c r="CM751" s="55"/>
      <c r="CN751" s="55"/>
      <c r="CO751" s="55"/>
      <c r="CP751" s="55"/>
      <c r="CQ751" s="55"/>
      <c r="CR751" s="55"/>
      <c r="CS751" s="55"/>
      <c r="CT751" s="55"/>
      <c r="CU751" s="55"/>
      <c r="CV751" s="55"/>
      <c r="CW751" s="55"/>
      <c r="CX751" s="55"/>
      <c r="CY751" s="55"/>
      <c r="CZ751" s="55"/>
      <c r="DA751" s="55"/>
      <c r="DB751" s="55"/>
      <c r="DC751" s="55"/>
      <c r="DD751" s="55"/>
      <c r="DE751" s="55"/>
      <c r="DF751" s="55"/>
      <c r="DG751" s="55"/>
      <c r="DH751" s="55"/>
      <c r="DI751" s="55"/>
      <c r="DJ751" s="55"/>
      <c r="DK751" s="55"/>
      <c r="DL751" s="55"/>
      <c r="DM751" s="55"/>
      <c r="DN751" s="55"/>
      <c r="DO751" s="55"/>
      <c r="DP751" s="55"/>
      <c r="DQ751" s="55"/>
      <c r="DR751" s="55"/>
      <c r="DS751" s="55"/>
      <c r="DT751" s="55"/>
      <c r="DU751" s="55"/>
      <c r="DV751" s="55"/>
    </row>
    <row r="752" spans="1:126" ht="8.25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  <c r="CX752" s="55"/>
      <c r="CY752" s="55"/>
      <c r="CZ752" s="55"/>
      <c r="DA752" s="55"/>
      <c r="DB752" s="55"/>
      <c r="DC752" s="55"/>
      <c r="DD752" s="55"/>
      <c r="DE752" s="55"/>
      <c r="DF752" s="55"/>
      <c r="DG752" s="55"/>
      <c r="DH752" s="55"/>
      <c r="DI752" s="55"/>
      <c r="DJ752" s="55"/>
      <c r="DK752" s="55"/>
      <c r="DL752" s="55"/>
      <c r="DM752" s="55"/>
      <c r="DN752" s="55"/>
      <c r="DO752" s="55"/>
      <c r="DP752" s="55"/>
      <c r="DQ752" s="55"/>
      <c r="DR752" s="55"/>
      <c r="DS752" s="55"/>
      <c r="DT752" s="55"/>
      <c r="DU752" s="55"/>
      <c r="DV752" s="55"/>
    </row>
    <row r="753" spans="1:126" ht="8.2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  <c r="CH753" s="55"/>
      <c r="CI753" s="55"/>
      <c r="CJ753" s="55"/>
      <c r="CK753" s="55"/>
      <c r="CL753" s="55"/>
      <c r="CM753" s="55"/>
      <c r="CN753" s="55"/>
      <c r="CO753" s="55"/>
      <c r="CP753" s="55"/>
      <c r="CQ753" s="55"/>
      <c r="CR753" s="55"/>
      <c r="CS753" s="55"/>
      <c r="CT753" s="55"/>
      <c r="CU753" s="55"/>
      <c r="CV753" s="55"/>
      <c r="CW753" s="55"/>
      <c r="CX753" s="55"/>
      <c r="CY753" s="55"/>
      <c r="CZ753" s="55"/>
      <c r="DA753" s="55"/>
      <c r="DB753" s="55"/>
      <c r="DC753" s="55"/>
      <c r="DD753" s="55"/>
      <c r="DE753" s="55"/>
      <c r="DF753" s="55"/>
      <c r="DG753" s="55"/>
      <c r="DH753" s="55"/>
      <c r="DI753" s="55"/>
      <c r="DJ753" s="55"/>
      <c r="DK753" s="55"/>
      <c r="DL753" s="55"/>
      <c r="DM753" s="55"/>
      <c r="DN753" s="55"/>
      <c r="DO753" s="55"/>
      <c r="DP753" s="55"/>
      <c r="DQ753" s="55"/>
      <c r="DR753" s="55"/>
      <c r="DS753" s="55"/>
      <c r="DT753" s="55"/>
      <c r="DU753" s="55"/>
      <c r="DV753" s="55"/>
    </row>
    <row r="754" spans="1:126" ht="8.25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  <c r="CH754" s="55"/>
      <c r="CI754" s="55"/>
      <c r="CJ754" s="55"/>
      <c r="CK754" s="55"/>
      <c r="CL754" s="55"/>
      <c r="CM754" s="55"/>
      <c r="CN754" s="55"/>
      <c r="CO754" s="55"/>
      <c r="CP754" s="55"/>
      <c r="CQ754" s="55"/>
      <c r="CR754" s="55"/>
      <c r="CS754" s="55"/>
      <c r="CT754" s="55"/>
      <c r="CU754" s="55"/>
      <c r="CV754" s="55"/>
      <c r="CW754" s="55"/>
      <c r="CX754" s="55"/>
      <c r="CY754" s="55"/>
      <c r="CZ754" s="55"/>
      <c r="DA754" s="55"/>
      <c r="DB754" s="55"/>
      <c r="DC754" s="55"/>
      <c r="DD754" s="55"/>
      <c r="DE754" s="55"/>
      <c r="DF754" s="55"/>
      <c r="DG754" s="55"/>
      <c r="DH754" s="55"/>
      <c r="DI754" s="55"/>
      <c r="DJ754" s="55"/>
      <c r="DK754" s="55"/>
      <c r="DL754" s="55"/>
      <c r="DM754" s="55"/>
      <c r="DN754" s="55"/>
      <c r="DO754" s="55"/>
      <c r="DP754" s="55"/>
      <c r="DQ754" s="55"/>
      <c r="DR754" s="55"/>
      <c r="DS754" s="55"/>
      <c r="DT754" s="55"/>
      <c r="DU754" s="55"/>
      <c r="DV754" s="55"/>
    </row>
    <row r="755" spans="1:126" ht="8.2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  <c r="CH755" s="55"/>
      <c r="CI755" s="55"/>
      <c r="CJ755" s="55"/>
      <c r="CK755" s="55"/>
      <c r="CL755" s="55"/>
      <c r="CM755" s="55"/>
      <c r="CN755" s="55"/>
      <c r="CO755" s="55"/>
      <c r="CP755" s="55"/>
      <c r="CQ755" s="55"/>
      <c r="CR755" s="55"/>
      <c r="CS755" s="55"/>
      <c r="CT755" s="55"/>
      <c r="CU755" s="55"/>
      <c r="CV755" s="55"/>
      <c r="CW755" s="55"/>
      <c r="CX755" s="55"/>
      <c r="CY755" s="55"/>
      <c r="CZ755" s="55"/>
      <c r="DA755" s="55"/>
      <c r="DB755" s="55"/>
      <c r="DC755" s="55"/>
      <c r="DD755" s="55"/>
      <c r="DE755" s="55"/>
      <c r="DF755" s="55"/>
      <c r="DG755" s="55"/>
      <c r="DH755" s="55"/>
      <c r="DI755" s="55"/>
      <c r="DJ755" s="55"/>
      <c r="DK755" s="55"/>
      <c r="DL755" s="55"/>
      <c r="DM755" s="55"/>
      <c r="DN755" s="55"/>
      <c r="DO755" s="55"/>
      <c r="DP755" s="55"/>
      <c r="DQ755" s="55"/>
      <c r="DR755" s="55"/>
      <c r="DS755" s="55"/>
      <c r="DT755" s="55"/>
      <c r="DU755" s="55"/>
      <c r="DV755" s="55"/>
    </row>
    <row r="756" spans="1:126" ht="8.25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  <c r="CX756" s="55"/>
      <c r="CY756" s="55"/>
      <c r="CZ756" s="55"/>
      <c r="DA756" s="55"/>
      <c r="DB756" s="55"/>
      <c r="DC756" s="55"/>
      <c r="DD756" s="55"/>
      <c r="DE756" s="55"/>
      <c r="DF756" s="55"/>
      <c r="DG756" s="55"/>
      <c r="DH756" s="55"/>
      <c r="DI756" s="55"/>
      <c r="DJ756" s="55"/>
      <c r="DK756" s="55"/>
      <c r="DL756" s="55"/>
      <c r="DM756" s="55"/>
      <c r="DN756" s="55"/>
      <c r="DO756" s="55"/>
      <c r="DP756" s="55"/>
      <c r="DQ756" s="55"/>
      <c r="DR756" s="55"/>
      <c r="DS756" s="55"/>
      <c r="DT756" s="55"/>
      <c r="DU756" s="55"/>
      <c r="DV756" s="55"/>
    </row>
    <row r="757" spans="1:126" ht="8.25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5"/>
      <c r="BQ757" s="55"/>
      <c r="BR757" s="55"/>
      <c r="BS757" s="55"/>
      <c r="BT757" s="55"/>
      <c r="BU757" s="55"/>
      <c r="BV757" s="55"/>
      <c r="BW757" s="55"/>
      <c r="BX757" s="55"/>
      <c r="BY757" s="55"/>
      <c r="BZ757" s="55"/>
      <c r="CA757" s="55"/>
      <c r="CB757" s="55"/>
      <c r="CC757" s="55"/>
      <c r="CD757" s="55"/>
      <c r="CE757" s="55"/>
      <c r="CF757" s="55"/>
      <c r="CG757" s="55"/>
      <c r="CH757" s="55"/>
      <c r="CI757" s="55"/>
      <c r="CJ757" s="55"/>
      <c r="CK757" s="55"/>
      <c r="CL757" s="55"/>
      <c r="CM757" s="55"/>
      <c r="CN757" s="55"/>
      <c r="CO757" s="55"/>
      <c r="CP757" s="55"/>
      <c r="CQ757" s="55"/>
      <c r="CR757" s="55"/>
      <c r="CS757" s="55"/>
      <c r="CT757" s="55"/>
      <c r="CU757" s="55"/>
      <c r="CV757" s="55"/>
      <c r="CW757" s="55"/>
      <c r="CX757" s="55"/>
      <c r="CY757" s="55"/>
      <c r="CZ757" s="55"/>
      <c r="DA757" s="55"/>
      <c r="DB757" s="55"/>
      <c r="DC757" s="55"/>
      <c r="DD757" s="55"/>
      <c r="DE757" s="55"/>
      <c r="DF757" s="55"/>
      <c r="DG757" s="55"/>
      <c r="DH757" s="55"/>
      <c r="DI757" s="55"/>
      <c r="DJ757" s="55"/>
      <c r="DK757" s="55"/>
      <c r="DL757" s="55"/>
      <c r="DM757" s="55"/>
      <c r="DN757" s="55"/>
      <c r="DO757" s="55"/>
      <c r="DP757" s="55"/>
      <c r="DQ757" s="55"/>
      <c r="DR757" s="55"/>
      <c r="DS757" s="55"/>
      <c r="DT757" s="55"/>
      <c r="DU757" s="55"/>
      <c r="DV757" s="55"/>
    </row>
    <row r="758" spans="1:126" ht="8.25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  <c r="CH758" s="55"/>
      <c r="CI758" s="55"/>
      <c r="CJ758" s="55"/>
      <c r="CK758" s="55"/>
      <c r="CL758" s="55"/>
      <c r="CM758" s="55"/>
      <c r="CN758" s="55"/>
      <c r="CO758" s="55"/>
      <c r="CP758" s="55"/>
      <c r="CQ758" s="55"/>
      <c r="CR758" s="55"/>
      <c r="CS758" s="55"/>
      <c r="CT758" s="55"/>
      <c r="CU758" s="55"/>
      <c r="CV758" s="55"/>
      <c r="CW758" s="55"/>
      <c r="CX758" s="55"/>
      <c r="CY758" s="55"/>
      <c r="CZ758" s="55"/>
      <c r="DA758" s="55"/>
      <c r="DB758" s="55"/>
      <c r="DC758" s="55"/>
      <c r="DD758" s="55"/>
      <c r="DE758" s="55"/>
      <c r="DF758" s="55"/>
      <c r="DG758" s="55"/>
      <c r="DH758" s="55"/>
      <c r="DI758" s="55"/>
      <c r="DJ758" s="55"/>
      <c r="DK758" s="55"/>
      <c r="DL758" s="55"/>
      <c r="DM758" s="55"/>
      <c r="DN758" s="55"/>
      <c r="DO758" s="55"/>
      <c r="DP758" s="55"/>
      <c r="DQ758" s="55"/>
      <c r="DR758" s="55"/>
      <c r="DS758" s="55"/>
      <c r="DT758" s="55"/>
      <c r="DU758" s="55"/>
      <c r="DV758" s="55"/>
    </row>
    <row r="759" spans="1:126" ht="8.25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  <c r="CH759" s="55"/>
      <c r="CI759" s="55"/>
      <c r="CJ759" s="55"/>
      <c r="CK759" s="55"/>
      <c r="CL759" s="55"/>
      <c r="CM759" s="55"/>
      <c r="CN759" s="55"/>
      <c r="CO759" s="55"/>
      <c r="CP759" s="55"/>
      <c r="CQ759" s="55"/>
      <c r="CR759" s="55"/>
      <c r="CS759" s="55"/>
      <c r="CT759" s="55"/>
      <c r="CU759" s="55"/>
      <c r="CV759" s="55"/>
      <c r="CW759" s="55"/>
      <c r="CX759" s="55"/>
      <c r="CY759" s="55"/>
      <c r="CZ759" s="55"/>
      <c r="DA759" s="55"/>
      <c r="DB759" s="55"/>
      <c r="DC759" s="55"/>
      <c r="DD759" s="55"/>
      <c r="DE759" s="55"/>
      <c r="DF759" s="55"/>
      <c r="DG759" s="55"/>
      <c r="DH759" s="55"/>
      <c r="DI759" s="55"/>
      <c r="DJ759" s="55"/>
      <c r="DK759" s="55"/>
      <c r="DL759" s="55"/>
      <c r="DM759" s="55"/>
      <c r="DN759" s="55"/>
      <c r="DO759" s="55"/>
      <c r="DP759" s="55"/>
      <c r="DQ759" s="55"/>
      <c r="DR759" s="55"/>
      <c r="DS759" s="55"/>
      <c r="DT759" s="55"/>
      <c r="DU759" s="55"/>
      <c r="DV759" s="55"/>
    </row>
    <row r="760" spans="1:126" ht="8.25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  <c r="CX760" s="55"/>
      <c r="CY760" s="55"/>
      <c r="CZ760" s="55"/>
      <c r="DA760" s="55"/>
      <c r="DB760" s="55"/>
      <c r="DC760" s="55"/>
      <c r="DD760" s="55"/>
      <c r="DE760" s="55"/>
      <c r="DF760" s="55"/>
      <c r="DG760" s="55"/>
      <c r="DH760" s="55"/>
      <c r="DI760" s="55"/>
      <c r="DJ760" s="55"/>
      <c r="DK760" s="55"/>
      <c r="DL760" s="55"/>
      <c r="DM760" s="55"/>
      <c r="DN760" s="55"/>
      <c r="DO760" s="55"/>
      <c r="DP760" s="55"/>
      <c r="DQ760" s="55"/>
      <c r="DR760" s="55"/>
      <c r="DS760" s="55"/>
      <c r="DT760" s="55"/>
      <c r="DU760" s="55"/>
      <c r="DV760" s="55"/>
    </row>
    <row r="761" spans="1:126" ht="8.25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  <c r="CH761" s="55"/>
      <c r="CI761" s="55"/>
      <c r="CJ761" s="55"/>
      <c r="CK761" s="55"/>
      <c r="CL761" s="55"/>
      <c r="CM761" s="55"/>
      <c r="CN761" s="55"/>
      <c r="CO761" s="55"/>
      <c r="CP761" s="55"/>
      <c r="CQ761" s="55"/>
      <c r="CR761" s="55"/>
      <c r="CS761" s="55"/>
      <c r="CT761" s="55"/>
      <c r="CU761" s="55"/>
      <c r="CV761" s="55"/>
      <c r="CW761" s="55"/>
      <c r="CX761" s="55"/>
      <c r="CY761" s="55"/>
      <c r="CZ761" s="55"/>
      <c r="DA761" s="55"/>
      <c r="DB761" s="55"/>
      <c r="DC761" s="55"/>
      <c r="DD761" s="55"/>
      <c r="DE761" s="55"/>
      <c r="DF761" s="55"/>
      <c r="DG761" s="55"/>
      <c r="DH761" s="55"/>
      <c r="DI761" s="55"/>
      <c r="DJ761" s="55"/>
      <c r="DK761" s="55"/>
      <c r="DL761" s="55"/>
      <c r="DM761" s="55"/>
      <c r="DN761" s="55"/>
      <c r="DO761" s="55"/>
      <c r="DP761" s="55"/>
      <c r="DQ761" s="55"/>
      <c r="DR761" s="55"/>
      <c r="DS761" s="55"/>
      <c r="DT761" s="55"/>
      <c r="DU761" s="55"/>
      <c r="DV761" s="55"/>
    </row>
    <row r="762" spans="1:126" ht="8.25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  <c r="CX762" s="55"/>
      <c r="CY762" s="55"/>
      <c r="CZ762" s="55"/>
      <c r="DA762" s="55"/>
      <c r="DB762" s="55"/>
      <c r="DC762" s="55"/>
      <c r="DD762" s="55"/>
      <c r="DE762" s="55"/>
      <c r="DF762" s="55"/>
      <c r="DG762" s="55"/>
      <c r="DH762" s="55"/>
      <c r="DI762" s="55"/>
      <c r="DJ762" s="55"/>
      <c r="DK762" s="55"/>
      <c r="DL762" s="55"/>
      <c r="DM762" s="55"/>
      <c r="DN762" s="55"/>
      <c r="DO762" s="55"/>
      <c r="DP762" s="55"/>
      <c r="DQ762" s="55"/>
      <c r="DR762" s="55"/>
      <c r="DS762" s="55"/>
      <c r="DT762" s="55"/>
      <c r="DU762" s="55"/>
      <c r="DV762" s="55"/>
    </row>
    <row r="763" spans="1:126" ht="8.25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  <c r="CH763" s="55"/>
      <c r="CI763" s="55"/>
      <c r="CJ763" s="55"/>
      <c r="CK763" s="55"/>
      <c r="CL763" s="55"/>
      <c r="CM763" s="55"/>
      <c r="CN763" s="55"/>
      <c r="CO763" s="55"/>
      <c r="CP763" s="55"/>
      <c r="CQ763" s="55"/>
      <c r="CR763" s="55"/>
      <c r="CS763" s="55"/>
      <c r="CT763" s="55"/>
      <c r="CU763" s="55"/>
      <c r="CV763" s="55"/>
      <c r="CW763" s="55"/>
      <c r="CX763" s="55"/>
      <c r="CY763" s="55"/>
      <c r="CZ763" s="55"/>
      <c r="DA763" s="55"/>
      <c r="DB763" s="55"/>
      <c r="DC763" s="55"/>
      <c r="DD763" s="55"/>
      <c r="DE763" s="55"/>
      <c r="DF763" s="55"/>
      <c r="DG763" s="55"/>
      <c r="DH763" s="55"/>
      <c r="DI763" s="55"/>
      <c r="DJ763" s="55"/>
      <c r="DK763" s="55"/>
      <c r="DL763" s="55"/>
      <c r="DM763" s="55"/>
      <c r="DN763" s="55"/>
      <c r="DO763" s="55"/>
      <c r="DP763" s="55"/>
      <c r="DQ763" s="55"/>
      <c r="DR763" s="55"/>
      <c r="DS763" s="55"/>
      <c r="DT763" s="55"/>
      <c r="DU763" s="55"/>
      <c r="DV763" s="55"/>
    </row>
    <row r="764" spans="1:126" ht="8.25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</row>
    <row r="765" spans="1:126" ht="8.2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5"/>
      <c r="BQ765" s="55"/>
      <c r="BR765" s="55"/>
      <c r="BS765" s="55"/>
      <c r="BT765" s="55"/>
      <c r="BU765" s="55"/>
      <c r="BV765" s="55"/>
      <c r="BW765" s="55"/>
      <c r="BX765" s="55"/>
      <c r="BY765" s="55"/>
      <c r="BZ765" s="55"/>
      <c r="CA765" s="55"/>
      <c r="CB765" s="55"/>
      <c r="CC765" s="55"/>
      <c r="CD765" s="55"/>
      <c r="CE765" s="55"/>
      <c r="CF765" s="55"/>
      <c r="CG765" s="55"/>
      <c r="CH765" s="55"/>
      <c r="CI765" s="55"/>
      <c r="CJ765" s="55"/>
      <c r="CK765" s="55"/>
      <c r="CL765" s="55"/>
      <c r="CM765" s="55"/>
      <c r="CN765" s="55"/>
      <c r="CO765" s="55"/>
      <c r="CP765" s="55"/>
      <c r="CQ765" s="55"/>
      <c r="CR765" s="55"/>
      <c r="CS765" s="55"/>
      <c r="CT765" s="55"/>
      <c r="CU765" s="55"/>
      <c r="CV765" s="55"/>
      <c r="CW765" s="55"/>
      <c r="CX765" s="55"/>
      <c r="CY765" s="55"/>
      <c r="CZ765" s="55"/>
      <c r="DA765" s="55"/>
      <c r="DB765" s="55"/>
      <c r="DC765" s="55"/>
      <c r="DD765" s="55"/>
      <c r="DE765" s="55"/>
      <c r="DF765" s="55"/>
      <c r="DG765" s="55"/>
      <c r="DH765" s="55"/>
      <c r="DI765" s="55"/>
      <c r="DJ765" s="55"/>
      <c r="DK765" s="55"/>
      <c r="DL765" s="55"/>
      <c r="DM765" s="55"/>
      <c r="DN765" s="55"/>
      <c r="DO765" s="55"/>
      <c r="DP765" s="55"/>
      <c r="DQ765" s="55"/>
      <c r="DR765" s="55"/>
      <c r="DS765" s="55"/>
      <c r="DT765" s="55"/>
      <c r="DU765" s="55"/>
      <c r="DV765" s="55"/>
    </row>
    <row r="766" spans="1:126" ht="8.25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5"/>
      <c r="BQ766" s="55"/>
      <c r="BR766" s="55"/>
      <c r="BS766" s="55"/>
      <c r="BT766" s="55"/>
      <c r="BU766" s="55"/>
      <c r="BV766" s="55"/>
      <c r="BW766" s="55"/>
      <c r="BX766" s="55"/>
      <c r="BY766" s="55"/>
      <c r="BZ766" s="55"/>
      <c r="CA766" s="55"/>
      <c r="CB766" s="55"/>
      <c r="CC766" s="55"/>
      <c r="CD766" s="55"/>
      <c r="CE766" s="55"/>
      <c r="CF766" s="55"/>
      <c r="CG766" s="55"/>
      <c r="CH766" s="55"/>
      <c r="CI766" s="55"/>
      <c r="CJ766" s="55"/>
      <c r="CK766" s="55"/>
      <c r="CL766" s="55"/>
      <c r="CM766" s="55"/>
      <c r="CN766" s="55"/>
      <c r="CO766" s="55"/>
      <c r="CP766" s="55"/>
      <c r="CQ766" s="55"/>
      <c r="CR766" s="55"/>
      <c r="CS766" s="55"/>
      <c r="CT766" s="55"/>
      <c r="CU766" s="55"/>
      <c r="CV766" s="55"/>
      <c r="CW766" s="55"/>
      <c r="CX766" s="55"/>
      <c r="CY766" s="55"/>
      <c r="CZ766" s="55"/>
      <c r="DA766" s="55"/>
      <c r="DB766" s="55"/>
      <c r="DC766" s="55"/>
      <c r="DD766" s="55"/>
      <c r="DE766" s="55"/>
      <c r="DF766" s="55"/>
      <c r="DG766" s="55"/>
      <c r="DH766" s="55"/>
      <c r="DI766" s="55"/>
      <c r="DJ766" s="55"/>
      <c r="DK766" s="55"/>
      <c r="DL766" s="55"/>
      <c r="DM766" s="55"/>
      <c r="DN766" s="55"/>
      <c r="DO766" s="55"/>
      <c r="DP766" s="55"/>
      <c r="DQ766" s="55"/>
      <c r="DR766" s="55"/>
      <c r="DS766" s="55"/>
      <c r="DT766" s="55"/>
      <c r="DU766" s="55"/>
      <c r="DV766" s="55"/>
    </row>
    <row r="767" spans="1:126" ht="8.25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5"/>
      <c r="BQ767" s="55"/>
      <c r="BR767" s="55"/>
      <c r="BS767" s="55"/>
      <c r="BT767" s="55"/>
      <c r="BU767" s="55"/>
      <c r="BV767" s="55"/>
      <c r="BW767" s="55"/>
      <c r="BX767" s="55"/>
      <c r="BY767" s="55"/>
      <c r="BZ767" s="55"/>
      <c r="CA767" s="55"/>
      <c r="CB767" s="55"/>
      <c r="CC767" s="55"/>
      <c r="CD767" s="55"/>
      <c r="CE767" s="55"/>
      <c r="CF767" s="55"/>
      <c r="CG767" s="55"/>
      <c r="CH767" s="55"/>
      <c r="CI767" s="55"/>
      <c r="CJ767" s="55"/>
      <c r="CK767" s="55"/>
      <c r="CL767" s="55"/>
      <c r="CM767" s="55"/>
      <c r="CN767" s="55"/>
      <c r="CO767" s="55"/>
      <c r="CP767" s="55"/>
      <c r="CQ767" s="55"/>
      <c r="CR767" s="55"/>
      <c r="CS767" s="55"/>
      <c r="CT767" s="55"/>
      <c r="CU767" s="55"/>
      <c r="CV767" s="55"/>
      <c r="CW767" s="55"/>
      <c r="CX767" s="55"/>
      <c r="CY767" s="55"/>
      <c r="CZ767" s="55"/>
      <c r="DA767" s="55"/>
      <c r="DB767" s="55"/>
      <c r="DC767" s="55"/>
      <c r="DD767" s="55"/>
      <c r="DE767" s="55"/>
      <c r="DF767" s="55"/>
      <c r="DG767" s="55"/>
      <c r="DH767" s="55"/>
      <c r="DI767" s="55"/>
      <c r="DJ767" s="55"/>
      <c r="DK767" s="55"/>
      <c r="DL767" s="55"/>
      <c r="DM767" s="55"/>
      <c r="DN767" s="55"/>
      <c r="DO767" s="55"/>
      <c r="DP767" s="55"/>
      <c r="DQ767" s="55"/>
      <c r="DR767" s="55"/>
      <c r="DS767" s="55"/>
      <c r="DT767" s="55"/>
      <c r="DU767" s="55"/>
      <c r="DV767" s="55"/>
    </row>
    <row r="768" spans="1:126" ht="8.25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  <c r="CH768" s="55"/>
      <c r="CI768" s="55"/>
      <c r="CJ768" s="55"/>
      <c r="CK768" s="55"/>
      <c r="CL768" s="55"/>
      <c r="CM768" s="55"/>
      <c r="CN768" s="55"/>
      <c r="CO768" s="55"/>
      <c r="CP768" s="55"/>
      <c r="CQ768" s="55"/>
      <c r="CR768" s="55"/>
      <c r="CS768" s="55"/>
      <c r="CT768" s="55"/>
      <c r="CU768" s="55"/>
      <c r="CV768" s="55"/>
      <c r="CW768" s="55"/>
      <c r="CX768" s="55"/>
      <c r="CY768" s="55"/>
      <c r="CZ768" s="55"/>
      <c r="DA768" s="55"/>
      <c r="DB768" s="55"/>
      <c r="DC768" s="55"/>
      <c r="DD768" s="55"/>
      <c r="DE768" s="55"/>
      <c r="DF768" s="55"/>
      <c r="DG768" s="55"/>
      <c r="DH768" s="55"/>
      <c r="DI768" s="55"/>
      <c r="DJ768" s="55"/>
      <c r="DK768" s="55"/>
      <c r="DL768" s="55"/>
      <c r="DM768" s="55"/>
      <c r="DN768" s="55"/>
      <c r="DO768" s="55"/>
      <c r="DP768" s="55"/>
      <c r="DQ768" s="55"/>
      <c r="DR768" s="55"/>
      <c r="DS768" s="55"/>
      <c r="DT768" s="55"/>
      <c r="DU768" s="55"/>
      <c r="DV768" s="55"/>
    </row>
    <row r="769" spans="1:126" ht="8.25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5"/>
      <c r="BQ769" s="55"/>
      <c r="BR769" s="55"/>
      <c r="BS769" s="55"/>
      <c r="BT769" s="55"/>
      <c r="BU769" s="55"/>
      <c r="BV769" s="55"/>
      <c r="BW769" s="55"/>
      <c r="BX769" s="55"/>
      <c r="BY769" s="55"/>
      <c r="BZ769" s="55"/>
      <c r="CA769" s="55"/>
      <c r="CB769" s="55"/>
      <c r="CC769" s="55"/>
      <c r="CD769" s="55"/>
      <c r="CE769" s="55"/>
      <c r="CF769" s="55"/>
      <c r="CG769" s="55"/>
      <c r="CH769" s="55"/>
      <c r="CI769" s="55"/>
      <c r="CJ769" s="55"/>
      <c r="CK769" s="55"/>
      <c r="CL769" s="55"/>
      <c r="CM769" s="55"/>
      <c r="CN769" s="55"/>
      <c r="CO769" s="55"/>
      <c r="CP769" s="55"/>
      <c r="CQ769" s="55"/>
      <c r="CR769" s="55"/>
      <c r="CS769" s="55"/>
      <c r="CT769" s="55"/>
      <c r="CU769" s="55"/>
      <c r="CV769" s="55"/>
      <c r="CW769" s="55"/>
      <c r="CX769" s="55"/>
      <c r="CY769" s="55"/>
      <c r="CZ769" s="55"/>
      <c r="DA769" s="55"/>
      <c r="DB769" s="55"/>
      <c r="DC769" s="55"/>
      <c r="DD769" s="55"/>
      <c r="DE769" s="55"/>
      <c r="DF769" s="55"/>
      <c r="DG769" s="55"/>
      <c r="DH769" s="55"/>
      <c r="DI769" s="55"/>
      <c r="DJ769" s="55"/>
      <c r="DK769" s="55"/>
      <c r="DL769" s="55"/>
      <c r="DM769" s="55"/>
      <c r="DN769" s="55"/>
      <c r="DO769" s="55"/>
      <c r="DP769" s="55"/>
      <c r="DQ769" s="55"/>
      <c r="DR769" s="55"/>
      <c r="DS769" s="55"/>
      <c r="DT769" s="55"/>
      <c r="DU769" s="55"/>
      <c r="DV769" s="55"/>
    </row>
    <row r="770" spans="1:126" ht="8.25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5"/>
      <c r="BQ770" s="55"/>
      <c r="BR770" s="55"/>
      <c r="BS770" s="55"/>
      <c r="BT770" s="55"/>
      <c r="BU770" s="55"/>
      <c r="BV770" s="55"/>
      <c r="BW770" s="55"/>
      <c r="BX770" s="55"/>
      <c r="BY770" s="55"/>
      <c r="BZ770" s="55"/>
      <c r="CA770" s="55"/>
      <c r="CB770" s="55"/>
      <c r="CC770" s="55"/>
      <c r="CD770" s="55"/>
      <c r="CE770" s="55"/>
      <c r="CF770" s="55"/>
      <c r="CG770" s="55"/>
      <c r="CH770" s="55"/>
      <c r="CI770" s="55"/>
      <c r="CJ770" s="55"/>
      <c r="CK770" s="55"/>
      <c r="CL770" s="55"/>
      <c r="CM770" s="55"/>
      <c r="CN770" s="55"/>
      <c r="CO770" s="55"/>
      <c r="CP770" s="55"/>
      <c r="CQ770" s="55"/>
      <c r="CR770" s="55"/>
      <c r="CS770" s="55"/>
      <c r="CT770" s="55"/>
      <c r="CU770" s="55"/>
      <c r="CV770" s="55"/>
      <c r="CW770" s="55"/>
      <c r="CX770" s="55"/>
      <c r="CY770" s="55"/>
      <c r="CZ770" s="55"/>
      <c r="DA770" s="55"/>
      <c r="DB770" s="55"/>
      <c r="DC770" s="55"/>
      <c r="DD770" s="55"/>
      <c r="DE770" s="55"/>
      <c r="DF770" s="55"/>
      <c r="DG770" s="55"/>
      <c r="DH770" s="55"/>
      <c r="DI770" s="55"/>
      <c r="DJ770" s="55"/>
      <c r="DK770" s="55"/>
      <c r="DL770" s="55"/>
      <c r="DM770" s="55"/>
      <c r="DN770" s="55"/>
      <c r="DO770" s="55"/>
      <c r="DP770" s="55"/>
      <c r="DQ770" s="55"/>
      <c r="DR770" s="55"/>
      <c r="DS770" s="55"/>
      <c r="DT770" s="55"/>
      <c r="DU770" s="55"/>
      <c r="DV770" s="55"/>
    </row>
    <row r="771" spans="1:126" ht="8.25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55"/>
      <c r="BX771" s="55"/>
      <c r="BY771" s="55"/>
      <c r="BZ771" s="55"/>
      <c r="CA771" s="55"/>
      <c r="CB771" s="55"/>
      <c r="CC771" s="55"/>
      <c r="CD771" s="55"/>
      <c r="CE771" s="55"/>
      <c r="CF771" s="55"/>
      <c r="CG771" s="55"/>
      <c r="CH771" s="55"/>
      <c r="CI771" s="55"/>
      <c r="CJ771" s="55"/>
      <c r="CK771" s="55"/>
      <c r="CL771" s="55"/>
      <c r="CM771" s="55"/>
      <c r="CN771" s="55"/>
      <c r="CO771" s="55"/>
      <c r="CP771" s="55"/>
      <c r="CQ771" s="55"/>
      <c r="CR771" s="55"/>
      <c r="CS771" s="55"/>
      <c r="CT771" s="55"/>
      <c r="CU771" s="55"/>
      <c r="CV771" s="55"/>
      <c r="CW771" s="55"/>
      <c r="CX771" s="55"/>
      <c r="CY771" s="55"/>
      <c r="CZ771" s="55"/>
      <c r="DA771" s="55"/>
      <c r="DB771" s="55"/>
      <c r="DC771" s="55"/>
      <c r="DD771" s="55"/>
      <c r="DE771" s="55"/>
      <c r="DF771" s="55"/>
      <c r="DG771" s="55"/>
      <c r="DH771" s="55"/>
      <c r="DI771" s="55"/>
      <c r="DJ771" s="55"/>
      <c r="DK771" s="55"/>
      <c r="DL771" s="55"/>
      <c r="DM771" s="55"/>
      <c r="DN771" s="55"/>
      <c r="DO771" s="55"/>
      <c r="DP771" s="55"/>
      <c r="DQ771" s="55"/>
      <c r="DR771" s="55"/>
      <c r="DS771" s="55"/>
      <c r="DT771" s="55"/>
      <c r="DU771" s="55"/>
      <c r="DV771" s="55"/>
    </row>
    <row r="772" spans="1:126" ht="8.25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55"/>
      <c r="BX772" s="55"/>
      <c r="BY772" s="55"/>
      <c r="BZ772" s="55"/>
      <c r="CA772" s="55"/>
      <c r="CB772" s="55"/>
      <c r="CC772" s="55"/>
      <c r="CD772" s="55"/>
      <c r="CE772" s="55"/>
      <c r="CF772" s="55"/>
      <c r="CG772" s="55"/>
      <c r="CH772" s="55"/>
      <c r="CI772" s="55"/>
      <c r="CJ772" s="55"/>
      <c r="CK772" s="55"/>
      <c r="CL772" s="55"/>
      <c r="CM772" s="55"/>
      <c r="CN772" s="55"/>
      <c r="CO772" s="55"/>
      <c r="CP772" s="55"/>
      <c r="CQ772" s="55"/>
      <c r="CR772" s="55"/>
      <c r="CS772" s="55"/>
      <c r="CT772" s="55"/>
      <c r="CU772" s="55"/>
      <c r="CV772" s="55"/>
      <c r="CW772" s="55"/>
      <c r="CX772" s="55"/>
      <c r="CY772" s="55"/>
      <c r="CZ772" s="55"/>
      <c r="DA772" s="55"/>
      <c r="DB772" s="55"/>
      <c r="DC772" s="55"/>
      <c r="DD772" s="55"/>
      <c r="DE772" s="55"/>
      <c r="DF772" s="55"/>
      <c r="DG772" s="55"/>
      <c r="DH772" s="55"/>
      <c r="DI772" s="55"/>
      <c r="DJ772" s="55"/>
      <c r="DK772" s="55"/>
      <c r="DL772" s="55"/>
      <c r="DM772" s="55"/>
      <c r="DN772" s="55"/>
      <c r="DO772" s="55"/>
      <c r="DP772" s="55"/>
      <c r="DQ772" s="55"/>
      <c r="DR772" s="55"/>
      <c r="DS772" s="55"/>
      <c r="DT772" s="55"/>
      <c r="DU772" s="55"/>
      <c r="DV772" s="55"/>
    </row>
    <row r="773" spans="1:126" ht="8.25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5"/>
      <c r="BQ773" s="55"/>
      <c r="BR773" s="55"/>
      <c r="BS773" s="55"/>
      <c r="BT773" s="55"/>
      <c r="BU773" s="55"/>
      <c r="BV773" s="55"/>
      <c r="BW773" s="55"/>
      <c r="BX773" s="55"/>
      <c r="BY773" s="55"/>
      <c r="BZ773" s="55"/>
      <c r="CA773" s="55"/>
      <c r="CB773" s="55"/>
      <c r="CC773" s="55"/>
      <c r="CD773" s="55"/>
      <c r="CE773" s="55"/>
      <c r="CF773" s="55"/>
      <c r="CG773" s="55"/>
      <c r="CH773" s="55"/>
      <c r="CI773" s="55"/>
      <c r="CJ773" s="55"/>
      <c r="CK773" s="55"/>
      <c r="CL773" s="55"/>
      <c r="CM773" s="55"/>
      <c r="CN773" s="55"/>
      <c r="CO773" s="55"/>
      <c r="CP773" s="55"/>
      <c r="CQ773" s="55"/>
      <c r="CR773" s="55"/>
      <c r="CS773" s="55"/>
      <c r="CT773" s="55"/>
      <c r="CU773" s="55"/>
      <c r="CV773" s="55"/>
      <c r="CW773" s="55"/>
      <c r="CX773" s="55"/>
      <c r="CY773" s="55"/>
      <c r="CZ773" s="55"/>
      <c r="DA773" s="55"/>
      <c r="DB773" s="55"/>
      <c r="DC773" s="55"/>
      <c r="DD773" s="55"/>
      <c r="DE773" s="55"/>
      <c r="DF773" s="55"/>
      <c r="DG773" s="55"/>
      <c r="DH773" s="55"/>
      <c r="DI773" s="55"/>
      <c r="DJ773" s="55"/>
      <c r="DK773" s="55"/>
      <c r="DL773" s="55"/>
      <c r="DM773" s="55"/>
      <c r="DN773" s="55"/>
      <c r="DO773" s="55"/>
      <c r="DP773" s="55"/>
      <c r="DQ773" s="55"/>
      <c r="DR773" s="55"/>
      <c r="DS773" s="55"/>
      <c r="DT773" s="55"/>
      <c r="DU773" s="55"/>
      <c r="DV773" s="55"/>
    </row>
    <row r="774" spans="1:126" ht="8.25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5"/>
      <c r="BQ774" s="55"/>
      <c r="BR774" s="55"/>
      <c r="BS774" s="55"/>
      <c r="BT774" s="55"/>
      <c r="BU774" s="55"/>
      <c r="BV774" s="55"/>
      <c r="BW774" s="55"/>
      <c r="BX774" s="55"/>
      <c r="BY774" s="55"/>
      <c r="BZ774" s="55"/>
      <c r="CA774" s="55"/>
      <c r="CB774" s="55"/>
      <c r="CC774" s="55"/>
      <c r="CD774" s="55"/>
      <c r="CE774" s="55"/>
      <c r="CF774" s="55"/>
      <c r="CG774" s="55"/>
      <c r="CH774" s="55"/>
      <c r="CI774" s="55"/>
      <c r="CJ774" s="55"/>
      <c r="CK774" s="55"/>
      <c r="CL774" s="55"/>
      <c r="CM774" s="55"/>
      <c r="CN774" s="55"/>
      <c r="CO774" s="55"/>
      <c r="CP774" s="55"/>
      <c r="CQ774" s="55"/>
      <c r="CR774" s="55"/>
      <c r="CS774" s="55"/>
      <c r="CT774" s="55"/>
      <c r="CU774" s="55"/>
      <c r="CV774" s="55"/>
      <c r="CW774" s="55"/>
      <c r="CX774" s="55"/>
      <c r="CY774" s="55"/>
      <c r="CZ774" s="55"/>
      <c r="DA774" s="55"/>
      <c r="DB774" s="55"/>
      <c r="DC774" s="55"/>
      <c r="DD774" s="55"/>
      <c r="DE774" s="55"/>
      <c r="DF774" s="55"/>
      <c r="DG774" s="55"/>
      <c r="DH774" s="55"/>
      <c r="DI774" s="55"/>
      <c r="DJ774" s="55"/>
      <c r="DK774" s="55"/>
      <c r="DL774" s="55"/>
      <c r="DM774" s="55"/>
      <c r="DN774" s="55"/>
      <c r="DO774" s="55"/>
      <c r="DP774" s="55"/>
      <c r="DQ774" s="55"/>
      <c r="DR774" s="55"/>
      <c r="DS774" s="55"/>
      <c r="DT774" s="55"/>
      <c r="DU774" s="55"/>
      <c r="DV774" s="55"/>
    </row>
    <row r="775" spans="1:126" ht="8.2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5"/>
      <c r="BQ775" s="55"/>
      <c r="BR775" s="55"/>
      <c r="BS775" s="55"/>
      <c r="BT775" s="55"/>
      <c r="BU775" s="55"/>
      <c r="BV775" s="55"/>
      <c r="BW775" s="55"/>
      <c r="BX775" s="55"/>
      <c r="BY775" s="55"/>
      <c r="BZ775" s="55"/>
      <c r="CA775" s="55"/>
      <c r="CB775" s="55"/>
      <c r="CC775" s="55"/>
      <c r="CD775" s="55"/>
      <c r="CE775" s="55"/>
      <c r="CF775" s="55"/>
      <c r="CG775" s="55"/>
      <c r="CH775" s="55"/>
      <c r="CI775" s="55"/>
      <c r="CJ775" s="55"/>
      <c r="CK775" s="55"/>
      <c r="CL775" s="55"/>
      <c r="CM775" s="55"/>
      <c r="CN775" s="55"/>
      <c r="CO775" s="55"/>
      <c r="CP775" s="55"/>
      <c r="CQ775" s="55"/>
      <c r="CR775" s="55"/>
      <c r="CS775" s="55"/>
      <c r="CT775" s="55"/>
      <c r="CU775" s="55"/>
      <c r="CV775" s="55"/>
      <c r="CW775" s="55"/>
      <c r="CX775" s="55"/>
      <c r="CY775" s="55"/>
      <c r="CZ775" s="55"/>
      <c r="DA775" s="55"/>
      <c r="DB775" s="55"/>
      <c r="DC775" s="55"/>
      <c r="DD775" s="55"/>
      <c r="DE775" s="55"/>
      <c r="DF775" s="55"/>
      <c r="DG775" s="55"/>
      <c r="DH775" s="55"/>
      <c r="DI775" s="55"/>
      <c r="DJ775" s="55"/>
      <c r="DK775" s="55"/>
      <c r="DL775" s="55"/>
      <c r="DM775" s="55"/>
      <c r="DN775" s="55"/>
      <c r="DO775" s="55"/>
      <c r="DP775" s="55"/>
      <c r="DQ775" s="55"/>
      <c r="DR775" s="55"/>
      <c r="DS775" s="55"/>
      <c r="DT775" s="55"/>
      <c r="DU775" s="55"/>
      <c r="DV775" s="55"/>
    </row>
    <row r="776" spans="1:126" ht="8.25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5"/>
      <c r="BQ776" s="55"/>
      <c r="BR776" s="55"/>
      <c r="BS776" s="55"/>
      <c r="BT776" s="55"/>
      <c r="BU776" s="55"/>
      <c r="BV776" s="55"/>
      <c r="BW776" s="55"/>
      <c r="BX776" s="55"/>
      <c r="BY776" s="55"/>
      <c r="BZ776" s="55"/>
      <c r="CA776" s="55"/>
      <c r="CB776" s="55"/>
      <c r="CC776" s="55"/>
      <c r="CD776" s="55"/>
      <c r="CE776" s="55"/>
      <c r="CF776" s="55"/>
      <c r="CG776" s="55"/>
      <c r="CH776" s="55"/>
      <c r="CI776" s="55"/>
      <c r="CJ776" s="55"/>
      <c r="CK776" s="55"/>
      <c r="CL776" s="55"/>
      <c r="CM776" s="55"/>
      <c r="CN776" s="55"/>
      <c r="CO776" s="55"/>
      <c r="CP776" s="55"/>
      <c r="CQ776" s="55"/>
      <c r="CR776" s="55"/>
      <c r="CS776" s="55"/>
      <c r="CT776" s="55"/>
      <c r="CU776" s="55"/>
      <c r="CV776" s="55"/>
      <c r="CW776" s="55"/>
      <c r="CX776" s="55"/>
      <c r="CY776" s="55"/>
      <c r="CZ776" s="55"/>
      <c r="DA776" s="55"/>
      <c r="DB776" s="55"/>
      <c r="DC776" s="55"/>
      <c r="DD776" s="55"/>
      <c r="DE776" s="55"/>
      <c r="DF776" s="55"/>
      <c r="DG776" s="55"/>
      <c r="DH776" s="55"/>
      <c r="DI776" s="55"/>
      <c r="DJ776" s="55"/>
      <c r="DK776" s="55"/>
      <c r="DL776" s="55"/>
      <c r="DM776" s="55"/>
      <c r="DN776" s="55"/>
      <c r="DO776" s="55"/>
      <c r="DP776" s="55"/>
      <c r="DQ776" s="55"/>
      <c r="DR776" s="55"/>
      <c r="DS776" s="55"/>
      <c r="DT776" s="55"/>
      <c r="DU776" s="55"/>
      <c r="DV776" s="55"/>
    </row>
    <row r="777" spans="1:126" ht="8.25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5"/>
      <c r="BQ777" s="55"/>
      <c r="BR777" s="55"/>
      <c r="BS777" s="55"/>
      <c r="BT777" s="55"/>
      <c r="BU777" s="55"/>
      <c r="BV777" s="55"/>
      <c r="BW777" s="55"/>
      <c r="BX777" s="55"/>
      <c r="BY777" s="55"/>
      <c r="BZ777" s="55"/>
      <c r="CA777" s="55"/>
      <c r="CB777" s="55"/>
      <c r="CC777" s="55"/>
      <c r="CD777" s="55"/>
      <c r="CE777" s="55"/>
      <c r="CF777" s="55"/>
      <c r="CG777" s="55"/>
      <c r="CH777" s="55"/>
      <c r="CI777" s="55"/>
      <c r="CJ777" s="55"/>
      <c r="CK777" s="55"/>
      <c r="CL777" s="55"/>
      <c r="CM777" s="55"/>
      <c r="CN777" s="55"/>
      <c r="CO777" s="55"/>
      <c r="CP777" s="55"/>
      <c r="CQ777" s="55"/>
      <c r="CR777" s="55"/>
      <c r="CS777" s="55"/>
      <c r="CT777" s="55"/>
      <c r="CU777" s="55"/>
      <c r="CV777" s="55"/>
      <c r="CW777" s="55"/>
      <c r="CX777" s="55"/>
      <c r="CY777" s="55"/>
      <c r="CZ777" s="55"/>
      <c r="DA777" s="55"/>
      <c r="DB777" s="55"/>
      <c r="DC777" s="55"/>
      <c r="DD777" s="55"/>
      <c r="DE777" s="55"/>
      <c r="DF777" s="55"/>
      <c r="DG777" s="55"/>
      <c r="DH777" s="55"/>
      <c r="DI777" s="55"/>
      <c r="DJ777" s="55"/>
      <c r="DK777" s="55"/>
      <c r="DL777" s="55"/>
      <c r="DM777" s="55"/>
      <c r="DN777" s="55"/>
      <c r="DO777" s="55"/>
      <c r="DP777" s="55"/>
      <c r="DQ777" s="55"/>
      <c r="DR777" s="55"/>
      <c r="DS777" s="55"/>
      <c r="DT777" s="55"/>
      <c r="DU777" s="55"/>
      <c r="DV777" s="55"/>
    </row>
    <row r="778" spans="1:126" ht="8.25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5"/>
      <c r="BQ778" s="55"/>
      <c r="BR778" s="55"/>
      <c r="BS778" s="55"/>
      <c r="BT778" s="55"/>
      <c r="BU778" s="55"/>
      <c r="BV778" s="55"/>
      <c r="BW778" s="55"/>
      <c r="BX778" s="55"/>
      <c r="BY778" s="55"/>
      <c r="BZ778" s="55"/>
      <c r="CA778" s="55"/>
      <c r="CB778" s="55"/>
      <c r="CC778" s="55"/>
      <c r="CD778" s="55"/>
      <c r="CE778" s="55"/>
      <c r="CF778" s="55"/>
      <c r="CG778" s="55"/>
      <c r="CH778" s="55"/>
      <c r="CI778" s="55"/>
      <c r="CJ778" s="55"/>
      <c r="CK778" s="55"/>
      <c r="CL778" s="55"/>
      <c r="CM778" s="55"/>
      <c r="CN778" s="55"/>
      <c r="CO778" s="55"/>
      <c r="CP778" s="55"/>
      <c r="CQ778" s="55"/>
      <c r="CR778" s="55"/>
      <c r="CS778" s="55"/>
      <c r="CT778" s="55"/>
      <c r="CU778" s="55"/>
      <c r="CV778" s="55"/>
      <c r="CW778" s="55"/>
      <c r="CX778" s="55"/>
      <c r="CY778" s="55"/>
      <c r="CZ778" s="55"/>
      <c r="DA778" s="55"/>
      <c r="DB778" s="55"/>
      <c r="DC778" s="55"/>
      <c r="DD778" s="55"/>
      <c r="DE778" s="55"/>
      <c r="DF778" s="55"/>
      <c r="DG778" s="55"/>
      <c r="DH778" s="55"/>
      <c r="DI778" s="55"/>
      <c r="DJ778" s="55"/>
      <c r="DK778" s="55"/>
      <c r="DL778" s="55"/>
      <c r="DM778" s="55"/>
      <c r="DN778" s="55"/>
      <c r="DO778" s="55"/>
      <c r="DP778" s="55"/>
      <c r="DQ778" s="55"/>
      <c r="DR778" s="55"/>
      <c r="DS778" s="55"/>
      <c r="DT778" s="55"/>
      <c r="DU778" s="55"/>
      <c r="DV778" s="55"/>
    </row>
    <row r="779" spans="1:126" ht="8.25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</row>
    <row r="780" spans="1:126" ht="8.25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</row>
    <row r="781" spans="1:126" ht="8.25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5"/>
      <c r="BQ781" s="55"/>
      <c r="BR781" s="55"/>
      <c r="BS781" s="55"/>
      <c r="BT781" s="55"/>
      <c r="BU781" s="55"/>
      <c r="BV781" s="55"/>
      <c r="BW781" s="55"/>
      <c r="BX781" s="55"/>
      <c r="BY781" s="55"/>
      <c r="BZ781" s="55"/>
      <c r="CA781" s="55"/>
      <c r="CB781" s="55"/>
      <c r="CC781" s="55"/>
      <c r="CD781" s="55"/>
      <c r="CE781" s="55"/>
      <c r="CF781" s="55"/>
      <c r="CG781" s="55"/>
      <c r="CH781" s="55"/>
      <c r="CI781" s="55"/>
      <c r="CJ781" s="55"/>
      <c r="CK781" s="55"/>
      <c r="CL781" s="55"/>
      <c r="CM781" s="55"/>
      <c r="CN781" s="55"/>
      <c r="CO781" s="55"/>
      <c r="CP781" s="55"/>
      <c r="CQ781" s="55"/>
      <c r="CR781" s="55"/>
      <c r="CS781" s="55"/>
      <c r="CT781" s="55"/>
      <c r="CU781" s="55"/>
      <c r="CV781" s="55"/>
      <c r="CW781" s="55"/>
      <c r="CX781" s="55"/>
      <c r="CY781" s="55"/>
      <c r="CZ781" s="55"/>
      <c r="DA781" s="55"/>
      <c r="DB781" s="55"/>
      <c r="DC781" s="55"/>
      <c r="DD781" s="55"/>
      <c r="DE781" s="55"/>
      <c r="DF781" s="55"/>
      <c r="DG781" s="55"/>
      <c r="DH781" s="55"/>
      <c r="DI781" s="55"/>
      <c r="DJ781" s="55"/>
      <c r="DK781" s="55"/>
      <c r="DL781" s="55"/>
      <c r="DM781" s="55"/>
      <c r="DN781" s="55"/>
      <c r="DO781" s="55"/>
      <c r="DP781" s="55"/>
      <c r="DQ781" s="55"/>
      <c r="DR781" s="55"/>
      <c r="DS781" s="55"/>
      <c r="DT781" s="55"/>
      <c r="DU781" s="55"/>
      <c r="DV781" s="55"/>
    </row>
    <row r="782" spans="1:126" ht="8.25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5"/>
      <c r="BQ782" s="55"/>
      <c r="BR782" s="55"/>
      <c r="BS782" s="55"/>
      <c r="BT782" s="55"/>
      <c r="BU782" s="55"/>
      <c r="BV782" s="55"/>
      <c r="BW782" s="55"/>
      <c r="BX782" s="55"/>
      <c r="BY782" s="55"/>
      <c r="BZ782" s="55"/>
      <c r="CA782" s="55"/>
      <c r="CB782" s="55"/>
      <c r="CC782" s="55"/>
      <c r="CD782" s="55"/>
      <c r="CE782" s="55"/>
      <c r="CF782" s="55"/>
      <c r="CG782" s="55"/>
      <c r="CH782" s="55"/>
      <c r="CI782" s="55"/>
      <c r="CJ782" s="55"/>
      <c r="CK782" s="55"/>
      <c r="CL782" s="55"/>
      <c r="CM782" s="55"/>
      <c r="CN782" s="55"/>
      <c r="CO782" s="55"/>
      <c r="CP782" s="55"/>
      <c r="CQ782" s="55"/>
      <c r="CR782" s="55"/>
      <c r="CS782" s="55"/>
      <c r="CT782" s="55"/>
      <c r="CU782" s="55"/>
      <c r="CV782" s="55"/>
      <c r="CW782" s="55"/>
      <c r="CX782" s="55"/>
      <c r="CY782" s="55"/>
      <c r="CZ782" s="55"/>
      <c r="DA782" s="55"/>
      <c r="DB782" s="55"/>
      <c r="DC782" s="55"/>
      <c r="DD782" s="55"/>
      <c r="DE782" s="55"/>
      <c r="DF782" s="55"/>
      <c r="DG782" s="55"/>
      <c r="DH782" s="55"/>
      <c r="DI782" s="55"/>
      <c r="DJ782" s="55"/>
      <c r="DK782" s="55"/>
      <c r="DL782" s="55"/>
      <c r="DM782" s="55"/>
      <c r="DN782" s="55"/>
      <c r="DO782" s="55"/>
      <c r="DP782" s="55"/>
      <c r="DQ782" s="55"/>
      <c r="DR782" s="55"/>
      <c r="DS782" s="55"/>
      <c r="DT782" s="55"/>
      <c r="DU782" s="55"/>
      <c r="DV782" s="55"/>
    </row>
    <row r="783" spans="1:126" ht="8.2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5"/>
      <c r="BQ783" s="55"/>
      <c r="BR783" s="55"/>
      <c r="BS783" s="55"/>
      <c r="BT783" s="55"/>
      <c r="BU783" s="55"/>
      <c r="BV783" s="55"/>
      <c r="BW783" s="55"/>
      <c r="BX783" s="55"/>
      <c r="BY783" s="55"/>
      <c r="BZ783" s="55"/>
      <c r="CA783" s="55"/>
      <c r="CB783" s="55"/>
      <c r="CC783" s="55"/>
      <c r="CD783" s="55"/>
      <c r="CE783" s="55"/>
      <c r="CF783" s="55"/>
      <c r="CG783" s="55"/>
      <c r="CH783" s="55"/>
      <c r="CI783" s="55"/>
      <c r="CJ783" s="55"/>
      <c r="CK783" s="55"/>
      <c r="CL783" s="55"/>
      <c r="CM783" s="55"/>
      <c r="CN783" s="55"/>
      <c r="CO783" s="55"/>
      <c r="CP783" s="55"/>
      <c r="CQ783" s="55"/>
      <c r="CR783" s="55"/>
      <c r="CS783" s="55"/>
      <c r="CT783" s="55"/>
      <c r="CU783" s="55"/>
      <c r="CV783" s="55"/>
      <c r="CW783" s="55"/>
      <c r="CX783" s="55"/>
      <c r="CY783" s="55"/>
      <c r="CZ783" s="55"/>
      <c r="DA783" s="55"/>
      <c r="DB783" s="55"/>
      <c r="DC783" s="55"/>
      <c r="DD783" s="55"/>
      <c r="DE783" s="55"/>
      <c r="DF783" s="55"/>
      <c r="DG783" s="55"/>
      <c r="DH783" s="55"/>
      <c r="DI783" s="55"/>
      <c r="DJ783" s="55"/>
      <c r="DK783" s="55"/>
      <c r="DL783" s="55"/>
      <c r="DM783" s="55"/>
      <c r="DN783" s="55"/>
      <c r="DO783" s="55"/>
      <c r="DP783" s="55"/>
      <c r="DQ783" s="55"/>
      <c r="DR783" s="55"/>
      <c r="DS783" s="55"/>
      <c r="DT783" s="55"/>
      <c r="DU783" s="55"/>
      <c r="DV783" s="55"/>
    </row>
    <row r="784" spans="1:126" ht="8.25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  <c r="CZ784" s="55"/>
      <c r="DA784" s="55"/>
      <c r="DB784" s="55"/>
      <c r="DC784" s="55"/>
      <c r="DD784" s="55"/>
      <c r="DE784" s="55"/>
      <c r="DF784" s="55"/>
      <c r="DG784" s="55"/>
      <c r="DH784" s="55"/>
      <c r="DI784" s="55"/>
      <c r="DJ784" s="55"/>
      <c r="DK784" s="55"/>
      <c r="DL784" s="55"/>
      <c r="DM784" s="55"/>
      <c r="DN784" s="55"/>
      <c r="DO784" s="55"/>
      <c r="DP784" s="55"/>
      <c r="DQ784" s="55"/>
      <c r="DR784" s="55"/>
      <c r="DS784" s="55"/>
      <c r="DT784" s="55"/>
      <c r="DU784" s="55"/>
      <c r="DV784" s="55"/>
    </row>
    <row r="785" spans="1:126" ht="8.2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  <c r="CH785" s="55"/>
      <c r="CI785" s="55"/>
      <c r="CJ785" s="55"/>
      <c r="CK785" s="55"/>
      <c r="CL785" s="55"/>
      <c r="CM785" s="55"/>
      <c r="CN785" s="55"/>
      <c r="CO785" s="55"/>
      <c r="CP785" s="55"/>
      <c r="CQ785" s="55"/>
      <c r="CR785" s="55"/>
      <c r="CS785" s="55"/>
      <c r="CT785" s="55"/>
      <c r="CU785" s="55"/>
      <c r="CV785" s="55"/>
      <c r="CW785" s="55"/>
      <c r="CX785" s="55"/>
      <c r="CY785" s="55"/>
      <c r="CZ785" s="55"/>
      <c r="DA785" s="55"/>
      <c r="DB785" s="55"/>
      <c r="DC785" s="55"/>
      <c r="DD785" s="55"/>
      <c r="DE785" s="55"/>
      <c r="DF785" s="55"/>
      <c r="DG785" s="55"/>
      <c r="DH785" s="55"/>
      <c r="DI785" s="55"/>
      <c r="DJ785" s="55"/>
      <c r="DK785" s="55"/>
      <c r="DL785" s="55"/>
      <c r="DM785" s="55"/>
      <c r="DN785" s="55"/>
      <c r="DO785" s="55"/>
      <c r="DP785" s="55"/>
      <c r="DQ785" s="55"/>
      <c r="DR785" s="55"/>
      <c r="DS785" s="55"/>
      <c r="DT785" s="55"/>
      <c r="DU785" s="55"/>
      <c r="DV785" s="55"/>
    </row>
    <row r="786" spans="1:126" ht="8.2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5"/>
      <c r="BQ786" s="55"/>
      <c r="BR786" s="55"/>
      <c r="BS786" s="55"/>
      <c r="BT786" s="55"/>
      <c r="BU786" s="55"/>
      <c r="BV786" s="55"/>
      <c r="BW786" s="55"/>
      <c r="BX786" s="55"/>
      <c r="BY786" s="55"/>
      <c r="BZ786" s="55"/>
      <c r="CA786" s="55"/>
      <c r="CB786" s="55"/>
      <c r="CC786" s="55"/>
      <c r="CD786" s="55"/>
      <c r="CE786" s="55"/>
      <c r="CF786" s="55"/>
      <c r="CG786" s="55"/>
      <c r="CH786" s="55"/>
      <c r="CI786" s="55"/>
      <c r="CJ786" s="55"/>
      <c r="CK786" s="55"/>
      <c r="CL786" s="55"/>
      <c r="CM786" s="55"/>
      <c r="CN786" s="55"/>
      <c r="CO786" s="55"/>
      <c r="CP786" s="55"/>
      <c r="CQ786" s="55"/>
      <c r="CR786" s="55"/>
      <c r="CS786" s="55"/>
      <c r="CT786" s="55"/>
      <c r="CU786" s="55"/>
      <c r="CV786" s="55"/>
      <c r="CW786" s="55"/>
      <c r="CX786" s="55"/>
      <c r="CY786" s="55"/>
      <c r="CZ786" s="55"/>
      <c r="DA786" s="55"/>
      <c r="DB786" s="55"/>
      <c r="DC786" s="55"/>
      <c r="DD786" s="55"/>
      <c r="DE786" s="55"/>
      <c r="DF786" s="55"/>
      <c r="DG786" s="55"/>
      <c r="DH786" s="55"/>
      <c r="DI786" s="55"/>
      <c r="DJ786" s="55"/>
      <c r="DK786" s="55"/>
      <c r="DL786" s="55"/>
      <c r="DM786" s="55"/>
      <c r="DN786" s="55"/>
      <c r="DO786" s="55"/>
      <c r="DP786" s="55"/>
      <c r="DQ786" s="55"/>
      <c r="DR786" s="55"/>
      <c r="DS786" s="55"/>
      <c r="DT786" s="55"/>
      <c r="DU786" s="55"/>
      <c r="DV786" s="55"/>
    </row>
    <row r="787" spans="1:126" ht="8.2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  <c r="CH787" s="55"/>
      <c r="CI787" s="55"/>
      <c r="CJ787" s="55"/>
      <c r="CK787" s="55"/>
      <c r="CL787" s="55"/>
      <c r="CM787" s="55"/>
      <c r="CN787" s="55"/>
      <c r="CO787" s="55"/>
      <c r="CP787" s="55"/>
      <c r="CQ787" s="55"/>
      <c r="CR787" s="55"/>
      <c r="CS787" s="55"/>
      <c r="CT787" s="55"/>
      <c r="CU787" s="55"/>
      <c r="CV787" s="55"/>
      <c r="CW787" s="55"/>
      <c r="CX787" s="55"/>
      <c r="CY787" s="55"/>
      <c r="CZ787" s="55"/>
      <c r="DA787" s="55"/>
      <c r="DB787" s="55"/>
      <c r="DC787" s="55"/>
      <c r="DD787" s="55"/>
      <c r="DE787" s="55"/>
      <c r="DF787" s="55"/>
      <c r="DG787" s="55"/>
      <c r="DH787" s="55"/>
      <c r="DI787" s="55"/>
      <c r="DJ787" s="55"/>
      <c r="DK787" s="55"/>
      <c r="DL787" s="55"/>
      <c r="DM787" s="55"/>
      <c r="DN787" s="55"/>
      <c r="DO787" s="55"/>
      <c r="DP787" s="55"/>
      <c r="DQ787" s="55"/>
      <c r="DR787" s="55"/>
      <c r="DS787" s="55"/>
      <c r="DT787" s="55"/>
      <c r="DU787" s="55"/>
      <c r="DV787" s="55"/>
    </row>
    <row r="788" spans="1:126" ht="8.2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  <c r="CZ788" s="55"/>
      <c r="DA788" s="55"/>
      <c r="DB788" s="55"/>
      <c r="DC788" s="55"/>
      <c r="DD788" s="55"/>
      <c r="DE788" s="55"/>
      <c r="DF788" s="55"/>
      <c r="DG788" s="55"/>
      <c r="DH788" s="55"/>
      <c r="DI788" s="55"/>
      <c r="DJ788" s="55"/>
      <c r="DK788" s="55"/>
      <c r="DL788" s="55"/>
      <c r="DM788" s="55"/>
      <c r="DN788" s="55"/>
      <c r="DO788" s="55"/>
      <c r="DP788" s="55"/>
      <c r="DQ788" s="55"/>
      <c r="DR788" s="55"/>
      <c r="DS788" s="55"/>
      <c r="DT788" s="55"/>
      <c r="DU788" s="55"/>
      <c r="DV788" s="55"/>
    </row>
    <row r="789" spans="1:126" ht="8.25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  <c r="CH789" s="55"/>
      <c r="CI789" s="55"/>
      <c r="CJ789" s="55"/>
      <c r="CK789" s="55"/>
      <c r="CL789" s="55"/>
      <c r="CM789" s="55"/>
      <c r="CN789" s="55"/>
      <c r="CO789" s="55"/>
      <c r="CP789" s="55"/>
      <c r="CQ789" s="55"/>
      <c r="CR789" s="55"/>
      <c r="CS789" s="55"/>
      <c r="CT789" s="55"/>
      <c r="CU789" s="55"/>
      <c r="CV789" s="55"/>
      <c r="CW789" s="55"/>
      <c r="CX789" s="55"/>
      <c r="CY789" s="55"/>
      <c r="CZ789" s="55"/>
      <c r="DA789" s="55"/>
      <c r="DB789" s="55"/>
      <c r="DC789" s="55"/>
      <c r="DD789" s="55"/>
      <c r="DE789" s="55"/>
      <c r="DF789" s="55"/>
      <c r="DG789" s="55"/>
      <c r="DH789" s="55"/>
      <c r="DI789" s="55"/>
      <c r="DJ789" s="55"/>
      <c r="DK789" s="55"/>
      <c r="DL789" s="55"/>
      <c r="DM789" s="55"/>
      <c r="DN789" s="55"/>
      <c r="DO789" s="55"/>
      <c r="DP789" s="55"/>
      <c r="DQ789" s="55"/>
      <c r="DR789" s="55"/>
      <c r="DS789" s="55"/>
      <c r="DT789" s="55"/>
      <c r="DU789" s="55"/>
      <c r="DV789" s="55"/>
    </row>
    <row r="790" spans="1:126" ht="8.25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5"/>
      <c r="BQ790" s="55"/>
      <c r="BR790" s="55"/>
      <c r="BS790" s="55"/>
      <c r="BT790" s="55"/>
      <c r="BU790" s="55"/>
      <c r="BV790" s="55"/>
      <c r="BW790" s="55"/>
      <c r="BX790" s="55"/>
      <c r="BY790" s="55"/>
      <c r="BZ790" s="55"/>
      <c r="CA790" s="55"/>
      <c r="CB790" s="55"/>
      <c r="CC790" s="55"/>
      <c r="CD790" s="55"/>
      <c r="CE790" s="55"/>
      <c r="CF790" s="55"/>
      <c r="CG790" s="55"/>
      <c r="CH790" s="55"/>
      <c r="CI790" s="55"/>
      <c r="CJ790" s="55"/>
      <c r="CK790" s="55"/>
      <c r="CL790" s="55"/>
      <c r="CM790" s="55"/>
      <c r="CN790" s="55"/>
      <c r="CO790" s="55"/>
      <c r="CP790" s="55"/>
      <c r="CQ790" s="55"/>
      <c r="CR790" s="55"/>
      <c r="CS790" s="55"/>
      <c r="CT790" s="55"/>
      <c r="CU790" s="55"/>
      <c r="CV790" s="55"/>
      <c r="CW790" s="55"/>
      <c r="CX790" s="55"/>
      <c r="CY790" s="55"/>
      <c r="CZ790" s="55"/>
      <c r="DA790" s="55"/>
      <c r="DB790" s="55"/>
      <c r="DC790" s="55"/>
      <c r="DD790" s="55"/>
      <c r="DE790" s="55"/>
      <c r="DF790" s="55"/>
      <c r="DG790" s="55"/>
      <c r="DH790" s="55"/>
      <c r="DI790" s="55"/>
      <c r="DJ790" s="55"/>
      <c r="DK790" s="55"/>
      <c r="DL790" s="55"/>
      <c r="DM790" s="55"/>
      <c r="DN790" s="55"/>
      <c r="DO790" s="55"/>
      <c r="DP790" s="55"/>
      <c r="DQ790" s="55"/>
      <c r="DR790" s="55"/>
      <c r="DS790" s="55"/>
      <c r="DT790" s="55"/>
      <c r="DU790" s="55"/>
      <c r="DV790" s="55"/>
    </row>
    <row r="791" spans="1:126" ht="8.25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5"/>
      <c r="BQ791" s="55"/>
      <c r="BR791" s="55"/>
      <c r="BS791" s="55"/>
      <c r="BT791" s="55"/>
      <c r="BU791" s="55"/>
      <c r="BV791" s="55"/>
      <c r="BW791" s="55"/>
      <c r="BX791" s="55"/>
      <c r="BY791" s="55"/>
      <c r="BZ791" s="55"/>
      <c r="CA791" s="55"/>
      <c r="CB791" s="55"/>
      <c r="CC791" s="55"/>
      <c r="CD791" s="55"/>
      <c r="CE791" s="55"/>
      <c r="CF791" s="55"/>
      <c r="CG791" s="55"/>
      <c r="CH791" s="55"/>
      <c r="CI791" s="55"/>
      <c r="CJ791" s="55"/>
      <c r="CK791" s="55"/>
      <c r="CL791" s="55"/>
      <c r="CM791" s="55"/>
      <c r="CN791" s="55"/>
      <c r="CO791" s="55"/>
      <c r="CP791" s="55"/>
      <c r="CQ791" s="55"/>
      <c r="CR791" s="55"/>
      <c r="CS791" s="55"/>
      <c r="CT791" s="55"/>
      <c r="CU791" s="55"/>
      <c r="CV791" s="55"/>
      <c r="CW791" s="55"/>
      <c r="CX791" s="55"/>
      <c r="CY791" s="55"/>
      <c r="CZ791" s="55"/>
      <c r="DA791" s="55"/>
      <c r="DB791" s="55"/>
      <c r="DC791" s="55"/>
      <c r="DD791" s="55"/>
      <c r="DE791" s="55"/>
      <c r="DF791" s="55"/>
      <c r="DG791" s="55"/>
      <c r="DH791" s="55"/>
      <c r="DI791" s="55"/>
      <c r="DJ791" s="55"/>
      <c r="DK791" s="55"/>
      <c r="DL791" s="55"/>
      <c r="DM791" s="55"/>
      <c r="DN791" s="55"/>
      <c r="DO791" s="55"/>
      <c r="DP791" s="55"/>
      <c r="DQ791" s="55"/>
      <c r="DR791" s="55"/>
      <c r="DS791" s="55"/>
      <c r="DT791" s="55"/>
      <c r="DU791" s="55"/>
      <c r="DV791" s="55"/>
    </row>
    <row r="792" spans="1:126" ht="8.25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</row>
    <row r="793" spans="1:126" ht="8.25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  <c r="CX793" s="55"/>
      <c r="CY793" s="55"/>
      <c r="CZ793" s="55"/>
      <c r="DA793" s="55"/>
      <c r="DB793" s="55"/>
      <c r="DC793" s="55"/>
      <c r="DD793" s="55"/>
      <c r="DE793" s="55"/>
      <c r="DF793" s="55"/>
      <c r="DG793" s="55"/>
      <c r="DH793" s="55"/>
      <c r="DI793" s="55"/>
      <c r="DJ793" s="55"/>
      <c r="DK793" s="55"/>
      <c r="DL793" s="55"/>
      <c r="DM793" s="55"/>
      <c r="DN793" s="55"/>
      <c r="DO793" s="55"/>
      <c r="DP793" s="55"/>
      <c r="DQ793" s="55"/>
      <c r="DR793" s="55"/>
      <c r="DS793" s="55"/>
      <c r="DT793" s="55"/>
      <c r="DU793" s="55"/>
      <c r="DV793" s="55"/>
    </row>
    <row r="794" spans="1:126" ht="8.25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5"/>
      <c r="BQ794" s="55"/>
      <c r="BR794" s="55"/>
      <c r="BS794" s="55"/>
      <c r="BT794" s="55"/>
      <c r="BU794" s="55"/>
      <c r="BV794" s="55"/>
      <c r="BW794" s="55"/>
      <c r="BX794" s="55"/>
      <c r="BY794" s="55"/>
      <c r="BZ794" s="55"/>
      <c r="CA794" s="55"/>
      <c r="CB794" s="55"/>
      <c r="CC794" s="55"/>
      <c r="CD794" s="55"/>
      <c r="CE794" s="55"/>
      <c r="CF794" s="55"/>
      <c r="CG794" s="55"/>
      <c r="CH794" s="55"/>
      <c r="CI794" s="55"/>
      <c r="CJ794" s="55"/>
      <c r="CK794" s="55"/>
      <c r="CL794" s="55"/>
      <c r="CM794" s="55"/>
      <c r="CN794" s="55"/>
      <c r="CO794" s="55"/>
      <c r="CP794" s="55"/>
      <c r="CQ794" s="55"/>
      <c r="CR794" s="55"/>
      <c r="CS794" s="55"/>
      <c r="CT794" s="55"/>
      <c r="CU794" s="55"/>
      <c r="CV794" s="55"/>
      <c r="CW794" s="55"/>
      <c r="CX794" s="55"/>
      <c r="CY794" s="55"/>
      <c r="CZ794" s="55"/>
      <c r="DA794" s="55"/>
      <c r="DB794" s="55"/>
      <c r="DC794" s="55"/>
      <c r="DD794" s="55"/>
      <c r="DE794" s="55"/>
      <c r="DF794" s="55"/>
      <c r="DG794" s="55"/>
      <c r="DH794" s="55"/>
      <c r="DI794" s="55"/>
      <c r="DJ794" s="55"/>
      <c r="DK794" s="55"/>
      <c r="DL794" s="55"/>
      <c r="DM794" s="55"/>
      <c r="DN794" s="55"/>
      <c r="DO794" s="55"/>
      <c r="DP794" s="55"/>
      <c r="DQ794" s="55"/>
      <c r="DR794" s="55"/>
      <c r="DS794" s="55"/>
      <c r="DT794" s="55"/>
      <c r="DU794" s="55"/>
      <c r="DV794" s="55"/>
    </row>
    <row r="795" spans="1:126" ht="8.2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  <c r="CH795" s="55"/>
      <c r="CI795" s="55"/>
      <c r="CJ795" s="55"/>
      <c r="CK795" s="55"/>
      <c r="CL795" s="55"/>
      <c r="CM795" s="55"/>
      <c r="CN795" s="55"/>
      <c r="CO795" s="55"/>
      <c r="CP795" s="55"/>
      <c r="CQ795" s="55"/>
      <c r="CR795" s="55"/>
      <c r="CS795" s="55"/>
      <c r="CT795" s="55"/>
      <c r="CU795" s="55"/>
      <c r="CV795" s="55"/>
      <c r="CW795" s="55"/>
      <c r="CX795" s="55"/>
      <c r="CY795" s="55"/>
      <c r="CZ795" s="55"/>
      <c r="DA795" s="55"/>
      <c r="DB795" s="55"/>
      <c r="DC795" s="55"/>
      <c r="DD795" s="55"/>
      <c r="DE795" s="55"/>
      <c r="DF795" s="55"/>
      <c r="DG795" s="55"/>
      <c r="DH795" s="55"/>
      <c r="DI795" s="55"/>
      <c r="DJ795" s="55"/>
      <c r="DK795" s="55"/>
      <c r="DL795" s="55"/>
      <c r="DM795" s="55"/>
      <c r="DN795" s="55"/>
      <c r="DO795" s="55"/>
      <c r="DP795" s="55"/>
      <c r="DQ795" s="55"/>
      <c r="DR795" s="55"/>
      <c r="DS795" s="55"/>
      <c r="DT795" s="55"/>
      <c r="DU795" s="55"/>
      <c r="DV795" s="55"/>
    </row>
    <row r="796" spans="1:126" ht="8.25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5"/>
      <c r="BQ796" s="55"/>
      <c r="BR796" s="55"/>
      <c r="BS796" s="55"/>
      <c r="BT796" s="55"/>
      <c r="BU796" s="55"/>
      <c r="BV796" s="55"/>
      <c r="BW796" s="55"/>
      <c r="BX796" s="55"/>
      <c r="BY796" s="55"/>
      <c r="BZ796" s="55"/>
      <c r="CA796" s="55"/>
      <c r="CB796" s="55"/>
      <c r="CC796" s="55"/>
      <c r="CD796" s="55"/>
      <c r="CE796" s="55"/>
      <c r="CF796" s="55"/>
      <c r="CG796" s="55"/>
      <c r="CH796" s="55"/>
      <c r="CI796" s="55"/>
      <c r="CJ796" s="55"/>
      <c r="CK796" s="55"/>
      <c r="CL796" s="55"/>
      <c r="CM796" s="55"/>
      <c r="CN796" s="55"/>
      <c r="CO796" s="55"/>
      <c r="CP796" s="55"/>
      <c r="CQ796" s="55"/>
      <c r="CR796" s="55"/>
      <c r="CS796" s="55"/>
      <c r="CT796" s="55"/>
      <c r="CU796" s="55"/>
      <c r="CV796" s="55"/>
      <c r="CW796" s="55"/>
      <c r="CX796" s="55"/>
      <c r="CY796" s="55"/>
      <c r="CZ796" s="55"/>
      <c r="DA796" s="55"/>
      <c r="DB796" s="55"/>
      <c r="DC796" s="55"/>
      <c r="DD796" s="55"/>
      <c r="DE796" s="55"/>
      <c r="DF796" s="55"/>
      <c r="DG796" s="55"/>
      <c r="DH796" s="55"/>
      <c r="DI796" s="55"/>
      <c r="DJ796" s="55"/>
      <c r="DK796" s="55"/>
      <c r="DL796" s="55"/>
      <c r="DM796" s="55"/>
      <c r="DN796" s="55"/>
      <c r="DO796" s="55"/>
      <c r="DP796" s="55"/>
      <c r="DQ796" s="55"/>
      <c r="DR796" s="55"/>
      <c r="DS796" s="55"/>
      <c r="DT796" s="55"/>
      <c r="DU796" s="55"/>
      <c r="DV796" s="55"/>
    </row>
    <row r="797" spans="1:126" ht="8.25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5"/>
      <c r="BQ797" s="55"/>
      <c r="BR797" s="55"/>
      <c r="BS797" s="55"/>
      <c r="BT797" s="55"/>
      <c r="BU797" s="55"/>
      <c r="BV797" s="55"/>
      <c r="BW797" s="55"/>
      <c r="BX797" s="55"/>
      <c r="BY797" s="55"/>
      <c r="BZ797" s="55"/>
      <c r="CA797" s="55"/>
      <c r="CB797" s="55"/>
      <c r="CC797" s="55"/>
      <c r="CD797" s="55"/>
      <c r="CE797" s="55"/>
      <c r="CF797" s="55"/>
      <c r="CG797" s="55"/>
      <c r="CH797" s="55"/>
      <c r="CI797" s="55"/>
      <c r="CJ797" s="55"/>
      <c r="CK797" s="55"/>
      <c r="CL797" s="55"/>
      <c r="CM797" s="55"/>
      <c r="CN797" s="55"/>
      <c r="CO797" s="55"/>
      <c r="CP797" s="55"/>
      <c r="CQ797" s="55"/>
      <c r="CR797" s="55"/>
      <c r="CS797" s="55"/>
      <c r="CT797" s="55"/>
      <c r="CU797" s="55"/>
      <c r="CV797" s="55"/>
      <c r="CW797" s="55"/>
      <c r="CX797" s="55"/>
      <c r="CY797" s="55"/>
      <c r="CZ797" s="55"/>
      <c r="DA797" s="55"/>
      <c r="DB797" s="55"/>
      <c r="DC797" s="55"/>
      <c r="DD797" s="55"/>
      <c r="DE797" s="55"/>
      <c r="DF797" s="55"/>
      <c r="DG797" s="55"/>
      <c r="DH797" s="55"/>
      <c r="DI797" s="55"/>
      <c r="DJ797" s="55"/>
      <c r="DK797" s="55"/>
      <c r="DL797" s="55"/>
      <c r="DM797" s="55"/>
      <c r="DN797" s="55"/>
      <c r="DO797" s="55"/>
      <c r="DP797" s="55"/>
      <c r="DQ797" s="55"/>
      <c r="DR797" s="55"/>
      <c r="DS797" s="55"/>
      <c r="DT797" s="55"/>
      <c r="DU797" s="55"/>
      <c r="DV797" s="55"/>
    </row>
    <row r="798" spans="1:126" ht="8.25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5"/>
      <c r="BQ798" s="55"/>
      <c r="BR798" s="55"/>
      <c r="BS798" s="55"/>
      <c r="BT798" s="55"/>
      <c r="BU798" s="55"/>
      <c r="BV798" s="55"/>
      <c r="BW798" s="55"/>
      <c r="BX798" s="55"/>
      <c r="BY798" s="55"/>
      <c r="BZ798" s="55"/>
      <c r="CA798" s="55"/>
      <c r="CB798" s="55"/>
      <c r="CC798" s="55"/>
      <c r="CD798" s="55"/>
      <c r="CE798" s="55"/>
      <c r="CF798" s="55"/>
      <c r="CG798" s="55"/>
      <c r="CH798" s="55"/>
      <c r="CI798" s="55"/>
      <c r="CJ798" s="55"/>
      <c r="CK798" s="55"/>
      <c r="CL798" s="55"/>
      <c r="CM798" s="55"/>
      <c r="CN798" s="55"/>
      <c r="CO798" s="55"/>
      <c r="CP798" s="55"/>
      <c r="CQ798" s="55"/>
      <c r="CR798" s="55"/>
      <c r="CS798" s="55"/>
      <c r="CT798" s="55"/>
      <c r="CU798" s="55"/>
      <c r="CV798" s="55"/>
      <c r="CW798" s="55"/>
      <c r="CX798" s="55"/>
      <c r="CY798" s="55"/>
      <c r="CZ798" s="55"/>
      <c r="DA798" s="55"/>
      <c r="DB798" s="55"/>
      <c r="DC798" s="55"/>
      <c r="DD798" s="55"/>
      <c r="DE798" s="55"/>
      <c r="DF798" s="55"/>
      <c r="DG798" s="55"/>
      <c r="DH798" s="55"/>
      <c r="DI798" s="55"/>
      <c r="DJ798" s="55"/>
      <c r="DK798" s="55"/>
      <c r="DL798" s="55"/>
      <c r="DM798" s="55"/>
      <c r="DN798" s="55"/>
      <c r="DO798" s="55"/>
      <c r="DP798" s="55"/>
      <c r="DQ798" s="55"/>
      <c r="DR798" s="55"/>
      <c r="DS798" s="55"/>
      <c r="DT798" s="55"/>
      <c r="DU798" s="55"/>
      <c r="DV798" s="55"/>
    </row>
    <row r="799" spans="1:126" ht="8.25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5"/>
      <c r="BQ799" s="55"/>
      <c r="BR799" s="55"/>
      <c r="BS799" s="55"/>
      <c r="BT799" s="55"/>
      <c r="BU799" s="55"/>
      <c r="BV799" s="55"/>
      <c r="BW799" s="55"/>
      <c r="BX799" s="55"/>
      <c r="BY799" s="55"/>
      <c r="BZ799" s="55"/>
      <c r="CA799" s="55"/>
      <c r="CB799" s="55"/>
      <c r="CC799" s="55"/>
      <c r="CD799" s="55"/>
      <c r="CE799" s="55"/>
      <c r="CF799" s="55"/>
      <c r="CG799" s="55"/>
      <c r="CH799" s="55"/>
      <c r="CI799" s="55"/>
      <c r="CJ799" s="55"/>
      <c r="CK799" s="55"/>
      <c r="CL799" s="55"/>
      <c r="CM799" s="55"/>
      <c r="CN799" s="55"/>
      <c r="CO799" s="55"/>
      <c r="CP799" s="55"/>
      <c r="CQ799" s="55"/>
      <c r="CR799" s="55"/>
      <c r="CS799" s="55"/>
      <c r="CT799" s="55"/>
      <c r="CU799" s="55"/>
      <c r="CV799" s="55"/>
      <c r="CW799" s="55"/>
      <c r="CX799" s="55"/>
      <c r="CY799" s="55"/>
      <c r="CZ799" s="55"/>
      <c r="DA799" s="55"/>
      <c r="DB799" s="55"/>
      <c r="DC799" s="55"/>
      <c r="DD799" s="55"/>
      <c r="DE799" s="55"/>
      <c r="DF799" s="55"/>
      <c r="DG799" s="55"/>
      <c r="DH799" s="55"/>
      <c r="DI799" s="55"/>
      <c r="DJ799" s="55"/>
      <c r="DK799" s="55"/>
      <c r="DL799" s="55"/>
      <c r="DM799" s="55"/>
      <c r="DN799" s="55"/>
      <c r="DO799" s="55"/>
      <c r="DP799" s="55"/>
      <c r="DQ799" s="55"/>
      <c r="DR799" s="55"/>
      <c r="DS799" s="55"/>
      <c r="DT799" s="55"/>
      <c r="DU799" s="55"/>
      <c r="DV799" s="55"/>
    </row>
    <row r="800" spans="1:126" ht="8.25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  <c r="CH800" s="55"/>
      <c r="CI800" s="55"/>
      <c r="CJ800" s="55"/>
      <c r="CK800" s="55"/>
      <c r="CL800" s="55"/>
      <c r="CM800" s="55"/>
      <c r="CN800" s="55"/>
      <c r="CO800" s="55"/>
      <c r="CP800" s="55"/>
      <c r="CQ800" s="55"/>
      <c r="CR800" s="55"/>
      <c r="CS800" s="55"/>
      <c r="CT800" s="55"/>
      <c r="CU800" s="55"/>
      <c r="CV800" s="55"/>
      <c r="CW800" s="55"/>
      <c r="CX800" s="55"/>
      <c r="CY800" s="55"/>
      <c r="CZ800" s="55"/>
      <c r="DA800" s="55"/>
      <c r="DB800" s="55"/>
      <c r="DC800" s="55"/>
      <c r="DD800" s="55"/>
      <c r="DE800" s="55"/>
      <c r="DF800" s="55"/>
      <c r="DG800" s="55"/>
      <c r="DH800" s="55"/>
      <c r="DI800" s="55"/>
      <c r="DJ800" s="55"/>
      <c r="DK800" s="55"/>
      <c r="DL800" s="55"/>
      <c r="DM800" s="55"/>
      <c r="DN800" s="55"/>
      <c r="DO800" s="55"/>
      <c r="DP800" s="55"/>
      <c r="DQ800" s="55"/>
      <c r="DR800" s="55"/>
      <c r="DS800" s="55"/>
      <c r="DT800" s="55"/>
      <c r="DU800" s="55"/>
      <c r="DV800" s="55"/>
    </row>
    <row r="801" spans="1:126" ht="8.25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5"/>
      <c r="BQ801" s="55"/>
      <c r="BR801" s="55"/>
      <c r="BS801" s="55"/>
      <c r="BT801" s="55"/>
      <c r="BU801" s="55"/>
      <c r="BV801" s="55"/>
      <c r="BW801" s="55"/>
      <c r="BX801" s="55"/>
      <c r="BY801" s="55"/>
      <c r="BZ801" s="55"/>
      <c r="CA801" s="55"/>
      <c r="CB801" s="55"/>
      <c r="CC801" s="55"/>
      <c r="CD801" s="55"/>
      <c r="CE801" s="55"/>
      <c r="CF801" s="55"/>
      <c r="CG801" s="55"/>
      <c r="CH801" s="55"/>
      <c r="CI801" s="55"/>
      <c r="CJ801" s="55"/>
      <c r="CK801" s="55"/>
      <c r="CL801" s="55"/>
      <c r="CM801" s="55"/>
      <c r="CN801" s="55"/>
      <c r="CO801" s="55"/>
      <c r="CP801" s="55"/>
      <c r="CQ801" s="55"/>
      <c r="CR801" s="55"/>
      <c r="CS801" s="55"/>
      <c r="CT801" s="55"/>
      <c r="CU801" s="55"/>
      <c r="CV801" s="55"/>
      <c r="CW801" s="55"/>
      <c r="CX801" s="55"/>
      <c r="CY801" s="55"/>
      <c r="CZ801" s="55"/>
      <c r="DA801" s="55"/>
      <c r="DB801" s="55"/>
      <c r="DC801" s="55"/>
      <c r="DD801" s="55"/>
      <c r="DE801" s="55"/>
      <c r="DF801" s="55"/>
      <c r="DG801" s="55"/>
      <c r="DH801" s="55"/>
      <c r="DI801" s="55"/>
      <c r="DJ801" s="55"/>
      <c r="DK801" s="55"/>
      <c r="DL801" s="55"/>
      <c r="DM801" s="55"/>
      <c r="DN801" s="55"/>
      <c r="DO801" s="55"/>
      <c r="DP801" s="55"/>
      <c r="DQ801" s="55"/>
      <c r="DR801" s="55"/>
      <c r="DS801" s="55"/>
      <c r="DT801" s="55"/>
      <c r="DU801" s="55"/>
      <c r="DV801" s="55"/>
    </row>
    <row r="802" spans="1:126" ht="8.25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5"/>
      <c r="BQ802" s="55"/>
      <c r="BR802" s="55"/>
      <c r="BS802" s="55"/>
      <c r="BT802" s="55"/>
      <c r="BU802" s="55"/>
      <c r="BV802" s="55"/>
      <c r="BW802" s="55"/>
      <c r="BX802" s="55"/>
      <c r="BY802" s="55"/>
      <c r="BZ802" s="55"/>
      <c r="CA802" s="55"/>
      <c r="CB802" s="55"/>
      <c r="CC802" s="55"/>
      <c r="CD802" s="55"/>
      <c r="CE802" s="55"/>
      <c r="CF802" s="55"/>
      <c r="CG802" s="55"/>
      <c r="CH802" s="55"/>
      <c r="CI802" s="55"/>
      <c r="CJ802" s="55"/>
      <c r="CK802" s="55"/>
      <c r="CL802" s="55"/>
      <c r="CM802" s="55"/>
      <c r="CN802" s="55"/>
      <c r="CO802" s="55"/>
      <c r="CP802" s="55"/>
      <c r="CQ802" s="55"/>
      <c r="CR802" s="55"/>
      <c r="CS802" s="55"/>
      <c r="CT802" s="55"/>
      <c r="CU802" s="55"/>
      <c r="CV802" s="55"/>
      <c r="CW802" s="55"/>
      <c r="CX802" s="55"/>
      <c r="CY802" s="55"/>
      <c r="CZ802" s="55"/>
      <c r="DA802" s="55"/>
      <c r="DB802" s="55"/>
      <c r="DC802" s="55"/>
      <c r="DD802" s="55"/>
      <c r="DE802" s="55"/>
      <c r="DF802" s="55"/>
      <c r="DG802" s="55"/>
      <c r="DH802" s="55"/>
      <c r="DI802" s="55"/>
      <c r="DJ802" s="55"/>
      <c r="DK802" s="55"/>
      <c r="DL802" s="55"/>
      <c r="DM802" s="55"/>
      <c r="DN802" s="55"/>
      <c r="DO802" s="55"/>
      <c r="DP802" s="55"/>
      <c r="DQ802" s="55"/>
      <c r="DR802" s="55"/>
      <c r="DS802" s="55"/>
      <c r="DT802" s="55"/>
      <c r="DU802" s="55"/>
      <c r="DV802" s="55"/>
    </row>
    <row r="803" spans="1:126" ht="8.25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5"/>
      <c r="BQ803" s="55"/>
      <c r="BR803" s="55"/>
      <c r="BS803" s="55"/>
      <c r="BT803" s="55"/>
      <c r="BU803" s="55"/>
      <c r="BV803" s="55"/>
      <c r="BW803" s="55"/>
      <c r="BX803" s="55"/>
      <c r="BY803" s="55"/>
      <c r="BZ803" s="55"/>
      <c r="CA803" s="55"/>
      <c r="CB803" s="55"/>
      <c r="CC803" s="55"/>
      <c r="CD803" s="55"/>
      <c r="CE803" s="55"/>
      <c r="CF803" s="55"/>
      <c r="CG803" s="55"/>
      <c r="CH803" s="55"/>
      <c r="CI803" s="55"/>
      <c r="CJ803" s="55"/>
      <c r="CK803" s="55"/>
      <c r="CL803" s="55"/>
      <c r="CM803" s="55"/>
      <c r="CN803" s="55"/>
      <c r="CO803" s="55"/>
      <c r="CP803" s="55"/>
      <c r="CQ803" s="55"/>
      <c r="CR803" s="55"/>
      <c r="CS803" s="55"/>
      <c r="CT803" s="55"/>
      <c r="CU803" s="55"/>
      <c r="CV803" s="55"/>
      <c r="CW803" s="55"/>
      <c r="CX803" s="55"/>
      <c r="CY803" s="55"/>
      <c r="CZ803" s="55"/>
      <c r="DA803" s="55"/>
      <c r="DB803" s="55"/>
      <c r="DC803" s="55"/>
      <c r="DD803" s="55"/>
      <c r="DE803" s="55"/>
      <c r="DF803" s="55"/>
      <c r="DG803" s="55"/>
      <c r="DH803" s="55"/>
      <c r="DI803" s="55"/>
      <c r="DJ803" s="55"/>
      <c r="DK803" s="55"/>
      <c r="DL803" s="55"/>
      <c r="DM803" s="55"/>
      <c r="DN803" s="55"/>
      <c r="DO803" s="55"/>
      <c r="DP803" s="55"/>
      <c r="DQ803" s="55"/>
      <c r="DR803" s="55"/>
      <c r="DS803" s="55"/>
      <c r="DT803" s="55"/>
      <c r="DU803" s="55"/>
      <c r="DV803" s="55"/>
    </row>
    <row r="804" spans="1:126" ht="8.25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  <c r="CH804" s="55"/>
      <c r="CI804" s="55"/>
      <c r="CJ804" s="55"/>
      <c r="CK804" s="55"/>
      <c r="CL804" s="55"/>
      <c r="CM804" s="55"/>
      <c r="CN804" s="55"/>
      <c r="CO804" s="55"/>
      <c r="CP804" s="55"/>
      <c r="CQ804" s="55"/>
      <c r="CR804" s="55"/>
      <c r="CS804" s="55"/>
      <c r="CT804" s="55"/>
      <c r="CU804" s="55"/>
      <c r="CV804" s="55"/>
      <c r="CW804" s="55"/>
      <c r="CX804" s="55"/>
      <c r="CY804" s="55"/>
      <c r="CZ804" s="55"/>
      <c r="DA804" s="55"/>
      <c r="DB804" s="55"/>
      <c r="DC804" s="55"/>
      <c r="DD804" s="55"/>
      <c r="DE804" s="55"/>
      <c r="DF804" s="55"/>
      <c r="DG804" s="55"/>
      <c r="DH804" s="55"/>
      <c r="DI804" s="55"/>
      <c r="DJ804" s="55"/>
      <c r="DK804" s="55"/>
      <c r="DL804" s="55"/>
      <c r="DM804" s="55"/>
      <c r="DN804" s="55"/>
      <c r="DO804" s="55"/>
      <c r="DP804" s="55"/>
      <c r="DQ804" s="55"/>
      <c r="DR804" s="55"/>
      <c r="DS804" s="55"/>
      <c r="DT804" s="55"/>
      <c r="DU804" s="55"/>
      <c r="DV804" s="55"/>
    </row>
    <row r="805" spans="1:126" ht="8.2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5"/>
      <c r="BQ805" s="55"/>
      <c r="BR805" s="55"/>
      <c r="BS805" s="55"/>
      <c r="BT805" s="55"/>
      <c r="BU805" s="55"/>
      <c r="BV805" s="55"/>
      <c r="BW805" s="55"/>
      <c r="BX805" s="55"/>
      <c r="BY805" s="55"/>
      <c r="BZ805" s="55"/>
      <c r="CA805" s="55"/>
      <c r="CB805" s="55"/>
      <c r="CC805" s="55"/>
      <c r="CD805" s="55"/>
      <c r="CE805" s="55"/>
      <c r="CF805" s="55"/>
      <c r="CG805" s="55"/>
      <c r="CH805" s="55"/>
      <c r="CI805" s="55"/>
      <c r="CJ805" s="55"/>
      <c r="CK805" s="55"/>
      <c r="CL805" s="55"/>
      <c r="CM805" s="55"/>
      <c r="CN805" s="55"/>
      <c r="CO805" s="55"/>
      <c r="CP805" s="55"/>
      <c r="CQ805" s="55"/>
      <c r="CR805" s="55"/>
      <c r="CS805" s="55"/>
      <c r="CT805" s="55"/>
      <c r="CU805" s="55"/>
      <c r="CV805" s="55"/>
      <c r="CW805" s="55"/>
      <c r="CX805" s="55"/>
      <c r="CY805" s="55"/>
      <c r="CZ805" s="55"/>
      <c r="DA805" s="55"/>
      <c r="DB805" s="55"/>
      <c r="DC805" s="55"/>
      <c r="DD805" s="55"/>
      <c r="DE805" s="55"/>
      <c r="DF805" s="55"/>
      <c r="DG805" s="55"/>
      <c r="DH805" s="55"/>
      <c r="DI805" s="55"/>
      <c r="DJ805" s="55"/>
      <c r="DK805" s="55"/>
      <c r="DL805" s="55"/>
      <c r="DM805" s="55"/>
      <c r="DN805" s="55"/>
      <c r="DO805" s="55"/>
      <c r="DP805" s="55"/>
      <c r="DQ805" s="55"/>
      <c r="DR805" s="55"/>
      <c r="DS805" s="55"/>
      <c r="DT805" s="55"/>
      <c r="DU805" s="55"/>
      <c r="DV805" s="55"/>
    </row>
    <row r="806" spans="1:126" ht="8.25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  <c r="CH806" s="55"/>
      <c r="CI806" s="55"/>
      <c r="CJ806" s="55"/>
      <c r="CK806" s="55"/>
      <c r="CL806" s="55"/>
      <c r="CM806" s="55"/>
      <c r="CN806" s="55"/>
      <c r="CO806" s="55"/>
      <c r="CP806" s="55"/>
      <c r="CQ806" s="55"/>
      <c r="CR806" s="55"/>
      <c r="CS806" s="55"/>
      <c r="CT806" s="55"/>
      <c r="CU806" s="55"/>
      <c r="CV806" s="55"/>
      <c r="CW806" s="55"/>
      <c r="CX806" s="55"/>
      <c r="CY806" s="55"/>
      <c r="CZ806" s="55"/>
      <c r="DA806" s="55"/>
      <c r="DB806" s="55"/>
      <c r="DC806" s="55"/>
      <c r="DD806" s="55"/>
      <c r="DE806" s="55"/>
      <c r="DF806" s="55"/>
      <c r="DG806" s="55"/>
      <c r="DH806" s="55"/>
      <c r="DI806" s="55"/>
      <c r="DJ806" s="55"/>
      <c r="DK806" s="55"/>
      <c r="DL806" s="55"/>
      <c r="DM806" s="55"/>
      <c r="DN806" s="55"/>
      <c r="DO806" s="55"/>
      <c r="DP806" s="55"/>
      <c r="DQ806" s="55"/>
      <c r="DR806" s="55"/>
      <c r="DS806" s="55"/>
      <c r="DT806" s="55"/>
      <c r="DU806" s="55"/>
      <c r="DV806" s="55"/>
    </row>
    <row r="807" spans="1:126" ht="8.25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  <c r="CH807" s="55"/>
      <c r="CI807" s="55"/>
      <c r="CJ807" s="55"/>
      <c r="CK807" s="55"/>
      <c r="CL807" s="55"/>
      <c r="CM807" s="55"/>
      <c r="CN807" s="55"/>
      <c r="CO807" s="55"/>
      <c r="CP807" s="55"/>
      <c r="CQ807" s="55"/>
      <c r="CR807" s="55"/>
      <c r="CS807" s="55"/>
      <c r="CT807" s="55"/>
      <c r="CU807" s="55"/>
      <c r="CV807" s="55"/>
      <c r="CW807" s="55"/>
      <c r="CX807" s="55"/>
      <c r="CY807" s="55"/>
      <c r="CZ807" s="55"/>
      <c r="DA807" s="55"/>
      <c r="DB807" s="55"/>
      <c r="DC807" s="55"/>
      <c r="DD807" s="55"/>
      <c r="DE807" s="55"/>
      <c r="DF807" s="55"/>
      <c r="DG807" s="55"/>
      <c r="DH807" s="55"/>
      <c r="DI807" s="55"/>
      <c r="DJ807" s="55"/>
      <c r="DK807" s="55"/>
      <c r="DL807" s="55"/>
      <c r="DM807" s="55"/>
      <c r="DN807" s="55"/>
      <c r="DO807" s="55"/>
      <c r="DP807" s="55"/>
      <c r="DQ807" s="55"/>
      <c r="DR807" s="55"/>
      <c r="DS807" s="55"/>
      <c r="DT807" s="55"/>
      <c r="DU807" s="55"/>
      <c r="DV807" s="55"/>
    </row>
    <row r="808" spans="1:126" ht="8.25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  <c r="CX808" s="55"/>
      <c r="CY808" s="55"/>
      <c r="CZ808" s="55"/>
      <c r="DA808" s="55"/>
      <c r="DB808" s="55"/>
      <c r="DC808" s="55"/>
      <c r="DD808" s="55"/>
      <c r="DE808" s="55"/>
      <c r="DF808" s="55"/>
      <c r="DG808" s="55"/>
      <c r="DH808" s="55"/>
      <c r="DI808" s="55"/>
      <c r="DJ808" s="55"/>
      <c r="DK808" s="55"/>
      <c r="DL808" s="55"/>
      <c r="DM808" s="55"/>
      <c r="DN808" s="55"/>
      <c r="DO808" s="55"/>
      <c r="DP808" s="55"/>
      <c r="DQ808" s="55"/>
      <c r="DR808" s="55"/>
      <c r="DS808" s="55"/>
      <c r="DT808" s="55"/>
      <c r="DU808" s="55"/>
      <c r="DV808" s="55"/>
    </row>
    <row r="809" spans="1:126" ht="8.25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55"/>
      <c r="BX809" s="55"/>
      <c r="BY809" s="55"/>
      <c r="BZ809" s="55"/>
      <c r="CA809" s="55"/>
      <c r="CB809" s="55"/>
      <c r="CC809" s="55"/>
      <c r="CD809" s="55"/>
      <c r="CE809" s="55"/>
      <c r="CF809" s="55"/>
      <c r="CG809" s="55"/>
      <c r="CH809" s="55"/>
      <c r="CI809" s="55"/>
      <c r="CJ809" s="55"/>
      <c r="CK809" s="55"/>
      <c r="CL809" s="55"/>
      <c r="CM809" s="55"/>
      <c r="CN809" s="55"/>
      <c r="CO809" s="55"/>
      <c r="CP809" s="55"/>
      <c r="CQ809" s="55"/>
      <c r="CR809" s="55"/>
      <c r="CS809" s="55"/>
      <c r="CT809" s="55"/>
      <c r="CU809" s="55"/>
      <c r="CV809" s="55"/>
      <c r="CW809" s="55"/>
      <c r="CX809" s="55"/>
      <c r="CY809" s="55"/>
      <c r="CZ809" s="55"/>
      <c r="DA809" s="55"/>
      <c r="DB809" s="55"/>
      <c r="DC809" s="55"/>
      <c r="DD809" s="55"/>
      <c r="DE809" s="55"/>
      <c r="DF809" s="55"/>
      <c r="DG809" s="55"/>
      <c r="DH809" s="55"/>
      <c r="DI809" s="55"/>
      <c r="DJ809" s="55"/>
      <c r="DK809" s="55"/>
      <c r="DL809" s="55"/>
      <c r="DM809" s="55"/>
      <c r="DN809" s="55"/>
      <c r="DO809" s="55"/>
      <c r="DP809" s="55"/>
      <c r="DQ809" s="55"/>
      <c r="DR809" s="55"/>
      <c r="DS809" s="55"/>
      <c r="DT809" s="55"/>
      <c r="DU809" s="55"/>
      <c r="DV809" s="55"/>
    </row>
    <row r="810" spans="1:126" ht="8.25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  <c r="CH810" s="55"/>
      <c r="CI810" s="55"/>
      <c r="CJ810" s="55"/>
      <c r="CK810" s="55"/>
      <c r="CL810" s="55"/>
      <c r="CM810" s="55"/>
      <c r="CN810" s="55"/>
      <c r="CO810" s="55"/>
      <c r="CP810" s="55"/>
      <c r="CQ810" s="55"/>
      <c r="CR810" s="55"/>
      <c r="CS810" s="55"/>
      <c r="CT810" s="55"/>
      <c r="CU810" s="55"/>
      <c r="CV810" s="55"/>
      <c r="CW810" s="55"/>
      <c r="CX810" s="55"/>
      <c r="CY810" s="55"/>
      <c r="CZ810" s="55"/>
      <c r="DA810" s="55"/>
      <c r="DB810" s="55"/>
      <c r="DC810" s="55"/>
      <c r="DD810" s="55"/>
      <c r="DE810" s="55"/>
      <c r="DF810" s="55"/>
      <c r="DG810" s="55"/>
      <c r="DH810" s="55"/>
      <c r="DI810" s="55"/>
      <c r="DJ810" s="55"/>
      <c r="DK810" s="55"/>
      <c r="DL810" s="55"/>
      <c r="DM810" s="55"/>
      <c r="DN810" s="55"/>
      <c r="DO810" s="55"/>
      <c r="DP810" s="55"/>
      <c r="DQ810" s="55"/>
      <c r="DR810" s="55"/>
      <c r="DS810" s="55"/>
      <c r="DT810" s="55"/>
      <c r="DU810" s="55"/>
      <c r="DV810" s="55"/>
    </row>
    <row r="811" spans="1:126" ht="8.25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  <c r="CH811" s="55"/>
      <c r="CI811" s="55"/>
      <c r="CJ811" s="55"/>
      <c r="CK811" s="55"/>
      <c r="CL811" s="55"/>
      <c r="CM811" s="55"/>
      <c r="CN811" s="55"/>
      <c r="CO811" s="55"/>
      <c r="CP811" s="55"/>
      <c r="CQ811" s="55"/>
      <c r="CR811" s="55"/>
      <c r="CS811" s="55"/>
      <c r="CT811" s="55"/>
      <c r="CU811" s="55"/>
      <c r="CV811" s="55"/>
      <c r="CW811" s="55"/>
      <c r="CX811" s="55"/>
      <c r="CY811" s="55"/>
      <c r="CZ811" s="55"/>
      <c r="DA811" s="55"/>
      <c r="DB811" s="55"/>
      <c r="DC811" s="55"/>
      <c r="DD811" s="55"/>
      <c r="DE811" s="55"/>
      <c r="DF811" s="55"/>
      <c r="DG811" s="55"/>
      <c r="DH811" s="55"/>
      <c r="DI811" s="55"/>
      <c r="DJ811" s="55"/>
      <c r="DK811" s="55"/>
      <c r="DL811" s="55"/>
      <c r="DM811" s="55"/>
      <c r="DN811" s="55"/>
      <c r="DO811" s="55"/>
      <c r="DP811" s="55"/>
      <c r="DQ811" s="55"/>
      <c r="DR811" s="55"/>
      <c r="DS811" s="55"/>
      <c r="DT811" s="55"/>
      <c r="DU811" s="55"/>
      <c r="DV811" s="55"/>
    </row>
    <row r="812" spans="1:126" ht="8.25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  <c r="CZ812" s="55"/>
      <c r="DA812" s="55"/>
      <c r="DB812" s="55"/>
      <c r="DC812" s="55"/>
      <c r="DD812" s="55"/>
      <c r="DE812" s="55"/>
      <c r="DF812" s="55"/>
      <c r="DG812" s="55"/>
      <c r="DH812" s="55"/>
      <c r="DI812" s="55"/>
      <c r="DJ812" s="55"/>
      <c r="DK812" s="55"/>
      <c r="DL812" s="55"/>
      <c r="DM812" s="55"/>
      <c r="DN812" s="55"/>
      <c r="DO812" s="55"/>
      <c r="DP812" s="55"/>
      <c r="DQ812" s="55"/>
      <c r="DR812" s="55"/>
      <c r="DS812" s="55"/>
      <c r="DT812" s="55"/>
      <c r="DU812" s="55"/>
      <c r="DV812" s="55"/>
    </row>
    <row r="813" spans="1:126" ht="8.25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  <c r="CX813" s="55"/>
      <c r="CY813" s="55"/>
      <c r="CZ813" s="55"/>
      <c r="DA813" s="55"/>
      <c r="DB813" s="55"/>
      <c r="DC813" s="55"/>
      <c r="DD813" s="55"/>
      <c r="DE813" s="55"/>
      <c r="DF813" s="55"/>
      <c r="DG813" s="55"/>
      <c r="DH813" s="55"/>
      <c r="DI813" s="55"/>
      <c r="DJ813" s="55"/>
      <c r="DK813" s="55"/>
      <c r="DL813" s="55"/>
      <c r="DM813" s="55"/>
      <c r="DN813" s="55"/>
      <c r="DO813" s="55"/>
      <c r="DP813" s="55"/>
      <c r="DQ813" s="55"/>
      <c r="DR813" s="55"/>
      <c r="DS813" s="55"/>
      <c r="DT813" s="55"/>
      <c r="DU813" s="55"/>
      <c r="DV813" s="55"/>
    </row>
    <row r="814" spans="1:126" ht="8.25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  <c r="CH814" s="55"/>
      <c r="CI814" s="55"/>
      <c r="CJ814" s="55"/>
      <c r="CK814" s="55"/>
      <c r="CL814" s="55"/>
      <c r="CM814" s="55"/>
      <c r="CN814" s="55"/>
      <c r="CO814" s="55"/>
      <c r="CP814" s="55"/>
      <c r="CQ814" s="55"/>
      <c r="CR814" s="55"/>
      <c r="CS814" s="55"/>
      <c r="CT814" s="55"/>
      <c r="CU814" s="55"/>
      <c r="CV814" s="55"/>
      <c r="CW814" s="55"/>
      <c r="CX814" s="55"/>
      <c r="CY814" s="55"/>
      <c r="CZ814" s="55"/>
      <c r="DA814" s="55"/>
      <c r="DB814" s="55"/>
      <c r="DC814" s="55"/>
      <c r="DD814" s="55"/>
      <c r="DE814" s="55"/>
      <c r="DF814" s="55"/>
      <c r="DG814" s="55"/>
      <c r="DH814" s="55"/>
      <c r="DI814" s="55"/>
      <c r="DJ814" s="55"/>
      <c r="DK814" s="55"/>
      <c r="DL814" s="55"/>
      <c r="DM814" s="55"/>
      <c r="DN814" s="55"/>
      <c r="DO814" s="55"/>
      <c r="DP814" s="55"/>
      <c r="DQ814" s="55"/>
      <c r="DR814" s="55"/>
      <c r="DS814" s="55"/>
      <c r="DT814" s="55"/>
      <c r="DU814" s="55"/>
      <c r="DV814" s="55"/>
    </row>
    <row r="815" spans="1:126" ht="8.2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  <c r="CZ815" s="55"/>
      <c r="DA815" s="55"/>
      <c r="DB815" s="55"/>
      <c r="DC815" s="55"/>
      <c r="DD815" s="55"/>
      <c r="DE815" s="55"/>
      <c r="DF815" s="55"/>
      <c r="DG815" s="55"/>
      <c r="DH815" s="55"/>
      <c r="DI815" s="55"/>
      <c r="DJ815" s="55"/>
      <c r="DK815" s="55"/>
      <c r="DL815" s="55"/>
      <c r="DM815" s="55"/>
      <c r="DN815" s="55"/>
      <c r="DO815" s="55"/>
      <c r="DP815" s="55"/>
      <c r="DQ815" s="55"/>
      <c r="DR815" s="55"/>
      <c r="DS815" s="55"/>
      <c r="DT815" s="55"/>
      <c r="DU815" s="55"/>
      <c r="DV815" s="55"/>
    </row>
    <row r="816" spans="1:126" ht="8.25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  <c r="CZ816" s="55"/>
      <c r="DA816" s="55"/>
      <c r="DB816" s="55"/>
      <c r="DC816" s="55"/>
      <c r="DD816" s="55"/>
      <c r="DE816" s="55"/>
      <c r="DF816" s="55"/>
      <c r="DG816" s="55"/>
      <c r="DH816" s="55"/>
      <c r="DI816" s="55"/>
      <c r="DJ816" s="55"/>
      <c r="DK816" s="55"/>
      <c r="DL816" s="55"/>
      <c r="DM816" s="55"/>
      <c r="DN816" s="55"/>
      <c r="DO816" s="55"/>
      <c r="DP816" s="55"/>
      <c r="DQ816" s="55"/>
      <c r="DR816" s="55"/>
      <c r="DS816" s="55"/>
      <c r="DT816" s="55"/>
      <c r="DU816" s="55"/>
      <c r="DV816" s="55"/>
    </row>
    <row r="817" spans="1:126" ht="8.2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</row>
    <row r="818" spans="1:126" ht="8.25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  <c r="CZ818" s="55"/>
      <c r="DA818" s="55"/>
      <c r="DB818" s="55"/>
      <c r="DC818" s="55"/>
      <c r="DD818" s="55"/>
      <c r="DE818" s="55"/>
      <c r="DF818" s="55"/>
      <c r="DG818" s="55"/>
      <c r="DH818" s="55"/>
      <c r="DI818" s="55"/>
      <c r="DJ818" s="55"/>
      <c r="DK818" s="55"/>
      <c r="DL818" s="55"/>
      <c r="DM818" s="55"/>
      <c r="DN818" s="55"/>
      <c r="DO818" s="55"/>
      <c r="DP818" s="55"/>
      <c r="DQ818" s="55"/>
      <c r="DR818" s="55"/>
      <c r="DS818" s="55"/>
      <c r="DT818" s="55"/>
      <c r="DU818" s="55"/>
      <c r="DV818" s="55"/>
    </row>
    <row r="819" spans="1:126" ht="8.25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  <c r="CX819" s="55"/>
      <c r="CY819" s="55"/>
      <c r="CZ819" s="55"/>
      <c r="DA819" s="55"/>
      <c r="DB819" s="55"/>
      <c r="DC819" s="55"/>
      <c r="DD819" s="55"/>
      <c r="DE819" s="55"/>
      <c r="DF819" s="55"/>
      <c r="DG819" s="55"/>
      <c r="DH819" s="55"/>
      <c r="DI819" s="55"/>
      <c r="DJ819" s="55"/>
      <c r="DK819" s="55"/>
      <c r="DL819" s="55"/>
      <c r="DM819" s="55"/>
      <c r="DN819" s="55"/>
      <c r="DO819" s="55"/>
      <c r="DP819" s="55"/>
      <c r="DQ819" s="55"/>
      <c r="DR819" s="55"/>
      <c r="DS819" s="55"/>
      <c r="DT819" s="55"/>
      <c r="DU819" s="55"/>
      <c r="DV819" s="55"/>
    </row>
    <row r="820" spans="1:126" ht="8.25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</row>
    <row r="821" spans="1:126" ht="8.25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</row>
    <row r="822" spans="1:126" ht="8.25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  <c r="CX822" s="55"/>
      <c r="CY822" s="55"/>
      <c r="CZ822" s="55"/>
      <c r="DA822" s="55"/>
      <c r="DB822" s="55"/>
      <c r="DC822" s="55"/>
      <c r="DD822" s="55"/>
      <c r="DE822" s="55"/>
      <c r="DF822" s="55"/>
      <c r="DG822" s="55"/>
      <c r="DH822" s="55"/>
      <c r="DI822" s="55"/>
      <c r="DJ822" s="55"/>
      <c r="DK822" s="55"/>
      <c r="DL822" s="55"/>
      <c r="DM822" s="55"/>
      <c r="DN822" s="55"/>
      <c r="DO822" s="55"/>
      <c r="DP822" s="55"/>
      <c r="DQ822" s="55"/>
      <c r="DR822" s="55"/>
      <c r="DS822" s="55"/>
      <c r="DT822" s="55"/>
      <c r="DU822" s="55"/>
      <c r="DV822" s="55"/>
    </row>
    <row r="823" spans="1:126" ht="8.25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  <c r="CX823" s="55"/>
      <c r="CY823" s="55"/>
      <c r="CZ823" s="55"/>
      <c r="DA823" s="55"/>
      <c r="DB823" s="55"/>
      <c r="DC823" s="55"/>
      <c r="DD823" s="55"/>
      <c r="DE823" s="55"/>
      <c r="DF823" s="55"/>
      <c r="DG823" s="55"/>
      <c r="DH823" s="55"/>
      <c r="DI823" s="55"/>
      <c r="DJ823" s="55"/>
      <c r="DK823" s="55"/>
      <c r="DL823" s="55"/>
      <c r="DM823" s="55"/>
      <c r="DN823" s="55"/>
      <c r="DO823" s="55"/>
      <c r="DP823" s="55"/>
      <c r="DQ823" s="55"/>
      <c r="DR823" s="55"/>
      <c r="DS823" s="55"/>
      <c r="DT823" s="55"/>
      <c r="DU823" s="55"/>
      <c r="DV823" s="55"/>
    </row>
    <row r="824" spans="1:126" ht="8.25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  <c r="CX824" s="55"/>
      <c r="CY824" s="55"/>
      <c r="CZ824" s="55"/>
      <c r="DA824" s="55"/>
      <c r="DB824" s="55"/>
      <c r="DC824" s="55"/>
      <c r="DD824" s="55"/>
      <c r="DE824" s="55"/>
      <c r="DF824" s="55"/>
      <c r="DG824" s="55"/>
      <c r="DH824" s="55"/>
      <c r="DI824" s="55"/>
      <c r="DJ824" s="55"/>
      <c r="DK824" s="55"/>
      <c r="DL824" s="55"/>
      <c r="DM824" s="55"/>
      <c r="DN824" s="55"/>
      <c r="DO824" s="55"/>
      <c r="DP824" s="55"/>
      <c r="DQ824" s="55"/>
      <c r="DR824" s="55"/>
      <c r="DS824" s="55"/>
      <c r="DT824" s="55"/>
      <c r="DU824" s="55"/>
      <c r="DV824" s="55"/>
    </row>
    <row r="825" spans="1:126" ht="8.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  <c r="CH825" s="55"/>
      <c r="CI825" s="55"/>
      <c r="CJ825" s="55"/>
      <c r="CK825" s="55"/>
      <c r="CL825" s="55"/>
      <c r="CM825" s="55"/>
      <c r="CN825" s="55"/>
      <c r="CO825" s="55"/>
      <c r="CP825" s="55"/>
      <c r="CQ825" s="55"/>
      <c r="CR825" s="55"/>
      <c r="CS825" s="55"/>
      <c r="CT825" s="55"/>
      <c r="CU825" s="55"/>
      <c r="CV825" s="55"/>
      <c r="CW825" s="55"/>
      <c r="CX825" s="55"/>
      <c r="CY825" s="55"/>
      <c r="CZ825" s="55"/>
      <c r="DA825" s="55"/>
      <c r="DB825" s="55"/>
      <c r="DC825" s="55"/>
      <c r="DD825" s="55"/>
      <c r="DE825" s="55"/>
      <c r="DF825" s="55"/>
      <c r="DG825" s="55"/>
      <c r="DH825" s="55"/>
      <c r="DI825" s="55"/>
      <c r="DJ825" s="55"/>
      <c r="DK825" s="55"/>
      <c r="DL825" s="55"/>
      <c r="DM825" s="55"/>
      <c r="DN825" s="55"/>
      <c r="DO825" s="55"/>
      <c r="DP825" s="55"/>
      <c r="DQ825" s="55"/>
      <c r="DR825" s="55"/>
      <c r="DS825" s="55"/>
      <c r="DT825" s="55"/>
      <c r="DU825" s="55"/>
      <c r="DV825" s="55"/>
    </row>
    <row r="826" spans="1:126" ht="8.25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  <c r="CH826" s="55"/>
      <c r="CI826" s="55"/>
      <c r="CJ826" s="55"/>
      <c r="CK826" s="55"/>
      <c r="CL826" s="55"/>
      <c r="CM826" s="55"/>
      <c r="CN826" s="55"/>
      <c r="CO826" s="55"/>
      <c r="CP826" s="55"/>
      <c r="CQ826" s="55"/>
      <c r="CR826" s="55"/>
      <c r="CS826" s="55"/>
      <c r="CT826" s="55"/>
      <c r="CU826" s="55"/>
      <c r="CV826" s="55"/>
      <c r="CW826" s="55"/>
      <c r="CX826" s="55"/>
      <c r="CY826" s="55"/>
      <c r="CZ826" s="55"/>
      <c r="DA826" s="55"/>
      <c r="DB826" s="55"/>
      <c r="DC826" s="55"/>
      <c r="DD826" s="55"/>
      <c r="DE826" s="55"/>
      <c r="DF826" s="55"/>
      <c r="DG826" s="55"/>
      <c r="DH826" s="55"/>
      <c r="DI826" s="55"/>
      <c r="DJ826" s="55"/>
      <c r="DK826" s="55"/>
      <c r="DL826" s="55"/>
      <c r="DM826" s="55"/>
      <c r="DN826" s="55"/>
      <c r="DO826" s="55"/>
      <c r="DP826" s="55"/>
      <c r="DQ826" s="55"/>
      <c r="DR826" s="55"/>
      <c r="DS826" s="55"/>
      <c r="DT826" s="55"/>
      <c r="DU826" s="55"/>
      <c r="DV826" s="55"/>
    </row>
    <row r="827" spans="1:126" ht="8.25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  <c r="CH827" s="55"/>
      <c r="CI827" s="55"/>
      <c r="CJ827" s="55"/>
      <c r="CK827" s="55"/>
      <c r="CL827" s="55"/>
      <c r="CM827" s="55"/>
      <c r="CN827" s="55"/>
      <c r="CO827" s="55"/>
      <c r="CP827" s="55"/>
      <c r="CQ827" s="55"/>
      <c r="CR827" s="55"/>
      <c r="CS827" s="55"/>
      <c r="CT827" s="55"/>
      <c r="CU827" s="55"/>
      <c r="CV827" s="55"/>
      <c r="CW827" s="55"/>
      <c r="CX827" s="55"/>
      <c r="CY827" s="55"/>
      <c r="CZ827" s="55"/>
      <c r="DA827" s="55"/>
      <c r="DB827" s="55"/>
      <c r="DC827" s="55"/>
      <c r="DD827" s="55"/>
      <c r="DE827" s="55"/>
      <c r="DF827" s="55"/>
      <c r="DG827" s="55"/>
      <c r="DH827" s="55"/>
      <c r="DI827" s="55"/>
      <c r="DJ827" s="55"/>
      <c r="DK827" s="55"/>
      <c r="DL827" s="55"/>
      <c r="DM827" s="55"/>
      <c r="DN827" s="55"/>
      <c r="DO827" s="55"/>
      <c r="DP827" s="55"/>
      <c r="DQ827" s="55"/>
      <c r="DR827" s="55"/>
      <c r="DS827" s="55"/>
      <c r="DT827" s="55"/>
      <c r="DU827" s="55"/>
      <c r="DV827" s="55"/>
    </row>
    <row r="828" spans="1:126" ht="8.25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  <c r="CX828" s="55"/>
      <c r="CY828" s="55"/>
      <c r="CZ828" s="55"/>
      <c r="DA828" s="55"/>
      <c r="DB828" s="55"/>
      <c r="DC828" s="55"/>
      <c r="DD828" s="55"/>
      <c r="DE828" s="55"/>
      <c r="DF828" s="55"/>
      <c r="DG828" s="55"/>
      <c r="DH828" s="55"/>
      <c r="DI828" s="55"/>
      <c r="DJ828" s="55"/>
      <c r="DK828" s="55"/>
      <c r="DL828" s="55"/>
      <c r="DM828" s="55"/>
      <c r="DN828" s="55"/>
      <c r="DO828" s="55"/>
      <c r="DP828" s="55"/>
      <c r="DQ828" s="55"/>
      <c r="DR828" s="55"/>
      <c r="DS828" s="55"/>
      <c r="DT828" s="55"/>
      <c r="DU828" s="55"/>
      <c r="DV828" s="55"/>
    </row>
    <row r="829" spans="1:126" ht="8.25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  <c r="CX829" s="55"/>
      <c r="CY829" s="55"/>
      <c r="CZ829" s="55"/>
      <c r="DA829" s="55"/>
      <c r="DB829" s="55"/>
      <c r="DC829" s="55"/>
      <c r="DD829" s="55"/>
      <c r="DE829" s="55"/>
      <c r="DF829" s="55"/>
      <c r="DG829" s="55"/>
      <c r="DH829" s="55"/>
      <c r="DI829" s="55"/>
      <c r="DJ829" s="55"/>
      <c r="DK829" s="55"/>
      <c r="DL829" s="55"/>
      <c r="DM829" s="55"/>
      <c r="DN829" s="55"/>
      <c r="DO829" s="55"/>
      <c r="DP829" s="55"/>
      <c r="DQ829" s="55"/>
      <c r="DR829" s="55"/>
      <c r="DS829" s="55"/>
      <c r="DT829" s="55"/>
      <c r="DU829" s="55"/>
      <c r="DV829" s="55"/>
    </row>
    <row r="830" spans="1:126" ht="8.25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  <c r="CX830" s="55"/>
      <c r="CY830" s="55"/>
      <c r="CZ830" s="55"/>
      <c r="DA830" s="55"/>
      <c r="DB830" s="55"/>
      <c r="DC830" s="55"/>
      <c r="DD830" s="55"/>
      <c r="DE830" s="55"/>
      <c r="DF830" s="55"/>
      <c r="DG830" s="55"/>
      <c r="DH830" s="55"/>
      <c r="DI830" s="55"/>
      <c r="DJ830" s="55"/>
      <c r="DK830" s="55"/>
      <c r="DL830" s="55"/>
      <c r="DM830" s="55"/>
      <c r="DN830" s="55"/>
      <c r="DO830" s="55"/>
      <c r="DP830" s="55"/>
      <c r="DQ830" s="55"/>
      <c r="DR830" s="55"/>
      <c r="DS830" s="55"/>
      <c r="DT830" s="55"/>
      <c r="DU830" s="55"/>
      <c r="DV830" s="55"/>
    </row>
    <row r="831" spans="1:126" ht="8.25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  <c r="CX831" s="55"/>
      <c r="CY831" s="55"/>
      <c r="CZ831" s="55"/>
      <c r="DA831" s="55"/>
      <c r="DB831" s="55"/>
      <c r="DC831" s="55"/>
      <c r="DD831" s="55"/>
      <c r="DE831" s="55"/>
      <c r="DF831" s="55"/>
      <c r="DG831" s="55"/>
      <c r="DH831" s="55"/>
      <c r="DI831" s="55"/>
      <c r="DJ831" s="55"/>
      <c r="DK831" s="55"/>
      <c r="DL831" s="55"/>
      <c r="DM831" s="55"/>
      <c r="DN831" s="55"/>
      <c r="DO831" s="55"/>
      <c r="DP831" s="55"/>
      <c r="DQ831" s="55"/>
      <c r="DR831" s="55"/>
      <c r="DS831" s="55"/>
      <c r="DT831" s="55"/>
      <c r="DU831" s="55"/>
      <c r="DV831" s="55"/>
    </row>
    <row r="832" spans="1:126" ht="8.25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</row>
    <row r="833" spans="1:126" ht="8.25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  <c r="CX833" s="55"/>
      <c r="CY833" s="55"/>
      <c r="CZ833" s="55"/>
      <c r="DA833" s="55"/>
      <c r="DB833" s="55"/>
      <c r="DC833" s="55"/>
      <c r="DD833" s="55"/>
      <c r="DE833" s="55"/>
      <c r="DF833" s="55"/>
      <c r="DG833" s="55"/>
      <c r="DH833" s="55"/>
      <c r="DI833" s="55"/>
      <c r="DJ833" s="55"/>
      <c r="DK833" s="55"/>
      <c r="DL833" s="55"/>
      <c r="DM833" s="55"/>
      <c r="DN833" s="55"/>
      <c r="DO833" s="55"/>
      <c r="DP833" s="55"/>
      <c r="DQ833" s="55"/>
      <c r="DR833" s="55"/>
      <c r="DS833" s="55"/>
      <c r="DT833" s="55"/>
      <c r="DU833" s="55"/>
      <c r="DV833" s="55"/>
    </row>
    <row r="834" spans="1:126" ht="8.25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  <c r="CX834" s="55"/>
      <c r="CY834" s="55"/>
      <c r="CZ834" s="55"/>
      <c r="DA834" s="55"/>
      <c r="DB834" s="55"/>
      <c r="DC834" s="55"/>
      <c r="DD834" s="55"/>
      <c r="DE834" s="55"/>
      <c r="DF834" s="55"/>
      <c r="DG834" s="55"/>
      <c r="DH834" s="55"/>
      <c r="DI834" s="55"/>
      <c r="DJ834" s="55"/>
      <c r="DK834" s="55"/>
      <c r="DL834" s="55"/>
      <c r="DM834" s="55"/>
      <c r="DN834" s="55"/>
      <c r="DO834" s="55"/>
      <c r="DP834" s="55"/>
      <c r="DQ834" s="55"/>
      <c r="DR834" s="55"/>
      <c r="DS834" s="55"/>
      <c r="DT834" s="55"/>
      <c r="DU834" s="55"/>
      <c r="DV834" s="55"/>
    </row>
    <row r="835" spans="1:126" ht="8.2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  <c r="CX835" s="55"/>
      <c r="CY835" s="55"/>
      <c r="CZ835" s="55"/>
      <c r="DA835" s="55"/>
      <c r="DB835" s="55"/>
      <c r="DC835" s="55"/>
      <c r="DD835" s="55"/>
      <c r="DE835" s="55"/>
      <c r="DF835" s="55"/>
      <c r="DG835" s="55"/>
      <c r="DH835" s="55"/>
      <c r="DI835" s="55"/>
      <c r="DJ835" s="55"/>
      <c r="DK835" s="55"/>
      <c r="DL835" s="55"/>
      <c r="DM835" s="55"/>
      <c r="DN835" s="55"/>
      <c r="DO835" s="55"/>
      <c r="DP835" s="55"/>
      <c r="DQ835" s="55"/>
      <c r="DR835" s="55"/>
      <c r="DS835" s="55"/>
      <c r="DT835" s="55"/>
      <c r="DU835" s="55"/>
      <c r="DV835" s="55"/>
    </row>
    <row r="836" spans="1:126" ht="8.25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  <c r="CX836" s="55"/>
      <c r="CY836" s="55"/>
      <c r="CZ836" s="55"/>
      <c r="DA836" s="55"/>
      <c r="DB836" s="55"/>
      <c r="DC836" s="55"/>
      <c r="DD836" s="55"/>
      <c r="DE836" s="55"/>
      <c r="DF836" s="55"/>
      <c r="DG836" s="55"/>
      <c r="DH836" s="55"/>
      <c r="DI836" s="55"/>
      <c r="DJ836" s="55"/>
      <c r="DK836" s="55"/>
      <c r="DL836" s="55"/>
      <c r="DM836" s="55"/>
      <c r="DN836" s="55"/>
      <c r="DO836" s="55"/>
      <c r="DP836" s="55"/>
      <c r="DQ836" s="55"/>
      <c r="DR836" s="55"/>
      <c r="DS836" s="55"/>
      <c r="DT836" s="55"/>
      <c r="DU836" s="55"/>
      <c r="DV836" s="55"/>
    </row>
    <row r="837" spans="1:126" ht="8.25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5"/>
      <c r="DG837" s="55"/>
      <c r="DH837" s="55"/>
      <c r="DI837" s="55"/>
      <c r="DJ837" s="55"/>
      <c r="DK837" s="55"/>
      <c r="DL837" s="55"/>
      <c r="DM837" s="55"/>
      <c r="DN837" s="55"/>
      <c r="DO837" s="55"/>
      <c r="DP837" s="55"/>
      <c r="DQ837" s="55"/>
      <c r="DR837" s="55"/>
      <c r="DS837" s="55"/>
      <c r="DT837" s="55"/>
      <c r="DU837" s="55"/>
      <c r="DV837" s="55"/>
    </row>
    <row r="838" spans="1:126" ht="8.2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  <c r="CH838" s="55"/>
      <c r="CI838" s="55"/>
      <c r="CJ838" s="55"/>
      <c r="CK838" s="55"/>
      <c r="CL838" s="55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  <c r="CX838" s="55"/>
      <c r="CY838" s="55"/>
      <c r="CZ838" s="55"/>
      <c r="DA838" s="55"/>
      <c r="DB838" s="55"/>
      <c r="DC838" s="55"/>
      <c r="DD838" s="55"/>
      <c r="DE838" s="55"/>
      <c r="DF838" s="55"/>
      <c r="DG838" s="55"/>
      <c r="DH838" s="55"/>
      <c r="DI838" s="55"/>
      <c r="DJ838" s="55"/>
      <c r="DK838" s="55"/>
      <c r="DL838" s="55"/>
      <c r="DM838" s="55"/>
      <c r="DN838" s="55"/>
      <c r="DO838" s="55"/>
      <c r="DP838" s="55"/>
      <c r="DQ838" s="55"/>
      <c r="DR838" s="55"/>
      <c r="DS838" s="55"/>
      <c r="DT838" s="55"/>
      <c r="DU838" s="55"/>
      <c r="DV838" s="55"/>
    </row>
    <row r="839" spans="1:126" ht="8.25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  <c r="CX839" s="55"/>
      <c r="CY839" s="55"/>
      <c r="CZ839" s="55"/>
      <c r="DA839" s="55"/>
      <c r="DB839" s="55"/>
      <c r="DC839" s="55"/>
      <c r="DD839" s="55"/>
      <c r="DE839" s="55"/>
      <c r="DF839" s="55"/>
      <c r="DG839" s="55"/>
      <c r="DH839" s="55"/>
      <c r="DI839" s="55"/>
      <c r="DJ839" s="55"/>
      <c r="DK839" s="55"/>
      <c r="DL839" s="55"/>
      <c r="DM839" s="55"/>
      <c r="DN839" s="55"/>
      <c r="DO839" s="55"/>
      <c r="DP839" s="55"/>
      <c r="DQ839" s="55"/>
      <c r="DR839" s="55"/>
      <c r="DS839" s="55"/>
      <c r="DT839" s="55"/>
      <c r="DU839" s="55"/>
      <c r="DV839" s="55"/>
    </row>
    <row r="840" spans="1:126" ht="8.25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  <c r="CZ840" s="55"/>
      <c r="DA840" s="55"/>
      <c r="DB840" s="55"/>
      <c r="DC840" s="55"/>
      <c r="DD840" s="55"/>
      <c r="DE840" s="55"/>
      <c r="DF840" s="55"/>
      <c r="DG840" s="55"/>
      <c r="DH840" s="55"/>
      <c r="DI840" s="55"/>
      <c r="DJ840" s="55"/>
      <c r="DK840" s="55"/>
      <c r="DL840" s="55"/>
      <c r="DM840" s="55"/>
      <c r="DN840" s="55"/>
      <c r="DO840" s="55"/>
      <c r="DP840" s="55"/>
      <c r="DQ840" s="55"/>
      <c r="DR840" s="55"/>
      <c r="DS840" s="55"/>
      <c r="DT840" s="55"/>
      <c r="DU840" s="55"/>
      <c r="DV840" s="55"/>
    </row>
    <row r="841" spans="1:126" ht="8.25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  <c r="CX841" s="55"/>
      <c r="CY841" s="55"/>
      <c r="CZ841" s="55"/>
      <c r="DA841" s="55"/>
      <c r="DB841" s="55"/>
      <c r="DC841" s="55"/>
      <c r="DD841" s="55"/>
      <c r="DE841" s="55"/>
      <c r="DF841" s="55"/>
      <c r="DG841" s="55"/>
      <c r="DH841" s="55"/>
      <c r="DI841" s="55"/>
      <c r="DJ841" s="55"/>
      <c r="DK841" s="55"/>
      <c r="DL841" s="55"/>
      <c r="DM841" s="55"/>
      <c r="DN841" s="55"/>
      <c r="DO841" s="55"/>
      <c r="DP841" s="55"/>
      <c r="DQ841" s="55"/>
      <c r="DR841" s="55"/>
      <c r="DS841" s="55"/>
      <c r="DT841" s="55"/>
      <c r="DU841" s="55"/>
      <c r="DV841" s="55"/>
    </row>
    <row r="842" spans="1:126" ht="8.25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  <c r="CX842" s="55"/>
      <c r="CY842" s="55"/>
      <c r="CZ842" s="55"/>
      <c r="DA842" s="55"/>
      <c r="DB842" s="55"/>
      <c r="DC842" s="55"/>
      <c r="DD842" s="55"/>
      <c r="DE842" s="55"/>
      <c r="DF842" s="55"/>
      <c r="DG842" s="55"/>
      <c r="DH842" s="55"/>
      <c r="DI842" s="55"/>
      <c r="DJ842" s="55"/>
      <c r="DK842" s="55"/>
      <c r="DL842" s="55"/>
      <c r="DM842" s="55"/>
      <c r="DN842" s="55"/>
      <c r="DO842" s="55"/>
      <c r="DP842" s="55"/>
      <c r="DQ842" s="55"/>
      <c r="DR842" s="55"/>
      <c r="DS842" s="55"/>
      <c r="DT842" s="55"/>
      <c r="DU842" s="55"/>
      <c r="DV842" s="55"/>
    </row>
    <row r="843" spans="1:126" ht="8.25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  <c r="CX843" s="55"/>
      <c r="CY843" s="55"/>
      <c r="CZ843" s="55"/>
      <c r="DA843" s="55"/>
      <c r="DB843" s="55"/>
      <c r="DC843" s="55"/>
      <c r="DD843" s="55"/>
      <c r="DE843" s="55"/>
      <c r="DF843" s="55"/>
      <c r="DG843" s="55"/>
      <c r="DH843" s="55"/>
      <c r="DI843" s="55"/>
      <c r="DJ843" s="55"/>
      <c r="DK843" s="55"/>
      <c r="DL843" s="55"/>
      <c r="DM843" s="55"/>
      <c r="DN843" s="55"/>
      <c r="DO843" s="55"/>
      <c r="DP843" s="55"/>
      <c r="DQ843" s="55"/>
      <c r="DR843" s="55"/>
      <c r="DS843" s="55"/>
      <c r="DT843" s="55"/>
      <c r="DU843" s="55"/>
      <c r="DV843" s="55"/>
    </row>
    <row r="844" spans="1:126" ht="8.2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  <c r="CZ844" s="55"/>
      <c r="DA844" s="55"/>
      <c r="DB844" s="55"/>
      <c r="DC844" s="55"/>
      <c r="DD844" s="55"/>
      <c r="DE844" s="55"/>
      <c r="DF844" s="55"/>
      <c r="DG844" s="55"/>
      <c r="DH844" s="55"/>
      <c r="DI844" s="55"/>
      <c r="DJ844" s="55"/>
      <c r="DK844" s="55"/>
      <c r="DL844" s="55"/>
      <c r="DM844" s="55"/>
      <c r="DN844" s="55"/>
      <c r="DO844" s="55"/>
      <c r="DP844" s="55"/>
      <c r="DQ844" s="55"/>
      <c r="DR844" s="55"/>
      <c r="DS844" s="55"/>
      <c r="DT844" s="55"/>
      <c r="DU844" s="55"/>
      <c r="DV844" s="55"/>
    </row>
    <row r="845" spans="1:126" ht="8.2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  <c r="CH845" s="55"/>
      <c r="CI845" s="55"/>
      <c r="CJ845" s="55"/>
      <c r="CK845" s="55"/>
      <c r="CL845" s="55"/>
      <c r="CM845" s="55"/>
      <c r="CN845" s="55"/>
      <c r="CO845" s="55"/>
      <c r="CP845" s="55"/>
      <c r="CQ845" s="55"/>
      <c r="CR845" s="55"/>
      <c r="CS845" s="55"/>
      <c r="CT845" s="55"/>
      <c r="CU845" s="55"/>
      <c r="CV845" s="55"/>
      <c r="CW845" s="55"/>
      <c r="CX845" s="55"/>
      <c r="CY845" s="55"/>
      <c r="CZ845" s="55"/>
      <c r="DA845" s="55"/>
      <c r="DB845" s="55"/>
      <c r="DC845" s="55"/>
      <c r="DD845" s="55"/>
      <c r="DE845" s="55"/>
      <c r="DF845" s="55"/>
      <c r="DG845" s="55"/>
      <c r="DH845" s="55"/>
      <c r="DI845" s="55"/>
      <c r="DJ845" s="55"/>
      <c r="DK845" s="55"/>
      <c r="DL845" s="55"/>
      <c r="DM845" s="55"/>
      <c r="DN845" s="55"/>
      <c r="DO845" s="55"/>
      <c r="DP845" s="55"/>
      <c r="DQ845" s="55"/>
      <c r="DR845" s="55"/>
      <c r="DS845" s="55"/>
      <c r="DT845" s="55"/>
      <c r="DU845" s="55"/>
      <c r="DV845" s="55"/>
    </row>
    <row r="846" spans="1:126" ht="8.25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  <c r="CH846" s="55"/>
      <c r="CI846" s="55"/>
      <c r="CJ846" s="55"/>
      <c r="CK846" s="55"/>
      <c r="CL846" s="55"/>
      <c r="CM846" s="55"/>
      <c r="CN846" s="55"/>
      <c r="CO846" s="55"/>
      <c r="CP846" s="55"/>
      <c r="CQ846" s="55"/>
      <c r="CR846" s="55"/>
      <c r="CS846" s="55"/>
      <c r="CT846" s="55"/>
      <c r="CU846" s="55"/>
      <c r="CV846" s="55"/>
      <c r="CW846" s="55"/>
      <c r="CX846" s="55"/>
      <c r="CY846" s="55"/>
      <c r="CZ846" s="55"/>
      <c r="DA846" s="55"/>
      <c r="DB846" s="55"/>
      <c r="DC846" s="55"/>
      <c r="DD846" s="55"/>
      <c r="DE846" s="55"/>
      <c r="DF846" s="55"/>
      <c r="DG846" s="55"/>
      <c r="DH846" s="55"/>
      <c r="DI846" s="55"/>
      <c r="DJ846" s="55"/>
      <c r="DK846" s="55"/>
      <c r="DL846" s="55"/>
      <c r="DM846" s="55"/>
      <c r="DN846" s="55"/>
      <c r="DO846" s="55"/>
      <c r="DP846" s="55"/>
      <c r="DQ846" s="55"/>
      <c r="DR846" s="55"/>
      <c r="DS846" s="55"/>
      <c r="DT846" s="55"/>
      <c r="DU846" s="55"/>
      <c r="DV846" s="55"/>
    </row>
    <row r="847" spans="1:126" ht="8.25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  <c r="CH847" s="55"/>
      <c r="CI847" s="55"/>
      <c r="CJ847" s="55"/>
      <c r="CK847" s="55"/>
      <c r="CL847" s="55"/>
      <c r="CM847" s="55"/>
      <c r="CN847" s="55"/>
      <c r="CO847" s="55"/>
      <c r="CP847" s="55"/>
      <c r="CQ847" s="55"/>
      <c r="CR847" s="55"/>
      <c r="CS847" s="55"/>
      <c r="CT847" s="55"/>
      <c r="CU847" s="55"/>
      <c r="CV847" s="55"/>
      <c r="CW847" s="55"/>
      <c r="CX847" s="55"/>
      <c r="CY847" s="55"/>
      <c r="CZ847" s="55"/>
      <c r="DA847" s="55"/>
      <c r="DB847" s="55"/>
      <c r="DC847" s="55"/>
      <c r="DD847" s="55"/>
      <c r="DE847" s="55"/>
      <c r="DF847" s="55"/>
      <c r="DG847" s="55"/>
      <c r="DH847" s="55"/>
      <c r="DI847" s="55"/>
      <c r="DJ847" s="55"/>
      <c r="DK847" s="55"/>
      <c r="DL847" s="55"/>
      <c r="DM847" s="55"/>
      <c r="DN847" s="55"/>
      <c r="DO847" s="55"/>
      <c r="DP847" s="55"/>
      <c r="DQ847" s="55"/>
      <c r="DR847" s="55"/>
      <c r="DS847" s="55"/>
      <c r="DT847" s="55"/>
      <c r="DU847" s="55"/>
      <c r="DV847" s="55"/>
    </row>
    <row r="848" spans="1:126" ht="8.25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  <c r="CH848" s="55"/>
      <c r="CI848" s="55"/>
      <c r="CJ848" s="55"/>
      <c r="CK848" s="55"/>
      <c r="CL848" s="55"/>
      <c r="CM848" s="55"/>
      <c r="CN848" s="55"/>
      <c r="CO848" s="55"/>
      <c r="CP848" s="55"/>
      <c r="CQ848" s="55"/>
      <c r="CR848" s="55"/>
      <c r="CS848" s="55"/>
      <c r="CT848" s="55"/>
      <c r="CU848" s="55"/>
      <c r="CV848" s="55"/>
      <c r="CW848" s="55"/>
      <c r="CX848" s="55"/>
      <c r="CY848" s="55"/>
      <c r="CZ848" s="55"/>
      <c r="DA848" s="55"/>
      <c r="DB848" s="55"/>
      <c r="DC848" s="55"/>
      <c r="DD848" s="55"/>
      <c r="DE848" s="55"/>
      <c r="DF848" s="55"/>
      <c r="DG848" s="55"/>
      <c r="DH848" s="55"/>
      <c r="DI848" s="55"/>
      <c r="DJ848" s="55"/>
      <c r="DK848" s="55"/>
      <c r="DL848" s="55"/>
      <c r="DM848" s="55"/>
      <c r="DN848" s="55"/>
      <c r="DO848" s="55"/>
      <c r="DP848" s="55"/>
      <c r="DQ848" s="55"/>
      <c r="DR848" s="55"/>
      <c r="DS848" s="55"/>
      <c r="DT848" s="55"/>
      <c r="DU848" s="55"/>
      <c r="DV848" s="55"/>
    </row>
    <row r="849" spans="1:126" ht="8.25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  <c r="CH849" s="55"/>
      <c r="CI849" s="55"/>
      <c r="CJ849" s="55"/>
      <c r="CK849" s="55"/>
      <c r="CL849" s="55"/>
      <c r="CM849" s="55"/>
      <c r="CN849" s="55"/>
      <c r="CO849" s="55"/>
      <c r="CP849" s="55"/>
      <c r="CQ849" s="55"/>
      <c r="CR849" s="55"/>
      <c r="CS849" s="55"/>
      <c r="CT849" s="55"/>
      <c r="CU849" s="55"/>
      <c r="CV849" s="55"/>
      <c r="CW849" s="55"/>
      <c r="CX849" s="55"/>
      <c r="CY849" s="55"/>
      <c r="CZ849" s="55"/>
      <c r="DA849" s="55"/>
      <c r="DB849" s="55"/>
      <c r="DC849" s="55"/>
      <c r="DD849" s="55"/>
      <c r="DE849" s="55"/>
      <c r="DF849" s="55"/>
      <c r="DG849" s="55"/>
      <c r="DH849" s="55"/>
      <c r="DI849" s="55"/>
      <c r="DJ849" s="55"/>
      <c r="DK849" s="55"/>
      <c r="DL849" s="55"/>
      <c r="DM849" s="55"/>
      <c r="DN849" s="55"/>
      <c r="DO849" s="55"/>
      <c r="DP849" s="55"/>
      <c r="DQ849" s="55"/>
      <c r="DR849" s="55"/>
      <c r="DS849" s="55"/>
      <c r="DT849" s="55"/>
      <c r="DU849" s="55"/>
      <c r="DV849" s="55"/>
    </row>
    <row r="850" spans="1:126" ht="8.25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  <c r="CH850" s="55"/>
      <c r="CI850" s="55"/>
      <c r="CJ850" s="55"/>
      <c r="CK850" s="55"/>
      <c r="CL850" s="55"/>
      <c r="CM850" s="55"/>
      <c r="CN850" s="55"/>
      <c r="CO850" s="55"/>
      <c r="CP850" s="55"/>
      <c r="CQ850" s="55"/>
      <c r="CR850" s="55"/>
      <c r="CS850" s="55"/>
      <c r="CT850" s="55"/>
      <c r="CU850" s="55"/>
      <c r="CV850" s="55"/>
      <c r="CW850" s="55"/>
      <c r="CX850" s="55"/>
      <c r="CY850" s="55"/>
      <c r="CZ850" s="55"/>
      <c r="DA850" s="55"/>
      <c r="DB850" s="55"/>
      <c r="DC850" s="55"/>
      <c r="DD850" s="55"/>
      <c r="DE850" s="55"/>
      <c r="DF850" s="55"/>
      <c r="DG850" s="55"/>
      <c r="DH850" s="55"/>
      <c r="DI850" s="55"/>
      <c r="DJ850" s="55"/>
      <c r="DK850" s="55"/>
      <c r="DL850" s="55"/>
      <c r="DM850" s="55"/>
      <c r="DN850" s="55"/>
      <c r="DO850" s="55"/>
      <c r="DP850" s="55"/>
      <c r="DQ850" s="55"/>
      <c r="DR850" s="55"/>
      <c r="DS850" s="55"/>
      <c r="DT850" s="55"/>
      <c r="DU850" s="55"/>
      <c r="DV850" s="55"/>
    </row>
    <row r="851" spans="1:126" ht="8.25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  <c r="CH851" s="55"/>
      <c r="CI851" s="55"/>
      <c r="CJ851" s="55"/>
      <c r="CK851" s="55"/>
      <c r="CL851" s="55"/>
      <c r="CM851" s="55"/>
      <c r="CN851" s="55"/>
      <c r="CO851" s="55"/>
      <c r="CP851" s="55"/>
      <c r="CQ851" s="55"/>
      <c r="CR851" s="55"/>
      <c r="CS851" s="55"/>
      <c r="CT851" s="55"/>
      <c r="CU851" s="55"/>
      <c r="CV851" s="55"/>
      <c r="CW851" s="55"/>
      <c r="CX851" s="55"/>
      <c r="CY851" s="55"/>
      <c r="CZ851" s="55"/>
      <c r="DA851" s="55"/>
      <c r="DB851" s="55"/>
      <c r="DC851" s="55"/>
      <c r="DD851" s="55"/>
      <c r="DE851" s="55"/>
      <c r="DF851" s="55"/>
      <c r="DG851" s="55"/>
      <c r="DH851" s="55"/>
      <c r="DI851" s="55"/>
      <c r="DJ851" s="55"/>
      <c r="DK851" s="55"/>
      <c r="DL851" s="55"/>
      <c r="DM851" s="55"/>
      <c r="DN851" s="55"/>
      <c r="DO851" s="55"/>
      <c r="DP851" s="55"/>
      <c r="DQ851" s="55"/>
      <c r="DR851" s="55"/>
      <c r="DS851" s="55"/>
      <c r="DT851" s="55"/>
      <c r="DU851" s="55"/>
      <c r="DV851" s="55"/>
    </row>
    <row r="852" spans="1:126" ht="8.25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  <c r="CH852" s="55"/>
      <c r="CI852" s="55"/>
      <c r="CJ852" s="55"/>
      <c r="CK852" s="55"/>
      <c r="CL852" s="55"/>
      <c r="CM852" s="55"/>
      <c r="CN852" s="55"/>
      <c r="CO852" s="55"/>
      <c r="CP852" s="55"/>
      <c r="CQ852" s="55"/>
      <c r="CR852" s="55"/>
      <c r="CS852" s="55"/>
      <c r="CT852" s="55"/>
      <c r="CU852" s="55"/>
      <c r="CV852" s="55"/>
      <c r="CW852" s="55"/>
      <c r="CX852" s="55"/>
      <c r="CY852" s="55"/>
      <c r="CZ852" s="55"/>
      <c r="DA852" s="55"/>
      <c r="DB852" s="55"/>
      <c r="DC852" s="55"/>
      <c r="DD852" s="55"/>
      <c r="DE852" s="55"/>
      <c r="DF852" s="55"/>
      <c r="DG852" s="55"/>
      <c r="DH852" s="55"/>
      <c r="DI852" s="55"/>
      <c r="DJ852" s="55"/>
      <c r="DK852" s="55"/>
      <c r="DL852" s="55"/>
      <c r="DM852" s="55"/>
      <c r="DN852" s="55"/>
      <c r="DO852" s="55"/>
      <c r="DP852" s="55"/>
      <c r="DQ852" s="55"/>
      <c r="DR852" s="55"/>
      <c r="DS852" s="55"/>
      <c r="DT852" s="55"/>
      <c r="DU852" s="55"/>
      <c r="DV852" s="55"/>
    </row>
    <row r="853" spans="1:126" ht="8.25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5"/>
      <c r="BQ853" s="55"/>
      <c r="BR853" s="55"/>
      <c r="BS853" s="55"/>
      <c r="BT853" s="55"/>
      <c r="BU853" s="55"/>
      <c r="BV853" s="55"/>
      <c r="BW853" s="55"/>
      <c r="BX853" s="55"/>
      <c r="BY853" s="55"/>
      <c r="BZ853" s="55"/>
      <c r="CA853" s="55"/>
      <c r="CB853" s="55"/>
      <c r="CC853" s="55"/>
      <c r="CD853" s="55"/>
      <c r="CE853" s="55"/>
      <c r="CF853" s="55"/>
      <c r="CG853" s="55"/>
      <c r="CH853" s="55"/>
      <c r="CI853" s="55"/>
      <c r="CJ853" s="55"/>
      <c r="CK853" s="55"/>
      <c r="CL853" s="55"/>
      <c r="CM853" s="55"/>
      <c r="CN853" s="55"/>
      <c r="CO853" s="55"/>
      <c r="CP853" s="55"/>
      <c r="CQ853" s="55"/>
      <c r="CR853" s="55"/>
      <c r="CS853" s="55"/>
      <c r="CT853" s="55"/>
      <c r="CU853" s="55"/>
      <c r="CV853" s="55"/>
      <c r="CW853" s="55"/>
      <c r="CX853" s="55"/>
      <c r="CY853" s="55"/>
      <c r="CZ853" s="55"/>
      <c r="DA853" s="55"/>
      <c r="DB853" s="55"/>
      <c r="DC853" s="55"/>
      <c r="DD853" s="55"/>
      <c r="DE853" s="55"/>
      <c r="DF853" s="55"/>
      <c r="DG853" s="55"/>
      <c r="DH853" s="55"/>
      <c r="DI853" s="55"/>
      <c r="DJ853" s="55"/>
      <c r="DK853" s="55"/>
      <c r="DL853" s="55"/>
      <c r="DM853" s="55"/>
      <c r="DN853" s="55"/>
      <c r="DO853" s="55"/>
      <c r="DP853" s="55"/>
      <c r="DQ853" s="55"/>
      <c r="DR853" s="55"/>
      <c r="DS853" s="55"/>
      <c r="DT853" s="55"/>
      <c r="DU853" s="55"/>
      <c r="DV853" s="55"/>
    </row>
    <row r="854" spans="1:126" ht="8.25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5"/>
      <c r="BQ854" s="55"/>
      <c r="BR854" s="55"/>
      <c r="BS854" s="55"/>
      <c r="BT854" s="55"/>
      <c r="BU854" s="55"/>
      <c r="BV854" s="55"/>
      <c r="BW854" s="55"/>
      <c r="BX854" s="55"/>
      <c r="BY854" s="55"/>
      <c r="BZ854" s="55"/>
      <c r="CA854" s="55"/>
      <c r="CB854" s="55"/>
      <c r="CC854" s="55"/>
      <c r="CD854" s="55"/>
      <c r="CE854" s="55"/>
      <c r="CF854" s="55"/>
      <c r="CG854" s="55"/>
      <c r="CH854" s="55"/>
      <c r="CI854" s="55"/>
      <c r="CJ854" s="55"/>
      <c r="CK854" s="55"/>
      <c r="CL854" s="55"/>
      <c r="CM854" s="55"/>
      <c r="CN854" s="55"/>
      <c r="CO854" s="55"/>
      <c r="CP854" s="55"/>
      <c r="CQ854" s="55"/>
      <c r="CR854" s="55"/>
      <c r="CS854" s="55"/>
      <c r="CT854" s="55"/>
      <c r="CU854" s="55"/>
      <c r="CV854" s="55"/>
      <c r="CW854" s="55"/>
      <c r="CX854" s="55"/>
      <c r="CY854" s="55"/>
      <c r="CZ854" s="55"/>
      <c r="DA854" s="55"/>
      <c r="DB854" s="55"/>
      <c r="DC854" s="55"/>
      <c r="DD854" s="55"/>
      <c r="DE854" s="55"/>
      <c r="DF854" s="55"/>
      <c r="DG854" s="55"/>
      <c r="DH854" s="55"/>
      <c r="DI854" s="55"/>
      <c r="DJ854" s="55"/>
      <c r="DK854" s="55"/>
      <c r="DL854" s="55"/>
      <c r="DM854" s="55"/>
      <c r="DN854" s="55"/>
      <c r="DO854" s="55"/>
      <c r="DP854" s="55"/>
      <c r="DQ854" s="55"/>
      <c r="DR854" s="55"/>
      <c r="DS854" s="55"/>
      <c r="DT854" s="55"/>
      <c r="DU854" s="55"/>
      <c r="DV854" s="55"/>
    </row>
    <row r="855" spans="1:126" ht="8.2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5"/>
      <c r="BQ855" s="55"/>
      <c r="BR855" s="55"/>
      <c r="BS855" s="55"/>
      <c r="BT855" s="55"/>
      <c r="BU855" s="55"/>
      <c r="BV855" s="55"/>
      <c r="BW855" s="55"/>
      <c r="BX855" s="55"/>
      <c r="BY855" s="55"/>
      <c r="BZ855" s="55"/>
      <c r="CA855" s="55"/>
      <c r="CB855" s="55"/>
      <c r="CC855" s="55"/>
      <c r="CD855" s="55"/>
      <c r="CE855" s="55"/>
      <c r="CF855" s="55"/>
      <c r="CG855" s="55"/>
      <c r="CH855" s="55"/>
      <c r="CI855" s="55"/>
      <c r="CJ855" s="55"/>
      <c r="CK855" s="55"/>
      <c r="CL855" s="55"/>
      <c r="CM855" s="55"/>
      <c r="CN855" s="55"/>
      <c r="CO855" s="55"/>
      <c r="CP855" s="55"/>
      <c r="CQ855" s="55"/>
      <c r="CR855" s="55"/>
      <c r="CS855" s="55"/>
      <c r="CT855" s="55"/>
      <c r="CU855" s="55"/>
      <c r="CV855" s="55"/>
      <c r="CW855" s="55"/>
      <c r="CX855" s="55"/>
      <c r="CY855" s="55"/>
      <c r="CZ855" s="55"/>
      <c r="DA855" s="55"/>
      <c r="DB855" s="55"/>
      <c r="DC855" s="55"/>
      <c r="DD855" s="55"/>
      <c r="DE855" s="55"/>
      <c r="DF855" s="55"/>
      <c r="DG855" s="55"/>
      <c r="DH855" s="55"/>
      <c r="DI855" s="55"/>
      <c r="DJ855" s="55"/>
      <c r="DK855" s="55"/>
      <c r="DL855" s="55"/>
      <c r="DM855" s="55"/>
      <c r="DN855" s="55"/>
      <c r="DO855" s="55"/>
      <c r="DP855" s="55"/>
      <c r="DQ855" s="55"/>
      <c r="DR855" s="55"/>
      <c r="DS855" s="55"/>
      <c r="DT855" s="55"/>
      <c r="DU855" s="55"/>
      <c r="DV855" s="55"/>
    </row>
    <row r="856" spans="1:126" ht="8.25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5"/>
      <c r="BQ856" s="55"/>
      <c r="BR856" s="55"/>
      <c r="BS856" s="55"/>
      <c r="BT856" s="55"/>
      <c r="BU856" s="55"/>
      <c r="BV856" s="55"/>
      <c r="BW856" s="55"/>
      <c r="BX856" s="55"/>
      <c r="BY856" s="55"/>
      <c r="BZ856" s="55"/>
      <c r="CA856" s="55"/>
      <c r="CB856" s="55"/>
      <c r="CC856" s="55"/>
      <c r="CD856" s="55"/>
      <c r="CE856" s="55"/>
      <c r="CF856" s="55"/>
      <c r="CG856" s="55"/>
      <c r="CH856" s="55"/>
      <c r="CI856" s="55"/>
      <c r="CJ856" s="55"/>
      <c r="CK856" s="55"/>
      <c r="CL856" s="55"/>
      <c r="CM856" s="55"/>
      <c r="CN856" s="55"/>
      <c r="CO856" s="55"/>
      <c r="CP856" s="55"/>
      <c r="CQ856" s="55"/>
      <c r="CR856" s="55"/>
      <c r="CS856" s="55"/>
      <c r="CT856" s="55"/>
      <c r="CU856" s="55"/>
      <c r="CV856" s="55"/>
      <c r="CW856" s="55"/>
      <c r="CX856" s="55"/>
      <c r="CY856" s="55"/>
      <c r="CZ856" s="55"/>
      <c r="DA856" s="55"/>
      <c r="DB856" s="55"/>
      <c r="DC856" s="55"/>
      <c r="DD856" s="55"/>
      <c r="DE856" s="55"/>
      <c r="DF856" s="55"/>
      <c r="DG856" s="55"/>
      <c r="DH856" s="55"/>
      <c r="DI856" s="55"/>
      <c r="DJ856" s="55"/>
      <c r="DK856" s="55"/>
      <c r="DL856" s="55"/>
      <c r="DM856" s="55"/>
      <c r="DN856" s="55"/>
      <c r="DO856" s="55"/>
      <c r="DP856" s="55"/>
      <c r="DQ856" s="55"/>
      <c r="DR856" s="55"/>
      <c r="DS856" s="55"/>
      <c r="DT856" s="55"/>
      <c r="DU856" s="55"/>
      <c r="DV856" s="55"/>
    </row>
    <row r="857" spans="1:126" ht="8.25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5"/>
      <c r="BQ857" s="55"/>
      <c r="BR857" s="55"/>
      <c r="BS857" s="55"/>
      <c r="BT857" s="55"/>
      <c r="BU857" s="55"/>
      <c r="BV857" s="55"/>
      <c r="BW857" s="55"/>
      <c r="BX857" s="55"/>
      <c r="BY857" s="55"/>
      <c r="BZ857" s="55"/>
      <c r="CA857" s="55"/>
      <c r="CB857" s="55"/>
      <c r="CC857" s="55"/>
      <c r="CD857" s="55"/>
      <c r="CE857" s="55"/>
      <c r="CF857" s="55"/>
      <c r="CG857" s="55"/>
      <c r="CH857" s="55"/>
      <c r="CI857" s="55"/>
      <c r="CJ857" s="55"/>
      <c r="CK857" s="55"/>
      <c r="CL857" s="55"/>
      <c r="CM857" s="55"/>
      <c r="CN857" s="55"/>
      <c r="CO857" s="55"/>
      <c r="CP857" s="55"/>
      <c r="CQ857" s="55"/>
      <c r="CR857" s="55"/>
      <c r="CS857" s="55"/>
      <c r="CT857" s="55"/>
      <c r="CU857" s="55"/>
      <c r="CV857" s="55"/>
      <c r="CW857" s="55"/>
      <c r="CX857" s="55"/>
      <c r="CY857" s="55"/>
      <c r="CZ857" s="55"/>
      <c r="DA857" s="55"/>
      <c r="DB857" s="55"/>
      <c r="DC857" s="55"/>
      <c r="DD857" s="55"/>
      <c r="DE857" s="55"/>
      <c r="DF857" s="55"/>
      <c r="DG857" s="55"/>
      <c r="DH857" s="55"/>
      <c r="DI857" s="55"/>
      <c r="DJ857" s="55"/>
      <c r="DK857" s="55"/>
      <c r="DL857" s="55"/>
      <c r="DM857" s="55"/>
      <c r="DN857" s="55"/>
      <c r="DO857" s="55"/>
      <c r="DP857" s="55"/>
      <c r="DQ857" s="55"/>
      <c r="DR857" s="55"/>
      <c r="DS857" s="55"/>
      <c r="DT857" s="55"/>
      <c r="DU857" s="55"/>
      <c r="DV857" s="55"/>
    </row>
    <row r="858" spans="1:126" ht="8.25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5"/>
      <c r="BQ858" s="55"/>
      <c r="BR858" s="55"/>
      <c r="BS858" s="55"/>
      <c r="BT858" s="55"/>
      <c r="BU858" s="55"/>
      <c r="BV858" s="55"/>
      <c r="BW858" s="55"/>
      <c r="BX858" s="55"/>
      <c r="BY858" s="55"/>
      <c r="BZ858" s="55"/>
      <c r="CA858" s="55"/>
      <c r="CB858" s="55"/>
      <c r="CC858" s="55"/>
      <c r="CD858" s="55"/>
      <c r="CE858" s="55"/>
      <c r="CF858" s="55"/>
      <c r="CG858" s="55"/>
      <c r="CH858" s="55"/>
      <c r="CI858" s="55"/>
      <c r="CJ858" s="55"/>
      <c r="CK858" s="55"/>
      <c r="CL858" s="55"/>
      <c r="CM858" s="55"/>
      <c r="CN858" s="55"/>
      <c r="CO858" s="55"/>
      <c r="CP858" s="55"/>
      <c r="CQ858" s="55"/>
      <c r="CR858" s="55"/>
      <c r="CS858" s="55"/>
      <c r="CT858" s="55"/>
      <c r="CU858" s="55"/>
      <c r="CV858" s="55"/>
      <c r="CW858" s="55"/>
      <c r="CX858" s="55"/>
      <c r="CY858" s="55"/>
      <c r="CZ858" s="55"/>
      <c r="DA858" s="55"/>
      <c r="DB858" s="55"/>
      <c r="DC858" s="55"/>
      <c r="DD858" s="55"/>
      <c r="DE858" s="55"/>
      <c r="DF858" s="55"/>
      <c r="DG858" s="55"/>
      <c r="DH858" s="55"/>
      <c r="DI858" s="55"/>
      <c r="DJ858" s="55"/>
      <c r="DK858" s="55"/>
      <c r="DL858" s="55"/>
      <c r="DM858" s="55"/>
      <c r="DN858" s="55"/>
      <c r="DO858" s="55"/>
      <c r="DP858" s="55"/>
      <c r="DQ858" s="55"/>
      <c r="DR858" s="55"/>
      <c r="DS858" s="55"/>
      <c r="DT858" s="55"/>
      <c r="DU858" s="55"/>
      <c r="DV858" s="55"/>
    </row>
    <row r="859" spans="1:126" ht="8.25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5"/>
      <c r="BQ859" s="55"/>
      <c r="BR859" s="55"/>
      <c r="BS859" s="55"/>
      <c r="BT859" s="55"/>
      <c r="BU859" s="55"/>
      <c r="BV859" s="55"/>
      <c r="BW859" s="55"/>
      <c r="BX859" s="55"/>
      <c r="BY859" s="55"/>
      <c r="BZ859" s="55"/>
      <c r="CA859" s="55"/>
      <c r="CB859" s="55"/>
      <c r="CC859" s="55"/>
      <c r="CD859" s="55"/>
      <c r="CE859" s="55"/>
      <c r="CF859" s="55"/>
      <c r="CG859" s="55"/>
      <c r="CH859" s="55"/>
      <c r="CI859" s="55"/>
      <c r="CJ859" s="55"/>
      <c r="CK859" s="55"/>
      <c r="CL859" s="55"/>
      <c r="CM859" s="55"/>
      <c r="CN859" s="55"/>
      <c r="CO859" s="55"/>
      <c r="CP859" s="55"/>
      <c r="CQ859" s="55"/>
      <c r="CR859" s="55"/>
      <c r="CS859" s="55"/>
      <c r="CT859" s="55"/>
      <c r="CU859" s="55"/>
      <c r="CV859" s="55"/>
      <c r="CW859" s="55"/>
      <c r="CX859" s="55"/>
      <c r="CY859" s="55"/>
      <c r="CZ859" s="55"/>
      <c r="DA859" s="55"/>
      <c r="DB859" s="55"/>
      <c r="DC859" s="55"/>
      <c r="DD859" s="55"/>
      <c r="DE859" s="55"/>
      <c r="DF859" s="55"/>
      <c r="DG859" s="55"/>
      <c r="DH859" s="55"/>
      <c r="DI859" s="55"/>
      <c r="DJ859" s="55"/>
      <c r="DK859" s="55"/>
      <c r="DL859" s="55"/>
      <c r="DM859" s="55"/>
      <c r="DN859" s="55"/>
      <c r="DO859" s="55"/>
      <c r="DP859" s="55"/>
      <c r="DQ859" s="55"/>
      <c r="DR859" s="55"/>
      <c r="DS859" s="55"/>
      <c r="DT859" s="55"/>
      <c r="DU859" s="55"/>
      <c r="DV859" s="55"/>
    </row>
    <row r="860" spans="1:126" ht="8.25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  <c r="CH860" s="55"/>
      <c r="CI860" s="55"/>
      <c r="CJ860" s="55"/>
      <c r="CK860" s="55"/>
      <c r="CL860" s="55"/>
      <c r="CM860" s="55"/>
      <c r="CN860" s="55"/>
      <c r="CO860" s="55"/>
      <c r="CP860" s="55"/>
      <c r="CQ860" s="55"/>
      <c r="CR860" s="55"/>
      <c r="CS860" s="55"/>
      <c r="CT860" s="55"/>
      <c r="CU860" s="55"/>
      <c r="CV860" s="55"/>
      <c r="CW860" s="55"/>
      <c r="CX860" s="55"/>
      <c r="CY860" s="55"/>
      <c r="CZ860" s="55"/>
      <c r="DA860" s="55"/>
      <c r="DB860" s="55"/>
      <c r="DC860" s="55"/>
      <c r="DD860" s="55"/>
      <c r="DE860" s="55"/>
      <c r="DF860" s="55"/>
      <c r="DG860" s="55"/>
      <c r="DH860" s="55"/>
      <c r="DI860" s="55"/>
      <c r="DJ860" s="55"/>
      <c r="DK860" s="55"/>
      <c r="DL860" s="55"/>
      <c r="DM860" s="55"/>
      <c r="DN860" s="55"/>
      <c r="DO860" s="55"/>
      <c r="DP860" s="55"/>
      <c r="DQ860" s="55"/>
      <c r="DR860" s="55"/>
      <c r="DS860" s="55"/>
      <c r="DT860" s="55"/>
      <c r="DU860" s="55"/>
      <c r="DV860" s="55"/>
    </row>
    <row r="861" spans="1:126" ht="8.25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  <c r="CH861" s="55"/>
      <c r="CI861" s="55"/>
      <c r="CJ861" s="55"/>
      <c r="CK861" s="55"/>
      <c r="CL861" s="55"/>
      <c r="CM861" s="55"/>
      <c r="CN861" s="55"/>
      <c r="CO861" s="55"/>
      <c r="CP861" s="55"/>
      <c r="CQ861" s="55"/>
      <c r="CR861" s="55"/>
      <c r="CS861" s="55"/>
      <c r="CT861" s="55"/>
      <c r="CU861" s="55"/>
      <c r="CV861" s="55"/>
      <c r="CW861" s="55"/>
      <c r="CX861" s="55"/>
      <c r="CY861" s="55"/>
      <c r="CZ861" s="55"/>
      <c r="DA861" s="55"/>
      <c r="DB861" s="55"/>
      <c r="DC861" s="55"/>
      <c r="DD861" s="55"/>
      <c r="DE861" s="55"/>
      <c r="DF861" s="55"/>
      <c r="DG861" s="55"/>
      <c r="DH861" s="55"/>
      <c r="DI861" s="55"/>
      <c r="DJ861" s="55"/>
      <c r="DK861" s="55"/>
      <c r="DL861" s="55"/>
      <c r="DM861" s="55"/>
      <c r="DN861" s="55"/>
      <c r="DO861" s="55"/>
      <c r="DP861" s="55"/>
      <c r="DQ861" s="55"/>
      <c r="DR861" s="55"/>
      <c r="DS861" s="55"/>
      <c r="DT861" s="55"/>
      <c r="DU861" s="55"/>
      <c r="DV861" s="55"/>
    </row>
    <row r="862" spans="1:126" ht="8.25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  <c r="CH862" s="55"/>
      <c r="CI862" s="55"/>
      <c r="CJ862" s="55"/>
      <c r="CK862" s="55"/>
      <c r="CL862" s="55"/>
      <c r="CM862" s="55"/>
      <c r="CN862" s="55"/>
      <c r="CO862" s="55"/>
      <c r="CP862" s="55"/>
      <c r="CQ862" s="55"/>
      <c r="CR862" s="55"/>
      <c r="CS862" s="55"/>
      <c r="CT862" s="55"/>
      <c r="CU862" s="55"/>
      <c r="CV862" s="55"/>
      <c r="CW862" s="55"/>
      <c r="CX862" s="55"/>
      <c r="CY862" s="55"/>
      <c r="CZ862" s="55"/>
      <c r="DA862" s="55"/>
      <c r="DB862" s="55"/>
      <c r="DC862" s="55"/>
      <c r="DD862" s="55"/>
      <c r="DE862" s="55"/>
      <c r="DF862" s="55"/>
      <c r="DG862" s="55"/>
      <c r="DH862" s="55"/>
      <c r="DI862" s="55"/>
      <c r="DJ862" s="55"/>
      <c r="DK862" s="55"/>
      <c r="DL862" s="55"/>
      <c r="DM862" s="55"/>
      <c r="DN862" s="55"/>
      <c r="DO862" s="55"/>
      <c r="DP862" s="55"/>
      <c r="DQ862" s="55"/>
      <c r="DR862" s="55"/>
      <c r="DS862" s="55"/>
      <c r="DT862" s="55"/>
      <c r="DU862" s="55"/>
      <c r="DV862" s="55"/>
    </row>
    <row r="863" spans="1:126" ht="8.25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5"/>
      <c r="BQ863" s="55"/>
      <c r="BR863" s="55"/>
      <c r="BS863" s="55"/>
      <c r="BT863" s="55"/>
      <c r="BU863" s="55"/>
      <c r="BV863" s="55"/>
      <c r="BW863" s="55"/>
      <c r="BX863" s="55"/>
      <c r="BY863" s="55"/>
      <c r="BZ863" s="55"/>
      <c r="CA863" s="55"/>
      <c r="CB863" s="55"/>
      <c r="CC863" s="55"/>
      <c r="CD863" s="55"/>
      <c r="CE863" s="55"/>
      <c r="CF863" s="55"/>
      <c r="CG863" s="55"/>
      <c r="CH863" s="55"/>
      <c r="CI863" s="55"/>
      <c r="CJ863" s="55"/>
      <c r="CK863" s="55"/>
      <c r="CL863" s="55"/>
      <c r="CM863" s="55"/>
      <c r="CN863" s="55"/>
      <c r="CO863" s="55"/>
      <c r="CP863" s="55"/>
      <c r="CQ863" s="55"/>
      <c r="CR863" s="55"/>
      <c r="CS863" s="55"/>
      <c r="CT863" s="55"/>
      <c r="CU863" s="55"/>
      <c r="CV863" s="55"/>
      <c r="CW863" s="55"/>
      <c r="CX863" s="55"/>
      <c r="CY863" s="55"/>
      <c r="CZ863" s="55"/>
      <c r="DA863" s="55"/>
      <c r="DB863" s="55"/>
      <c r="DC863" s="55"/>
      <c r="DD863" s="55"/>
      <c r="DE863" s="55"/>
      <c r="DF863" s="55"/>
      <c r="DG863" s="55"/>
      <c r="DH863" s="55"/>
      <c r="DI863" s="55"/>
      <c r="DJ863" s="55"/>
      <c r="DK863" s="55"/>
      <c r="DL863" s="55"/>
      <c r="DM863" s="55"/>
      <c r="DN863" s="55"/>
      <c r="DO863" s="55"/>
      <c r="DP863" s="55"/>
      <c r="DQ863" s="55"/>
      <c r="DR863" s="55"/>
      <c r="DS863" s="55"/>
      <c r="DT863" s="55"/>
      <c r="DU863" s="55"/>
      <c r="DV863" s="55"/>
    </row>
    <row r="864" spans="1:126" ht="8.25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  <c r="CH864" s="55"/>
      <c r="CI864" s="55"/>
      <c r="CJ864" s="55"/>
      <c r="CK864" s="55"/>
      <c r="CL864" s="55"/>
      <c r="CM864" s="55"/>
      <c r="CN864" s="55"/>
      <c r="CO864" s="55"/>
      <c r="CP864" s="55"/>
      <c r="CQ864" s="55"/>
      <c r="CR864" s="55"/>
      <c r="CS864" s="55"/>
      <c r="CT864" s="55"/>
      <c r="CU864" s="55"/>
      <c r="CV864" s="55"/>
      <c r="CW864" s="55"/>
      <c r="CX864" s="55"/>
      <c r="CY864" s="55"/>
      <c r="CZ864" s="55"/>
      <c r="DA864" s="55"/>
      <c r="DB864" s="55"/>
      <c r="DC864" s="55"/>
      <c r="DD864" s="55"/>
      <c r="DE864" s="55"/>
      <c r="DF864" s="55"/>
      <c r="DG864" s="55"/>
      <c r="DH864" s="55"/>
      <c r="DI864" s="55"/>
      <c r="DJ864" s="55"/>
      <c r="DK864" s="55"/>
      <c r="DL864" s="55"/>
      <c r="DM864" s="55"/>
      <c r="DN864" s="55"/>
      <c r="DO864" s="55"/>
      <c r="DP864" s="55"/>
      <c r="DQ864" s="55"/>
      <c r="DR864" s="55"/>
      <c r="DS864" s="55"/>
      <c r="DT864" s="55"/>
      <c r="DU864" s="55"/>
      <c r="DV864" s="55"/>
    </row>
    <row r="865" spans="1:126" ht="8.2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  <c r="BT865" s="55"/>
      <c r="BU865" s="55"/>
      <c r="BV865" s="55"/>
      <c r="BW865" s="55"/>
      <c r="BX865" s="55"/>
      <c r="BY865" s="55"/>
      <c r="BZ865" s="55"/>
      <c r="CA865" s="55"/>
      <c r="CB865" s="55"/>
      <c r="CC865" s="55"/>
      <c r="CD865" s="55"/>
      <c r="CE865" s="55"/>
      <c r="CF865" s="55"/>
      <c r="CG865" s="55"/>
      <c r="CH865" s="55"/>
      <c r="CI865" s="55"/>
      <c r="CJ865" s="55"/>
      <c r="CK865" s="55"/>
      <c r="CL865" s="55"/>
      <c r="CM865" s="55"/>
      <c r="CN865" s="55"/>
      <c r="CO865" s="55"/>
      <c r="CP865" s="55"/>
      <c r="CQ865" s="55"/>
      <c r="CR865" s="55"/>
      <c r="CS865" s="55"/>
      <c r="CT865" s="55"/>
      <c r="CU865" s="55"/>
      <c r="CV865" s="55"/>
      <c r="CW865" s="55"/>
      <c r="CX865" s="55"/>
      <c r="CY865" s="55"/>
      <c r="CZ865" s="55"/>
      <c r="DA865" s="55"/>
      <c r="DB865" s="55"/>
      <c r="DC865" s="55"/>
      <c r="DD865" s="55"/>
      <c r="DE865" s="55"/>
      <c r="DF865" s="55"/>
      <c r="DG865" s="55"/>
      <c r="DH865" s="55"/>
      <c r="DI865" s="55"/>
      <c r="DJ865" s="55"/>
      <c r="DK865" s="55"/>
      <c r="DL865" s="55"/>
      <c r="DM865" s="55"/>
      <c r="DN865" s="55"/>
      <c r="DO865" s="55"/>
      <c r="DP865" s="55"/>
      <c r="DQ865" s="55"/>
      <c r="DR865" s="55"/>
      <c r="DS865" s="55"/>
      <c r="DT865" s="55"/>
      <c r="DU865" s="55"/>
      <c r="DV865" s="55"/>
    </row>
    <row r="866" spans="1:126" ht="8.25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  <c r="DL866" s="55"/>
      <c r="DM866" s="55"/>
      <c r="DN866" s="55"/>
      <c r="DO866" s="55"/>
      <c r="DP866" s="55"/>
      <c r="DQ866" s="55"/>
      <c r="DR866" s="55"/>
      <c r="DS866" s="55"/>
      <c r="DT866" s="55"/>
      <c r="DU866" s="55"/>
      <c r="DV866" s="55"/>
    </row>
    <row r="867" spans="1:126" ht="8.25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5"/>
      <c r="BQ867" s="55"/>
      <c r="BR867" s="55"/>
      <c r="BS867" s="55"/>
      <c r="BT867" s="55"/>
      <c r="BU867" s="55"/>
      <c r="BV867" s="55"/>
      <c r="BW867" s="55"/>
      <c r="BX867" s="55"/>
      <c r="BY867" s="55"/>
      <c r="BZ867" s="55"/>
      <c r="CA867" s="55"/>
      <c r="CB867" s="55"/>
      <c r="CC867" s="55"/>
      <c r="CD867" s="55"/>
      <c r="CE867" s="55"/>
      <c r="CF867" s="55"/>
      <c r="CG867" s="55"/>
      <c r="CH867" s="55"/>
      <c r="CI867" s="55"/>
      <c r="CJ867" s="55"/>
      <c r="CK867" s="55"/>
      <c r="CL867" s="55"/>
      <c r="CM867" s="55"/>
      <c r="CN867" s="55"/>
      <c r="CO867" s="55"/>
      <c r="CP867" s="55"/>
      <c r="CQ867" s="55"/>
      <c r="CR867" s="55"/>
      <c r="CS867" s="55"/>
      <c r="CT867" s="55"/>
      <c r="CU867" s="55"/>
      <c r="CV867" s="55"/>
      <c r="CW867" s="55"/>
      <c r="CX867" s="55"/>
      <c r="CY867" s="55"/>
      <c r="CZ867" s="55"/>
      <c r="DA867" s="55"/>
      <c r="DB867" s="55"/>
      <c r="DC867" s="55"/>
      <c r="DD867" s="55"/>
      <c r="DE867" s="55"/>
      <c r="DF867" s="55"/>
      <c r="DG867" s="55"/>
      <c r="DH867" s="55"/>
      <c r="DI867" s="55"/>
      <c r="DJ867" s="55"/>
      <c r="DK867" s="55"/>
      <c r="DL867" s="55"/>
      <c r="DM867" s="55"/>
      <c r="DN867" s="55"/>
      <c r="DO867" s="55"/>
      <c r="DP867" s="55"/>
      <c r="DQ867" s="55"/>
      <c r="DR867" s="55"/>
      <c r="DS867" s="55"/>
      <c r="DT867" s="55"/>
      <c r="DU867" s="55"/>
      <c r="DV867" s="55"/>
    </row>
    <row r="868" spans="1:126" ht="8.25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5"/>
      <c r="BQ868" s="55"/>
      <c r="BR868" s="55"/>
      <c r="BS868" s="55"/>
      <c r="BT868" s="55"/>
      <c r="BU868" s="55"/>
      <c r="BV868" s="55"/>
      <c r="BW868" s="55"/>
      <c r="BX868" s="55"/>
      <c r="BY868" s="55"/>
      <c r="BZ868" s="55"/>
      <c r="CA868" s="55"/>
      <c r="CB868" s="55"/>
      <c r="CC868" s="55"/>
      <c r="CD868" s="55"/>
      <c r="CE868" s="55"/>
      <c r="CF868" s="55"/>
      <c r="CG868" s="55"/>
      <c r="CH868" s="55"/>
      <c r="CI868" s="55"/>
      <c r="CJ868" s="55"/>
      <c r="CK868" s="55"/>
      <c r="CL868" s="55"/>
      <c r="CM868" s="55"/>
      <c r="CN868" s="55"/>
      <c r="CO868" s="55"/>
      <c r="CP868" s="55"/>
      <c r="CQ868" s="55"/>
      <c r="CR868" s="55"/>
      <c r="CS868" s="55"/>
      <c r="CT868" s="55"/>
      <c r="CU868" s="55"/>
      <c r="CV868" s="55"/>
      <c r="CW868" s="55"/>
      <c r="CX868" s="55"/>
      <c r="CY868" s="55"/>
      <c r="CZ868" s="55"/>
      <c r="DA868" s="55"/>
      <c r="DB868" s="55"/>
      <c r="DC868" s="55"/>
      <c r="DD868" s="55"/>
      <c r="DE868" s="55"/>
      <c r="DF868" s="55"/>
      <c r="DG868" s="55"/>
      <c r="DH868" s="55"/>
      <c r="DI868" s="55"/>
      <c r="DJ868" s="55"/>
      <c r="DK868" s="55"/>
      <c r="DL868" s="55"/>
      <c r="DM868" s="55"/>
      <c r="DN868" s="55"/>
      <c r="DO868" s="55"/>
      <c r="DP868" s="55"/>
      <c r="DQ868" s="55"/>
      <c r="DR868" s="55"/>
      <c r="DS868" s="55"/>
      <c r="DT868" s="55"/>
      <c r="DU868" s="55"/>
      <c r="DV868" s="55"/>
    </row>
    <row r="869" spans="1:126" ht="8.2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5"/>
      <c r="BQ869" s="55"/>
      <c r="BR869" s="55"/>
      <c r="BS869" s="55"/>
      <c r="BT869" s="55"/>
      <c r="BU869" s="55"/>
      <c r="BV869" s="55"/>
      <c r="BW869" s="55"/>
      <c r="BX869" s="55"/>
      <c r="BY869" s="55"/>
      <c r="BZ869" s="55"/>
      <c r="CA869" s="55"/>
      <c r="CB869" s="55"/>
      <c r="CC869" s="55"/>
      <c r="CD869" s="55"/>
      <c r="CE869" s="55"/>
      <c r="CF869" s="55"/>
      <c r="CG869" s="55"/>
      <c r="CH869" s="55"/>
      <c r="CI869" s="55"/>
      <c r="CJ869" s="55"/>
      <c r="CK869" s="55"/>
      <c r="CL869" s="55"/>
      <c r="CM869" s="55"/>
      <c r="CN869" s="55"/>
      <c r="CO869" s="55"/>
      <c r="CP869" s="55"/>
      <c r="CQ869" s="55"/>
      <c r="CR869" s="55"/>
      <c r="CS869" s="55"/>
      <c r="CT869" s="55"/>
      <c r="CU869" s="55"/>
      <c r="CV869" s="55"/>
      <c r="CW869" s="55"/>
      <c r="CX869" s="55"/>
      <c r="CY869" s="55"/>
      <c r="CZ869" s="55"/>
      <c r="DA869" s="55"/>
      <c r="DB869" s="55"/>
      <c r="DC869" s="55"/>
      <c r="DD869" s="55"/>
      <c r="DE869" s="55"/>
      <c r="DF869" s="55"/>
      <c r="DG869" s="55"/>
      <c r="DH869" s="55"/>
      <c r="DI869" s="55"/>
      <c r="DJ869" s="55"/>
      <c r="DK869" s="55"/>
      <c r="DL869" s="55"/>
      <c r="DM869" s="55"/>
      <c r="DN869" s="55"/>
      <c r="DO869" s="55"/>
      <c r="DP869" s="55"/>
      <c r="DQ869" s="55"/>
      <c r="DR869" s="55"/>
      <c r="DS869" s="55"/>
      <c r="DT869" s="55"/>
      <c r="DU869" s="55"/>
      <c r="DV869" s="55"/>
    </row>
    <row r="870" spans="1:126" ht="8.2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  <c r="CH870" s="55"/>
      <c r="CI870" s="55"/>
      <c r="CJ870" s="55"/>
      <c r="CK870" s="55"/>
      <c r="CL870" s="55"/>
      <c r="CM870" s="55"/>
      <c r="CN870" s="55"/>
      <c r="CO870" s="55"/>
      <c r="CP870" s="55"/>
      <c r="CQ870" s="55"/>
      <c r="CR870" s="55"/>
      <c r="CS870" s="55"/>
      <c r="CT870" s="55"/>
      <c r="CU870" s="55"/>
      <c r="CV870" s="55"/>
      <c r="CW870" s="55"/>
      <c r="CX870" s="55"/>
      <c r="CY870" s="55"/>
      <c r="CZ870" s="55"/>
      <c r="DA870" s="55"/>
      <c r="DB870" s="55"/>
      <c r="DC870" s="55"/>
      <c r="DD870" s="55"/>
      <c r="DE870" s="55"/>
      <c r="DF870" s="55"/>
      <c r="DG870" s="55"/>
      <c r="DH870" s="55"/>
      <c r="DI870" s="55"/>
      <c r="DJ870" s="55"/>
      <c r="DK870" s="55"/>
      <c r="DL870" s="55"/>
      <c r="DM870" s="55"/>
      <c r="DN870" s="55"/>
      <c r="DO870" s="55"/>
      <c r="DP870" s="55"/>
      <c r="DQ870" s="55"/>
      <c r="DR870" s="55"/>
      <c r="DS870" s="55"/>
      <c r="DT870" s="55"/>
      <c r="DU870" s="55"/>
      <c r="DV870" s="55"/>
    </row>
    <row r="871" spans="1:126" ht="8.2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5"/>
      <c r="BQ871" s="55"/>
      <c r="BR871" s="55"/>
      <c r="BS871" s="55"/>
      <c r="BT871" s="55"/>
      <c r="BU871" s="55"/>
      <c r="BV871" s="55"/>
      <c r="BW871" s="55"/>
      <c r="BX871" s="55"/>
      <c r="BY871" s="55"/>
      <c r="BZ871" s="55"/>
      <c r="CA871" s="55"/>
      <c r="CB871" s="55"/>
      <c r="CC871" s="55"/>
      <c r="CD871" s="55"/>
      <c r="CE871" s="55"/>
      <c r="CF871" s="55"/>
      <c r="CG871" s="55"/>
      <c r="CH871" s="55"/>
      <c r="CI871" s="55"/>
      <c r="CJ871" s="55"/>
      <c r="CK871" s="55"/>
      <c r="CL871" s="55"/>
      <c r="CM871" s="55"/>
      <c r="CN871" s="55"/>
      <c r="CO871" s="55"/>
      <c r="CP871" s="55"/>
      <c r="CQ871" s="55"/>
      <c r="CR871" s="55"/>
      <c r="CS871" s="55"/>
      <c r="CT871" s="55"/>
      <c r="CU871" s="55"/>
      <c r="CV871" s="55"/>
      <c r="CW871" s="55"/>
      <c r="CX871" s="55"/>
      <c r="CY871" s="55"/>
      <c r="CZ871" s="55"/>
      <c r="DA871" s="55"/>
      <c r="DB871" s="55"/>
      <c r="DC871" s="55"/>
      <c r="DD871" s="55"/>
      <c r="DE871" s="55"/>
      <c r="DF871" s="55"/>
      <c r="DG871" s="55"/>
      <c r="DH871" s="55"/>
      <c r="DI871" s="55"/>
      <c r="DJ871" s="55"/>
      <c r="DK871" s="55"/>
      <c r="DL871" s="55"/>
      <c r="DM871" s="55"/>
      <c r="DN871" s="55"/>
      <c r="DO871" s="55"/>
      <c r="DP871" s="55"/>
      <c r="DQ871" s="55"/>
      <c r="DR871" s="55"/>
      <c r="DS871" s="55"/>
      <c r="DT871" s="55"/>
      <c r="DU871" s="55"/>
      <c r="DV871" s="55"/>
    </row>
    <row r="872" spans="1:126" ht="8.2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5"/>
      <c r="BQ872" s="55"/>
      <c r="BR872" s="55"/>
      <c r="BS872" s="55"/>
      <c r="BT872" s="55"/>
      <c r="BU872" s="55"/>
      <c r="BV872" s="55"/>
      <c r="BW872" s="55"/>
      <c r="BX872" s="55"/>
      <c r="BY872" s="55"/>
      <c r="BZ872" s="55"/>
      <c r="CA872" s="55"/>
      <c r="CB872" s="55"/>
      <c r="CC872" s="55"/>
      <c r="CD872" s="55"/>
      <c r="CE872" s="55"/>
      <c r="CF872" s="55"/>
      <c r="CG872" s="55"/>
      <c r="CH872" s="55"/>
      <c r="CI872" s="55"/>
      <c r="CJ872" s="55"/>
      <c r="CK872" s="55"/>
      <c r="CL872" s="55"/>
      <c r="CM872" s="55"/>
      <c r="CN872" s="55"/>
      <c r="CO872" s="55"/>
      <c r="CP872" s="55"/>
      <c r="CQ872" s="55"/>
      <c r="CR872" s="55"/>
      <c r="CS872" s="55"/>
      <c r="CT872" s="55"/>
      <c r="CU872" s="55"/>
      <c r="CV872" s="55"/>
      <c r="CW872" s="55"/>
      <c r="CX872" s="55"/>
      <c r="CY872" s="55"/>
      <c r="CZ872" s="55"/>
      <c r="DA872" s="55"/>
      <c r="DB872" s="55"/>
      <c r="DC872" s="55"/>
      <c r="DD872" s="55"/>
      <c r="DE872" s="55"/>
      <c r="DF872" s="55"/>
      <c r="DG872" s="55"/>
      <c r="DH872" s="55"/>
      <c r="DI872" s="55"/>
      <c r="DJ872" s="55"/>
      <c r="DK872" s="55"/>
      <c r="DL872" s="55"/>
      <c r="DM872" s="55"/>
      <c r="DN872" s="55"/>
      <c r="DO872" s="55"/>
      <c r="DP872" s="55"/>
      <c r="DQ872" s="55"/>
      <c r="DR872" s="55"/>
      <c r="DS872" s="55"/>
      <c r="DT872" s="55"/>
      <c r="DU872" s="55"/>
      <c r="DV872" s="55"/>
    </row>
    <row r="873" spans="1:126" ht="8.2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  <c r="CH873" s="55"/>
      <c r="CI873" s="55"/>
      <c r="CJ873" s="55"/>
      <c r="CK873" s="55"/>
      <c r="CL873" s="55"/>
      <c r="CM873" s="55"/>
      <c r="CN873" s="55"/>
      <c r="CO873" s="55"/>
      <c r="CP873" s="55"/>
      <c r="CQ873" s="55"/>
      <c r="CR873" s="55"/>
      <c r="CS873" s="55"/>
      <c r="CT873" s="55"/>
      <c r="CU873" s="55"/>
      <c r="CV873" s="55"/>
      <c r="CW873" s="55"/>
      <c r="CX873" s="55"/>
      <c r="CY873" s="55"/>
      <c r="CZ873" s="55"/>
      <c r="DA873" s="55"/>
      <c r="DB873" s="55"/>
      <c r="DC873" s="55"/>
      <c r="DD873" s="55"/>
      <c r="DE873" s="55"/>
      <c r="DF873" s="55"/>
      <c r="DG873" s="55"/>
      <c r="DH873" s="55"/>
      <c r="DI873" s="55"/>
      <c r="DJ873" s="55"/>
      <c r="DK873" s="55"/>
      <c r="DL873" s="55"/>
      <c r="DM873" s="55"/>
      <c r="DN873" s="55"/>
      <c r="DO873" s="55"/>
      <c r="DP873" s="55"/>
      <c r="DQ873" s="55"/>
      <c r="DR873" s="55"/>
      <c r="DS873" s="55"/>
      <c r="DT873" s="55"/>
      <c r="DU873" s="55"/>
      <c r="DV873" s="55"/>
    </row>
    <row r="874" spans="1:126" ht="8.2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5"/>
      <c r="BQ874" s="55"/>
      <c r="BR874" s="55"/>
      <c r="BS874" s="55"/>
      <c r="BT874" s="55"/>
      <c r="BU874" s="55"/>
      <c r="BV874" s="55"/>
      <c r="BW874" s="55"/>
      <c r="BX874" s="55"/>
      <c r="BY874" s="55"/>
      <c r="BZ874" s="55"/>
      <c r="CA874" s="55"/>
      <c r="CB874" s="55"/>
      <c r="CC874" s="55"/>
      <c r="CD874" s="55"/>
      <c r="CE874" s="55"/>
      <c r="CF874" s="55"/>
      <c r="CG874" s="55"/>
      <c r="CH874" s="55"/>
      <c r="CI874" s="55"/>
      <c r="CJ874" s="55"/>
      <c r="CK874" s="55"/>
      <c r="CL874" s="55"/>
      <c r="CM874" s="55"/>
      <c r="CN874" s="55"/>
      <c r="CO874" s="55"/>
      <c r="CP874" s="55"/>
      <c r="CQ874" s="55"/>
      <c r="CR874" s="55"/>
      <c r="CS874" s="55"/>
      <c r="CT874" s="55"/>
      <c r="CU874" s="55"/>
      <c r="CV874" s="55"/>
      <c r="CW874" s="55"/>
      <c r="CX874" s="55"/>
      <c r="CY874" s="55"/>
      <c r="CZ874" s="55"/>
      <c r="DA874" s="55"/>
      <c r="DB874" s="55"/>
      <c r="DC874" s="55"/>
      <c r="DD874" s="55"/>
      <c r="DE874" s="55"/>
      <c r="DF874" s="55"/>
      <c r="DG874" s="55"/>
      <c r="DH874" s="55"/>
      <c r="DI874" s="55"/>
      <c r="DJ874" s="55"/>
      <c r="DK874" s="55"/>
      <c r="DL874" s="55"/>
      <c r="DM874" s="55"/>
      <c r="DN874" s="55"/>
      <c r="DO874" s="55"/>
      <c r="DP874" s="55"/>
      <c r="DQ874" s="55"/>
      <c r="DR874" s="55"/>
      <c r="DS874" s="55"/>
      <c r="DT874" s="55"/>
      <c r="DU874" s="55"/>
      <c r="DV874" s="55"/>
    </row>
    <row r="875" spans="1:126" ht="8.2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5"/>
      <c r="BQ875" s="55"/>
      <c r="BR875" s="55"/>
      <c r="BS875" s="55"/>
      <c r="BT875" s="55"/>
      <c r="BU875" s="55"/>
      <c r="BV875" s="55"/>
      <c r="BW875" s="55"/>
      <c r="BX875" s="55"/>
      <c r="BY875" s="55"/>
      <c r="BZ875" s="55"/>
      <c r="CA875" s="55"/>
      <c r="CB875" s="55"/>
      <c r="CC875" s="55"/>
      <c r="CD875" s="55"/>
      <c r="CE875" s="55"/>
      <c r="CF875" s="55"/>
      <c r="CG875" s="55"/>
      <c r="CH875" s="55"/>
      <c r="CI875" s="55"/>
      <c r="CJ875" s="55"/>
      <c r="CK875" s="55"/>
      <c r="CL875" s="55"/>
      <c r="CM875" s="55"/>
      <c r="CN875" s="55"/>
      <c r="CO875" s="55"/>
      <c r="CP875" s="55"/>
      <c r="CQ875" s="55"/>
      <c r="CR875" s="55"/>
      <c r="CS875" s="55"/>
      <c r="CT875" s="55"/>
      <c r="CU875" s="55"/>
      <c r="CV875" s="55"/>
      <c r="CW875" s="55"/>
      <c r="CX875" s="55"/>
      <c r="CY875" s="55"/>
      <c r="CZ875" s="55"/>
      <c r="DA875" s="55"/>
      <c r="DB875" s="55"/>
      <c r="DC875" s="55"/>
      <c r="DD875" s="55"/>
      <c r="DE875" s="55"/>
      <c r="DF875" s="55"/>
      <c r="DG875" s="55"/>
      <c r="DH875" s="55"/>
      <c r="DI875" s="55"/>
      <c r="DJ875" s="55"/>
      <c r="DK875" s="55"/>
      <c r="DL875" s="55"/>
      <c r="DM875" s="55"/>
      <c r="DN875" s="55"/>
      <c r="DO875" s="55"/>
      <c r="DP875" s="55"/>
      <c r="DQ875" s="55"/>
      <c r="DR875" s="55"/>
      <c r="DS875" s="55"/>
      <c r="DT875" s="55"/>
      <c r="DU875" s="55"/>
      <c r="DV875" s="55"/>
    </row>
    <row r="876" spans="1:126" ht="8.2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5"/>
      <c r="BQ876" s="55"/>
      <c r="BR876" s="55"/>
      <c r="BS876" s="55"/>
      <c r="BT876" s="55"/>
      <c r="BU876" s="55"/>
      <c r="BV876" s="55"/>
      <c r="BW876" s="55"/>
      <c r="BX876" s="55"/>
      <c r="BY876" s="55"/>
      <c r="BZ876" s="55"/>
      <c r="CA876" s="55"/>
      <c r="CB876" s="55"/>
      <c r="CC876" s="55"/>
      <c r="CD876" s="55"/>
      <c r="CE876" s="55"/>
      <c r="CF876" s="55"/>
      <c r="CG876" s="55"/>
      <c r="CH876" s="55"/>
      <c r="CI876" s="55"/>
      <c r="CJ876" s="55"/>
      <c r="CK876" s="55"/>
      <c r="CL876" s="55"/>
      <c r="CM876" s="55"/>
      <c r="CN876" s="55"/>
      <c r="CO876" s="55"/>
      <c r="CP876" s="55"/>
      <c r="CQ876" s="55"/>
      <c r="CR876" s="55"/>
      <c r="CS876" s="55"/>
      <c r="CT876" s="55"/>
      <c r="CU876" s="55"/>
      <c r="CV876" s="55"/>
      <c r="CW876" s="55"/>
      <c r="CX876" s="55"/>
      <c r="CY876" s="55"/>
      <c r="CZ876" s="55"/>
      <c r="DA876" s="55"/>
      <c r="DB876" s="55"/>
      <c r="DC876" s="55"/>
      <c r="DD876" s="55"/>
      <c r="DE876" s="55"/>
      <c r="DF876" s="55"/>
      <c r="DG876" s="55"/>
      <c r="DH876" s="55"/>
      <c r="DI876" s="55"/>
      <c r="DJ876" s="55"/>
      <c r="DK876" s="55"/>
      <c r="DL876" s="55"/>
      <c r="DM876" s="55"/>
      <c r="DN876" s="55"/>
      <c r="DO876" s="55"/>
      <c r="DP876" s="55"/>
      <c r="DQ876" s="55"/>
      <c r="DR876" s="55"/>
      <c r="DS876" s="55"/>
      <c r="DT876" s="55"/>
      <c r="DU876" s="55"/>
      <c r="DV876" s="55"/>
    </row>
    <row r="877" spans="1:126" ht="8.2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5"/>
      <c r="BQ877" s="55"/>
      <c r="BR877" s="55"/>
      <c r="BS877" s="55"/>
      <c r="BT877" s="55"/>
      <c r="BU877" s="55"/>
      <c r="BV877" s="55"/>
      <c r="BW877" s="55"/>
      <c r="BX877" s="55"/>
      <c r="BY877" s="55"/>
      <c r="BZ877" s="55"/>
      <c r="CA877" s="55"/>
      <c r="CB877" s="55"/>
      <c r="CC877" s="55"/>
      <c r="CD877" s="55"/>
      <c r="CE877" s="55"/>
      <c r="CF877" s="55"/>
      <c r="CG877" s="55"/>
      <c r="CH877" s="55"/>
      <c r="CI877" s="55"/>
      <c r="CJ877" s="55"/>
      <c r="CK877" s="55"/>
      <c r="CL877" s="55"/>
      <c r="CM877" s="55"/>
      <c r="CN877" s="55"/>
      <c r="CO877" s="55"/>
      <c r="CP877" s="55"/>
      <c r="CQ877" s="55"/>
      <c r="CR877" s="55"/>
      <c r="CS877" s="55"/>
      <c r="CT877" s="55"/>
      <c r="CU877" s="55"/>
      <c r="CV877" s="55"/>
      <c r="CW877" s="55"/>
      <c r="CX877" s="55"/>
      <c r="CY877" s="55"/>
      <c r="CZ877" s="55"/>
      <c r="DA877" s="55"/>
      <c r="DB877" s="55"/>
      <c r="DC877" s="55"/>
      <c r="DD877" s="55"/>
      <c r="DE877" s="55"/>
      <c r="DF877" s="55"/>
      <c r="DG877" s="55"/>
      <c r="DH877" s="55"/>
      <c r="DI877" s="55"/>
      <c r="DJ877" s="55"/>
      <c r="DK877" s="55"/>
      <c r="DL877" s="55"/>
      <c r="DM877" s="55"/>
      <c r="DN877" s="55"/>
      <c r="DO877" s="55"/>
      <c r="DP877" s="55"/>
      <c r="DQ877" s="55"/>
      <c r="DR877" s="55"/>
      <c r="DS877" s="55"/>
      <c r="DT877" s="55"/>
      <c r="DU877" s="55"/>
      <c r="DV877" s="55"/>
    </row>
    <row r="878" spans="1:126" ht="8.2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  <c r="CH878" s="55"/>
      <c r="CI878" s="55"/>
      <c r="CJ878" s="55"/>
      <c r="CK878" s="55"/>
      <c r="CL878" s="55"/>
      <c r="CM878" s="55"/>
      <c r="CN878" s="55"/>
      <c r="CO878" s="55"/>
      <c r="CP878" s="55"/>
      <c r="CQ878" s="55"/>
      <c r="CR878" s="55"/>
      <c r="CS878" s="55"/>
      <c r="CT878" s="55"/>
      <c r="CU878" s="55"/>
      <c r="CV878" s="55"/>
      <c r="CW878" s="55"/>
      <c r="CX878" s="55"/>
      <c r="CY878" s="55"/>
      <c r="CZ878" s="55"/>
      <c r="DA878" s="55"/>
      <c r="DB878" s="55"/>
      <c r="DC878" s="55"/>
      <c r="DD878" s="55"/>
      <c r="DE878" s="55"/>
      <c r="DF878" s="55"/>
      <c r="DG878" s="55"/>
      <c r="DH878" s="55"/>
      <c r="DI878" s="55"/>
      <c r="DJ878" s="55"/>
      <c r="DK878" s="55"/>
      <c r="DL878" s="55"/>
      <c r="DM878" s="55"/>
      <c r="DN878" s="55"/>
      <c r="DO878" s="55"/>
      <c r="DP878" s="55"/>
      <c r="DQ878" s="55"/>
      <c r="DR878" s="55"/>
      <c r="DS878" s="55"/>
      <c r="DT878" s="55"/>
      <c r="DU878" s="55"/>
      <c r="DV878" s="55"/>
    </row>
    <row r="879" spans="1:126" ht="8.2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5"/>
      <c r="BQ879" s="55"/>
      <c r="BR879" s="55"/>
      <c r="BS879" s="55"/>
      <c r="BT879" s="55"/>
      <c r="BU879" s="55"/>
      <c r="BV879" s="55"/>
      <c r="BW879" s="55"/>
      <c r="BX879" s="55"/>
      <c r="BY879" s="55"/>
      <c r="BZ879" s="55"/>
      <c r="CA879" s="55"/>
      <c r="CB879" s="55"/>
      <c r="CC879" s="55"/>
      <c r="CD879" s="55"/>
      <c r="CE879" s="55"/>
      <c r="CF879" s="55"/>
      <c r="CG879" s="55"/>
      <c r="CH879" s="55"/>
      <c r="CI879" s="55"/>
      <c r="CJ879" s="55"/>
      <c r="CK879" s="55"/>
      <c r="CL879" s="55"/>
      <c r="CM879" s="55"/>
      <c r="CN879" s="55"/>
      <c r="CO879" s="55"/>
      <c r="CP879" s="55"/>
      <c r="CQ879" s="55"/>
      <c r="CR879" s="55"/>
      <c r="CS879" s="55"/>
      <c r="CT879" s="55"/>
      <c r="CU879" s="55"/>
      <c r="CV879" s="55"/>
      <c r="CW879" s="55"/>
      <c r="CX879" s="55"/>
      <c r="CY879" s="55"/>
      <c r="CZ879" s="55"/>
      <c r="DA879" s="55"/>
      <c r="DB879" s="55"/>
      <c r="DC879" s="55"/>
      <c r="DD879" s="55"/>
      <c r="DE879" s="55"/>
      <c r="DF879" s="55"/>
      <c r="DG879" s="55"/>
      <c r="DH879" s="55"/>
      <c r="DI879" s="55"/>
      <c r="DJ879" s="55"/>
      <c r="DK879" s="55"/>
      <c r="DL879" s="55"/>
      <c r="DM879" s="55"/>
      <c r="DN879" s="55"/>
      <c r="DO879" s="55"/>
      <c r="DP879" s="55"/>
      <c r="DQ879" s="55"/>
      <c r="DR879" s="55"/>
      <c r="DS879" s="55"/>
      <c r="DT879" s="55"/>
      <c r="DU879" s="55"/>
      <c r="DV879" s="55"/>
    </row>
    <row r="880" spans="1:126" ht="8.2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5"/>
      <c r="BQ880" s="55"/>
      <c r="BR880" s="55"/>
      <c r="BS880" s="55"/>
      <c r="BT880" s="55"/>
      <c r="BU880" s="55"/>
      <c r="BV880" s="55"/>
      <c r="BW880" s="55"/>
      <c r="BX880" s="55"/>
      <c r="BY880" s="55"/>
      <c r="BZ880" s="55"/>
      <c r="CA880" s="55"/>
      <c r="CB880" s="55"/>
      <c r="CC880" s="55"/>
      <c r="CD880" s="55"/>
      <c r="CE880" s="55"/>
      <c r="CF880" s="55"/>
      <c r="CG880" s="55"/>
      <c r="CH880" s="55"/>
      <c r="CI880" s="55"/>
      <c r="CJ880" s="55"/>
      <c r="CK880" s="55"/>
      <c r="CL880" s="55"/>
      <c r="CM880" s="55"/>
      <c r="CN880" s="55"/>
      <c r="CO880" s="55"/>
      <c r="CP880" s="55"/>
      <c r="CQ880" s="55"/>
      <c r="CR880" s="55"/>
      <c r="CS880" s="55"/>
      <c r="CT880" s="55"/>
      <c r="CU880" s="55"/>
      <c r="CV880" s="55"/>
      <c r="CW880" s="55"/>
      <c r="CX880" s="55"/>
      <c r="CY880" s="55"/>
      <c r="CZ880" s="55"/>
      <c r="DA880" s="55"/>
      <c r="DB880" s="55"/>
      <c r="DC880" s="55"/>
      <c r="DD880" s="55"/>
      <c r="DE880" s="55"/>
      <c r="DF880" s="55"/>
      <c r="DG880" s="55"/>
      <c r="DH880" s="55"/>
      <c r="DI880" s="55"/>
      <c r="DJ880" s="55"/>
      <c r="DK880" s="55"/>
      <c r="DL880" s="55"/>
      <c r="DM880" s="55"/>
      <c r="DN880" s="55"/>
      <c r="DO880" s="55"/>
      <c r="DP880" s="55"/>
      <c r="DQ880" s="55"/>
      <c r="DR880" s="55"/>
      <c r="DS880" s="55"/>
      <c r="DT880" s="55"/>
      <c r="DU880" s="55"/>
      <c r="DV880" s="55"/>
    </row>
    <row r="881" spans="1:126" ht="8.2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5"/>
      <c r="BQ881" s="55"/>
      <c r="BR881" s="55"/>
      <c r="BS881" s="55"/>
      <c r="BT881" s="55"/>
      <c r="BU881" s="55"/>
      <c r="BV881" s="55"/>
      <c r="BW881" s="55"/>
      <c r="BX881" s="55"/>
      <c r="BY881" s="55"/>
      <c r="BZ881" s="55"/>
      <c r="CA881" s="55"/>
      <c r="CB881" s="55"/>
      <c r="CC881" s="55"/>
      <c r="CD881" s="55"/>
      <c r="CE881" s="55"/>
      <c r="CF881" s="55"/>
      <c r="CG881" s="55"/>
      <c r="CH881" s="55"/>
      <c r="CI881" s="55"/>
      <c r="CJ881" s="55"/>
      <c r="CK881" s="55"/>
      <c r="CL881" s="55"/>
      <c r="CM881" s="55"/>
      <c r="CN881" s="55"/>
      <c r="CO881" s="55"/>
      <c r="CP881" s="55"/>
      <c r="CQ881" s="55"/>
      <c r="CR881" s="55"/>
      <c r="CS881" s="55"/>
      <c r="CT881" s="55"/>
      <c r="CU881" s="55"/>
      <c r="CV881" s="55"/>
      <c r="CW881" s="55"/>
      <c r="CX881" s="55"/>
      <c r="CY881" s="55"/>
      <c r="CZ881" s="55"/>
      <c r="DA881" s="55"/>
      <c r="DB881" s="55"/>
      <c r="DC881" s="55"/>
      <c r="DD881" s="55"/>
      <c r="DE881" s="55"/>
      <c r="DF881" s="55"/>
      <c r="DG881" s="55"/>
      <c r="DH881" s="55"/>
      <c r="DI881" s="55"/>
      <c r="DJ881" s="55"/>
      <c r="DK881" s="55"/>
      <c r="DL881" s="55"/>
      <c r="DM881" s="55"/>
      <c r="DN881" s="55"/>
      <c r="DO881" s="55"/>
      <c r="DP881" s="55"/>
      <c r="DQ881" s="55"/>
      <c r="DR881" s="55"/>
      <c r="DS881" s="55"/>
      <c r="DT881" s="55"/>
      <c r="DU881" s="55"/>
      <c r="DV881" s="55"/>
    </row>
    <row r="882" spans="1:126" ht="8.2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5"/>
      <c r="BQ882" s="55"/>
      <c r="BR882" s="55"/>
      <c r="BS882" s="55"/>
      <c r="BT882" s="55"/>
      <c r="BU882" s="55"/>
      <c r="BV882" s="55"/>
      <c r="BW882" s="55"/>
      <c r="BX882" s="55"/>
      <c r="BY882" s="55"/>
      <c r="BZ882" s="55"/>
      <c r="CA882" s="55"/>
      <c r="CB882" s="55"/>
      <c r="CC882" s="55"/>
      <c r="CD882" s="55"/>
      <c r="CE882" s="55"/>
      <c r="CF882" s="55"/>
      <c r="CG882" s="55"/>
      <c r="CH882" s="55"/>
      <c r="CI882" s="55"/>
      <c r="CJ882" s="55"/>
      <c r="CK882" s="55"/>
      <c r="CL882" s="55"/>
      <c r="CM882" s="55"/>
      <c r="CN882" s="55"/>
      <c r="CO882" s="55"/>
      <c r="CP882" s="55"/>
      <c r="CQ882" s="55"/>
      <c r="CR882" s="55"/>
      <c r="CS882" s="55"/>
      <c r="CT882" s="55"/>
      <c r="CU882" s="55"/>
      <c r="CV882" s="55"/>
      <c r="CW882" s="55"/>
      <c r="CX882" s="55"/>
      <c r="CY882" s="55"/>
      <c r="CZ882" s="55"/>
      <c r="DA882" s="55"/>
      <c r="DB882" s="55"/>
      <c r="DC882" s="55"/>
      <c r="DD882" s="55"/>
      <c r="DE882" s="55"/>
      <c r="DF882" s="55"/>
      <c r="DG882" s="55"/>
      <c r="DH882" s="55"/>
      <c r="DI882" s="55"/>
      <c r="DJ882" s="55"/>
      <c r="DK882" s="55"/>
      <c r="DL882" s="55"/>
      <c r="DM882" s="55"/>
      <c r="DN882" s="55"/>
      <c r="DO882" s="55"/>
      <c r="DP882" s="55"/>
      <c r="DQ882" s="55"/>
      <c r="DR882" s="55"/>
      <c r="DS882" s="55"/>
      <c r="DT882" s="55"/>
      <c r="DU882" s="55"/>
      <c r="DV882" s="55"/>
    </row>
    <row r="883" spans="1:126" ht="8.2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5"/>
      <c r="BQ883" s="55"/>
      <c r="BR883" s="55"/>
      <c r="BS883" s="55"/>
      <c r="BT883" s="55"/>
      <c r="BU883" s="55"/>
      <c r="BV883" s="55"/>
      <c r="BW883" s="55"/>
      <c r="BX883" s="55"/>
      <c r="BY883" s="55"/>
      <c r="BZ883" s="55"/>
      <c r="CA883" s="55"/>
      <c r="CB883" s="55"/>
      <c r="CC883" s="55"/>
      <c r="CD883" s="55"/>
      <c r="CE883" s="55"/>
      <c r="CF883" s="55"/>
      <c r="CG883" s="55"/>
      <c r="CH883" s="55"/>
      <c r="CI883" s="55"/>
      <c r="CJ883" s="55"/>
      <c r="CK883" s="55"/>
      <c r="CL883" s="55"/>
      <c r="CM883" s="55"/>
      <c r="CN883" s="55"/>
      <c r="CO883" s="55"/>
      <c r="CP883" s="55"/>
      <c r="CQ883" s="55"/>
      <c r="CR883" s="55"/>
      <c r="CS883" s="55"/>
      <c r="CT883" s="55"/>
      <c r="CU883" s="55"/>
      <c r="CV883" s="55"/>
      <c r="CW883" s="55"/>
      <c r="CX883" s="55"/>
      <c r="CY883" s="55"/>
      <c r="CZ883" s="55"/>
      <c r="DA883" s="55"/>
      <c r="DB883" s="55"/>
      <c r="DC883" s="55"/>
      <c r="DD883" s="55"/>
      <c r="DE883" s="55"/>
      <c r="DF883" s="55"/>
      <c r="DG883" s="55"/>
      <c r="DH883" s="55"/>
      <c r="DI883" s="55"/>
      <c r="DJ883" s="55"/>
      <c r="DK883" s="55"/>
      <c r="DL883" s="55"/>
      <c r="DM883" s="55"/>
      <c r="DN883" s="55"/>
      <c r="DO883" s="55"/>
      <c r="DP883" s="55"/>
      <c r="DQ883" s="55"/>
      <c r="DR883" s="55"/>
      <c r="DS883" s="55"/>
      <c r="DT883" s="55"/>
      <c r="DU883" s="55"/>
      <c r="DV883" s="55"/>
    </row>
    <row r="884" spans="1:126" ht="8.2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5"/>
      <c r="BQ884" s="55"/>
      <c r="BR884" s="55"/>
      <c r="BS884" s="55"/>
      <c r="BT884" s="55"/>
      <c r="BU884" s="55"/>
      <c r="BV884" s="55"/>
      <c r="BW884" s="55"/>
      <c r="BX884" s="55"/>
      <c r="BY884" s="55"/>
      <c r="BZ884" s="55"/>
      <c r="CA884" s="55"/>
      <c r="CB884" s="55"/>
      <c r="CC884" s="55"/>
      <c r="CD884" s="55"/>
      <c r="CE884" s="55"/>
      <c r="CF884" s="55"/>
      <c r="CG884" s="55"/>
      <c r="CH884" s="55"/>
      <c r="CI884" s="55"/>
      <c r="CJ884" s="55"/>
      <c r="CK884" s="55"/>
      <c r="CL884" s="55"/>
      <c r="CM884" s="55"/>
      <c r="CN884" s="55"/>
      <c r="CO884" s="55"/>
      <c r="CP884" s="55"/>
      <c r="CQ884" s="55"/>
      <c r="CR884" s="55"/>
      <c r="CS884" s="55"/>
      <c r="CT884" s="55"/>
      <c r="CU884" s="55"/>
      <c r="CV884" s="55"/>
      <c r="CW884" s="55"/>
      <c r="CX884" s="55"/>
      <c r="CY884" s="55"/>
      <c r="CZ884" s="55"/>
      <c r="DA884" s="55"/>
      <c r="DB884" s="55"/>
      <c r="DC884" s="55"/>
      <c r="DD884" s="55"/>
      <c r="DE884" s="55"/>
      <c r="DF884" s="55"/>
      <c r="DG884" s="55"/>
      <c r="DH884" s="55"/>
      <c r="DI884" s="55"/>
      <c r="DJ884" s="55"/>
      <c r="DK884" s="55"/>
      <c r="DL884" s="55"/>
      <c r="DM884" s="55"/>
      <c r="DN884" s="55"/>
      <c r="DO884" s="55"/>
      <c r="DP884" s="55"/>
      <c r="DQ884" s="55"/>
      <c r="DR884" s="55"/>
      <c r="DS884" s="55"/>
      <c r="DT884" s="55"/>
      <c r="DU884" s="55"/>
      <c r="DV884" s="55"/>
    </row>
    <row r="885" spans="1:126" ht="8.2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5"/>
      <c r="BQ885" s="55"/>
      <c r="BR885" s="55"/>
      <c r="BS885" s="55"/>
      <c r="BT885" s="55"/>
      <c r="BU885" s="55"/>
      <c r="BV885" s="55"/>
      <c r="BW885" s="55"/>
      <c r="BX885" s="55"/>
      <c r="BY885" s="55"/>
      <c r="BZ885" s="55"/>
      <c r="CA885" s="55"/>
      <c r="CB885" s="55"/>
      <c r="CC885" s="55"/>
      <c r="CD885" s="55"/>
      <c r="CE885" s="55"/>
      <c r="CF885" s="55"/>
      <c r="CG885" s="55"/>
      <c r="CH885" s="55"/>
      <c r="CI885" s="55"/>
      <c r="CJ885" s="55"/>
      <c r="CK885" s="55"/>
      <c r="CL885" s="55"/>
      <c r="CM885" s="55"/>
      <c r="CN885" s="55"/>
      <c r="CO885" s="55"/>
      <c r="CP885" s="55"/>
      <c r="CQ885" s="55"/>
      <c r="CR885" s="55"/>
      <c r="CS885" s="55"/>
      <c r="CT885" s="55"/>
      <c r="CU885" s="55"/>
      <c r="CV885" s="55"/>
      <c r="CW885" s="55"/>
      <c r="CX885" s="55"/>
      <c r="CY885" s="55"/>
      <c r="CZ885" s="55"/>
      <c r="DA885" s="55"/>
      <c r="DB885" s="55"/>
      <c r="DC885" s="55"/>
      <c r="DD885" s="55"/>
      <c r="DE885" s="55"/>
      <c r="DF885" s="55"/>
      <c r="DG885" s="55"/>
      <c r="DH885" s="55"/>
      <c r="DI885" s="55"/>
      <c r="DJ885" s="55"/>
      <c r="DK885" s="55"/>
      <c r="DL885" s="55"/>
      <c r="DM885" s="55"/>
      <c r="DN885" s="55"/>
      <c r="DO885" s="55"/>
      <c r="DP885" s="55"/>
      <c r="DQ885" s="55"/>
      <c r="DR885" s="55"/>
      <c r="DS885" s="55"/>
      <c r="DT885" s="55"/>
      <c r="DU885" s="55"/>
      <c r="DV885" s="55"/>
    </row>
    <row r="886" spans="1:126" ht="8.2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5"/>
      <c r="BQ886" s="55"/>
      <c r="BR886" s="55"/>
      <c r="BS886" s="55"/>
      <c r="BT886" s="55"/>
      <c r="BU886" s="55"/>
      <c r="BV886" s="55"/>
      <c r="BW886" s="55"/>
      <c r="BX886" s="55"/>
      <c r="BY886" s="55"/>
      <c r="BZ886" s="55"/>
      <c r="CA886" s="55"/>
      <c r="CB886" s="55"/>
      <c r="CC886" s="55"/>
      <c r="CD886" s="55"/>
      <c r="CE886" s="55"/>
      <c r="CF886" s="55"/>
      <c r="CG886" s="55"/>
      <c r="CH886" s="55"/>
      <c r="CI886" s="55"/>
      <c r="CJ886" s="55"/>
      <c r="CK886" s="55"/>
      <c r="CL886" s="55"/>
      <c r="CM886" s="55"/>
      <c r="CN886" s="55"/>
      <c r="CO886" s="55"/>
      <c r="CP886" s="55"/>
      <c r="CQ886" s="55"/>
      <c r="CR886" s="55"/>
      <c r="CS886" s="55"/>
      <c r="CT886" s="55"/>
      <c r="CU886" s="55"/>
      <c r="CV886" s="55"/>
      <c r="CW886" s="55"/>
      <c r="CX886" s="55"/>
      <c r="CY886" s="55"/>
      <c r="CZ886" s="55"/>
      <c r="DA886" s="55"/>
      <c r="DB886" s="55"/>
      <c r="DC886" s="55"/>
      <c r="DD886" s="55"/>
      <c r="DE886" s="55"/>
      <c r="DF886" s="55"/>
      <c r="DG886" s="55"/>
      <c r="DH886" s="55"/>
      <c r="DI886" s="55"/>
      <c r="DJ886" s="55"/>
      <c r="DK886" s="55"/>
      <c r="DL886" s="55"/>
      <c r="DM886" s="55"/>
      <c r="DN886" s="55"/>
      <c r="DO886" s="55"/>
      <c r="DP886" s="55"/>
      <c r="DQ886" s="55"/>
      <c r="DR886" s="55"/>
      <c r="DS886" s="55"/>
      <c r="DT886" s="55"/>
      <c r="DU886" s="55"/>
      <c r="DV886" s="55"/>
    </row>
    <row r="887" spans="1:126" ht="8.2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5"/>
      <c r="BQ887" s="55"/>
      <c r="BR887" s="55"/>
      <c r="BS887" s="55"/>
      <c r="BT887" s="55"/>
      <c r="BU887" s="55"/>
      <c r="BV887" s="55"/>
      <c r="BW887" s="55"/>
      <c r="BX887" s="55"/>
      <c r="BY887" s="55"/>
      <c r="BZ887" s="55"/>
      <c r="CA887" s="55"/>
      <c r="CB887" s="55"/>
      <c r="CC887" s="55"/>
      <c r="CD887" s="55"/>
      <c r="CE887" s="55"/>
      <c r="CF887" s="55"/>
      <c r="CG887" s="55"/>
      <c r="CH887" s="55"/>
      <c r="CI887" s="55"/>
      <c r="CJ887" s="55"/>
      <c r="CK887" s="55"/>
      <c r="CL887" s="55"/>
      <c r="CM887" s="55"/>
      <c r="CN887" s="55"/>
      <c r="CO887" s="55"/>
      <c r="CP887" s="55"/>
      <c r="CQ887" s="55"/>
      <c r="CR887" s="55"/>
      <c r="CS887" s="55"/>
      <c r="CT887" s="55"/>
      <c r="CU887" s="55"/>
      <c r="CV887" s="55"/>
      <c r="CW887" s="55"/>
      <c r="CX887" s="55"/>
      <c r="CY887" s="55"/>
      <c r="CZ887" s="55"/>
      <c r="DA887" s="55"/>
      <c r="DB887" s="55"/>
      <c r="DC887" s="55"/>
      <c r="DD887" s="55"/>
      <c r="DE887" s="55"/>
      <c r="DF887" s="55"/>
      <c r="DG887" s="55"/>
      <c r="DH887" s="55"/>
      <c r="DI887" s="55"/>
      <c r="DJ887" s="55"/>
      <c r="DK887" s="55"/>
      <c r="DL887" s="55"/>
      <c r="DM887" s="55"/>
      <c r="DN887" s="55"/>
      <c r="DO887" s="55"/>
      <c r="DP887" s="55"/>
      <c r="DQ887" s="55"/>
      <c r="DR887" s="55"/>
      <c r="DS887" s="55"/>
      <c r="DT887" s="55"/>
      <c r="DU887" s="55"/>
      <c r="DV887" s="55"/>
    </row>
    <row r="888" spans="1:126" ht="8.2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5"/>
      <c r="BQ888" s="55"/>
      <c r="BR888" s="55"/>
      <c r="BS888" s="55"/>
      <c r="BT888" s="55"/>
      <c r="BU888" s="55"/>
      <c r="BV888" s="55"/>
      <c r="BW888" s="55"/>
      <c r="BX888" s="55"/>
      <c r="BY888" s="55"/>
      <c r="BZ888" s="55"/>
      <c r="CA888" s="55"/>
      <c r="CB888" s="55"/>
      <c r="CC888" s="55"/>
      <c r="CD888" s="55"/>
      <c r="CE888" s="55"/>
      <c r="CF888" s="55"/>
      <c r="CG888" s="55"/>
      <c r="CH888" s="55"/>
      <c r="CI888" s="55"/>
      <c r="CJ888" s="55"/>
      <c r="CK888" s="55"/>
      <c r="CL888" s="55"/>
      <c r="CM888" s="55"/>
      <c r="CN888" s="55"/>
      <c r="CO888" s="55"/>
      <c r="CP888" s="55"/>
      <c r="CQ888" s="55"/>
      <c r="CR888" s="55"/>
      <c r="CS888" s="55"/>
      <c r="CT888" s="55"/>
      <c r="CU888" s="55"/>
      <c r="CV888" s="55"/>
      <c r="CW888" s="55"/>
      <c r="CX888" s="55"/>
      <c r="CY888" s="55"/>
      <c r="CZ888" s="55"/>
      <c r="DA888" s="55"/>
      <c r="DB888" s="55"/>
      <c r="DC888" s="55"/>
      <c r="DD888" s="55"/>
      <c r="DE888" s="55"/>
      <c r="DF888" s="55"/>
      <c r="DG888" s="55"/>
      <c r="DH888" s="55"/>
      <c r="DI888" s="55"/>
      <c r="DJ888" s="55"/>
      <c r="DK888" s="55"/>
      <c r="DL888" s="55"/>
      <c r="DM888" s="55"/>
      <c r="DN888" s="55"/>
      <c r="DO888" s="55"/>
      <c r="DP888" s="55"/>
      <c r="DQ888" s="55"/>
      <c r="DR888" s="55"/>
      <c r="DS888" s="55"/>
      <c r="DT888" s="55"/>
      <c r="DU888" s="55"/>
      <c r="DV888" s="55"/>
    </row>
    <row r="889" spans="1:126" ht="8.2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5"/>
      <c r="BQ889" s="55"/>
      <c r="BR889" s="55"/>
      <c r="BS889" s="55"/>
      <c r="BT889" s="55"/>
      <c r="BU889" s="55"/>
      <c r="BV889" s="55"/>
      <c r="BW889" s="55"/>
      <c r="BX889" s="55"/>
      <c r="BY889" s="55"/>
      <c r="BZ889" s="55"/>
      <c r="CA889" s="55"/>
      <c r="CB889" s="55"/>
      <c r="CC889" s="55"/>
      <c r="CD889" s="55"/>
      <c r="CE889" s="55"/>
      <c r="CF889" s="55"/>
      <c r="CG889" s="55"/>
      <c r="CH889" s="55"/>
      <c r="CI889" s="55"/>
      <c r="CJ889" s="55"/>
      <c r="CK889" s="55"/>
      <c r="CL889" s="55"/>
      <c r="CM889" s="55"/>
      <c r="CN889" s="55"/>
      <c r="CO889" s="55"/>
      <c r="CP889" s="55"/>
      <c r="CQ889" s="55"/>
      <c r="CR889" s="55"/>
      <c r="CS889" s="55"/>
      <c r="CT889" s="55"/>
      <c r="CU889" s="55"/>
      <c r="CV889" s="55"/>
      <c r="CW889" s="55"/>
      <c r="CX889" s="55"/>
      <c r="CY889" s="55"/>
      <c r="CZ889" s="55"/>
      <c r="DA889" s="55"/>
      <c r="DB889" s="55"/>
      <c r="DC889" s="55"/>
      <c r="DD889" s="55"/>
      <c r="DE889" s="55"/>
      <c r="DF889" s="55"/>
      <c r="DG889" s="55"/>
      <c r="DH889" s="55"/>
      <c r="DI889" s="55"/>
      <c r="DJ889" s="55"/>
      <c r="DK889" s="55"/>
      <c r="DL889" s="55"/>
      <c r="DM889" s="55"/>
      <c r="DN889" s="55"/>
      <c r="DO889" s="55"/>
      <c r="DP889" s="55"/>
      <c r="DQ889" s="55"/>
      <c r="DR889" s="55"/>
      <c r="DS889" s="55"/>
      <c r="DT889" s="55"/>
      <c r="DU889" s="55"/>
      <c r="DV889" s="55"/>
    </row>
    <row r="890" spans="1:126" ht="8.2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5"/>
      <c r="BQ890" s="55"/>
      <c r="BR890" s="55"/>
      <c r="BS890" s="55"/>
      <c r="BT890" s="55"/>
      <c r="BU890" s="55"/>
      <c r="BV890" s="55"/>
      <c r="BW890" s="55"/>
      <c r="BX890" s="55"/>
      <c r="BY890" s="55"/>
      <c r="BZ890" s="55"/>
      <c r="CA890" s="55"/>
      <c r="CB890" s="55"/>
      <c r="CC890" s="55"/>
      <c r="CD890" s="55"/>
      <c r="CE890" s="55"/>
      <c r="CF890" s="55"/>
      <c r="CG890" s="55"/>
      <c r="CH890" s="55"/>
      <c r="CI890" s="55"/>
      <c r="CJ890" s="55"/>
      <c r="CK890" s="55"/>
      <c r="CL890" s="55"/>
      <c r="CM890" s="55"/>
      <c r="CN890" s="55"/>
      <c r="CO890" s="55"/>
      <c r="CP890" s="55"/>
      <c r="CQ890" s="55"/>
      <c r="CR890" s="55"/>
      <c r="CS890" s="55"/>
      <c r="CT890" s="55"/>
      <c r="CU890" s="55"/>
      <c r="CV890" s="55"/>
      <c r="CW890" s="55"/>
      <c r="CX890" s="55"/>
      <c r="CY890" s="55"/>
      <c r="CZ890" s="55"/>
      <c r="DA890" s="55"/>
      <c r="DB890" s="55"/>
      <c r="DC890" s="55"/>
      <c r="DD890" s="55"/>
      <c r="DE890" s="55"/>
      <c r="DF890" s="55"/>
      <c r="DG890" s="55"/>
      <c r="DH890" s="55"/>
      <c r="DI890" s="55"/>
      <c r="DJ890" s="55"/>
      <c r="DK890" s="55"/>
      <c r="DL890" s="55"/>
      <c r="DM890" s="55"/>
      <c r="DN890" s="55"/>
      <c r="DO890" s="55"/>
      <c r="DP890" s="55"/>
      <c r="DQ890" s="55"/>
      <c r="DR890" s="55"/>
      <c r="DS890" s="55"/>
      <c r="DT890" s="55"/>
      <c r="DU890" s="55"/>
      <c r="DV890" s="55"/>
    </row>
    <row r="891" spans="1:126" ht="8.2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55"/>
      <c r="BX891" s="55"/>
      <c r="BY891" s="55"/>
      <c r="BZ891" s="55"/>
      <c r="CA891" s="55"/>
      <c r="CB891" s="55"/>
      <c r="CC891" s="55"/>
      <c r="CD891" s="55"/>
      <c r="CE891" s="55"/>
      <c r="CF891" s="55"/>
      <c r="CG891" s="55"/>
      <c r="CH891" s="55"/>
      <c r="CI891" s="55"/>
      <c r="CJ891" s="55"/>
      <c r="CK891" s="55"/>
      <c r="CL891" s="55"/>
      <c r="CM891" s="55"/>
      <c r="CN891" s="55"/>
      <c r="CO891" s="55"/>
      <c r="CP891" s="55"/>
      <c r="CQ891" s="55"/>
      <c r="CR891" s="55"/>
      <c r="CS891" s="55"/>
      <c r="CT891" s="55"/>
      <c r="CU891" s="55"/>
      <c r="CV891" s="55"/>
      <c r="CW891" s="55"/>
      <c r="CX891" s="55"/>
      <c r="CY891" s="55"/>
      <c r="CZ891" s="55"/>
      <c r="DA891" s="55"/>
      <c r="DB891" s="55"/>
      <c r="DC891" s="55"/>
      <c r="DD891" s="55"/>
      <c r="DE891" s="55"/>
      <c r="DF891" s="55"/>
      <c r="DG891" s="55"/>
      <c r="DH891" s="55"/>
      <c r="DI891" s="55"/>
      <c r="DJ891" s="55"/>
      <c r="DK891" s="55"/>
      <c r="DL891" s="55"/>
      <c r="DM891" s="55"/>
      <c r="DN891" s="55"/>
      <c r="DO891" s="55"/>
      <c r="DP891" s="55"/>
      <c r="DQ891" s="55"/>
      <c r="DR891" s="55"/>
      <c r="DS891" s="55"/>
      <c r="DT891" s="55"/>
      <c r="DU891" s="55"/>
      <c r="DV891" s="55"/>
    </row>
    <row r="892" spans="1:126" ht="8.2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  <c r="DK892" s="55"/>
      <c r="DL892" s="55"/>
      <c r="DM892" s="55"/>
      <c r="DN892" s="55"/>
      <c r="DO892" s="55"/>
      <c r="DP892" s="55"/>
      <c r="DQ892" s="55"/>
      <c r="DR892" s="55"/>
      <c r="DS892" s="55"/>
      <c r="DT892" s="55"/>
      <c r="DU892" s="55"/>
      <c r="DV892" s="55"/>
    </row>
    <row r="893" spans="1:126" ht="8.2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55"/>
      <c r="BX893" s="55"/>
      <c r="BY893" s="55"/>
      <c r="BZ893" s="55"/>
      <c r="CA893" s="55"/>
      <c r="CB893" s="55"/>
      <c r="CC893" s="55"/>
      <c r="CD893" s="55"/>
      <c r="CE893" s="55"/>
      <c r="CF893" s="55"/>
      <c r="CG893" s="55"/>
      <c r="CH893" s="55"/>
      <c r="CI893" s="55"/>
      <c r="CJ893" s="55"/>
      <c r="CK893" s="55"/>
      <c r="CL893" s="55"/>
      <c r="CM893" s="55"/>
      <c r="CN893" s="55"/>
      <c r="CO893" s="55"/>
      <c r="CP893" s="55"/>
      <c r="CQ893" s="55"/>
      <c r="CR893" s="55"/>
      <c r="CS893" s="55"/>
      <c r="CT893" s="55"/>
      <c r="CU893" s="55"/>
      <c r="CV893" s="55"/>
      <c r="CW893" s="55"/>
      <c r="CX893" s="55"/>
      <c r="CY893" s="55"/>
      <c r="CZ893" s="55"/>
      <c r="DA893" s="55"/>
      <c r="DB893" s="55"/>
      <c r="DC893" s="55"/>
      <c r="DD893" s="55"/>
      <c r="DE893" s="55"/>
      <c r="DF893" s="55"/>
      <c r="DG893" s="55"/>
      <c r="DH893" s="55"/>
      <c r="DI893" s="55"/>
      <c r="DJ893" s="55"/>
      <c r="DK893" s="55"/>
      <c r="DL893" s="55"/>
      <c r="DM893" s="55"/>
      <c r="DN893" s="55"/>
      <c r="DO893" s="55"/>
      <c r="DP893" s="55"/>
      <c r="DQ893" s="55"/>
      <c r="DR893" s="55"/>
      <c r="DS893" s="55"/>
      <c r="DT893" s="55"/>
      <c r="DU893" s="55"/>
      <c r="DV893" s="55"/>
    </row>
    <row r="894" spans="1:126" ht="8.2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55"/>
      <c r="BX894" s="55"/>
      <c r="BY894" s="55"/>
      <c r="BZ894" s="55"/>
      <c r="CA894" s="55"/>
      <c r="CB894" s="55"/>
      <c r="CC894" s="55"/>
      <c r="CD894" s="55"/>
      <c r="CE894" s="55"/>
      <c r="CF894" s="55"/>
      <c r="CG894" s="55"/>
      <c r="CH894" s="55"/>
      <c r="CI894" s="55"/>
      <c r="CJ894" s="55"/>
      <c r="CK894" s="55"/>
      <c r="CL894" s="55"/>
      <c r="CM894" s="55"/>
      <c r="CN894" s="55"/>
      <c r="CO894" s="55"/>
      <c r="CP894" s="55"/>
      <c r="CQ894" s="55"/>
      <c r="CR894" s="55"/>
      <c r="CS894" s="55"/>
      <c r="CT894" s="55"/>
      <c r="CU894" s="55"/>
      <c r="CV894" s="55"/>
      <c r="CW894" s="55"/>
      <c r="CX894" s="55"/>
      <c r="CY894" s="55"/>
      <c r="CZ894" s="55"/>
      <c r="DA894" s="55"/>
      <c r="DB894" s="55"/>
      <c r="DC894" s="55"/>
      <c r="DD894" s="55"/>
      <c r="DE894" s="55"/>
      <c r="DF894" s="55"/>
      <c r="DG894" s="55"/>
      <c r="DH894" s="55"/>
      <c r="DI894" s="55"/>
      <c r="DJ894" s="55"/>
      <c r="DK894" s="55"/>
      <c r="DL894" s="55"/>
      <c r="DM894" s="55"/>
      <c r="DN894" s="55"/>
      <c r="DO894" s="55"/>
      <c r="DP894" s="55"/>
      <c r="DQ894" s="55"/>
      <c r="DR894" s="55"/>
      <c r="DS894" s="55"/>
      <c r="DT894" s="55"/>
      <c r="DU894" s="55"/>
      <c r="DV894" s="55"/>
    </row>
    <row r="895" spans="1:126" ht="8.2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5"/>
      <c r="BQ895" s="55"/>
      <c r="BR895" s="55"/>
      <c r="BS895" s="55"/>
      <c r="BT895" s="55"/>
      <c r="BU895" s="55"/>
      <c r="BV895" s="55"/>
      <c r="BW895" s="55"/>
      <c r="BX895" s="55"/>
      <c r="BY895" s="55"/>
      <c r="BZ895" s="55"/>
      <c r="CA895" s="55"/>
      <c r="CB895" s="55"/>
      <c r="CC895" s="55"/>
      <c r="CD895" s="55"/>
      <c r="CE895" s="55"/>
      <c r="CF895" s="55"/>
      <c r="CG895" s="55"/>
      <c r="CH895" s="55"/>
      <c r="CI895" s="55"/>
      <c r="CJ895" s="55"/>
      <c r="CK895" s="55"/>
      <c r="CL895" s="55"/>
      <c r="CM895" s="55"/>
      <c r="CN895" s="55"/>
      <c r="CO895" s="55"/>
      <c r="CP895" s="55"/>
      <c r="CQ895" s="55"/>
      <c r="CR895" s="55"/>
      <c r="CS895" s="55"/>
      <c r="CT895" s="55"/>
      <c r="CU895" s="55"/>
      <c r="CV895" s="55"/>
      <c r="CW895" s="55"/>
      <c r="CX895" s="55"/>
      <c r="CY895" s="55"/>
      <c r="CZ895" s="55"/>
      <c r="DA895" s="55"/>
      <c r="DB895" s="55"/>
      <c r="DC895" s="55"/>
      <c r="DD895" s="55"/>
      <c r="DE895" s="55"/>
      <c r="DF895" s="55"/>
      <c r="DG895" s="55"/>
      <c r="DH895" s="55"/>
      <c r="DI895" s="55"/>
      <c r="DJ895" s="55"/>
      <c r="DK895" s="55"/>
      <c r="DL895" s="55"/>
      <c r="DM895" s="55"/>
      <c r="DN895" s="55"/>
      <c r="DO895" s="55"/>
      <c r="DP895" s="55"/>
      <c r="DQ895" s="55"/>
      <c r="DR895" s="55"/>
      <c r="DS895" s="55"/>
      <c r="DT895" s="55"/>
      <c r="DU895" s="55"/>
      <c r="DV895" s="55"/>
    </row>
    <row r="896" spans="1:126" ht="8.2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  <c r="CH896" s="55"/>
      <c r="CI896" s="55"/>
      <c r="CJ896" s="55"/>
      <c r="CK896" s="55"/>
      <c r="CL896" s="55"/>
      <c r="CM896" s="55"/>
      <c r="CN896" s="55"/>
      <c r="CO896" s="55"/>
      <c r="CP896" s="55"/>
      <c r="CQ896" s="55"/>
      <c r="CR896" s="55"/>
      <c r="CS896" s="55"/>
      <c r="CT896" s="55"/>
      <c r="CU896" s="55"/>
      <c r="CV896" s="55"/>
      <c r="CW896" s="55"/>
      <c r="CX896" s="55"/>
      <c r="CY896" s="55"/>
      <c r="CZ896" s="55"/>
      <c r="DA896" s="55"/>
      <c r="DB896" s="55"/>
      <c r="DC896" s="55"/>
      <c r="DD896" s="55"/>
      <c r="DE896" s="55"/>
      <c r="DF896" s="55"/>
      <c r="DG896" s="55"/>
      <c r="DH896" s="55"/>
      <c r="DI896" s="55"/>
      <c r="DJ896" s="55"/>
      <c r="DK896" s="55"/>
      <c r="DL896" s="55"/>
      <c r="DM896" s="55"/>
      <c r="DN896" s="55"/>
      <c r="DO896" s="55"/>
      <c r="DP896" s="55"/>
      <c r="DQ896" s="55"/>
      <c r="DR896" s="55"/>
      <c r="DS896" s="55"/>
      <c r="DT896" s="55"/>
      <c r="DU896" s="55"/>
      <c r="DV896" s="55"/>
    </row>
    <row r="897" spans="1:126" ht="8.2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5"/>
      <c r="BQ897" s="55"/>
      <c r="BR897" s="55"/>
      <c r="BS897" s="55"/>
      <c r="BT897" s="55"/>
      <c r="BU897" s="55"/>
      <c r="BV897" s="55"/>
      <c r="BW897" s="55"/>
      <c r="BX897" s="55"/>
      <c r="BY897" s="55"/>
      <c r="BZ897" s="55"/>
      <c r="CA897" s="55"/>
      <c r="CB897" s="55"/>
      <c r="CC897" s="55"/>
      <c r="CD897" s="55"/>
      <c r="CE897" s="55"/>
      <c r="CF897" s="55"/>
      <c r="CG897" s="55"/>
      <c r="CH897" s="55"/>
      <c r="CI897" s="55"/>
      <c r="CJ897" s="55"/>
      <c r="CK897" s="55"/>
      <c r="CL897" s="55"/>
      <c r="CM897" s="55"/>
      <c r="CN897" s="55"/>
      <c r="CO897" s="55"/>
      <c r="CP897" s="55"/>
      <c r="CQ897" s="55"/>
      <c r="CR897" s="55"/>
      <c r="CS897" s="55"/>
      <c r="CT897" s="55"/>
      <c r="CU897" s="55"/>
      <c r="CV897" s="55"/>
      <c r="CW897" s="55"/>
      <c r="CX897" s="55"/>
      <c r="CY897" s="55"/>
      <c r="CZ897" s="55"/>
      <c r="DA897" s="55"/>
      <c r="DB897" s="55"/>
      <c r="DC897" s="55"/>
      <c r="DD897" s="55"/>
      <c r="DE897" s="55"/>
      <c r="DF897" s="55"/>
      <c r="DG897" s="55"/>
      <c r="DH897" s="55"/>
      <c r="DI897" s="55"/>
      <c r="DJ897" s="55"/>
      <c r="DK897" s="55"/>
      <c r="DL897" s="55"/>
      <c r="DM897" s="55"/>
      <c r="DN897" s="55"/>
      <c r="DO897" s="55"/>
      <c r="DP897" s="55"/>
      <c r="DQ897" s="55"/>
      <c r="DR897" s="55"/>
      <c r="DS897" s="55"/>
      <c r="DT897" s="55"/>
      <c r="DU897" s="55"/>
      <c r="DV897" s="55"/>
    </row>
    <row r="898" spans="1:126" ht="8.2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  <c r="CH898" s="55"/>
      <c r="CI898" s="55"/>
      <c r="CJ898" s="55"/>
      <c r="CK898" s="55"/>
      <c r="CL898" s="55"/>
      <c r="CM898" s="55"/>
      <c r="CN898" s="55"/>
      <c r="CO898" s="55"/>
      <c r="CP898" s="55"/>
      <c r="CQ898" s="55"/>
      <c r="CR898" s="55"/>
      <c r="CS898" s="55"/>
      <c r="CT898" s="55"/>
      <c r="CU898" s="55"/>
      <c r="CV898" s="55"/>
      <c r="CW898" s="55"/>
      <c r="CX898" s="55"/>
      <c r="CY898" s="55"/>
      <c r="CZ898" s="55"/>
      <c r="DA898" s="55"/>
      <c r="DB898" s="55"/>
      <c r="DC898" s="55"/>
      <c r="DD898" s="55"/>
      <c r="DE898" s="55"/>
      <c r="DF898" s="55"/>
      <c r="DG898" s="55"/>
      <c r="DH898" s="55"/>
      <c r="DI898" s="55"/>
      <c r="DJ898" s="55"/>
      <c r="DK898" s="55"/>
      <c r="DL898" s="55"/>
      <c r="DM898" s="55"/>
      <c r="DN898" s="55"/>
      <c r="DO898" s="55"/>
      <c r="DP898" s="55"/>
      <c r="DQ898" s="55"/>
      <c r="DR898" s="55"/>
      <c r="DS898" s="55"/>
      <c r="DT898" s="55"/>
      <c r="DU898" s="55"/>
      <c r="DV898" s="55"/>
    </row>
    <row r="899" spans="1:126" ht="8.2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  <c r="CH899" s="55"/>
      <c r="CI899" s="55"/>
      <c r="CJ899" s="55"/>
      <c r="CK899" s="55"/>
      <c r="CL899" s="55"/>
      <c r="CM899" s="55"/>
      <c r="CN899" s="55"/>
      <c r="CO899" s="55"/>
      <c r="CP899" s="55"/>
      <c r="CQ899" s="55"/>
      <c r="CR899" s="55"/>
      <c r="CS899" s="55"/>
      <c r="CT899" s="55"/>
      <c r="CU899" s="55"/>
      <c r="CV899" s="55"/>
      <c r="CW899" s="55"/>
      <c r="CX899" s="55"/>
      <c r="CY899" s="55"/>
      <c r="CZ899" s="55"/>
      <c r="DA899" s="55"/>
      <c r="DB899" s="55"/>
      <c r="DC899" s="55"/>
      <c r="DD899" s="55"/>
      <c r="DE899" s="55"/>
      <c r="DF899" s="55"/>
      <c r="DG899" s="55"/>
      <c r="DH899" s="55"/>
      <c r="DI899" s="55"/>
      <c r="DJ899" s="55"/>
      <c r="DK899" s="55"/>
      <c r="DL899" s="55"/>
      <c r="DM899" s="55"/>
      <c r="DN899" s="55"/>
      <c r="DO899" s="55"/>
      <c r="DP899" s="55"/>
      <c r="DQ899" s="55"/>
      <c r="DR899" s="55"/>
      <c r="DS899" s="55"/>
      <c r="DT899" s="55"/>
      <c r="DU899" s="55"/>
      <c r="DV899" s="55"/>
    </row>
    <row r="900" spans="1:126" ht="8.2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  <c r="CZ900" s="55"/>
      <c r="DA900" s="55"/>
      <c r="DB900" s="55"/>
      <c r="DC900" s="55"/>
      <c r="DD900" s="55"/>
      <c r="DE900" s="55"/>
      <c r="DF900" s="55"/>
      <c r="DG900" s="55"/>
      <c r="DH900" s="55"/>
      <c r="DI900" s="55"/>
      <c r="DJ900" s="55"/>
      <c r="DK900" s="55"/>
      <c r="DL900" s="55"/>
      <c r="DM900" s="55"/>
      <c r="DN900" s="55"/>
      <c r="DO900" s="55"/>
      <c r="DP900" s="55"/>
      <c r="DQ900" s="55"/>
      <c r="DR900" s="55"/>
      <c r="DS900" s="55"/>
      <c r="DT900" s="55"/>
      <c r="DU900" s="55"/>
      <c r="DV900" s="55"/>
    </row>
    <row r="901" spans="1:126" ht="8.2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  <c r="CH901" s="55"/>
      <c r="CI901" s="55"/>
      <c r="CJ901" s="55"/>
      <c r="CK901" s="55"/>
      <c r="CL901" s="55"/>
      <c r="CM901" s="55"/>
      <c r="CN901" s="55"/>
      <c r="CO901" s="55"/>
      <c r="CP901" s="55"/>
      <c r="CQ901" s="55"/>
      <c r="CR901" s="55"/>
      <c r="CS901" s="55"/>
      <c r="CT901" s="55"/>
      <c r="CU901" s="55"/>
      <c r="CV901" s="55"/>
      <c r="CW901" s="55"/>
      <c r="CX901" s="55"/>
      <c r="CY901" s="55"/>
      <c r="CZ901" s="55"/>
      <c r="DA901" s="55"/>
      <c r="DB901" s="55"/>
      <c r="DC901" s="55"/>
      <c r="DD901" s="55"/>
      <c r="DE901" s="55"/>
      <c r="DF901" s="55"/>
      <c r="DG901" s="55"/>
      <c r="DH901" s="55"/>
      <c r="DI901" s="55"/>
      <c r="DJ901" s="55"/>
      <c r="DK901" s="55"/>
      <c r="DL901" s="55"/>
      <c r="DM901" s="55"/>
      <c r="DN901" s="55"/>
      <c r="DO901" s="55"/>
      <c r="DP901" s="55"/>
      <c r="DQ901" s="55"/>
      <c r="DR901" s="55"/>
      <c r="DS901" s="55"/>
      <c r="DT901" s="55"/>
      <c r="DU901" s="55"/>
      <c r="DV901" s="55"/>
    </row>
    <row r="902" spans="1:126" ht="8.2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  <c r="CH902" s="55"/>
      <c r="CI902" s="55"/>
      <c r="CJ902" s="55"/>
      <c r="CK902" s="55"/>
      <c r="CL902" s="55"/>
      <c r="CM902" s="55"/>
      <c r="CN902" s="55"/>
      <c r="CO902" s="55"/>
      <c r="CP902" s="55"/>
      <c r="CQ902" s="55"/>
      <c r="CR902" s="55"/>
      <c r="CS902" s="55"/>
      <c r="CT902" s="55"/>
      <c r="CU902" s="55"/>
      <c r="CV902" s="55"/>
      <c r="CW902" s="55"/>
      <c r="CX902" s="55"/>
      <c r="CY902" s="55"/>
      <c r="CZ902" s="55"/>
      <c r="DA902" s="55"/>
      <c r="DB902" s="55"/>
      <c r="DC902" s="55"/>
      <c r="DD902" s="55"/>
      <c r="DE902" s="55"/>
      <c r="DF902" s="55"/>
      <c r="DG902" s="55"/>
      <c r="DH902" s="55"/>
      <c r="DI902" s="55"/>
      <c r="DJ902" s="55"/>
      <c r="DK902" s="55"/>
      <c r="DL902" s="55"/>
      <c r="DM902" s="55"/>
      <c r="DN902" s="55"/>
      <c r="DO902" s="55"/>
      <c r="DP902" s="55"/>
      <c r="DQ902" s="55"/>
      <c r="DR902" s="55"/>
      <c r="DS902" s="55"/>
      <c r="DT902" s="55"/>
      <c r="DU902" s="55"/>
      <c r="DV902" s="55"/>
    </row>
    <row r="903" spans="1:126" ht="8.2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  <c r="CH903" s="55"/>
      <c r="CI903" s="55"/>
      <c r="CJ903" s="55"/>
      <c r="CK903" s="55"/>
      <c r="CL903" s="55"/>
      <c r="CM903" s="55"/>
      <c r="CN903" s="55"/>
      <c r="CO903" s="55"/>
      <c r="CP903" s="55"/>
      <c r="CQ903" s="55"/>
      <c r="CR903" s="55"/>
      <c r="CS903" s="55"/>
      <c r="CT903" s="55"/>
      <c r="CU903" s="55"/>
      <c r="CV903" s="55"/>
      <c r="CW903" s="55"/>
      <c r="CX903" s="55"/>
      <c r="CY903" s="55"/>
      <c r="CZ903" s="55"/>
      <c r="DA903" s="55"/>
      <c r="DB903" s="55"/>
      <c r="DC903" s="55"/>
      <c r="DD903" s="55"/>
      <c r="DE903" s="55"/>
      <c r="DF903" s="55"/>
      <c r="DG903" s="55"/>
      <c r="DH903" s="55"/>
      <c r="DI903" s="55"/>
      <c r="DJ903" s="55"/>
      <c r="DK903" s="55"/>
      <c r="DL903" s="55"/>
      <c r="DM903" s="55"/>
      <c r="DN903" s="55"/>
      <c r="DO903" s="55"/>
      <c r="DP903" s="55"/>
      <c r="DQ903" s="55"/>
      <c r="DR903" s="55"/>
      <c r="DS903" s="55"/>
      <c r="DT903" s="55"/>
      <c r="DU903" s="55"/>
      <c r="DV903" s="55"/>
    </row>
    <row r="904" spans="1:126" ht="8.2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  <c r="CZ904" s="55"/>
      <c r="DA904" s="55"/>
      <c r="DB904" s="55"/>
      <c r="DC904" s="55"/>
      <c r="DD904" s="55"/>
      <c r="DE904" s="55"/>
      <c r="DF904" s="55"/>
      <c r="DG904" s="55"/>
      <c r="DH904" s="55"/>
      <c r="DI904" s="55"/>
      <c r="DJ904" s="55"/>
      <c r="DK904" s="55"/>
      <c r="DL904" s="55"/>
      <c r="DM904" s="55"/>
      <c r="DN904" s="55"/>
      <c r="DO904" s="55"/>
      <c r="DP904" s="55"/>
      <c r="DQ904" s="55"/>
      <c r="DR904" s="55"/>
      <c r="DS904" s="55"/>
      <c r="DT904" s="55"/>
      <c r="DU904" s="55"/>
      <c r="DV904" s="55"/>
    </row>
    <row r="905" spans="1:126" ht="8.2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  <c r="CH905" s="55"/>
      <c r="CI905" s="55"/>
      <c r="CJ905" s="55"/>
      <c r="CK905" s="55"/>
      <c r="CL905" s="55"/>
      <c r="CM905" s="55"/>
      <c r="CN905" s="55"/>
      <c r="CO905" s="55"/>
      <c r="CP905" s="55"/>
      <c r="CQ905" s="55"/>
      <c r="CR905" s="55"/>
      <c r="CS905" s="55"/>
      <c r="CT905" s="55"/>
      <c r="CU905" s="55"/>
      <c r="CV905" s="55"/>
      <c r="CW905" s="55"/>
      <c r="CX905" s="55"/>
      <c r="CY905" s="55"/>
      <c r="CZ905" s="55"/>
      <c r="DA905" s="55"/>
      <c r="DB905" s="55"/>
      <c r="DC905" s="55"/>
      <c r="DD905" s="55"/>
      <c r="DE905" s="55"/>
      <c r="DF905" s="55"/>
      <c r="DG905" s="55"/>
      <c r="DH905" s="55"/>
      <c r="DI905" s="55"/>
      <c r="DJ905" s="55"/>
      <c r="DK905" s="55"/>
      <c r="DL905" s="55"/>
      <c r="DM905" s="55"/>
      <c r="DN905" s="55"/>
      <c r="DO905" s="55"/>
      <c r="DP905" s="55"/>
      <c r="DQ905" s="55"/>
      <c r="DR905" s="55"/>
      <c r="DS905" s="55"/>
      <c r="DT905" s="55"/>
      <c r="DU905" s="55"/>
      <c r="DV905" s="55"/>
    </row>
    <row r="906" spans="1:126" ht="8.2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5"/>
      <c r="BQ906" s="55"/>
      <c r="BR906" s="55"/>
      <c r="BS906" s="55"/>
      <c r="BT906" s="55"/>
      <c r="BU906" s="55"/>
      <c r="BV906" s="55"/>
      <c r="BW906" s="55"/>
      <c r="BX906" s="55"/>
      <c r="BY906" s="55"/>
      <c r="BZ906" s="55"/>
      <c r="CA906" s="55"/>
      <c r="CB906" s="55"/>
      <c r="CC906" s="55"/>
      <c r="CD906" s="55"/>
      <c r="CE906" s="55"/>
      <c r="CF906" s="55"/>
      <c r="CG906" s="55"/>
      <c r="CH906" s="55"/>
      <c r="CI906" s="55"/>
      <c r="CJ906" s="55"/>
      <c r="CK906" s="55"/>
      <c r="CL906" s="55"/>
      <c r="CM906" s="55"/>
      <c r="CN906" s="55"/>
      <c r="CO906" s="55"/>
      <c r="CP906" s="55"/>
      <c r="CQ906" s="55"/>
      <c r="CR906" s="55"/>
      <c r="CS906" s="55"/>
      <c r="CT906" s="55"/>
      <c r="CU906" s="55"/>
      <c r="CV906" s="55"/>
      <c r="CW906" s="55"/>
      <c r="CX906" s="55"/>
      <c r="CY906" s="55"/>
      <c r="CZ906" s="55"/>
      <c r="DA906" s="55"/>
      <c r="DB906" s="55"/>
      <c r="DC906" s="55"/>
      <c r="DD906" s="55"/>
      <c r="DE906" s="55"/>
      <c r="DF906" s="55"/>
      <c r="DG906" s="55"/>
      <c r="DH906" s="55"/>
      <c r="DI906" s="55"/>
      <c r="DJ906" s="55"/>
      <c r="DK906" s="55"/>
      <c r="DL906" s="55"/>
      <c r="DM906" s="55"/>
      <c r="DN906" s="55"/>
      <c r="DO906" s="55"/>
      <c r="DP906" s="55"/>
      <c r="DQ906" s="55"/>
      <c r="DR906" s="55"/>
      <c r="DS906" s="55"/>
      <c r="DT906" s="55"/>
      <c r="DU906" s="55"/>
      <c r="DV906" s="55"/>
    </row>
    <row r="907" spans="1:126" ht="8.2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5"/>
      <c r="BQ907" s="55"/>
      <c r="BR907" s="55"/>
      <c r="BS907" s="55"/>
      <c r="BT907" s="55"/>
      <c r="BU907" s="55"/>
      <c r="BV907" s="55"/>
      <c r="BW907" s="55"/>
      <c r="BX907" s="55"/>
      <c r="BY907" s="55"/>
      <c r="BZ907" s="55"/>
      <c r="CA907" s="55"/>
      <c r="CB907" s="55"/>
      <c r="CC907" s="55"/>
      <c r="CD907" s="55"/>
      <c r="CE907" s="55"/>
      <c r="CF907" s="55"/>
      <c r="CG907" s="55"/>
      <c r="CH907" s="55"/>
      <c r="CI907" s="55"/>
      <c r="CJ907" s="55"/>
      <c r="CK907" s="55"/>
      <c r="CL907" s="55"/>
      <c r="CM907" s="55"/>
      <c r="CN907" s="55"/>
      <c r="CO907" s="55"/>
      <c r="CP907" s="55"/>
      <c r="CQ907" s="55"/>
      <c r="CR907" s="55"/>
      <c r="CS907" s="55"/>
      <c r="CT907" s="55"/>
      <c r="CU907" s="55"/>
      <c r="CV907" s="55"/>
      <c r="CW907" s="55"/>
      <c r="CX907" s="55"/>
      <c r="CY907" s="55"/>
      <c r="CZ907" s="55"/>
      <c r="DA907" s="55"/>
      <c r="DB907" s="55"/>
      <c r="DC907" s="55"/>
      <c r="DD907" s="55"/>
      <c r="DE907" s="55"/>
      <c r="DF907" s="55"/>
      <c r="DG907" s="55"/>
      <c r="DH907" s="55"/>
      <c r="DI907" s="55"/>
      <c r="DJ907" s="55"/>
      <c r="DK907" s="55"/>
      <c r="DL907" s="55"/>
      <c r="DM907" s="55"/>
      <c r="DN907" s="55"/>
      <c r="DO907" s="55"/>
      <c r="DP907" s="55"/>
      <c r="DQ907" s="55"/>
      <c r="DR907" s="55"/>
      <c r="DS907" s="55"/>
      <c r="DT907" s="55"/>
      <c r="DU907" s="55"/>
      <c r="DV907" s="55"/>
    </row>
    <row r="908" spans="1:126" ht="8.2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  <c r="CH908" s="55"/>
      <c r="CI908" s="55"/>
      <c r="CJ908" s="55"/>
      <c r="CK908" s="55"/>
      <c r="CL908" s="55"/>
      <c r="CM908" s="55"/>
      <c r="CN908" s="55"/>
      <c r="CO908" s="55"/>
      <c r="CP908" s="55"/>
      <c r="CQ908" s="55"/>
      <c r="CR908" s="55"/>
      <c r="CS908" s="55"/>
      <c r="CT908" s="55"/>
      <c r="CU908" s="55"/>
      <c r="CV908" s="55"/>
      <c r="CW908" s="55"/>
      <c r="CX908" s="55"/>
      <c r="CY908" s="55"/>
      <c r="CZ908" s="55"/>
      <c r="DA908" s="55"/>
      <c r="DB908" s="55"/>
      <c r="DC908" s="55"/>
      <c r="DD908" s="55"/>
      <c r="DE908" s="55"/>
      <c r="DF908" s="55"/>
      <c r="DG908" s="55"/>
      <c r="DH908" s="55"/>
      <c r="DI908" s="55"/>
      <c r="DJ908" s="55"/>
      <c r="DK908" s="55"/>
      <c r="DL908" s="55"/>
      <c r="DM908" s="55"/>
      <c r="DN908" s="55"/>
      <c r="DO908" s="55"/>
      <c r="DP908" s="55"/>
      <c r="DQ908" s="55"/>
      <c r="DR908" s="55"/>
      <c r="DS908" s="55"/>
      <c r="DT908" s="55"/>
      <c r="DU908" s="55"/>
      <c r="DV908" s="55"/>
    </row>
    <row r="909" spans="1:126" ht="8.2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5"/>
      <c r="BQ909" s="55"/>
      <c r="BR909" s="55"/>
      <c r="BS909" s="55"/>
      <c r="BT909" s="55"/>
      <c r="BU909" s="55"/>
      <c r="BV909" s="55"/>
      <c r="BW909" s="55"/>
      <c r="BX909" s="55"/>
      <c r="BY909" s="55"/>
      <c r="BZ909" s="55"/>
      <c r="CA909" s="55"/>
      <c r="CB909" s="55"/>
      <c r="CC909" s="55"/>
      <c r="CD909" s="55"/>
      <c r="CE909" s="55"/>
      <c r="CF909" s="55"/>
      <c r="CG909" s="55"/>
      <c r="CH909" s="55"/>
      <c r="CI909" s="55"/>
      <c r="CJ909" s="55"/>
      <c r="CK909" s="55"/>
      <c r="CL909" s="55"/>
      <c r="CM909" s="55"/>
      <c r="CN909" s="55"/>
      <c r="CO909" s="55"/>
      <c r="CP909" s="55"/>
      <c r="CQ909" s="55"/>
      <c r="CR909" s="55"/>
      <c r="CS909" s="55"/>
      <c r="CT909" s="55"/>
      <c r="CU909" s="55"/>
      <c r="CV909" s="55"/>
      <c r="CW909" s="55"/>
      <c r="CX909" s="55"/>
      <c r="CY909" s="55"/>
      <c r="CZ909" s="55"/>
      <c r="DA909" s="55"/>
      <c r="DB909" s="55"/>
      <c r="DC909" s="55"/>
      <c r="DD909" s="55"/>
      <c r="DE909" s="55"/>
      <c r="DF909" s="55"/>
      <c r="DG909" s="55"/>
      <c r="DH909" s="55"/>
      <c r="DI909" s="55"/>
      <c r="DJ909" s="55"/>
      <c r="DK909" s="55"/>
      <c r="DL909" s="55"/>
      <c r="DM909" s="55"/>
      <c r="DN909" s="55"/>
      <c r="DO909" s="55"/>
      <c r="DP909" s="55"/>
      <c r="DQ909" s="55"/>
      <c r="DR909" s="55"/>
      <c r="DS909" s="55"/>
      <c r="DT909" s="55"/>
      <c r="DU909" s="55"/>
      <c r="DV909" s="55"/>
    </row>
    <row r="910" spans="1:126" ht="8.2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5"/>
      <c r="BQ910" s="55"/>
      <c r="BR910" s="55"/>
      <c r="BS910" s="55"/>
      <c r="BT910" s="55"/>
      <c r="BU910" s="55"/>
      <c r="BV910" s="55"/>
      <c r="BW910" s="55"/>
      <c r="BX910" s="55"/>
      <c r="BY910" s="55"/>
      <c r="BZ910" s="55"/>
      <c r="CA910" s="55"/>
      <c r="CB910" s="55"/>
      <c r="CC910" s="55"/>
      <c r="CD910" s="55"/>
      <c r="CE910" s="55"/>
      <c r="CF910" s="55"/>
      <c r="CG910" s="55"/>
      <c r="CH910" s="55"/>
      <c r="CI910" s="55"/>
      <c r="CJ910" s="55"/>
      <c r="CK910" s="55"/>
      <c r="CL910" s="55"/>
      <c r="CM910" s="55"/>
      <c r="CN910" s="55"/>
      <c r="CO910" s="55"/>
      <c r="CP910" s="55"/>
      <c r="CQ910" s="55"/>
      <c r="CR910" s="55"/>
      <c r="CS910" s="55"/>
      <c r="CT910" s="55"/>
      <c r="CU910" s="55"/>
      <c r="CV910" s="55"/>
      <c r="CW910" s="55"/>
      <c r="CX910" s="55"/>
      <c r="CY910" s="55"/>
      <c r="CZ910" s="55"/>
      <c r="DA910" s="55"/>
      <c r="DB910" s="55"/>
      <c r="DC910" s="55"/>
      <c r="DD910" s="55"/>
      <c r="DE910" s="55"/>
      <c r="DF910" s="55"/>
      <c r="DG910" s="55"/>
      <c r="DH910" s="55"/>
      <c r="DI910" s="55"/>
      <c r="DJ910" s="55"/>
      <c r="DK910" s="55"/>
      <c r="DL910" s="55"/>
      <c r="DM910" s="55"/>
      <c r="DN910" s="55"/>
      <c r="DO910" s="55"/>
      <c r="DP910" s="55"/>
      <c r="DQ910" s="55"/>
      <c r="DR910" s="55"/>
      <c r="DS910" s="55"/>
      <c r="DT910" s="55"/>
      <c r="DU910" s="55"/>
      <c r="DV910" s="55"/>
    </row>
    <row r="911" spans="1:126" ht="8.2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5"/>
      <c r="BQ911" s="55"/>
      <c r="BR911" s="55"/>
      <c r="BS911" s="55"/>
      <c r="BT911" s="55"/>
      <c r="BU911" s="55"/>
      <c r="BV911" s="55"/>
      <c r="BW911" s="55"/>
      <c r="BX911" s="55"/>
      <c r="BY911" s="55"/>
      <c r="BZ911" s="55"/>
      <c r="CA911" s="55"/>
      <c r="CB911" s="55"/>
      <c r="CC911" s="55"/>
      <c r="CD911" s="55"/>
      <c r="CE911" s="55"/>
      <c r="CF911" s="55"/>
      <c r="CG911" s="55"/>
      <c r="CH911" s="55"/>
      <c r="CI911" s="55"/>
      <c r="CJ911" s="55"/>
      <c r="CK911" s="55"/>
      <c r="CL911" s="55"/>
      <c r="CM911" s="55"/>
      <c r="CN911" s="55"/>
      <c r="CO911" s="55"/>
      <c r="CP911" s="55"/>
      <c r="CQ911" s="55"/>
      <c r="CR911" s="55"/>
      <c r="CS911" s="55"/>
      <c r="CT911" s="55"/>
      <c r="CU911" s="55"/>
      <c r="CV911" s="55"/>
      <c r="CW911" s="55"/>
      <c r="CX911" s="55"/>
      <c r="CY911" s="55"/>
      <c r="CZ911" s="55"/>
      <c r="DA911" s="55"/>
      <c r="DB911" s="55"/>
      <c r="DC911" s="55"/>
      <c r="DD911" s="55"/>
      <c r="DE911" s="55"/>
      <c r="DF911" s="55"/>
      <c r="DG911" s="55"/>
      <c r="DH911" s="55"/>
      <c r="DI911" s="55"/>
      <c r="DJ911" s="55"/>
      <c r="DK911" s="55"/>
      <c r="DL911" s="55"/>
      <c r="DM911" s="55"/>
      <c r="DN911" s="55"/>
      <c r="DO911" s="55"/>
      <c r="DP911" s="55"/>
      <c r="DQ911" s="55"/>
      <c r="DR911" s="55"/>
      <c r="DS911" s="55"/>
      <c r="DT911" s="55"/>
      <c r="DU911" s="55"/>
      <c r="DV911" s="55"/>
    </row>
    <row r="912" spans="1:126" ht="8.2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  <c r="CH912" s="55"/>
      <c r="CI912" s="55"/>
      <c r="CJ912" s="55"/>
      <c r="CK912" s="55"/>
      <c r="CL912" s="55"/>
      <c r="CM912" s="55"/>
      <c r="CN912" s="55"/>
      <c r="CO912" s="55"/>
      <c r="CP912" s="55"/>
      <c r="CQ912" s="55"/>
      <c r="CR912" s="55"/>
      <c r="CS912" s="55"/>
      <c r="CT912" s="55"/>
      <c r="CU912" s="55"/>
      <c r="CV912" s="55"/>
      <c r="CW912" s="55"/>
      <c r="CX912" s="55"/>
      <c r="CY912" s="55"/>
      <c r="CZ912" s="55"/>
      <c r="DA912" s="55"/>
      <c r="DB912" s="55"/>
      <c r="DC912" s="55"/>
      <c r="DD912" s="55"/>
      <c r="DE912" s="55"/>
      <c r="DF912" s="55"/>
      <c r="DG912" s="55"/>
      <c r="DH912" s="55"/>
      <c r="DI912" s="55"/>
      <c r="DJ912" s="55"/>
      <c r="DK912" s="55"/>
      <c r="DL912" s="55"/>
      <c r="DM912" s="55"/>
      <c r="DN912" s="55"/>
      <c r="DO912" s="55"/>
      <c r="DP912" s="55"/>
      <c r="DQ912" s="55"/>
      <c r="DR912" s="55"/>
      <c r="DS912" s="55"/>
      <c r="DT912" s="55"/>
      <c r="DU912" s="55"/>
      <c r="DV912" s="55"/>
    </row>
    <row r="913" spans="1:126" ht="8.2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5"/>
      <c r="BQ913" s="55"/>
      <c r="BR913" s="55"/>
      <c r="BS913" s="55"/>
      <c r="BT913" s="55"/>
      <c r="BU913" s="55"/>
      <c r="BV913" s="55"/>
      <c r="BW913" s="55"/>
      <c r="BX913" s="55"/>
      <c r="BY913" s="55"/>
      <c r="BZ913" s="55"/>
      <c r="CA913" s="55"/>
      <c r="CB913" s="55"/>
      <c r="CC913" s="55"/>
      <c r="CD913" s="55"/>
      <c r="CE913" s="55"/>
      <c r="CF913" s="55"/>
      <c r="CG913" s="55"/>
      <c r="CH913" s="55"/>
      <c r="CI913" s="55"/>
      <c r="CJ913" s="55"/>
      <c r="CK913" s="55"/>
      <c r="CL913" s="55"/>
      <c r="CM913" s="55"/>
      <c r="CN913" s="55"/>
      <c r="CO913" s="55"/>
      <c r="CP913" s="55"/>
      <c r="CQ913" s="55"/>
      <c r="CR913" s="55"/>
      <c r="CS913" s="55"/>
      <c r="CT913" s="55"/>
      <c r="CU913" s="55"/>
      <c r="CV913" s="55"/>
      <c r="CW913" s="55"/>
      <c r="CX913" s="55"/>
      <c r="CY913" s="55"/>
      <c r="CZ913" s="55"/>
      <c r="DA913" s="55"/>
      <c r="DB913" s="55"/>
      <c r="DC913" s="55"/>
      <c r="DD913" s="55"/>
      <c r="DE913" s="55"/>
      <c r="DF913" s="55"/>
      <c r="DG913" s="55"/>
      <c r="DH913" s="55"/>
      <c r="DI913" s="55"/>
      <c r="DJ913" s="55"/>
      <c r="DK913" s="55"/>
      <c r="DL913" s="55"/>
      <c r="DM913" s="55"/>
      <c r="DN913" s="55"/>
      <c r="DO913" s="55"/>
      <c r="DP913" s="55"/>
      <c r="DQ913" s="55"/>
      <c r="DR913" s="55"/>
      <c r="DS913" s="55"/>
      <c r="DT913" s="55"/>
      <c r="DU913" s="55"/>
      <c r="DV913" s="55"/>
    </row>
    <row r="914" spans="1:126" ht="8.2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5"/>
      <c r="BQ914" s="55"/>
      <c r="BR914" s="55"/>
      <c r="BS914" s="55"/>
      <c r="BT914" s="55"/>
      <c r="BU914" s="55"/>
      <c r="BV914" s="55"/>
      <c r="BW914" s="55"/>
      <c r="BX914" s="55"/>
      <c r="BY914" s="55"/>
      <c r="BZ914" s="55"/>
      <c r="CA914" s="55"/>
      <c r="CB914" s="55"/>
      <c r="CC914" s="55"/>
      <c r="CD914" s="55"/>
      <c r="CE914" s="55"/>
      <c r="CF914" s="55"/>
      <c r="CG914" s="55"/>
      <c r="CH914" s="55"/>
      <c r="CI914" s="55"/>
      <c r="CJ914" s="55"/>
      <c r="CK914" s="55"/>
      <c r="CL914" s="55"/>
      <c r="CM914" s="55"/>
      <c r="CN914" s="55"/>
      <c r="CO914" s="55"/>
      <c r="CP914" s="55"/>
      <c r="CQ914" s="55"/>
      <c r="CR914" s="55"/>
      <c r="CS914" s="55"/>
      <c r="CT914" s="55"/>
      <c r="CU914" s="55"/>
      <c r="CV914" s="55"/>
      <c r="CW914" s="55"/>
      <c r="CX914" s="55"/>
      <c r="CY914" s="55"/>
      <c r="CZ914" s="55"/>
      <c r="DA914" s="55"/>
      <c r="DB914" s="55"/>
      <c r="DC914" s="55"/>
      <c r="DD914" s="55"/>
      <c r="DE914" s="55"/>
      <c r="DF914" s="55"/>
      <c r="DG914" s="55"/>
      <c r="DH914" s="55"/>
      <c r="DI914" s="55"/>
      <c r="DJ914" s="55"/>
      <c r="DK914" s="55"/>
      <c r="DL914" s="55"/>
      <c r="DM914" s="55"/>
      <c r="DN914" s="55"/>
      <c r="DO914" s="55"/>
      <c r="DP914" s="55"/>
      <c r="DQ914" s="55"/>
      <c r="DR914" s="55"/>
      <c r="DS914" s="55"/>
      <c r="DT914" s="55"/>
      <c r="DU914" s="55"/>
      <c r="DV914" s="55"/>
    </row>
    <row r="915" spans="1:126" ht="8.2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5"/>
      <c r="BQ915" s="55"/>
      <c r="BR915" s="55"/>
      <c r="BS915" s="55"/>
      <c r="BT915" s="55"/>
      <c r="BU915" s="55"/>
      <c r="BV915" s="55"/>
      <c r="BW915" s="55"/>
      <c r="BX915" s="55"/>
      <c r="BY915" s="55"/>
      <c r="BZ915" s="55"/>
      <c r="CA915" s="55"/>
      <c r="CB915" s="55"/>
      <c r="CC915" s="55"/>
      <c r="CD915" s="55"/>
      <c r="CE915" s="55"/>
      <c r="CF915" s="55"/>
      <c r="CG915" s="55"/>
      <c r="CH915" s="55"/>
      <c r="CI915" s="55"/>
      <c r="CJ915" s="55"/>
      <c r="CK915" s="55"/>
      <c r="CL915" s="55"/>
      <c r="CM915" s="55"/>
      <c r="CN915" s="55"/>
      <c r="CO915" s="55"/>
      <c r="CP915" s="55"/>
      <c r="CQ915" s="55"/>
      <c r="CR915" s="55"/>
      <c r="CS915" s="55"/>
      <c r="CT915" s="55"/>
      <c r="CU915" s="55"/>
      <c r="CV915" s="55"/>
      <c r="CW915" s="55"/>
      <c r="CX915" s="55"/>
      <c r="CY915" s="55"/>
      <c r="CZ915" s="55"/>
      <c r="DA915" s="55"/>
      <c r="DB915" s="55"/>
      <c r="DC915" s="55"/>
      <c r="DD915" s="55"/>
      <c r="DE915" s="55"/>
      <c r="DF915" s="55"/>
      <c r="DG915" s="55"/>
      <c r="DH915" s="55"/>
      <c r="DI915" s="55"/>
      <c r="DJ915" s="55"/>
      <c r="DK915" s="55"/>
      <c r="DL915" s="55"/>
      <c r="DM915" s="55"/>
      <c r="DN915" s="55"/>
      <c r="DO915" s="55"/>
      <c r="DP915" s="55"/>
      <c r="DQ915" s="55"/>
      <c r="DR915" s="55"/>
      <c r="DS915" s="55"/>
      <c r="DT915" s="55"/>
      <c r="DU915" s="55"/>
      <c r="DV915" s="55"/>
    </row>
    <row r="916" spans="1:126" ht="8.2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5"/>
      <c r="BQ916" s="55"/>
      <c r="BR916" s="55"/>
      <c r="BS916" s="55"/>
      <c r="BT916" s="55"/>
      <c r="BU916" s="55"/>
      <c r="BV916" s="55"/>
      <c r="BW916" s="55"/>
      <c r="BX916" s="55"/>
      <c r="BY916" s="55"/>
      <c r="BZ916" s="55"/>
      <c r="CA916" s="55"/>
      <c r="CB916" s="55"/>
      <c r="CC916" s="55"/>
      <c r="CD916" s="55"/>
      <c r="CE916" s="55"/>
      <c r="CF916" s="55"/>
      <c r="CG916" s="55"/>
      <c r="CH916" s="55"/>
      <c r="CI916" s="55"/>
      <c r="CJ916" s="55"/>
      <c r="CK916" s="55"/>
      <c r="CL916" s="55"/>
      <c r="CM916" s="55"/>
      <c r="CN916" s="55"/>
      <c r="CO916" s="55"/>
      <c r="CP916" s="55"/>
      <c r="CQ916" s="55"/>
      <c r="CR916" s="55"/>
      <c r="CS916" s="55"/>
      <c r="CT916" s="55"/>
      <c r="CU916" s="55"/>
      <c r="CV916" s="55"/>
      <c r="CW916" s="55"/>
      <c r="CX916" s="55"/>
      <c r="CY916" s="55"/>
      <c r="CZ916" s="55"/>
      <c r="DA916" s="55"/>
      <c r="DB916" s="55"/>
      <c r="DC916" s="55"/>
      <c r="DD916" s="55"/>
      <c r="DE916" s="55"/>
      <c r="DF916" s="55"/>
      <c r="DG916" s="55"/>
      <c r="DH916" s="55"/>
      <c r="DI916" s="55"/>
      <c r="DJ916" s="55"/>
      <c r="DK916" s="55"/>
      <c r="DL916" s="55"/>
      <c r="DM916" s="55"/>
      <c r="DN916" s="55"/>
      <c r="DO916" s="55"/>
      <c r="DP916" s="55"/>
      <c r="DQ916" s="55"/>
      <c r="DR916" s="55"/>
      <c r="DS916" s="55"/>
      <c r="DT916" s="55"/>
      <c r="DU916" s="55"/>
      <c r="DV916" s="55"/>
    </row>
    <row r="917" spans="1:126" ht="8.2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5"/>
      <c r="BQ917" s="55"/>
      <c r="BR917" s="55"/>
      <c r="BS917" s="55"/>
      <c r="BT917" s="55"/>
      <c r="BU917" s="55"/>
      <c r="BV917" s="55"/>
      <c r="BW917" s="55"/>
      <c r="BX917" s="55"/>
      <c r="BY917" s="55"/>
      <c r="BZ917" s="55"/>
      <c r="CA917" s="55"/>
      <c r="CB917" s="55"/>
      <c r="CC917" s="55"/>
      <c r="CD917" s="55"/>
      <c r="CE917" s="55"/>
      <c r="CF917" s="55"/>
      <c r="CG917" s="55"/>
      <c r="CH917" s="55"/>
      <c r="CI917" s="55"/>
      <c r="CJ917" s="55"/>
      <c r="CK917" s="55"/>
      <c r="CL917" s="55"/>
      <c r="CM917" s="55"/>
      <c r="CN917" s="55"/>
      <c r="CO917" s="55"/>
      <c r="CP917" s="55"/>
      <c r="CQ917" s="55"/>
      <c r="CR917" s="55"/>
      <c r="CS917" s="55"/>
      <c r="CT917" s="55"/>
      <c r="CU917" s="55"/>
      <c r="CV917" s="55"/>
      <c r="CW917" s="55"/>
      <c r="CX917" s="55"/>
      <c r="CY917" s="55"/>
      <c r="CZ917" s="55"/>
      <c r="DA917" s="55"/>
      <c r="DB917" s="55"/>
      <c r="DC917" s="55"/>
      <c r="DD917" s="55"/>
      <c r="DE917" s="55"/>
      <c r="DF917" s="55"/>
      <c r="DG917" s="55"/>
      <c r="DH917" s="55"/>
      <c r="DI917" s="55"/>
      <c r="DJ917" s="55"/>
      <c r="DK917" s="55"/>
      <c r="DL917" s="55"/>
      <c r="DM917" s="55"/>
      <c r="DN917" s="55"/>
      <c r="DO917" s="55"/>
      <c r="DP917" s="55"/>
      <c r="DQ917" s="55"/>
      <c r="DR917" s="55"/>
      <c r="DS917" s="55"/>
      <c r="DT917" s="55"/>
      <c r="DU917" s="55"/>
      <c r="DV917" s="55"/>
    </row>
    <row r="918" spans="1:126" ht="8.2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5"/>
      <c r="BQ918" s="55"/>
      <c r="BR918" s="55"/>
      <c r="BS918" s="55"/>
      <c r="BT918" s="55"/>
      <c r="BU918" s="55"/>
      <c r="BV918" s="55"/>
      <c r="BW918" s="55"/>
      <c r="BX918" s="55"/>
      <c r="BY918" s="55"/>
      <c r="BZ918" s="55"/>
      <c r="CA918" s="55"/>
      <c r="CB918" s="55"/>
      <c r="CC918" s="55"/>
      <c r="CD918" s="55"/>
      <c r="CE918" s="55"/>
      <c r="CF918" s="55"/>
      <c r="CG918" s="55"/>
      <c r="CH918" s="55"/>
      <c r="CI918" s="55"/>
      <c r="CJ918" s="55"/>
      <c r="CK918" s="55"/>
      <c r="CL918" s="55"/>
      <c r="CM918" s="55"/>
      <c r="CN918" s="55"/>
      <c r="CO918" s="55"/>
      <c r="CP918" s="55"/>
      <c r="CQ918" s="55"/>
      <c r="CR918" s="55"/>
      <c r="CS918" s="55"/>
      <c r="CT918" s="55"/>
      <c r="CU918" s="55"/>
      <c r="CV918" s="55"/>
      <c r="CW918" s="55"/>
      <c r="CX918" s="55"/>
      <c r="CY918" s="55"/>
      <c r="CZ918" s="55"/>
      <c r="DA918" s="55"/>
      <c r="DB918" s="55"/>
      <c r="DC918" s="55"/>
      <c r="DD918" s="55"/>
      <c r="DE918" s="55"/>
      <c r="DF918" s="55"/>
      <c r="DG918" s="55"/>
      <c r="DH918" s="55"/>
      <c r="DI918" s="55"/>
      <c r="DJ918" s="55"/>
      <c r="DK918" s="55"/>
      <c r="DL918" s="55"/>
      <c r="DM918" s="55"/>
      <c r="DN918" s="55"/>
      <c r="DO918" s="55"/>
      <c r="DP918" s="55"/>
      <c r="DQ918" s="55"/>
      <c r="DR918" s="55"/>
      <c r="DS918" s="55"/>
      <c r="DT918" s="55"/>
      <c r="DU918" s="55"/>
      <c r="DV918" s="55"/>
    </row>
    <row r="919" spans="1:126" ht="8.2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5"/>
      <c r="BQ919" s="55"/>
      <c r="BR919" s="55"/>
      <c r="BS919" s="55"/>
      <c r="BT919" s="55"/>
      <c r="BU919" s="55"/>
      <c r="BV919" s="55"/>
      <c r="BW919" s="55"/>
      <c r="BX919" s="55"/>
      <c r="BY919" s="55"/>
      <c r="BZ919" s="55"/>
      <c r="CA919" s="55"/>
      <c r="CB919" s="55"/>
      <c r="CC919" s="55"/>
      <c r="CD919" s="55"/>
      <c r="CE919" s="55"/>
      <c r="CF919" s="55"/>
      <c r="CG919" s="55"/>
      <c r="CH919" s="55"/>
      <c r="CI919" s="55"/>
      <c r="CJ919" s="55"/>
      <c r="CK919" s="55"/>
      <c r="CL919" s="55"/>
      <c r="CM919" s="55"/>
      <c r="CN919" s="55"/>
      <c r="CO919" s="55"/>
      <c r="CP919" s="55"/>
      <c r="CQ919" s="55"/>
      <c r="CR919" s="55"/>
      <c r="CS919" s="55"/>
      <c r="CT919" s="55"/>
      <c r="CU919" s="55"/>
      <c r="CV919" s="55"/>
      <c r="CW919" s="55"/>
      <c r="CX919" s="55"/>
      <c r="CY919" s="55"/>
      <c r="CZ919" s="55"/>
      <c r="DA919" s="55"/>
      <c r="DB919" s="55"/>
      <c r="DC919" s="55"/>
      <c r="DD919" s="55"/>
      <c r="DE919" s="55"/>
      <c r="DF919" s="55"/>
      <c r="DG919" s="55"/>
      <c r="DH919" s="55"/>
      <c r="DI919" s="55"/>
      <c r="DJ919" s="55"/>
      <c r="DK919" s="55"/>
      <c r="DL919" s="55"/>
      <c r="DM919" s="55"/>
      <c r="DN919" s="55"/>
      <c r="DO919" s="55"/>
      <c r="DP919" s="55"/>
      <c r="DQ919" s="55"/>
      <c r="DR919" s="55"/>
      <c r="DS919" s="55"/>
      <c r="DT919" s="55"/>
      <c r="DU919" s="55"/>
      <c r="DV919" s="55"/>
    </row>
    <row r="920" spans="1:126" ht="8.2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5"/>
      <c r="BQ920" s="55"/>
      <c r="BR920" s="55"/>
      <c r="BS920" s="55"/>
      <c r="BT920" s="55"/>
      <c r="BU920" s="55"/>
      <c r="BV920" s="55"/>
      <c r="BW920" s="55"/>
      <c r="BX920" s="55"/>
      <c r="BY920" s="55"/>
      <c r="BZ920" s="55"/>
      <c r="CA920" s="55"/>
      <c r="CB920" s="55"/>
      <c r="CC920" s="55"/>
      <c r="CD920" s="55"/>
      <c r="CE920" s="55"/>
      <c r="CF920" s="55"/>
      <c r="CG920" s="55"/>
      <c r="CH920" s="55"/>
      <c r="CI920" s="55"/>
      <c r="CJ920" s="55"/>
      <c r="CK920" s="55"/>
      <c r="CL920" s="55"/>
      <c r="CM920" s="55"/>
      <c r="CN920" s="55"/>
      <c r="CO920" s="55"/>
      <c r="CP920" s="55"/>
      <c r="CQ920" s="55"/>
      <c r="CR920" s="55"/>
      <c r="CS920" s="55"/>
      <c r="CT920" s="55"/>
      <c r="CU920" s="55"/>
      <c r="CV920" s="55"/>
      <c r="CW920" s="55"/>
      <c r="CX920" s="55"/>
      <c r="CY920" s="55"/>
      <c r="CZ920" s="55"/>
      <c r="DA920" s="55"/>
      <c r="DB920" s="55"/>
      <c r="DC920" s="55"/>
      <c r="DD920" s="55"/>
      <c r="DE920" s="55"/>
      <c r="DF920" s="55"/>
      <c r="DG920" s="55"/>
      <c r="DH920" s="55"/>
      <c r="DI920" s="55"/>
      <c r="DJ920" s="55"/>
      <c r="DK920" s="55"/>
      <c r="DL920" s="55"/>
      <c r="DM920" s="55"/>
      <c r="DN920" s="55"/>
      <c r="DO920" s="55"/>
      <c r="DP920" s="55"/>
      <c r="DQ920" s="55"/>
      <c r="DR920" s="55"/>
      <c r="DS920" s="55"/>
      <c r="DT920" s="55"/>
      <c r="DU920" s="55"/>
      <c r="DV920" s="55"/>
    </row>
    <row r="921" spans="1:126" ht="8.2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5"/>
      <c r="BQ921" s="55"/>
      <c r="BR921" s="55"/>
      <c r="BS921" s="55"/>
      <c r="BT921" s="55"/>
      <c r="BU921" s="55"/>
      <c r="BV921" s="55"/>
      <c r="BW921" s="55"/>
      <c r="BX921" s="55"/>
      <c r="BY921" s="55"/>
      <c r="BZ921" s="55"/>
      <c r="CA921" s="55"/>
      <c r="CB921" s="55"/>
      <c r="CC921" s="55"/>
      <c r="CD921" s="55"/>
      <c r="CE921" s="55"/>
      <c r="CF921" s="55"/>
      <c r="CG921" s="55"/>
      <c r="CH921" s="55"/>
      <c r="CI921" s="55"/>
      <c r="CJ921" s="55"/>
      <c r="CK921" s="55"/>
      <c r="CL921" s="55"/>
      <c r="CM921" s="55"/>
      <c r="CN921" s="55"/>
      <c r="CO921" s="55"/>
      <c r="CP921" s="55"/>
      <c r="CQ921" s="55"/>
      <c r="CR921" s="55"/>
      <c r="CS921" s="55"/>
      <c r="CT921" s="55"/>
      <c r="CU921" s="55"/>
      <c r="CV921" s="55"/>
      <c r="CW921" s="55"/>
      <c r="CX921" s="55"/>
      <c r="CY921" s="55"/>
      <c r="CZ921" s="55"/>
      <c r="DA921" s="55"/>
      <c r="DB921" s="55"/>
      <c r="DC921" s="55"/>
      <c r="DD921" s="55"/>
      <c r="DE921" s="55"/>
      <c r="DF921" s="55"/>
      <c r="DG921" s="55"/>
      <c r="DH921" s="55"/>
      <c r="DI921" s="55"/>
      <c r="DJ921" s="55"/>
      <c r="DK921" s="55"/>
      <c r="DL921" s="55"/>
      <c r="DM921" s="55"/>
      <c r="DN921" s="55"/>
      <c r="DO921" s="55"/>
      <c r="DP921" s="55"/>
      <c r="DQ921" s="55"/>
      <c r="DR921" s="55"/>
      <c r="DS921" s="55"/>
      <c r="DT921" s="55"/>
      <c r="DU921" s="55"/>
      <c r="DV921" s="55"/>
    </row>
    <row r="922" spans="1:126" ht="8.2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5"/>
      <c r="BQ922" s="55"/>
      <c r="BR922" s="55"/>
      <c r="BS922" s="55"/>
      <c r="BT922" s="55"/>
      <c r="BU922" s="55"/>
      <c r="BV922" s="55"/>
      <c r="BW922" s="55"/>
      <c r="BX922" s="55"/>
      <c r="BY922" s="55"/>
      <c r="BZ922" s="55"/>
      <c r="CA922" s="55"/>
      <c r="CB922" s="55"/>
      <c r="CC922" s="55"/>
      <c r="CD922" s="55"/>
      <c r="CE922" s="55"/>
      <c r="CF922" s="55"/>
      <c r="CG922" s="55"/>
      <c r="CH922" s="55"/>
      <c r="CI922" s="55"/>
      <c r="CJ922" s="55"/>
      <c r="CK922" s="55"/>
      <c r="CL922" s="55"/>
      <c r="CM922" s="55"/>
      <c r="CN922" s="55"/>
      <c r="CO922" s="55"/>
      <c r="CP922" s="55"/>
      <c r="CQ922" s="55"/>
      <c r="CR922" s="55"/>
      <c r="CS922" s="55"/>
      <c r="CT922" s="55"/>
      <c r="CU922" s="55"/>
      <c r="CV922" s="55"/>
      <c r="CW922" s="55"/>
      <c r="CX922" s="55"/>
      <c r="CY922" s="55"/>
      <c r="CZ922" s="55"/>
      <c r="DA922" s="55"/>
      <c r="DB922" s="55"/>
      <c r="DC922" s="55"/>
      <c r="DD922" s="55"/>
      <c r="DE922" s="55"/>
      <c r="DF922" s="55"/>
      <c r="DG922" s="55"/>
      <c r="DH922" s="55"/>
      <c r="DI922" s="55"/>
      <c r="DJ922" s="55"/>
      <c r="DK922" s="55"/>
      <c r="DL922" s="55"/>
      <c r="DM922" s="55"/>
      <c r="DN922" s="55"/>
      <c r="DO922" s="55"/>
      <c r="DP922" s="55"/>
      <c r="DQ922" s="55"/>
      <c r="DR922" s="55"/>
      <c r="DS922" s="55"/>
      <c r="DT922" s="55"/>
      <c r="DU922" s="55"/>
      <c r="DV922" s="55"/>
    </row>
    <row r="923" spans="1:126" ht="8.2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5"/>
      <c r="BQ923" s="55"/>
      <c r="BR923" s="55"/>
      <c r="BS923" s="55"/>
      <c r="BT923" s="55"/>
      <c r="BU923" s="55"/>
      <c r="BV923" s="55"/>
      <c r="BW923" s="55"/>
      <c r="BX923" s="55"/>
      <c r="BY923" s="55"/>
      <c r="BZ923" s="55"/>
      <c r="CA923" s="55"/>
      <c r="CB923" s="55"/>
      <c r="CC923" s="55"/>
      <c r="CD923" s="55"/>
      <c r="CE923" s="55"/>
      <c r="CF923" s="55"/>
      <c r="CG923" s="55"/>
      <c r="CH923" s="55"/>
      <c r="CI923" s="55"/>
      <c r="CJ923" s="55"/>
      <c r="CK923" s="55"/>
      <c r="CL923" s="55"/>
      <c r="CM923" s="55"/>
      <c r="CN923" s="55"/>
      <c r="CO923" s="55"/>
      <c r="CP923" s="55"/>
      <c r="CQ923" s="55"/>
      <c r="CR923" s="55"/>
      <c r="CS923" s="55"/>
      <c r="CT923" s="55"/>
      <c r="CU923" s="55"/>
      <c r="CV923" s="55"/>
      <c r="CW923" s="55"/>
      <c r="CX923" s="55"/>
      <c r="CY923" s="55"/>
      <c r="CZ923" s="55"/>
      <c r="DA923" s="55"/>
      <c r="DB923" s="55"/>
      <c r="DC923" s="55"/>
      <c r="DD923" s="55"/>
      <c r="DE923" s="55"/>
      <c r="DF923" s="55"/>
      <c r="DG923" s="55"/>
      <c r="DH923" s="55"/>
      <c r="DI923" s="55"/>
      <c r="DJ923" s="55"/>
      <c r="DK923" s="55"/>
      <c r="DL923" s="55"/>
      <c r="DM923" s="55"/>
      <c r="DN923" s="55"/>
      <c r="DO923" s="55"/>
      <c r="DP923" s="55"/>
      <c r="DQ923" s="55"/>
      <c r="DR923" s="55"/>
      <c r="DS923" s="55"/>
      <c r="DT923" s="55"/>
      <c r="DU923" s="55"/>
      <c r="DV923" s="55"/>
    </row>
    <row r="924" spans="1:126" ht="8.2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5"/>
      <c r="BQ924" s="55"/>
      <c r="BR924" s="55"/>
      <c r="BS924" s="55"/>
      <c r="BT924" s="55"/>
      <c r="BU924" s="55"/>
      <c r="BV924" s="55"/>
      <c r="BW924" s="55"/>
      <c r="BX924" s="55"/>
      <c r="BY924" s="55"/>
      <c r="BZ924" s="55"/>
      <c r="CA924" s="55"/>
      <c r="CB924" s="55"/>
      <c r="CC924" s="55"/>
      <c r="CD924" s="55"/>
      <c r="CE924" s="55"/>
      <c r="CF924" s="55"/>
      <c r="CG924" s="55"/>
      <c r="CH924" s="55"/>
      <c r="CI924" s="55"/>
      <c r="CJ924" s="55"/>
      <c r="CK924" s="55"/>
      <c r="CL924" s="55"/>
      <c r="CM924" s="55"/>
      <c r="CN924" s="55"/>
      <c r="CO924" s="55"/>
      <c r="CP924" s="55"/>
      <c r="CQ924" s="55"/>
      <c r="CR924" s="55"/>
      <c r="CS924" s="55"/>
      <c r="CT924" s="55"/>
      <c r="CU924" s="55"/>
      <c r="CV924" s="55"/>
      <c r="CW924" s="55"/>
      <c r="CX924" s="55"/>
      <c r="CY924" s="55"/>
      <c r="CZ924" s="55"/>
      <c r="DA924" s="55"/>
      <c r="DB924" s="55"/>
      <c r="DC924" s="55"/>
      <c r="DD924" s="55"/>
      <c r="DE924" s="55"/>
      <c r="DF924" s="55"/>
      <c r="DG924" s="55"/>
      <c r="DH924" s="55"/>
      <c r="DI924" s="55"/>
      <c r="DJ924" s="55"/>
      <c r="DK924" s="55"/>
      <c r="DL924" s="55"/>
      <c r="DM924" s="55"/>
      <c r="DN924" s="55"/>
      <c r="DO924" s="55"/>
      <c r="DP924" s="55"/>
      <c r="DQ924" s="55"/>
      <c r="DR924" s="55"/>
      <c r="DS924" s="55"/>
      <c r="DT924" s="55"/>
      <c r="DU924" s="55"/>
      <c r="DV924" s="55"/>
    </row>
    <row r="925" spans="1:126" ht="8.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5"/>
      <c r="BQ925" s="55"/>
      <c r="BR925" s="55"/>
      <c r="BS925" s="55"/>
      <c r="BT925" s="55"/>
      <c r="BU925" s="55"/>
      <c r="BV925" s="55"/>
      <c r="BW925" s="55"/>
      <c r="BX925" s="55"/>
      <c r="BY925" s="55"/>
      <c r="BZ925" s="55"/>
      <c r="CA925" s="55"/>
      <c r="CB925" s="55"/>
      <c r="CC925" s="55"/>
      <c r="CD925" s="55"/>
      <c r="CE925" s="55"/>
      <c r="CF925" s="55"/>
      <c r="CG925" s="55"/>
      <c r="CH925" s="55"/>
      <c r="CI925" s="55"/>
      <c r="CJ925" s="55"/>
      <c r="CK925" s="55"/>
      <c r="CL925" s="55"/>
      <c r="CM925" s="55"/>
      <c r="CN925" s="55"/>
      <c r="CO925" s="55"/>
      <c r="CP925" s="55"/>
      <c r="CQ925" s="55"/>
      <c r="CR925" s="55"/>
      <c r="CS925" s="55"/>
      <c r="CT925" s="55"/>
      <c r="CU925" s="55"/>
      <c r="CV925" s="55"/>
      <c r="CW925" s="55"/>
      <c r="CX925" s="55"/>
      <c r="CY925" s="55"/>
      <c r="CZ925" s="55"/>
      <c r="DA925" s="55"/>
      <c r="DB925" s="55"/>
      <c r="DC925" s="55"/>
      <c r="DD925" s="55"/>
      <c r="DE925" s="55"/>
      <c r="DF925" s="55"/>
      <c r="DG925" s="55"/>
      <c r="DH925" s="55"/>
      <c r="DI925" s="55"/>
      <c r="DJ925" s="55"/>
      <c r="DK925" s="55"/>
      <c r="DL925" s="55"/>
      <c r="DM925" s="55"/>
      <c r="DN925" s="55"/>
      <c r="DO925" s="55"/>
      <c r="DP925" s="55"/>
      <c r="DQ925" s="55"/>
      <c r="DR925" s="55"/>
      <c r="DS925" s="55"/>
      <c r="DT925" s="55"/>
      <c r="DU925" s="55"/>
      <c r="DV925" s="55"/>
    </row>
    <row r="926" spans="1:126" ht="8.2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5"/>
      <c r="BQ926" s="55"/>
      <c r="BR926" s="55"/>
      <c r="BS926" s="55"/>
      <c r="BT926" s="55"/>
      <c r="BU926" s="55"/>
      <c r="BV926" s="55"/>
      <c r="BW926" s="55"/>
      <c r="BX926" s="55"/>
      <c r="BY926" s="55"/>
      <c r="BZ926" s="55"/>
      <c r="CA926" s="55"/>
      <c r="CB926" s="55"/>
      <c r="CC926" s="55"/>
      <c r="CD926" s="55"/>
      <c r="CE926" s="55"/>
      <c r="CF926" s="55"/>
      <c r="CG926" s="55"/>
      <c r="CH926" s="55"/>
      <c r="CI926" s="55"/>
      <c r="CJ926" s="55"/>
      <c r="CK926" s="55"/>
      <c r="CL926" s="55"/>
      <c r="CM926" s="55"/>
      <c r="CN926" s="55"/>
      <c r="CO926" s="55"/>
      <c r="CP926" s="55"/>
      <c r="CQ926" s="55"/>
      <c r="CR926" s="55"/>
      <c r="CS926" s="55"/>
      <c r="CT926" s="55"/>
      <c r="CU926" s="55"/>
      <c r="CV926" s="55"/>
      <c r="CW926" s="55"/>
      <c r="CX926" s="55"/>
      <c r="CY926" s="55"/>
      <c r="CZ926" s="55"/>
      <c r="DA926" s="55"/>
      <c r="DB926" s="55"/>
      <c r="DC926" s="55"/>
      <c r="DD926" s="55"/>
      <c r="DE926" s="55"/>
      <c r="DF926" s="55"/>
      <c r="DG926" s="55"/>
      <c r="DH926" s="55"/>
      <c r="DI926" s="55"/>
      <c r="DJ926" s="55"/>
      <c r="DK926" s="55"/>
      <c r="DL926" s="55"/>
      <c r="DM926" s="55"/>
      <c r="DN926" s="55"/>
      <c r="DO926" s="55"/>
      <c r="DP926" s="55"/>
      <c r="DQ926" s="55"/>
      <c r="DR926" s="55"/>
      <c r="DS926" s="55"/>
      <c r="DT926" s="55"/>
      <c r="DU926" s="55"/>
      <c r="DV926" s="55"/>
    </row>
    <row r="927" spans="1:126" ht="8.2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5"/>
      <c r="BQ927" s="55"/>
      <c r="BR927" s="55"/>
      <c r="BS927" s="55"/>
      <c r="BT927" s="55"/>
      <c r="BU927" s="55"/>
      <c r="BV927" s="55"/>
      <c r="BW927" s="55"/>
      <c r="BX927" s="55"/>
      <c r="BY927" s="55"/>
      <c r="BZ927" s="55"/>
      <c r="CA927" s="55"/>
      <c r="CB927" s="55"/>
      <c r="CC927" s="55"/>
      <c r="CD927" s="55"/>
      <c r="CE927" s="55"/>
      <c r="CF927" s="55"/>
      <c r="CG927" s="55"/>
      <c r="CH927" s="55"/>
      <c r="CI927" s="55"/>
      <c r="CJ927" s="55"/>
      <c r="CK927" s="55"/>
      <c r="CL927" s="55"/>
      <c r="CM927" s="55"/>
      <c r="CN927" s="55"/>
      <c r="CO927" s="55"/>
      <c r="CP927" s="55"/>
      <c r="CQ927" s="55"/>
      <c r="CR927" s="55"/>
      <c r="CS927" s="55"/>
      <c r="CT927" s="55"/>
      <c r="CU927" s="55"/>
      <c r="CV927" s="55"/>
      <c r="CW927" s="55"/>
      <c r="CX927" s="55"/>
      <c r="CY927" s="55"/>
      <c r="CZ927" s="55"/>
      <c r="DA927" s="55"/>
      <c r="DB927" s="55"/>
      <c r="DC927" s="55"/>
      <c r="DD927" s="55"/>
      <c r="DE927" s="55"/>
      <c r="DF927" s="55"/>
      <c r="DG927" s="55"/>
      <c r="DH927" s="55"/>
      <c r="DI927" s="55"/>
      <c r="DJ927" s="55"/>
      <c r="DK927" s="55"/>
      <c r="DL927" s="55"/>
      <c r="DM927" s="55"/>
      <c r="DN927" s="55"/>
      <c r="DO927" s="55"/>
      <c r="DP927" s="55"/>
      <c r="DQ927" s="55"/>
      <c r="DR927" s="55"/>
      <c r="DS927" s="55"/>
      <c r="DT927" s="55"/>
      <c r="DU927" s="55"/>
      <c r="DV927" s="55"/>
    </row>
    <row r="928" spans="1:126" ht="8.2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  <c r="CH928" s="55"/>
      <c r="CI928" s="55"/>
      <c r="CJ928" s="55"/>
      <c r="CK928" s="55"/>
      <c r="CL928" s="55"/>
      <c r="CM928" s="55"/>
      <c r="CN928" s="55"/>
      <c r="CO928" s="55"/>
      <c r="CP928" s="55"/>
      <c r="CQ928" s="55"/>
      <c r="CR928" s="55"/>
      <c r="CS928" s="55"/>
      <c r="CT928" s="55"/>
      <c r="CU928" s="55"/>
      <c r="CV928" s="55"/>
      <c r="CW928" s="55"/>
      <c r="CX928" s="55"/>
      <c r="CY928" s="55"/>
      <c r="CZ928" s="55"/>
      <c r="DA928" s="55"/>
      <c r="DB928" s="55"/>
      <c r="DC928" s="55"/>
      <c r="DD928" s="55"/>
      <c r="DE928" s="55"/>
      <c r="DF928" s="55"/>
      <c r="DG928" s="55"/>
      <c r="DH928" s="55"/>
      <c r="DI928" s="55"/>
      <c r="DJ928" s="55"/>
      <c r="DK928" s="55"/>
      <c r="DL928" s="55"/>
      <c r="DM928" s="55"/>
      <c r="DN928" s="55"/>
      <c r="DO928" s="55"/>
      <c r="DP928" s="55"/>
      <c r="DQ928" s="55"/>
      <c r="DR928" s="55"/>
      <c r="DS928" s="55"/>
      <c r="DT928" s="55"/>
      <c r="DU928" s="55"/>
      <c r="DV928" s="55"/>
    </row>
    <row r="929" spans="1:126" ht="8.2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  <c r="BT929" s="55"/>
      <c r="BU929" s="55"/>
      <c r="BV929" s="55"/>
      <c r="BW929" s="55"/>
      <c r="BX929" s="55"/>
      <c r="BY929" s="55"/>
      <c r="BZ929" s="55"/>
      <c r="CA929" s="55"/>
      <c r="CB929" s="55"/>
      <c r="CC929" s="55"/>
      <c r="CD929" s="55"/>
      <c r="CE929" s="55"/>
      <c r="CF929" s="55"/>
      <c r="CG929" s="55"/>
      <c r="CH929" s="55"/>
      <c r="CI929" s="55"/>
      <c r="CJ929" s="55"/>
      <c r="CK929" s="55"/>
      <c r="CL929" s="55"/>
      <c r="CM929" s="55"/>
      <c r="CN929" s="55"/>
      <c r="CO929" s="55"/>
      <c r="CP929" s="55"/>
      <c r="CQ929" s="55"/>
      <c r="CR929" s="55"/>
      <c r="CS929" s="55"/>
      <c r="CT929" s="55"/>
      <c r="CU929" s="55"/>
      <c r="CV929" s="55"/>
      <c r="CW929" s="55"/>
      <c r="CX929" s="55"/>
      <c r="CY929" s="55"/>
      <c r="CZ929" s="55"/>
      <c r="DA929" s="55"/>
      <c r="DB929" s="55"/>
      <c r="DC929" s="55"/>
      <c r="DD929" s="55"/>
      <c r="DE929" s="55"/>
      <c r="DF929" s="55"/>
      <c r="DG929" s="55"/>
      <c r="DH929" s="55"/>
      <c r="DI929" s="55"/>
      <c r="DJ929" s="55"/>
      <c r="DK929" s="55"/>
      <c r="DL929" s="55"/>
      <c r="DM929" s="55"/>
      <c r="DN929" s="55"/>
      <c r="DO929" s="55"/>
      <c r="DP929" s="55"/>
      <c r="DQ929" s="55"/>
      <c r="DR929" s="55"/>
      <c r="DS929" s="55"/>
      <c r="DT929" s="55"/>
      <c r="DU929" s="55"/>
      <c r="DV929" s="55"/>
    </row>
    <row r="930" spans="1:126" ht="8.2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5"/>
      <c r="BQ930" s="55"/>
      <c r="BR930" s="55"/>
      <c r="BS930" s="55"/>
      <c r="BT930" s="55"/>
      <c r="BU930" s="55"/>
      <c r="BV930" s="55"/>
      <c r="BW930" s="55"/>
      <c r="BX930" s="55"/>
      <c r="BY930" s="55"/>
      <c r="BZ930" s="55"/>
      <c r="CA930" s="55"/>
      <c r="CB930" s="55"/>
      <c r="CC930" s="55"/>
      <c r="CD930" s="55"/>
      <c r="CE930" s="55"/>
      <c r="CF930" s="55"/>
      <c r="CG930" s="55"/>
      <c r="CH930" s="55"/>
      <c r="CI930" s="55"/>
      <c r="CJ930" s="55"/>
      <c r="CK930" s="55"/>
      <c r="CL930" s="55"/>
      <c r="CM930" s="55"/>
      <c r="CN930" s="55"/>
      <c r="CO930" s="55"/>
      <c r="CP930" s="55"/>
      <c r="CQ930" s="55"/>
      <c r="CR930" s="55"/>
      <c r="CS930" s="55"/>
      <c r="CT930" s="55"/>
      <c r="CU930" s="55"/>
      <c r="CV930" s="55"/>
      <c r="CW930" s="55"/>
      <c r="CX930" s="55"/>
      <c r="CY930" s="55"/>
      <c r="CZ930" s="55"/>
      <c r="DA930" s="55"/>
      <c r="DB930" s="55"/>
      <c r="DC930" s="55"/>
      <c r="DD930" s="55"/>
      <c r="DE930" s="55"/>
      <c r="DF930" s="55"/>
      <c r="DG930" s="55"/>
      <c r="DH930" s="55"/>
      <c r="DI930" s="55"/>
      <c r="DJ930" s="55"/>
      <c r="DK930" s="55"/>
      <c r="DL930" s="55"/>
      <c r="DM930" s="55"/>
      <c r="DN930" s="55"/>
      <c r="DO930" s="55"/>
      <c r="DP930" s="55"/>
      <c r="DQ930" s="55"/>
      <c r="DR930" s="55"/>
      <c r="DS930" s="55"/>
      <c r="DT930" s="55"/>
      <c r="DU930" s="55"/>
      <c r="DV930" s="55"/>
    </row>
    <row r="931" spans="1:126" ht="8.2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5"/>
      <c r="BQ931" s="55"/>
      <c r="BR931" s="55"/>
      <c r="BS931" s="55"/>
      <c r="BT931" s="55"/>
      <c r="BU931" s="55"/>
      <c r="BV931" s="55"/>
      <c r="BW931" s="55"/>
      <c r="BX931" s="55"/>
      <c r="BY931" s="55"/>
      <c r="BZ931" s="55"/>
      <c r="CA931" s="55"/>
      <c r="CB931" s="55"/>
      <c r="CC931" s="55"/>
      <c r="CD931" s="55"/>
      <c r="CE931" s="55"/>
      <c r="CF931" s="55"/>
      <c r="CG931" s="55"/>
      <c r="CH931" s="55"/>
      <c r="CI931" s="55"/>
      <c r="CJ931" s="55"/>
      <c r="CK931" s="55"/>
      <c r="CL931" s="55"/>
      <c r="CM931" s="55"/>
      <c r="CN931" s="55"/>
      <c r="CO931" s="55"/>
      <c r="CP931" s="55"/>
      <c r="CQ931" s="55"/>
      <c r="CR931" s="55"/>
      <c r="CS931" s="55"/>
      <c r="CT931" s="55"/>
      <c r="CU931" s="55"/>
      <c r="CV931" s="55"/>
      <c r="CW931" s="55"/>
      <c r="CX931" s="55"/>
      <c r="CY931" s="55"/>
      <c r="CZ931" s="55"/>
      <c r="DA931" s="55"/>
      <c r="DB931" s="55"/>
      <c r="DC931" s="55"/>
      <c r="DD931" s="55"/>
      <c r="DE931" s="55"/>
      <c r="DF931" s="55"/>
      <c r="DG931" s="55"/>
      <c r="DH931" s="55"/>
      <c r="DI931" s="55"/>
      <c r="DJ931" s="55"/>
      <c r="DK931" s="55"/>
      <c r="DL931" s="55"/>
      <c r="DM931" s="55"/>
      <c r="DN931" s="55"/>
      <c r="DO931" s="55"/>
      <c r="DP931" s="55"/>
      <c r="DQ931" s="55"/>
      <c r="DR931" s="55"/>
      <c r="DS931" s="55"/>
      <c r="DT931" s="55"/>
      <c r="DU931" s="55"/>
      <c r="DV931" s="55"/>
    </row>
    <row r="932" spans="1:126" ht="8.2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  <c r="CH932" s="55"/>
      <c r="CI932" s="55"/>
      <c r="CJ932" s="55"/>
      <c r="CK932" s="55"/>
      <c r="CL932" s="55"/>
      <c r="CM932" s="55"/>
      <c r="CN932" s="55"/>
      <c r="CO932" s="55"/>
      <c r="CP932" s="55"/>
      <c r="CQ932" s="55"/>
      <c r="CR932" s="55"/>
      <c r="CS932" s="55"/>
      <c r="CT932" s="55"/>
      <c r="CU932" s="55"/>
      <c r="CV932" s="55"/>
      <c r="CW932" s="55"/>
      <c r="CX932" s="55"/>
      <c r="CY932" s="55"/>
      <c r="CZ932" s="55"/>
      <c r="DA932" s="55"/>
      <c r="DB932" s="55"/>
      <c r="DC932" s="55"/>
      <c r="DD932" s="55"/>
      <c r="DE932" s="55"/>
      <c r="DF932" s="55"/>
      <c r="DG932" s="55"/>
      <c r="DH932" s="55"/>
      <c r="DI932" s="55"/>
      <c r="DJ932" s="55"/>
      <c r="DK932" s="55"/>
      <c r="DL932" s="55"/>
      <c r="DM932" s="55"/>
      <c r="DN932" s="55"/>
      <c r="DO932" s="55"/>
      <c r="DP932" s="55"/>
      <c r="DQ932" s="55"/>
      <c r="DR932" s="55"/>
      <c r="DS932" s="55"/>
      <c r="DT932" s="55"/>
      <c r="DU932" s="55"/>
      <c r="DV932" s="55"/>
    </row>
    <row r="933" spans="1:126" ht="8.2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  <c r="BT933" s="55"/>
      <c r="BU933" s="55"/>
      <c r="BV933" s="55"/>
      <c r="BW933" s="55"/>
      <c r="BX933" s="55"/>
      <c r="BY933" s="55"/>
      <c r="BZ933" s="55"/>
      <c r="CA933" s="55"/>
      <c r="CB933" s="55"/>
      <c r="CC933" s="55"/>
      <c r="CD933" s="55"/>
      <c r="CE933" s="55"/>
      <c r="CF933" s="55"/>
      <c r="CG933" s="55"/>
      <c r="CH933" s="55"/>
      <c r="CI933" s="55"/>
      <c r="CJ933" s="55"/>
      <c r="CK933" s="55"/>
      <c r="CL933" s="55"/>
      <c r="CM933" s="55"/>
      <c r="CN933" s="55"/>
      <c r="CO933" s="55"/>
      <c r="CP933" s="55"/>
      <c r="CQ933" s="55"/>
      <c r="CR933" s="55"/>
      <c r="CS933" s="55"/>
      <c r="CT933" s="55"/>
      <c r="CU933" s="55"/>
      <c r="CV933" s="55"/>
      <c r="CW933" s="55"/>
      <c r="CX933" s="55"/>
      <c r="CY933" s="55"/>
      <c r="CZ933" s="55"/>
      <c r="DA933" s="55"/>
      <c r="DB933" s="55"/>
      <c r="DC933" s="55"/>
      <c r="DD933" s="55"/>
      <c r="DE933" s="55"/>
      <c r="DF933" s="55"/>
      <c r="DG933" s="55"/>
      <c r="DH933" s="55"/>
      <c r="DI933" s="55"/>
      <c r="DJ933" s="55"/>
      <c r="DK933" s="55"/>
      <c r="DL933" s="55"/>
      <c r="DM933" s="55"/>
      <c r="DN933" s="55"/>
      <c r="DO933" s="55"/>
      <c r="DP933" s="55"/>
      <c r="DQ933" s="55"/>
      <c r="DR933" s="55"/>
      <c r="DS933" s="55"/>
      <c r="DT933" s="55"/>
      <c r="DU933" s="55"/>
      <c r="DV933" s="55"/>
    </row>
    <row r="934" spans="1:126" ht="8.2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  <c r="BT934" s="55"/>
      <c r="BU934" s="55"/>
      <c r="BV934" s="55"/>
      <c r="BW934" s="55"/>
      <c r="BX934" s="55"/>
      <c r="BY934" s="55"/>
      <c r="BZ934" s="55"/>
      <c r="CA934" s="55"/>
      <c r="CB934" s="55"/>
      <c r="CC934" s="55"/>
      <c r="CD934" s="55"/>
      <c r="CE934" s="55"/>
      <c r="CF934" s="55"/>
      <c r="CG934" s="55"/>
      <c r="CH934" s="55"/>
      <c r="CI934" s="55"/>
      <c r="CJ934" s="55"/>
      <c r="CK934" s="55"/>
      <c r="CL934" s="55"/>
      <c r="CM934" s="55"/>
      <c r="CN934" s="55"/>
      <c r="CO934" s="55"/>
      <c r="CP934" s="55"/>
      <c r="CQ934" s="55"/>
      <c r="CR934" s="55"/>
      <c r="CS934" s="55"/>
      <c r="CT934" s="55"/>
      <c r="CU934" s="55"/>
      <c r="CV934" s="55"/>
      <c r="CW934" s="55"/>
      <c r="CX934" s="55"/>
      <c r="CY934" s="55"/>
      <c r="CZ934" s="55"/>
      <c r="DA934" s="55"/>
      <c r="DB934" s="55"/>
      <c r="DC934" s="55"/>
      <c r="DD934" s="55"/>
      <c r="DE934" s="55"/>
      <c r="DF934" s="55"/>
      <c r="DG934" s="55"/>
      <c r="DH934" s="55"/>
      <c r="DI934" s="55"/>
      <c r="DJ934" s="55"/>
      <c r="DK934" s="55"/>
      <c r="DL934" s="55"/>
      <c r="DM934" s="55"/>
      <c r="DN934" s="55"/>
      <c r="DO934" s="55"/>
      <c r="DP934" s="55"/>
      <c r="DQ934" s="55"/>
      <c r="DR934" s="55"/>
      <c r="DS934" s="55"/>
      <c r="DT934" s="55"/>
      <c r="DU934" s="55"/>
      <c r="DV934" s="55"/>
    </row>
    <row r="935" spans="1:126" ht="8.2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55"/>
      <c r="BX935" s="55"/>
      <c r="BY935" s="55"/>
      <c r="BZ935" s="55"/>
      <c r="CA935" s="55"/>
      <c r="CB935" s="55"/>
      <c r="CC935" s="55"/>
      <c r="CD935" s="55"/>
      <c r="CE935" s="55"/>
      <c r="CF935" s="55"/>
      <c r="CG935" s="55"/>
      <c r="CH935" s="55"/>
      <c r="CI935" s="55"/>
      <c r="CJ935" s="55"/>
      <c r="CK935" s="55"/>
      <c r="CL935" s="55"/>
      <c r="CM935" s="55"/>
      <c r="CN935" s="55"/>
      <c r="CO935" s="55"/>
      <c r="CP935" s="55"/>
      <c r="CQ935" s="55"/>
      <c r="CR935" s="55"/>
      <c r="CS935" s="55"/>
      <c r="CT935" s="55"/>
      <c r="CU935" s="55"/>
      <c r="CV935" s="55"/>
      <c r="CW935" s="55"/>
      <c r="CX935" s="55"/>
      <c r="CY935" s="55"/>
      <c r="CZ935" s="55"/>
      <c r="DA935" s="55"/>
      <c r="DB935" s="55"/>
      <c r="DC935" s="55"/>
      <c r="DD935" s="55"/>
      <c r="DE935" s="55"/>
      <c r="DF935" s="55"/>
      <c r="DG935" s="55"/>
      <c r="DH935" s="55"/>
      <c r="DI935" s="55"/>
      <c r="DJ935" s="55"/>
      <c r="DK935" s="55"/>
      <c r="DL935" s="55"/>
      <c r="DM935" s="55"/>
      <c r="DN935" s="55"/>
      <c r="DO935" s="55"/>
      <c r="DP935" s="55"/>
      <c r="DQ935" s="55"/>
      <c r="DR935" s="55"/>
      <c r="DS935" s="55"/>
      <c r="DT935" s="55"/>
      <c r="DU935" s="55"/>
      <c r="DV935" s="55"/>
    </row>
    <row r="936" spans="1:126" ht="8.2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  <c r="CH936" s="55"/>
      <c r="CI936" s="55"/>
      <c r="CJ936" s="55"/>
      <c r="CK936" s="55"/>
      <c r="CL936" s="55"/>
      <c r="CM936" s="55"/>
      <c r="CN936" s="55"/>
      <c r="CO936" s="55"/>
      <c r="CP936" s="55"/>
      <c r="CQ936" s="55"/>
      <c r="CR936" s="55"/>
      <c r="CS936" s="55"/>
      <c r="CT936" s="55"/>
      <c r="CU936" s="55"/>
      <c r="CV936" s="55"/>
      <c r="CW936" s="55"/>
      <c r="CX936" s="55"/>
      <c r="CY936" s="55"/>
      <c r="CZ936" s="55"/>
      <c r="DA936" s="55"/>
      <c r="DB936" s="55"/>
      <c r="DC936" s="55"/>
      <c r="DD936" s="55"/>
      <c r="DE936" s="55"/>
      <c r="DF936" s="55"/>
      <c r="DG936" s="55"/>
      <c r="DH936" s="55"/>
      <c r="DI936" s="55"/>
      <c r="DJ936" s="55"/>
      <c r="DK936" s="55"/>
      <c r="DL936" s="55"/>
      <c r="DM936" s="55"/>
      <c r="DN936" s="55"/>
      <c r="DO936" s="55"/>
      <c r="DP936" s="55"/>
      <c r="DQ936" s="55"/>
      <c r="DR936" s="55"/>
      <c r="DS936" s="55"/>
      <c r="DT936" s="55"/>
      <c r="DU936" s="55"/>
      <c r="DV936" s="55"/>
    </row>
    <row r="937" spans="1:126" ht="8.2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  <c r="CH937" s="55"/>
      <c r="CI937" s="55"/>
      <c r="CJ937" s="55"/>
      <c r="CK937" s="55"/>
      <c r="CL937" s="55"/>
      <c r="CM937" s="55"/>
      <c r="CN937" s="55"/>
      <c r="CO937" s="55"/>
      <c r="CP937" s="55"/>
      <c r="CQ937" s="55"/>
      <c r="CR937" s="55"/>
      <c r="CS937" s="55"/>
      <c r="CT937" s="55"/>
      <c r="CU937" s="55"/>
      <c r="CV937" s="55"/>
      <c r="CW937" s="55"/>
      <c r="CX937" s="55"/>
      <c r="CY937" s="55"/>
      <c r="CZ937" s="55"/>
      <c r="DA937" s="55"/>
      <c r="DB937" s="55"/>
      <c r="DC937" s="55"/>
      <c r="DD937" s="55"/>
      <c r="DE937" s="55"/>
      <c r="DF937" s="55"/>
      <c r="DG937" s="55"/>
      <c r="DH937" s="55"/>
      <c r="DI937" s="55"/>
      <c r="DJ937" s="55"/>
      <c r="DK937" s="55"/>
      <c r="DL937" s="55"/>
      <c r="DM937" s="55"/>
      <c r="DN937" s="55"/>
      <c r="DO937" s="55"/>
      <c r="DP937" s="55"/>
      <c r="DQ937" s="55"/>
      <c r="DR937" s="55"/>
      <c r="DS937" s="55"/>
      <c r="DT937" s="55"/>
      <c r="DU937" s="55"/>
      <c r="DV937" s="55"/>
    </row>
    <row r="938" spans="1:126" ht="8.2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  <c r="CH938" s="55"/>
      <c r="CI938" s="55"/>
      <c r="CJ938" s="55"/>
      <c r="CK938" s="55"/>
      <c r="CL938" s="55"/>
      <c r="CM938" s="55"/>
      <c r="CN938" s="55"/>
      <c r="CO938" s="55"/>
      <c r="CP938" s="55"/>
      <c r="CQ938" s="55"/>
      <c r="CR938" s="55"/>
      <c r="CS938" s="55"/>
      <c r="CT938" s="55"/>
      <c r="CU938" s="55"/>
      <c r="CV938" s="55"/>
      <c r="CW938" s="55"/>
      <c r="CX938" s="55"/>
      <c r="CY938" s="55"/>
      <c r="CZ938" s="55"/>
      <c r="DA938" s="55"/>
      <c r="DB938" s="55"/>
      <c r="DC938" s="55"/>
      <c r="DD938" s="55"/>
      <c r="DE938" s="55"/>
      <c r="DF938" s="55"/>
      <c r="DG938" s="55"/>
      <c r="DH938" s="55"/>
      <c r="DI938" s="55"/>
      <c r="DJ938" s="55"/>
      <c r="DK938" s="55"/>
      <c r="DL938" s="55"/>
  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  </row>
    <row r="939" spans="1:126" ht="8.2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5"/>
      <c r="BQ939" s="55"/>
      <c r="BR939" s="55"/>
      <c r="BS939" s="55"/>
      <c r="BT939" s="55"/>
      <c r="BU939" s="55"/>
      <c r="BV939" s="55"/>
      <c r="BW939" s="55"/>
      <c r="BX939" s="55"/>
      <c r="BY939" s="55"/>
      <c r="BZ939" s="55"/>
      <c r="CA939" s="55"/>
      <c r="CB939" s="55"/>
      <c r="CC939" s="55"/>
      <c r="CD939" s="55"/>
      <c r="CE939" s="55"/>
      <c r="CF939" s="55"/>
      <c r="CG939" s="55"/>
      <c r="CH939" s="55"/>
      <c r="CI939" s="55"/>
      <c r="CJ939" s="55"/>
      <c r="CK939" s="55"/>
      <c r="CL939" s="55"/>
      <c r="CM939" s="55"/>
      <c r="CN939" s="55"/>
      <c r="CO939" s="55"/>
      <c r="CP939" s="55"/>
      <c r="CQ939" s="55"/>
      <c r="CR939" s="55"/>
      <c r="CS939" s="55"/>
      <c r="CT939" s="55"/>
      <c r="CU939" s="55"/>
      <c r="CV939" s="55"/>
      <c r="CW939" s="55"/>
      <c r="CX939" s="55"/>
      <c r="CY939" s="55"/>
      <c r="CZ939" s="55"/>
      <c r="DA939" s="55"/>
      <c r="DB939" s="55"/>
      <c r="DC939" s="55"/>
      <c r="DD939" s="55"/>
      <c r="DE939" s="55"/>
      <c r="DF939" s="55"/>
      <c r="DG939" s="55"/>
      <c r="DH939" s="55"/>
      <c r="DI939" s="55"/>
      <c r="DJ939" s="55"/>
      <c r="DK939" s="55"/>
      <c r="DL939" s="55"/>
      <c r="DM939" s="55"/>
      <c r="DN939" s="55"/>
      <c r="DO939" s="55"/>
      <c r="DP939" s="55"/>
      <c r="DQ939" s="55"/>
      <c r="DR939" s="55"/>
      <c r="DS939" s="55"/>
      <c r="DT939" s="55"/>
      <c r="DU939" s="55"/>
      <c r="DV939" s="55"/>
    </row>
    <row r="940" spans="1:126" ht="8.2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  <c r="BT940" s="55"/>
      <c r="BU940" s="55"/>
      <c r="BV940" s="55"/>
      <c r="BW940" s="55"/>
      <c r="BX940" s="55"/>
      <c r="BY940" s="55"/>
      <c r="BZ940" s="55"/>
      <c r="CA940" s="55"/>
      <c r="CB940" s="55"/>
      <c r="CC940" s="55"/>
      <c r="CD940" s="55"/>
      <c r="CE940" s="55"/>
      <c r="CF940" s="55"/>
      <c r="CG940" s="55"/>
      <c r="CH940" s="55"/>
      <c r="CI940" s="55"/>
      <c r="CJ940" s="55"/>
      <c r="CK940" s="55"/>
      <c r="CL940" s="55"/>
      <c r="CM940" s="55"/>
      <c r="CN940" s="55"/>
      <c r="CO940" s="55"/>
      <c r="CP940" s="55"/>
      <c r="CQ940" s="55"/>
      <c r="CR940" s="55"/>
      <c r="CS940" s="55"/>
      <c r="CT940" s="55"/>
      <c r="CU940" s="55"/>
      <c r="CV940" s="55"/>
      <c r="CW940" s="55"/>
      <c r="CX940" s="55"/>
      <c r="CY940" s="55"/>
      <c r="CZ940" s="55"/>
      <c r="DA940" s="55"/>
      <c r="DB940" s="55"/>
      <c r="DC940" s="55"/>
      <c r="DD940" s="55"/>
      <c r="DE940" s="55"/>
      <c r="DF940" s="55"/>
      <c r="DG940" s="55"/>
      <c r="DH940" s="55"/>
      <c r="DI940" s="55"/>
      <c r="DJ940" s="55"/>
      <c r="DK940" s="55"/>
      <c r="DL940" s="55"/>
      <c r="DM940" s="55"/>
      <c r="DN940" s="55"/>
      <c r="DO940" s="55"/>
      <c r="DP940" s="55"/>
      <c r="DQ940" s="55"/>
      <c r="DR940" s="55"/>
      <c r="DS940" s="55"/>
      <c r="DT940" s="55"/>
      <c r="DU940" s="55"/>
      <c r="DV940" s="55"/>
    </row>
    <row r="941" spans="1:126" ht="8.2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5"/>
      <c r="BQ941" s="55"/>
      <c r="BR941" s="55"/>
      <c r="BS941" s="55"/>
      <c r="BT941" s="55"/>
      <c r="BU941" s="55"/>
      <c r="BV941" s="55"/>
      <c r="BW941" s="55"/>
      <c r="BX941" s="55"/>
      <c r="BY941" s="55"/>
      <c r="BZ941" s="55"/>
      <c r="CA941" s="55"/>
      <c r="CB941" s="55"/>
      <c r="CC941" s="55"/>
      <c r="CD941" s="55"/>
      <c r="CE941" s="55"/>
      <c r="CF941" s="55"/>
      <c r="CG941" s="55"/>
      <c r="CH941" s="55"/>
      <c r="CI941" s="55"/>
      <c r="CJ941" s="55"/>
      <c r="CK941" s="55"/>
      <c r="CL941" s="55"/>
      <c r="CM941" s="55"/>
      <c r="CN941" s="55"/>
      <c r="CO941" s="55"/>
      <c r="CP941" s="55"/>
      <c r="CQ941" s="55"/>
      <c r="CR941" s="55"/>
      <c r="CS941" s="55"/>
      <c r="CT941" s="55"/>
      <c r="CU941" s="55"/>
      <c r="CV941" s="55"/>
      <c r="CW941" s="55"/>
      <c r="CX941" s="55"/>
      <c r="CY941" s="55"/>
      <c r="CZ941" s="55"/>
      <c r="DA941" s="55"/>
      <c r="DB941" s="55"/>
      <c r="DC941" s="55"/>
      <c r="DD941" s="55"/>
      <c r="DE941" s="55"/>
      <c r="DF941" s="55"/>
      <c r="DG941" s="55"/>
      <c r="DH941" s="55"/>
      <c r="DI941" s="55"/>
      <c r="DJ941" s="55"/>
      <c r="DK941" s="55"/>
      <c r="DL941" s="55"/>
      <c r="DM941" s="55"/>
      <c r="DN941" s="55"/>
      <c r="DO941" s="55"/>
      <c r="DP941" s="55"/>
      <c r="DQ941" s="55"/>
      <c r="DR941" s="55"/>
      <c r="DS941" s="55"/>
      <c r="DT941" s="55"/>
      <c r="DU941" s="55"/>
      <c r="DV941" s="55"/>
    </row>
    <row r="942" spans="1:126" ht="8.2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5"/>
      <c r="BQ942" s="55"/>
      <c r="BR942" s="55"/>
      <c r="BS942" s="55"/>
      <c r="BT942" s="55"/>
      <c r="BU942" s="55"/>
      <c r="BV942" s="55"/>
      <c r="BW942" s="55"/>
      <c r="BX942" s="55"/>
      <c r="BY942" s="55"/>
      <c r="BZ942" s="55"/>
      <c r="CA942" s="55"/>
      <c r="CB942" s="55"/>
      <c r="CC942" s="55"/>
      <c r="CD942" s="55"/>
      <c r="CE942" s="55"/>
      <c r="CF942" s="55"/>
      <c r="CG942" s="55"/>
      <c r="CH942" s="55"/>
      <c r="CI942" s="55"/>
      <c r="CJ942" s="55"/>
      <c r="CK942" s="55"/>
      <c r="CL942" s="55"/>
      <c r="CM942" s="55"/>
      <c r="CN942" s="55"/>
      <c r="CO942" s="55"/>
      <c r="CP942" s="55"/>
      <c r="CQ942" s="55"/>
      <c r="CR942" s="55"/>
      <c r="CS942" s="55"/>
      <c r="CT942" s="55"/>
      <c r="CU942" s="55"/>
      <c r="CV942" s="55"/>
      <c r="CW942" s="55"/>
      <c r="CX942" s="55"/>
      <c r="CY942" s="55"/>
      <c r="CZ942" s="55"/>
      <c r="DA942" s="55"/>
      <c r="DB942" s="55"/>
      <c r="DC942" s="55"/>
      <c r="DD942" s="55"/>
      <c r="DE942" s="55"/>
      <c r="DF942" s="55"/>
      <c r="DG942" s="55"/>
      <c r="DH942" s="55"/>
      <c r="DI942" s="55"/>
      <c r="DJ942" s="55"/>
      <c r="DK942" s="55"/>
      <c r="DL942" s="55"/>
      <c r="DM942" s="55"/>
      <c r="DN942" s="55"/>
      <c r="DO942" s="55"/>
      <c r="DP942" s="55"/>
      <c r="DQ942" s="55"/>
      <c r="DR942" s="55"/>
      <c r="DS942" s="55"/>
      <c r="DT942" s="55"/>
      <c r="DU942" s="55"/>
      <c r="DV942" s="55"/>
    </row>
    <row r="943" spans="1:126" ht="8.2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5"/>
      <c r="BQ943" s="55"/>
      <c r="BR943" s="55"/>
      <c r="BS943" s="55"/>
      <c r="BT943" s="55"/>
      <c r="BU943" s="55"/>
      <c r="BV943" s="55"/>
      <c r="BW943" s="55"/>
      <c r="BX943" s="55"/>
      <c r="BY943" s="55"/>
      <c r="BZ943" s="55"/>
      <c r="CA943" s="55"/>
      <c r="CB943" s="55"/>
      <c r="CC943" s="55"/>
      <c r="CD943" s="55"/>
      <c r="CE943" s="55"/>
      <c r="CF943" s="55"/>
      <c r="CG943" s="55"/>
      <c r="CH943" s="55"/>
      <c r="CI943" s="55"/>
      <c r="CJ943" s="55"/>
      <c r="CK943" s="55"/>
      <c r="CL943" s="55"/>
      <c r="CM943" s="55"/>
      <c r="CN943" s="55"/>
      <c r="CO943" s="55"/>
      <c r="CP943" s="55"/>
      <c r="CQ943" s="55"/>
      <c r="CR943" s="55"/>
      <c r="CS943" s="55"/>
      <c r="CT943" s="55"/>
      <c r="CU943" s="55"/>
      <c r="CV943" s="55"/>
      <c r="CW943" s="55"/>
      <c r="CX943" s="55"/>
      <c r="CY943" s="55"/>
      <c r="CZ943" s="55"/>
      <c r="DA943" s="55"/>
      <c r="DB943" s="55"/>
      <c r="DC943" s="55"/>
      <c r="DD943" s="55"/>
      <c r="DE943" s="55"/>
      <c r="DF943" s="55"/>
      <c r="DG943" s="55"/>
      <c r="DH943" s="55"/>
      <c r="DI943" s="55"/>
      <c r="DJ943" s="55"/>
      <c r="DK943" s="55"/>
      <c r="DL943" s="55"/>
      <c r="DM943" s="55"/>
      <c r="DN943" s="55"/>
      <c r="DO943" s="55"/>
      <c r="DP943" s="55"/>
      <c r="DQ943" s="55"/>
      <c r="DR943" s="55"/>
      <c r="DS943" s="55"/>
      <c r="DT943" s="55"/>
      <c r="DU943" s="55"/>
      <c r="DV943" s="55"/>
    </row>
    <row r="944" spans="1:126" ht="8.2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5"/>
      <c r="BQ944" s="55"/>
      <c r="BR944" s="55"/>
      <c r="BS944" s="55"/>
      <c r="BT944" s="55"/>
      <c r="BU944" s="55"/>
      <c r="BV944" s="55"/>
      <c r="BW944" s="55"/>
      <c r="BX944" s="55"/>
      <c r="BY944" s="55"/>
      <c r="BZ944" s="55"/>
      <c r="CA944" s="55"/>
      <c r="CB944" s="55"/>
      <c r="CC944" s="55"/>
      <c r="CD944" s="55"/>
      <c r="CE944" s="55"/>
      <c r="CF944" s="55"/>
      <c r="CG944" s="55"/>
      <c r="CH944" s="55"/>
      <c r="CI944" s="55"/>
      <c r="CJ944" s="55"/>
      <c r="CK944" s="55"/>
      <c r="CL944" s="55"/>
      <c r="CM944" s="55"/>
      <c r="CN944" s="55"/>
      <c r="CO944" s="55"/>
      <c r="CP944" s="55"/>
      <c r="CQ944" s="55"/>
      <c r="CR944" s="55"/>
      <c r="CS944" s="55"/>
      <c r="CT944" s="55"/>
      <c r="CU944" s="55"/>
      <c r="CV944" s="55"/>
      <c r="CW944" s="55"/>
      <c r="CX944" s="55"/>
      <c r="CY944" s="55"/>
      <c r="CZ944" s="55"/>
      <c r="DA944" s="55"/>
      <c r="DB944" s="55"/>
      <c r="DC944" s="55"/>
      <c r="DD944" s="55"/>
      <c r="DE944" s="55"/>
      <c r="DF944" s="55"/>
      <c r="DG944" s="55"/>
      <c r="DH944" s="55"/>
      <c r="DI944" s="55"/>
      <c r="DJ944" s="55"/>
      <c r="DK944" s="55"/>
      <c r="DL944" s="55"/>
      <c r="DM944" s="55"/>
      <c r="DN944" s="55"/>
      <c r="DO944" s="55"/>
      <c r="DP944" s="55"/>
      <c r="DQ944" s="55"/>
      <c r="DR944" s="55"/>
      <c r="DS944" s="55"/>
      <c r="DT944" s="55"/>
      <c r="DU944" s="55"/>
      <c r="DV944" s="55"/>
    </row>
    <row r="945" spans="1:126" ht="8.2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5"/>
      <c r="BQ945" s="55"/>
      <c r="BR945" s="55"/>
      <c r="BS945" s="55"/>
      <c r="BT945" s="55"/>
      <c r="BU945" s="55"/>
      <c r="BV945" s="55"/>
      <c r="BW945" s="55"/>
      <c r="BX945" s="55"/>
      <c r="BY945" s="55"/>
      <c r="BZ945" s="55"/>
      <c r="CA945" s="55"/>
      <c r="CB945" s="55"/>
      <c r="CC945" s="55"/>
      <c r="CD945" s="55"/>
      <c r="CE945" s="55"/>
      <c r="CF945" s="55"/>
      <c r="CG945" s="55"/>
      <c r="CH945" s="55"/>
      <c r="CI945" s="55"/>
      <c r="CJ945" s="55"/>
      <c r="CK945" s="55"/>
      <c r="CL945" s="55"/>
      <c r="CM945" s="55"/>
      <c r="CN945" s="55"/>
      <c r="CO945" s="55"/>
      <c r="CP945" s="55"/>
      <c r="CQ945" s="55"/>
      <c r="CR945" s="55"/>
      <c r="CS945" s="55"/>
      <c r="CT945" s="55"/>
      <c r="CU945" s="55"/>
      <c r="CV945" s="55"/>
      <c r="CW945" s="55"/>
      <c r="CX945" s="55"/>
      <c r="CY945" s="55"/>
      <c r="CZ945" s="55"/>
      <c r="DA945" s="55"/>
      <c r="DB945" s="55"/>
      <c r="DC945" s="55"/>
      <c r="DD945" s="55"/>
      <c r="DE945" s="55"/>
      <c r="DF945" s="55"/>
      <c r="DG945" s="55"/>
      <c r="DH945" s="55"/>
      <c r="DI945" s="55"/>
      <c r="DJ945" s="55"/>
      <c r="DK945" s="55"/>
      <c r="DL945" s="55"/>
      <c r="DM945" s="55"/>
      <c r="DN945" s="55"/>
      <c r="DO945" s="55"/>
      <c r="DP945" s="55"/>
      <c r="DQ945" s="55"/>
      <c r="DR945" s="55"/>
      <c r="DS945" s="55"/>
      <c r="DT945" s="55"/>
      <c r="DU945" s="55"/>
      <c r="DV945" s="55"/>
    </row>
    <row r="946" spans="1:126" ht="8.2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5"/>
      <c r="BQ946" s="55"/>
      <c r="BR946" s="55"/>
      <c r="BS946" s="55"/>
      <c r="BT946" s="55"/>
      <c r="BU946" s="55"/>
      <c r="BV946" s="55"/>
      <c r="BW946" s="55"/>
      <c r="BX946" s="55"/>
      <c r="BY946" s="55"/>
      <c r="BZ946" s="55"/>
      <c r="CA946" s="55"/>
      <c r="CB946" s="55"/>
      <c r="CC946" s="55"/>
      <c r="CD946" s="55"/>
      <c r="CE946" s="55"/>
      <c r="CF946" s="55"/>
      <c r="CG946" s="55"/>
      <c r="CH946" s="55"/>
      <c r="CI946" s="55"/>
      <c r="CJ946" s="55"/>
      <c r="CK946" s="55"/>
      <c r="CL946" s="55"/>
      <c r="CM946" s="55"/>
      <c r="CN946" s="55"/>
      <c r="CO946" s="55"/>
      <c r="CP946" s="55"/>
      <c r="CQ946" s="55"/>
      <c r="CR946" s="55"/>
      <c r="CS946" s="55"/>
      <c r="CT946" s="55"/>
      <c r="CU946" s="55"/>
      <c r="CV946" s="55"/>
      <c r="CW946" s="55"/>
      <c r="CX946" s="55"/>
      <c r="CY946" s="55"/>
      <c r="CZ946" s="55"/>
      <c r="DA946" s="55"/>
      <c r="DB946" s="55"/>
      <c r="DC946" s="55"/>
      <c r="DD946" s="55"/>
      <c r="DE946" s="55"/>
      <c r="DF946" s="55"/>
      <c r="DG946" s="55"/>
      <c r="DH946" s="55"/>
      <c r="DI946" s="55"/>
      <c r="DJ946" s="55"/>
      <c r="DK946" s="55"/>
      <c r="DL946" s="55"/>
      <c r="DM946" s="55"/>
      <c r="DN946" s="55"/>
      <c r="DO946" s="55"/>
      <c r="DP946" s="55"/>
      <c r="DQ946" s="55"/>
      <c r="DR946" s="55"/>
      <c r="DS946" s="55"/>
      <c r="DT946" s="55"/>
      <c r="DU946" s="55"/>
      <c r="DV946" s="55"/>
    </row>
    <row r="947" spans="1:126" ht="8.2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5"/>
      <c r="BQ947" s="55"/>
      <c r="BR947" s="55"/>
      <c r="BS947" s="55"/>
      <c r="BT947" s="55"/>
      <c r="BU947" s="55"/>
      <c r="BV947" s="55"/>
      <c r="BW947" s="55"/>
      <c r="BX947" s="55"/>
      <c r="BY947" s="55"/>
      <c r="BZ947" s="55"/>
      <c r="CA947" s="55"/>
      <c r="CB947" s="55"/>
      <c r="CC947" s="55"/>
      <c r="CD947" s="55"/>
      <c r="CE947" s="55"/>
      <c r="CF947" s="55"/>
      <c r="CG947" s="55"/>
      <c r="CH947" s="55"/>
      <c r="CI947" s="55"/>
      <c r="CJ947" s="55"/>
      <c r="CK947" s="55"/>
      <c r="CL947" s="55"/>
      <c r="CM947" s="55"/>
      <c r="CN947" s="55"/>
      <c r="CO947" s="55"/>
      <c r="CP947" s="55"/>
      <c r="CQ947" s="55"/>
      <c r="CR947" s="55"/>
      <c r="CS947" s="55"/>
      <c r="CT947" s="55"/>
      <c r="CU947" s="55"/>
      <c r="CV947" s="55"/>
      <c r="CW947" s="55"/>
      <c r="CX947" s="55"/>
      <c r="CY947" s="55"/>
      <c r="CZ947" s="55"/>
      <c r="DA947" s="55"/>
      <c r="DB947" s="55"/>
      <c r="DC947" s="55"/>
      <c r="DD947" s="55"/>
      <c r="DE947" s="55"/>
      <c r="DF947" s="55"/>
      <c r="DG947" s="55"/>
      <c r="DH947" s="55"/>
      <c r="DI947" s="55"/>
      <c r="DJ947" s="55"/>
      <c r="DK947" s="55"/>
      <c r="DL947" s="55"/>
      <c r="DM947" s="55"/>
      <c r="DN947" s="55"/>
      <c r="DO947" s="55"/>
      <c r="DP947" s="55"/>
      <c r="DQ947" s="55"/>
      <c r="DR947" s="55"/>
      <c r="DS947" s="55"/>
      <c r="DT947" s="55"/>
      <c r="DU947" s="55"/>
      <c r="DV947" s="55"/>
    </row>
    <row r="948" spans="1:126" ht="8.2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5"/>
      <c r="BQ948" s="55"/>
      <c r="BR948" s="55"/>
      <c r="BS948" s="55"/>
      <c r="BT948" s="55"/>
      <c r="BU948" s="55"/>
      <c r="BV948" s="55"/>
      <c r="BW948" s="55"/>
      <c r="BX948" s="55"/>
      <c r="BY948" s="55"/>
      <c r="BZ948" s="55"/>
      <c r="CA948" s="55"/>
      <c r="CB948" s="55"/>
      <c r="CC948" s="55"/>
      <c r="CD948" s="55"/>
      <c r="CE948" s="55"/>
      <c r="CF948" s="55"/>
      <c r="CG948" s="55"/>
      <c r="CH948" s="55"/>
      <c r="CI948" s="55"/>
      <c r="CJ948" s="55"/>
      <c r="CK948" s="55"/>
      <c r="CL948" s="55"/>
      <c r="CM948" s="55"/>
      <c r="CN948" s="55"/>
      <c r="CO948" s="55"/>
      <c r="CP948" s="55"/>
      <c r="CQ948" s="55"/>
      <c r="CR948" s="55"/>
      <c r="CS948" s="55"/>
      <c r="CT948" s="55"/>
      <c r="CU948" s="55"/>
      <c r="CV948" s="55"/>
      <c r="CW948" s="55"/>
      <c r="CX948" s="55"/>
      <c r="CY948" s="55"/>
      <c r="CZ948" s="55"/>
      <c r="DA948" s="55"/>
      <c r="DB948" s="55"/>
      <c r="DC948" s="55"/>
      <c r="DD948" s="55"/>
      <c r="DE948" s="55"/>
      <c r="DF948" s="55"/>
      <c r="DG948" s="55"/>
      <c r="DH948" s="55"/>
      <c r="DI948" s="55"/>
      <c r="DJ948" s="55"/>
      <c r="DK948" s="55"/>
      <c r="DL948" s="55"/>
      <c r="DM948" s="55"/>
      <c r="DN948" s="55"/>
      <c r="DO948" s="55"/>
      <c r="DP948" s="55"/>
      <c r="DQ948" s="55"/>
      <c r="DR948" s="55"/>
      <c r="DS948" s="55"/>
      <c r="DT948" s="55"/>
      <c r="DU948" s="55"/>
      <c r="DV948" s="55"/>
    </row>
    <row r="949" spans="1:126" ht="8.2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5"/>
      <c r="BQ949" s="55"/>
      <c r="BR949" s="55"/>
      <c r="BS949" s="55"/>
      <c r="BT949" s="55"/>
      <c r="BU949" s="55"/>
      <c r="BV949" s="55"/>
      <c r="BW949" s="55"/>
      <c r="BX949" s="55"/>
      <c r="BY949" s="55"/>
      <c r="BZ949" s="55"/>
      <c r="CA949" s="55"/>
      <c r="CB949" s="55"/>
      <c r="CC949" s="55"/>
      <c r="CD949" s="55"/>
      <c r="CE949" s="55"/>
      <c r="CF949" s="55"/>
      <c r="CG949" s="55"/>
      <c r="CH949" s="55"/>
      <c r="CI949" s="55"/>
      <c r="CJ949" s="55"/>
      <c r="CK949" s="55"/>
      <c r="CL949" s="55"/>
      <c r="CM949" s="55"/>
      <c r="CN949" s="55"/>
      <c r="CO949" s="55"/>
      <c r="CP949" s="55"/>
      <c r="CQ949" s="55"/>
      <c r="CR949" s="55"/>
      <c r="CS949" s="55"/>
      <c r="CT949" s="55"/>
      <c r="CU949" s="55"/>
      <c r="CV949" s="55"/>
      <c r="CW949" s="55"/>
      <c r="CX949" s="55"/>
      <c r="CY949" s="55"/>
      <c r="CZ949" s="55"/>
      <c r="DA949" s="55"/>
      <c r="DB949" s="55"/>
      <c r="DC949" s="55"/>
      <c r="DD949" s="55"/>
      <c r="DE949" s="55"/>
      <c r="DF949" s="55"/>
      <c r="DG949" s="55"/>
      <c r="DH949" s="55"/>
      <c r="DI949" s="55"/>
      <c r="DJ949" s="55"/>
      <c r="DK949" s="55"/>
      <c r="DL949" s="55"/>
      <c r="DM949" s="55"/>
      <c r="DN949" s="55"/>
      <c r="DO949" s="55"/>
      <c r="DP949" s="55"/>
      <c r="DQ949" s="55"/>
      <c r="DR949" s="55"/>
      <c r="DS949" s="55"/>
      <c r="DT949" s="55"/>
      <c r="DU949" s="55"/>
      <c r="DV949" s="55"/>
    </row>
    <row r="950" spans="1:126" ht="8.2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5"/>
      <c r="BQ950" s="55"/>
      <c r="BR950" s="55"/>
      <c r="BS950" s="55"/>
      <c r="BT950" s="55"/>
      <c r="BU950" s="55"/>
      <c r="BV950" s="55"/>
      <c r="BW950" s="55"/>
      <c r="BX950" s="55"/>
      <c r="BY950" s="55"/>
      <c r="BZ950" s="55"/>
      <c r="CA950" s="55"/>
      <c r="CB950" s="55"/>
      <c r="CC950" s="55"/>
      <c r="CD950" s="55"/>
      <c r="CE950" s="55"/>
      <c r="CF950" s="55"/>
      <c r="CG950" s="55"/>
      <c r="CH950" s="55"/>
      <c r="CI950" s="55"/>
      <c r="CJ950" s="55"/>
      <c r="CK950" s="55"/>
      <c r="CL950" s="55"/>
      <c r="CM950" s="55"/>
      <c r="CN950" s="55"/>
      <c r="CO950" s="55"/>
      <c r="CP950" s="55"/>
      <c r="CQ950" s="55"/>
      <c r="CR950" s="55"/>
      <c r="CS950" s="55"/>
      <c r="CT950" s="55"/>
      <c r="CU950" s="55"/>
      <c r="CV950" s="55"/>
      <c r="CW950" s="55"/>
      <c r="CX950" s="55"/>
      <c r="CY950" s="55"/>
      <c r="CZ950" s="55"/>
      <c r="DA950" s="55"/>
      <c r="DB950" s="55"/>
      <c r="DC950" s="55"/>
      <c r="DD950" s="55"/>
      <c r="DE950" s="55"/>
      <c r="DF950" s="55"/>
      <c r="DG950" s="55"/>
      <c r="DH950" s="55"/>
      <c r="DI950" s="55"/>
      <c r="DJ950" s="55"/>
      <c r="DK950" s="55"/>
      <c r="DL950" s="55"/>
      <c r="DM950" s="55"/>
      <c r="DN950" s="55"/>
      <c r="DO950" s="55"/>
      <c r="DP950" s="55"/>
      <c r="DQ950" s="55"/>
      <c r="DR950" s="55"/>
      <c r="DS950" s="55"/>
      <c r="DT950" s="55"/>
      <c r="DU950" s="55"/>
      <c r="DV950" s="55"/>
    </row>
    <row r="951" spans="1:126" ht="8.2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5"/>
      <c r="BQ951" s="55"/>
      <c r="BR951" s="55"/>
      <c r="BS951" s="55"/>
      <c r="BT951" s="55"/>
      <c r="BU951" s="55"/>
      <c r="BV951" s="55"/>
      <c r="BW951" s="55"/>
      <c r="BX951" s="55"/>
      <c r="BY951" s="55"/>
      <c r="BZ951" s="55"/>
      <c r="CA951" s="55"/>
      <c r="CB951" s="55"/>
      <c r="CC951" s="55"/>
      <c r="CD951" s="55"/>
      <c r="CE951" s="55"/>
      <c r="CF951" s="55"/>
      <c r="CG951" s="55"/>
      <c r="CH951" s="55"/>
      <c r="CI951" s="55"/>
      <c r="CJ951" s="55"/>
      <c r="CK951" s="55"/>
      <c r="CL951" s="55"/>
      <c r="CM951" s="55"/>
      <c r="CN951" s="55"/>
      <c r="CO951" s="55"/>
      <c r="CP951" s="55"/>
      <c r="CQ951" s="55"/>
      <c r="CR951" s="55"/>
      <c r="CS951" s="55"/>
      <c r="CT951" s="55"/>
      <c r="CU951" s="55"/>
      <c r="CV951" s="55"/>
      <c r="CW951" s="55"/>
      <c r="CX951" s="55"/>
      <c r="CY951" s="55"/>
      <c r="CZ951" s="55"/>
      <c r="DA951" s="55"/>
      <c r="DB951" s="55"/>
      <c r="DC951" s="55"/>
      <c r="DD951" s="55"/>
      <c r="DE951" s="55"/>
      <c r="DF951" s="55"/>
      <c r="DG951" s="55"/>
      <c r="DH951" s="55"/>
      <c r="DI951" s="55"/>
      <c r="DJ951" s="55"/>
      <c r="DK951" s="55"/>
      <c r="DL951" s="55"/>
      <c r="DM951" s="55"/>
      <c r="DN951" s="55"/>
      <c r="DO951" s="55"/>
      <c r="DP951" s="55"/>
      <c r="DQ951" s="55"/>
      <c r="DR951" s="55"/>
      <c r="DS951" s="55"/>
      <c r="DT951" s="55"/>
      <c r="DU951" s="55"/>
      <c r="DV951" s="55"/>
    </row>
    <row r="952" spans="1:126" ht="8.2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  <c r="BT952" s="55"/>
      <c r="BU952" s="55"/>
      <c r="BV952" s="55"/>
      <c r="BW952" s="55"/>
      <c r="BX952" s="55"/>
      <c r="BY952" s="55"/>
      <c r="BZ952" s="55"/>
      <c r="CA952" s="55"/>
      <c r="CB952" s="55"/>
      <c r="CC952" s="55"/>
      <c r="CD952" s="55"/>
      <c r="CE952" s="55"/>
      <c r="CF952" s="55"/>
      <c r="CG952" s="55"/>
      <c r="CH952" s="55"/>
      <c r="CI952" s="55"/>
      <c r="CJ952" s="55"/>
      <c r="CK952" s="55"/>
      <c r="CL952" s="55"/>
      <c r="CM952" s="55"/>
      <c r="CN952" s="55"/>
      <c r="CO952" s="55"/>
      <c r="CP952" s="55"/>
      <c r="CQ952" s="55"/>
      <c r="CR952" s="55"/>
      <c r="CS952" s="55"/>
      <c r="CT952" s="55"/>
      <c r="CU952" s="55"/>
      <c r="CV952" s="55"/>
      <c r="CW952" s="55"/>
      <c r="CX952" s="55"/>
      <c r="CY952" s="55"/>
      <c r="CZ952" s="55"/>
      <c r="DA952" s="55"/>
      <c r="DB952" s="55"/>
      <c r="DC952" s="55"/>
      <c r="DD952" s="55"/>
      <c r="DE952" s="55"/>
      <c r="DF952" s="55"/>
      <c r="DG952" s="55"/>
      <c r="DH952" s="55"/>
      <c r="DI952" s="55"/>
      <c r="DJ952" s="55"/>
      <c r="DK952" s="55"/>
      <c r="DL952" s="55"/>
      <c r="DM952" s="55"/>
      <c r="DN952" s="55"/>
      <c r="DO952" s="55"/>
      <c r="DP952" s="55"/>
      <c r="DQ952" s="55"/>
      <c r="DR952" s="55"/>
      <c r="DS952" s="55"/>
      <c r="DT952" s="55"/>
      <c r="DU952" s="55"/>
      <c r="DV952" s="55"/>
    </row>
    <row r="953" spans="1:126" ht="8.2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5"/>
      <c r="BQ953" s="55"/>
      <c r="BR953" s="55"/>
      <c r="BS953" s="55"/>
      <c r="BT953" s="55"/>
      <c r="BU953" s="55"/>
      <c r="BV953" s="55"/>
      <c r="BW953" s="55"/>
      <c r="BX953" s="55"/>
      <c r="BY953" s="55"/>
      <c r="BZ953" s="55"/>
      <c r="CA953" s="55"/>
      <c r="CB953" s="55"/>
      <c r="CC953" s="55"/>
      <c r="CD953" s="55"/>
      <c r="CE953" s="55"/>
      <c r="CF953" s="55"/>
      <c r="CG953" s="55"/>
      <c r="CH953" s="55"/>
      <c r="CI953" s="55"/>
      <c r="CJ953" s="55"/>
      <c r="CK953" s="55"/>
      <c r="CL953" s="55"/>
      <c r="CM953" s="55"/>
      <c r="CN953" s="55"/>
      <c r="CO953" s="55"/>
      <c r="CP953" s="55"/>
      <c r="CQ953" s="55"/>
      <c r="CR953" s="55"/>
      <c r="CS953" s="55"/>
      <c r="CT953" s="55"/>
      <c r="CU953" s="55"/>
      <c r="CV953" s="55"/>
      <c r="CW953" s="55"/>
      <c r="CX953" s="55"/>
      <c r="CY953" s="55"/>
      <c r="CZ953" s="55"/>
      <c r="DA953" s="55"/>
      <c r="DB953" s="55"/>
      <c r="DC953" s="55"/>
      <c r="DD953" s="55"/>
      <c r="DE953" s="55"/>
      <c r="DF953" s="55"/>
      <c r="DG953" s="55"/>
      <c r="DH953" s="55"/>
      <c r="DI953" s="55"/>
      <c r="DJ953" s="55"/>
      <c r="DK953" s="55"/>
      <c r="DL953" s="55"/>
      <c r="DM953" s="55"/>
      <c r="DN953" s="55"/>
      <c r="DO953" s="55"/>
      <c r="DP953" s="55"/>
      <c r="DQ953" s="55"/>
      <c r="DR953" s="55"/>
      <c r="DS953" s="55"/>
      <c r="DT953" s="55"/>
      <c r="DU953" s="55"/>
      <c r="DV953" s="55"/>
    </row>
    <row r="954" spans="1:126" ht="8.2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  <c r="BT954" s="55"/>
      <c r="BU954" s="55"/>
      <c r="BV954" s="55"/>
      <c r="BW954" s="55"/>
      <c r="BX954" s="55"/>
      <c r="BY954" s="55"/>
      <c r="BZ954" s="55"/>
      <c r="CA954" s="55"/>
      <c r="CB954" s="55"/>
      <c r="CC954" s="55"/>
      <c r="CD954" s="55"/>
      <c r="CE954" s="55"/>
      <c r="CF954" s="55"/>
      <c r="CG954" s="55"/>
      <c r="CH954" s="55"/>
      <c r="CI954" s="55"/>
      <c r="CJ954" s="55"/>
      <c r="CK954" s="55"/>
      <c r="CL954" s="55"/>
      <c r="CM954" s="55"/>
      <c r="CN954" s="55"/>
      <c r="CO954" s="55"/>
      <c r="CP954" s="55"/>
      <c r="CQ954" s="55"/>
      <c r="CR954" s="55"/>
      <c r="CS954" s="55"/>
      <c r="CT954" s="55"/>
      <c r="CU954" s="55"/>
      <c r="CV954" s="55"/>
      <c r="CW954" s="55"/>
      <c r="CX954" s="55"/>
      <c r="CY954" s="55"/>
      <c r="CZ954" s="55"/>
      <c r="DA954" s="55"/>
      <c r="DB954" s="55"/>
      <c r="DC954" s="55"/>
      <c r="DD954" s="55"/>
      <c r="DE954" s="55"/>
      <c r="DF954" s="55"/>
      <c r="DG954" s="55"/>
      <c r="DH954" s="55"/>
      <c r="DI954" s="55"/>
      <c r="DJ954" s="55"/>
      <c r="DK954" s="55"/>
      <c r="DL954" s="55"/>
      <c r="DM954" s="55"/>
      <c r="DN954" s="55"/>
      <c r="DO954" s="55"/>
      <c r="DP954" s="55"/>
      <c r="DQ954" s="55"/>
      <c r="DR954" s="55"/>
      <c r="DS954" s="55"/>
      <c r="DT954" s="55"/>
      <c r="DU954" s="55"/>
      <c r="DV954" s="55"/>
    </row>
    <row r="955" spans="1:126" ht="8.2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5"/>
      <c r="BQ955" s="55"/>
      <c r="BR955" s="55"/>
      <c r="BS955" s="55"/>
      <c r="BT955" s="55"/>
      <c r="BU955" s="55"/>
      <c r="BV955" s="55"/>
      <c r="BW955" s="55"/>
      <c r="BX955" s="55"/>
      <c r="BY955" s="55"/>
      <c r="BZ955" s="55"/>
      <c r="CA955" s="55"/>
      <c r="CB955" s="55"/>
      <c r="CC955" s="55"/>
      <c r="CD955" s="55"/>
      <c r="CE955" s="55"/>
      <c r="CF955" s="55"/>
      <c r="CG955" s="55"/>
      <c r="CH955" s="55"/>
      <c r="CI955" s="55"/>
      <c r="CJ955" s="55"/>
      <c r="CK955" s="55"/>
      <c r="CL955" s="55"/>
      <c r="CM955" s="55"/>
      <c r="CN955" s="55"/>
      <c r="CO955" s="55"/>
      <c r="CP955" s="55"/>
      <c r="CQ955" s="55"/>
      <c r="CR955" s="55"/>
      <c r="CS955" s="55"/>
      <c r="CT955" s="55"/>
      <c r="CU955" s="55"/>
      <c r="CV955" s="55"/>
      <c r="CW955" s="55"/>
      <c r="CX955" s="55"/>
      <c r="CY955" s="55"/>
      <c r="CZ955" s="55"/>
      <c r="DA955" s="55"/>
      <c r="DB955" s="55"/>
      <c r="DC955" s="55"/>
      <c r="DD955" s="55"/>
      <c r="DE955" s="55"/>
      <c r="DF955" s="55"/>
      <c r="DG955" s="55"/>
      <c r="DH955" s="55"/>
      <c r="DI955" s="55"/>
      <c r="DJ955" s="55"/>
      <c r="DK955" s="55"/>
      <c r="DL955" s="55"/>
      <c r="DM955" s="55"/>
      <c r="DN955" s="55"/>
      <c r="DO955" s="55"/>
      <c r="DP955" s="55"/>
      <c r="DQ955" s="55"/>
      <c r="DR955" s="55"/>
      <c r="DS955" s="55"/>
      <c r="DT955" s="55"/>
      <c r="DU955" s="55"/>
      <c r="DV955" s="55"/>
    </row>
    <row r="956" spans="1:126" ht="8.2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  <c r="BT956" s="55"/>
      <c r="BU956" s="55"/>
      <c r="BV956" s="55"/>
      <c r="BW956" s="55"/>
      <c r="BX956" s="55"/>
      <c r="BY956" s="55"/>
      <c r="BZ956" s="55"/>
      <c r="CA956" s="55"/>
      <c r="CB956" s="55"/>
      <c r="CC956" s="55"/>
      <c r="CD956" s="55"/>
      <c r="CE956" s="55"/>
      <c r="CF956" s="55"/>
      <c r="CG956" s="55"/>
      <c r="CH956" s="55"/>
      <c r="CI956" s="55"/>
      <c r="CJ956" s="55"/>
      <c r="CK956" s="55"/>
      <c r="CL956" s="55"/>
      <c r="CM956" s="55"/>
      <c r="CN956" s="55"/>
      <c r="CO956" s="55"/>
      <c r="CP956" s="55"/>
      <c r="CQ956" s="55"/>
      <c r="CR956" s="55"/>
      <c r="CS956" s="55"/>
      <c r="CT956" s="55"/>
      <c r="CU956" s="55"/>
      <c r="CV956" s="55"/>
      <c r="CW956" s="55"/>
      <c r="CX956" s="55"/>
      <c r="CY956" s="55"/>
      <c r="CZ956" s="55"/>
      <c r="DA956" s="55"/>
      <c r="DB956" s="55"/>
      <c r="DC956" s="55"/>
      <c r="DD956" s="55"/>
      <c r="DE956" s="55"/>
      <c r="DF956" s="55"/>
      <c r="DG956" s="55"/>
      <c r="DH956" s="55"/>
      <c r="DI956" s="55"/>
      <c r="DJ956" s="55"/>
      <c r="DK956" s="55"/>
      <c r="DL956" s="55"/>
      <c r="DM956" s="55"/>
      <c r="DN956" s="55"/>
      <c r="DO956" s="55"/>
      <c r="DP956" s="55"/>
      <c r="DQ956" s="55"/>
      <c r="DR956" s="55"/>
      <c r="DS956" s="55"/>
      <c r="DT956" s="55"/>
      <c r="DU956" s="55"/>
      <c r="DV956" s="55"/>
    </row>
    <row r="957" spans="1:126" ht="8.2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5"/>
      <c r="BQ957" s="55"/>
      <c r="BR957" s="55"/>
      <c r="BS957" s="55"/>
      <c r="BT957" s="55"/>
      <c r="BU957" s="55"/>
      <c r="BV957" s="55"/>
      <c r="BW957" s="55"/>
      <c r="BX957" s="55"/>
      <c r="BY957" s="55"/>
      <c r="BZ957" s="55"/>
      <c r="CA957" s="55"/>
      <c r="CB957" s="55"/>
      <c r="CC957" s="55"/>
      <c r="CD957" s="55"/>
      <c r="CE957" s="55"/>
      <c r="CF957" s="55"/>
      <c r="CG957" s="55"/>
      <c r="CH957" s="55"/>
      <c r="CI957" s="55"/>
      <c r="CJ957" s="55"/>
      <c r="CK957" s="55"/>
      <c r="CL957" s="55"/>
      <c r="CM957" s="55"/>
      <c r="CN957" s="55"/>
      <c r="CO957" s="55"/>
      <c r="CP957" s="55"/>
      <c r="CQ957" s="55"/>
      <c r="CR957" s="55"/>
      <c r="CS957" s="55"/>
      <c r="CT957" s="55"/>
      <c r="CU957" s="55"/>
      <c r="CV957" s="55"/>
      <c r="CW957" s="55"/>
      <c r="CX957" s="55"/>
      <c r="CY957" s="55"/>
      <c r="CZ957" s="55"/>
      <c r="DA957" s="55"/>
      <c r="DB957" s="55"/>
      <c r="DC957" s="55"/>
      <c r="DD957" s="55"/>
      <c r="DE957" s="55"/>
      <c r="DF957" s="55"/>
      <c r="DG957" s="55"/>
      <c r="DH957" s="55"/>
      <c r="DI957" s="55"/>
      <c r="DJ957" s="55"/>
      <c r="DK957" s="55"/>
      <c r="DL957" s="55"/>
      <c r="DM957" s="55"/>
      <c r="DN957" s="55"/>
      <c r="DO957" s="55"/>
      <c r="DP957" s="55"/>
      <c r="DQ957" s="55"/>
      <c r="DR957" s="55"/>
      <c r="DS957" s="55"/>
      <c r="DT957" s="55"/>
      <c r="DU957" s="55"/>
      <c r="DV957" s="55"/>
    </row>
    <row r="958" spans="1:126" ht="8.2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5"/>
      <c r="BQ958" s="55"/>
      <c r="BR958" s="55"/>
      <c r="BS958" s="55"/>
      <c r="BT958" s="55"/>
      <c r="BU958" s="55"/>
      <c r="BV958" s="55"/>
      <c r="BW958" s="55"/>
      <c r="BX958" s="55"/>
      <c r="BY958" s="55"/>
      <c r="BZ958" s="55"/>
      <c r="CA958" s="55"/>
      <c r="CB958" s="55"/>
      <c r="CC958" s="55"/>
      <c r="CD958" s="55"/>
      <c r="CE958" s="55"/>
      <c r="CF958" s="55"/>
      <c r="CG958" s="55"/>
      <c r="CH958" s="55"/>
      <c r="CI958" s="55"/>
      <c r="CJ958" s="55"/>
      <c r="CK958" s="55"/>
      <c r="CL958" s="55"/>
      <c r="CM958" s="55"/>
      <c r="CN958" s="55"/>
      <c r="CO958" s="55"/>
      <c r="CP958" s="55"/>
      <c r="CQ958" s="55"/>
      <c r="CR958" s="55"/>
      <c r="CS958" s="55"/>
      <c r="CT958" s="55"/>
      <c r="CU958" s="55"/>
      <c r="CV958" s="55"/>
      <c r="CW958" s="55"/>
      <c r="CX958" s="55"/>
      <c r="CY958" s="55"/>
      <c r="CZ958" s="55"/>
      <c r="DA958" s="55"/>
      <c r="DB958" s="55"/>
      <c r="DC958" s="55"/>
      <c r="DD958" s="55"/>
      <c r="DE958" s="55"/>
      <c r="DF958" s="55"/>
      <c r="DG958" s="55"/>
      <c r="DH958" s="55"/>
      <c r="DI958" s="55"/>
      <c r="DJ958" s="55"/>
      <c r="DK958" s="55"/>
      <c r="DL958" s="55"/>
      <c r="DM958" s="55"/>
      <c r="DN958" s="55"/>
      <c r="DO958" s="55"/>
      <c r="DP958" s="55"/>
      <c r="DQ958" s="55"/>
      <c r="DR958" s="55"/>
      <c r="DS958" s="55"/>
      <c r="DT958" s="55"/>
      <c r="DU958" s="55"/>
      <c r="DV958" s="55"/>
    </row>
  </sheetData>
  <sheetProtection/>
  <mergeCells count="26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L6:L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&amp;L&amp;8&amp;USection 4. Health</oddHeader>
    <oddFooter>&amp;L&amp;18 13&amp;R&amp;"Arial Mon,Regular"&amp;18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K50" sqref="K50"/>
    </sheetView>
  </sheetViews>
  <sheetFormatPr defaultColWidth="9.25390625" defaultRowHeight="12.75"/>
  <cols>
    <col min="1" max="1" width="9.00390625" style="90" customWidth="1"/>
    <col min="2" max="2" width="7.875" style="90" customWidth="1"/>
    <col min="3" max="3" width="5.875" style="90" customWidth="1"/>
    <col min="4" max="4" width="5.125" style="90" customWidth="1"/>
    <col min="5" max="5" width="6.00390625" style="90" customWidth="1"/>
    <col min="6" max="6" width="5.125" style="90" customWidth="1"/>
    <col min="7" max="7" width="5.25390625" style="90" customWidth="1"/>
    <col min="8" max="8" width="5.75390625" style="90" customWidth="1"/>
    <col min="9" max="9" width="6.00390625" style="90" customWidth="1"/>
    <col min="10" max="10" width="4.375" style="90" customWidth="1"/>
    <col min="11" max="11" width="4.875" style="90" customWidth="1"/>
    <col min="12" max="12" width="5.125" style="90" customWidth="1"/>
    <col min="13" max="13" width="5.375" style="90" customWidth="1"/>
    <col min="14" max="14" width="4.25390625" style="90" customWidth="1"/>
    <col min="15" max="15" width="4.75390625" style="90" customWidth="1"/>
    <col min="16" max="17" width="4.375" style="90" customWidth="1"/>
    <col min="18" max="18" width="3.375" style="90" customWidth="1"/>
    <col min="19" max="19" width="3.875" style="90" customWidth="1"/>
    <col min="20" max="20" width="4.375" style="90" customWidth="1"/>
    <col min="21" max="21" width="4.125" style="90" customWidth="1"/>
    <col min="22" max="22" width="3.25390625" style="90" customWidth="1"/>
    <col min="23" max="23" width="4.75390625" style="90" customWidth="1"/>
    <col min="24" max="24" width="4.25390625" style="90" customWidth="1"/>
    <col min="25" max="26" width="3.875" style="90" customWidth="1"/>
    <col min="27" max="16384" width="9.25390625" style="90" customWidth="1"/>
  </cols>
  <sheetData>
    <row r="1" spans="1:25" ht="12">
      <c r="A1" s="49"/>
      <c r="B1" s="89"/>
      <c r="C1" s="89"/>
      <c r="D1" s="89"/>
      <c r="E1" s="49"/>
      <c r="F1" s="89"/>
      <c r="G1" s="49"/>
      <c r="H1" s="169" t="s">
        <v>888</v>
      </c>
      <c r="I1" s="169"/>
      <c r="J1" s="178"/>
      <c r="K1" s="178"/>
      <c r="L1" s="178"/>
      <c r="M1" s="178"/>
      <c r="N1" s="178"/>
      <c r="O1" s="178"/>
      <c r="P1" s="178"/>
      <c r="Q1" s="89"/>
      <c r="R1" s="89"/>
      <c r="S1" s="89"/>
      <c r="T1" s="89"/>
      <c r="U1" s="89"/>
      <c r="V1" s="89"/>
      <c r="W1" s="89"/>
      <c r="X1" s="89"/>
      <c r="Y1" s="89"/>
    </row>
    <row r="2" spans="1:25" ht="12">
      <c r="A2" s="49"/>
      <c r="B2" s="89" t="s">
        <v>515</v>
      </c>
      <c r="C2" s="89"/>
      <c r="D2" s="89"/>
      <c r="E2" s="49"/>
      <c r="F2" s="89"/>
      <c r="G2" s="49"/>
      <c r="H2" s="179" t="s">
        <v>889</v>
      </c>
      <c r="I2" s="171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29"/>
      <c r="U3" s="129"/>
      <c r="V3" s="129"/>
      <c r="W3" s="129"/>
      <c r="X3" s="129"/>
      <c r="Y3" s="129"/>
    </row>
    <row r="4" spans="1:26" ht="11.25" customHeight="1">
      <c r="A4" s="862" t="s">
        <v>73</v>
      </c>
      <c r="B4" s="864" t="s">
        <v>466</v>
      </c>
      <c r="C4" s="866" t="s">
        <v>299</v>
      </c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53"/>
      <c r="Z4" s="335"/>
    </row>
    <row r="5" spans="1:26" ht="75" customHeight="1">
      <c r="A5" s="863"/>
      <c r="B5" s="865"/>
      <c r="C5" s="175" t="s">
        <v>300</v>
      </c>
      <c r="D5" s="175" t="s">
        <v>301</v>
      </c>
      <c r="E5" s="175" t="s">
        <v>302</v>
      </c>
      <c r="F5" s="175" t="s">
        <v>303</v>
      </c>
      <c r="G5" s="175" t="s">
        <v>304</v>
      </c>
      <c r="H5" s="175" t="s">
        <v>305</v>
      </c>
      <c r="I5" s="175" t="s">
        <v>306</v>
      </c>
      <c r="J5" s="175" t="s">
        <v>681</v>
      </c>
      <c r="K5" s="175" t="s">
        <v>307</v>
      </c>
      <c r="L5" s="175" t="s">
        <v>450</v>
      </c>
      <c r="M5" s="175" t="s">
        <v>451</v>
      </c>
      <c r="N5" s="175" t="s">
        <v>452</v>
      </c>
      <c r="O5" s="175" t="s">
        <v>453</v>
      </c>
      <c r="P5" s="176" t="s">
        <v>454</v>
      </c>
      <c r="Q5" s="176" t="s">
        <v>643</v>
      </c>
      <c r="R5" s="175" t="s">
        <v>455</v>
      </c>
      <c r="S5" s="175" t="s">
        <v>456</v>
      </c>
      <c r="T5" s="175" t="s">
        <v>457</v>
      </c>
      <c r="U5" s="175" t="s">
        <v>644</v>
      </c>
      <c r="V5" s="175" t="s">
        <v>108</v>
      </c>
      <c r="W5" s="175" t="s">
        <v>458</v>
      </c>
      <c r="X5" s="175" t="s">
        <v>844</v>
      </c>
      <c r="Y5" s="184" t="s">
        <v>431</v>
      </c>
      <c r="Z5" s="336" t="s">
        <v>682</v>
      </c>
    </row>
    <row r="6" spans="1:25" ht="10.5">
      <c r="A6" s="129" t="s">
        <v>390</v>
      </c>
      <c r="B6" s="177">
        <v>994</v>
      </c>
      <c r="C6" s="177">
        <v>457</v>
      </c>
      <c r="D6" s="177"/>
      <c r="E6" s="177">
        <v>22</v>
      </c>
      <c r="F6" s="177">
        <v>5</v>
      </c>
      <c r="G6" s="177">
        <v>26</v>
      </c>
      <c r="H6" s="177">
        <v>42</v>
      </c>
      <c r="I6" s="177"/>
      <c r="J6" s="177"/>
      <c r="K6" s="177">
        <v>95</v>
      </c>
      <c r="L6" s="177"/>
      <c r="M6" s="177">
        <v>25</v>
      </c>
      <c r="N6" s="177">
        <v>315</v>
      </c>
      <c r="O6" s="177">
        <v>36</v>
      </c>
      <c r="P6" s="177"/>
      <c r="Q6" s="118"/>
      <c r="R6" s="177"/>
      <c r="S6" s="177"/>
      <c r="T6" s="177"/>
      <c r="U6" s="177"/>
      <c r="V6" s="177"/>
      <c r="W6" s="177"/>
      <c r="X6" s="177"/>
      <c r="Y6" s="49"/>
    </row>
    <row r="7" spans="1:25" ht="10.5">
      <c r="A7" s="129" t="s">
        <v>399</v>
      </c>
      <c r="B7" s="177">
        <v>564</v>
      </c>
      <c r="C7" s="177">
        <v>287</v>
      </c>
      <c r="D7" s="177"/>
      <c r="E7" s="177">
        <v>35</v>
      </c>
      <c r="F7" s="177">
        <v>2</v>
      </c>
      <c r="G7" s="177">
        <v>19</v>
      </c>
      <c r="H7" s="177">
        <v>38</v>
      </c>
      <c r="I7" s="177"/>
      <c r="J7" s="177"/>
      <c r="K7" s="177">
        <v>51</v>
      </c>
      <c r="L7" s="177"/>
      <c r="M7" s="177">
        <v>22</v>
      </c>
      <c r="N7" s="177">
        <v>51</v>
      </c>
      <c r="O7" s="177">
        <v>23</v>
      </c>
      <c r="P7" s="177"/>
      <c r="Q7" s="118"/>
      <c r="R7" s="177"/>
      <c r="S7" s="177"/>
      <c r="T7" s="177"/>
      <c r="U7" s="177"/>
      <c r="V7" s="177"/>
      <c r="W7" s="177"/>
      <c r="X7" s="177"/>
      <c r="Y7" s="49"/>
    </row>
    <row r="8" spans="1:25" ht="10.5">
      <c r="A8" s="129" t="s">
        <v>475</v>
      </c>
      <c r="B8" s="177">
        <v>647</v>
      </c>
      <c r="C8" s="177">
        <v>206</v>
      </c>
      <c r="D8" s="177">
        <v>75</v>
      </c>
      <c r="E8" s="177">
        <v>18</v>
      </c>
      <c r="F8" s="177">
        <v>33</v>
      </c>
      <c r="G8" s="177">
        <v>3</v>
      </c>
      <c r="H8" s="177">
        <v>17</v>
      </c>
      <c r="I8" s="177">
        <v>285</v>
      </c>
      <c r="J8" s="177">
        <v>2</v>
      </c>
      <c r="K8" s="177">
        <v>75</v>
      </c>
      <c r="L8" s="177">
        <v>40</v>
      </c>
      <c r="M8" s="177">
        <v>23</v>
      </c>
      <c r="N8" s="177">
        <v>42</v>
      </c>
      <c r="O8" s="177">
        <v>33</v>
      </c>
      <c r="P8" s="177">
        <v>17</v>
      </c>
      <c r="Q8" s="118"/>
      <c r="R8" s="177">
        <v>3</v>
      </c>
      <c r="S8" s="177">
        <v>2</v>
      </c>
      <c r="T8" s="177"/>
      <c r="U8" s="118"/>
      <c r="V8" s="177"/>
      <c r="W8" s="118"/>
      <c r="X8" s="118"/>
      <c r="Y8" s="49"/>
    </row>
    <row r="9" spans="1:26" ht="10.5">
      <c r="A9" s="129" t="s">
        <v>45</v>
      </c>
      <c r="B9" s="177">
        <v>585</v>
      </c>
      <c r="C9" s="177">
        <v>121</v>
      </c>
      <c r="D9" s="177">
        <v>79</v>
      </c>
      <c r="E9" s="177">
        <v>15</v>
      </c>
      <c r="F9" s="177">
        <v>33</v>
      </c>
      <c r="G9" s="177">
        <v>11</v>
      </c>
      <c r="H9" s="177">
        <v>13</v>
      </c>
      <c r="I9" s="177">
        <v>303</v>
      </c>
      <c r="J9" s="177">
        <v>4</v>
      </c>
      <c r="K9" s="177">
        <v>54</v>
      </c>
      <c r="L9" s="177">
        <v>15</v>
      </c>
      <c r="M9" s="177">
        <v>26</v>
      </c>
      <c r="N9" s="177">
        <v>32</v>
      </c>
      <c r="O9" s="177">
        <v>23</v>
      </c>
      <c r="P9" s="177">
        <v>23</v>
      </c>
      <c r="Q9" s="177"/>
      <c r="R9" s="177">
        <v>1</v>
      </c>
      <c r="S9" s="177"/>
      <c r="T9" s="177">
        <v>2</v>
      </c>
      <c r="U9" s="177"/>
      <c r="V9" s="177">
        <v>3</v>
      </c>
      <c r="W9" s="177"/>
      <c r="X9" s="177"/>
      <c r="Y9" s="52"/>
      <c r="Z9" s="93"/>
    </row>
    <row r="10" spans="1:26" ht="10.5">
      <c r="A10" s="129" t="s">
        <v>9</v>
      </c>
      <c r="B10" s="173">
        <v>769</v>
      </c>
      <c r="C10" s="177">
        <v>185</v>
      </c>
      <c r="D10" s="177">
        <v>9</v>
      </c>
      <c r="E10" s="177">
        <v>14</v>
      </c>
      <c r="F10" s="177">
        <v>3</v>
      </c>
      <c r="G10" s="177">
        <v>6</v>
      </c>
      <c r="H10" s="177">
        <v>3</v>
      </c>
      <c r="I10" s="177">
        <v>182</v>
      </c>
      <c r="J10" s="177"/>
      <c r="K10" s="177">
        <v>49</v>
      </c>
      <c r="L10" s="177">
        <v>10</v>
      </c>
      <c r="M10" s="177">
        <v>20</v>
      </c>
      <c r="N10" s="177">
        <v>41</v>
      </c>
      <c r="O10" s="177">
        <v>57</v>
      </c>
      <c r="P10" s="177"/>
      <c r="Q10" s="177"/>
      <c r="R10" s="177">
        <v>75</v>
      </c>
      <c r="S10" s="177">
        <v>1</v>
      </c>
      <c r="T10" s="177">
        <v>2</v>
      </c>
      <c r="U10" s="177"/>
      <c r="V10" s="177">
        <v>5</v>
      </c>
      <c r="W10" s="177">
        <v>106</v>
      </c>
      <c r="X10" s="177"/>
      <c r="Y10" s="52"/>
      <c r="Z10" s="93"/>
    </row>
    <row r="11" spans="1:26" ht="10.5">
      <c r="A11" s="129" t="s">
        <v>708</v>
      </c>
      <c r="B11" s="177">
        <v>971</v>
      </c>
      <c r="C11" s="177">
        <v>310</v>
      </c>
      <c r="D11" s="177">
        <v>67</v>
      </c>
      <c r="E11" s="177">
        <v>4</v>
      </c>
      <c r="F11" s="177">
        <v>15</v>
      </c>
      <c r="G11" s="177">
        <v>14</v>
      </c>
      <c r="H11" s="177">
        <v>9</v>
      </c>
      <c r="I11" s="177">
        <v>124</v>
      </c>
      <c r="J11" s="177">
        <v>1</v>
      </c>
      <c r="K11" s="177">
        <v>49</v>
      </c>
      <c r="L11" s="177">
        <v>31</v>
      </c>
      <c r="M11" s="177">
        <v>19</v>
      </c>
      <c r="N11" s="177">
        <v>21</v>
      </c>
      <c r="O11" s="177">
        <v>31</v>
      </c>
      <c r="P11" s="177">
        <v>105</v>
      </c>
      <c r="Q11" s="177"/>
      <c r="R11" s="177"/>
      <c r="S11" s="177">
        <v>1</v>
      </c>
      <c r="T11" s="177"/>
      <c r="U11" s="177"/>
      <c r="V11" s="177">
        <v>1</v>
      </c>
      <c r="W11" s="177">
        <v>72</v>
      </c>
      <c r="X11" s="177"/>
      <c r="Y11" s="52"/>
      <c r="Z11" s="93"/>
    </row>
    <row r="12" spans="1:26" ht="10.5">
      <c r="A12" s="52" t="s">
        <v>739</v>
      </c>
      <c r="B12" s="52">
        <v>784</v>
      </c>
      <c r="C12" s="52">
        <v>293</v>
      </c>
      <c r="D12" s="52">
        <v>26</v>
      </c>
      <c r="E12" s="52">
        <v>5</v>
      </c>
      <c r="F12" s="52">
        <v>6</v>
      </c>
      <c r="G12" s="52">
        <v>6</v>
      </c>
      <c r="H12" s="52">
        <v>18</v>
      </c>
      <c r="I12" s="52">
        <v>116</v>
      </c>
      <c r="J12" s="52"/>
      <c r="K12" s="52">
        <v>46</v>
      </c>
      <c r="L12" s="52">
        <v>5</v>
      </c>
      <c r="M12" s="52">
        <v>30</v>
      </c>
      <c r="N12" s="52">
        <v>25</v>
      </c>
      <c r="O12" s="52">
        <v>36</v>
      </c>
      <c r="P12" s="52">
        <v>69</v>
      </c>
      <c r="Q12" s="52"/>
      <c r="R12" s="52">
        <v>2</v>
      </c>
      <c r="S12" s="52"/>
      <c r="T12" s="52">
        <v>2</v>
      </c>
      <c r="U12" s="52"/>
      <c r="V12" s="52"/>
      <c r="W12" s="52">
        <v>42</v>
      </c>
      <c r="X12" s="52"/>
      <c r="Y12" s="52"/>
      <c r="Z12" s="93"/>
    </row>
    <row r="13" spans="1:25" ht="10.5">
      <c r="A13" s="52" t="s">
        <v>688</v>
      </c>
      <c r="B13" s="177">
        <v>487</v>
      </c>
      <c r="C13" s="52">
        <v>142</v>
      </c>
      <c r="D13" s="52">
        <v>10</v>
      </c>
      <c r="E13" s="52">
        <v>1</v>
      </c>
      <c r="F13" s="52">
        <v>36</v>
      </c>
      <c r="G13" s="52">
        <v>2</v>
      </c>
      <c r="H13" s="52">
        <v>8</v>
      </c>
      <c r="I13" s="52">
        <v>102</v>
      </c>
      <c r="J13" s="52"/>
      <c r="K13" s="52">
        <v>42</v>
      </c>
      <c r="L13" s="52">
        <v>7</v>
      </c>
      <c r="M13" s="52">
        <v>24</v>
      </c>
      <c r="N13" s="52">
        <v>15</v>
      </c>
      <c r="O13" s="52">
        <v>37</v>
      </c>
      <c r="P13" s="52">
        <v>41</v>
      </c>
      <c r="Q13" s="52"/>
      <c r="R13" s="52"/>
      <c r="S13" s="52"/>
      <c r="T13" s="52"/>
      <c r="U13" s="52"/>
      <c r="V13" s="52"/>
      <c r="W13" s="52"/>
      <c r="X13" s="52"/>
      <c r="Y13" s="52">
        <v>12</v>
      </c>
    </row>
    <row r="14" spans="1:25" ht="10.5">
      <c r="A14" s="297" t="s">
        <v>501</v>
      </c>
      <c r="B14" s="177">
        <v>484</v>
      </c>
      <c r="C14" s="298">
        <v>102</v>
      </c>
      <c r="D14" s="298">
        <v>1</v>
      </c>
      <c r="E14" s="173">
        <v>4</v>
      </c>
      <c r="F14" s="173">
        <v>95</v>
      </c>
      <c r="G14" s="177">
        <v>6</v>
      </c>
      <c r="H14" s="177">
        <v>4</v>
      </c>
      <c r="I14" s="177">
        <v>29</v>
      </c>
      <c r="J14" s="177"/>
      <c r="K14" s="177">
        <v>65</v>
      </c>
      <c r="L14" s="177">
        <v>7</v>
      </c>
      <c r="M14" s="177">
        <v>36</v>
      </c>
      <c r="N14" s="177">
        <v>23</v>
      </c>
      <c r="O14" s="177">
        <v>27</v>
      </c>
      <c r="P14" s="177">
        <v>74</v>
      </c>
      <c r="Q14" s="177"/>
      <c r="R14" s="177">
        <v>1</v>
      </c>
      <c r="S14" s="177"/>
      <c r="T14" s="177"/>
      <c r="U14" s="177"/>
      <c r="V14" s="177">
        <v>2</v>
      </c>
      <c r="W14" s="177"/>
      <c r="X14" s="177"/>
      <c r="Y14" s="52">
        <v>4</v>
      </c>
    </row>
    <row r="15" spans="1:26" ht="10.5">
      <c r="A15" s="297" t="s">
        <v>732</v>
      </c>
      <c r="B15" s="52">
        <v>623</v>
      </c>
      <c r="C15" s="52">
        <v>171</v>
      </c>
      <c r="D15" s="52">
        <v>6</v>
      </c>
      <c r="E15" s="52"/>
      <c r="F15" s="52">
        <v>13</v>
      </c>
      <c r="G15" s="52">
        <v>17</v>
      </c>
      <c r="H15" s="52">
        <v>4</v>
      </c>
      <c r="I15" s="52">
        <v>133</v>
      </c>
      <c r="J15" s="52"/>
      <c r="K15" s="52">
        <v>53</v>
      </c>
      <c r="L15" s="52">
        <v>65</v>
      </c>
      <c r="M15" s="52">
        <v>38</v>
      </c>
      <c r="N15" s="52">
        <v>38</v>
      </c>
      <c r="O15" s="52">
        <v>21</v>
      </c>
      <c r="P15" s="52">
        <v>51</v>
      </c>
      <c r="Q15" s="52"/>
      <c r="R15" s="52"/>
      <c r="S15" s="52"/>
      <c r="T15" s="52">
        <v>1</v>
      </c>
      <c r="U15" s="52"/>
      <c r="V15" s="52">
        <v>2</v>
      </c>
      <c r="W15" s="52"/>
      <c r="X15" s="52"/>
      <c r="Y15" s="52">
        <v>14</v>
      </c>
      <c r="Z15" s="93"/>
    </row>
    <row r="16" spans="1:25" s="93" customFormat="1" ht="10.5">
      <c r="A16" s="52" t="s">
        <v>142</v>
      </c>
      <c r="B16" s="52">
        <v>618</v>
      </c>
      <c r="C16" s="52">
        <v>176</v>
      </c>
      <c r="D16" s="52">
        <v>120</v>
      </c>
      <c r="E16" s="52">
        <v>1</v>
      </c>
      <c r="F16" s="52">
        <v>40</v>
      </c>
      <c r="G16" s="52">
        <v>3</v>
      </c>
      <c r="H16" s="52">
        <v>6</v>
      </c>
      <c r="I16" s="52">
        <v>4</v>
      </c>
      <c r="J16" s="52">
        <v>15</v>
      </c>
      <c r="K16" s="52">
        <v>71</v>
      </c>
      <c r="L16" s="52">
        <v>18</v>
      </c>
      <c r="M16" s="52">
        <v>36</v>
      </c>
      <c r="N16" s="52">
        <v>63</v>
      </c>
      <c r="O16" s="52">
        <v>16</v>
      </c>
      <c r="P16" s="52">
        <v>33</v>
      </c>
      <c r="Q16" s="52"/>
      <c r="R16" s="52">
        <v>3</v>
      </c>
      <c r="S16" s="52">
        <v>1</v>
      </c>
      <c r="T16" s="52">
        <v>9</v>
      </c>
      <c r="U16" s="52"/>
      <c r="V16" s="52"/>
      <c r="W16" s="52"/>
      <c r="X16" s="52"/>
      <c r="Y16" s="52">
        <v>4</v>
      </c>
    </row>
    <row r="17" spans="1:25" s="93" customFormat="1" ht="10.5">
      <c r="A17" s="52" t="s">
        <v>273</v>
      </c>
      <c r="B17" s="52">
        <v>939</v>
      </c>
      <c r="C17" s="52">
        <v>221</v>
      </c>
      <c r="D17" s="52">
        <v>23</v>
      </c>
      <c r="E17" s="52"/>
      <c r="F17" s="52">
        <v>74</v>
      </c>
      <c r="G17" s="52">
        <v>3</v>
      </c>
      <c r="H17" s="52">
        <v>6</v>
      </c>
      <c r="I17" s="52">
        <v>140</v>
      </c>
      <c r="J17" s="52"/>
      <c r="K17" s="52">
        <v>70</v>
      </c>
      <c r="L17" s="52">
        <v>62</v>
      </c>
      <c r="M17" s="52">
        <v>26</v>
      </c>
      <c r="N17" s="52"/>
      <c r="O17" s="52"/>
      <c r="P17" s="52">
        <v>22</v>
      </c>
      <c r="Q17" s="52"/>
      <c r="R17" s="52">
        <v>4</v>
      </c>
      <c r="S17" s="52"/>
      <c r="T17" s="52">
        <v>7</v>
      </c>
      <c r="U17" s="52"/>
      <c r="V17" s="52">
        <v>2</v>
      </c>
      <c r="W17" s="52"/>
      <c r="X17" s="52"/>
      <c r="Y17" s="52">
        <v>1</v>
      </c>
    </row>
    <row r="18" spans="1:25" s="93" customFormat="1" ht="10.5">
      <c r="A18" s="52" t="s">
        <v>285</v>
      </c>
      <c r="B18" s="52">
        <v>825</v>
      </c>
      <c r="C18" s="52">
        <v>266</v>
      </c>
      <c r="D18" s="52">
        <v>1</v>
      </c>
      <c r="E18" s="52">
        <v>1</v>
      </c>
      <c r="F18" s="52">
        <v>34</v>
      </c>
      <c r="G18" s="52">
        <v>27</v>
      </c>
      <c r="H18" s="52">
        <v>3</v>
      </c>
      <c r="I18" s="52">
        <v>56</v>
      </c>
      <c r="J18" s="52"/>
      <c r="K18" s="52">
        <v>77</v>
      </c>
      <c r="L18" s="52">
        <v>182</v>
      </c>
      <c r="M18" s="52">
        <v>17</v>
      </c>
      <c r="N18" s="52">
        <v>27</v>
      </c>
      <c r="O18" s="52">
        <v>13</v>
      </c>
      <c r="P18" s="52">
        <v>39</v>
      </c>
      <c r="Q18" s="52">
        <v>49</v>
      </c>
      <c r="R18" s="52">
        <v>2</v>
      </c>
      <c r="S18" s="52">
        <v>3</v>
      </c>
      <c r="T18" s="52">
        <v>14</v>
      </c>
      <c r="U18" s="52">
        <v>3</v>
      </c>
      <c r="V18" s="52"/>
      <c r="W18" s="52"/>
      <c r="X18" s="52"/>
      <c r="Y18" s="52">
        <v>10</v>
      </c>
    </row>
    <row r="19" spans="1:26" ht="10.5">
      <c r="A19" s="52" t="s">
        <v>792</v>
      </c>
      <c r="B19" s="52">
        <v>564</v>
      </c>
      <c r="C19" s="52">
        <v>144</v>
      </c>
      <c r="D19" s="52">
        <v>12</v>
      </c>
      <c r="E19" s="52">
        <v>1</v>
      </c>
      <c r="F19" s="52">
        <v>6</v>
      </c>
      <c r="G19" s="52">
        <v>6</v>
      </c>
      <c r="H19" s="52">
        <v>68</v>
      </c>
      <c r="I19" s="52">
        <v>33</v>
      </c>
      <c r="J19" s="52"/>
      <c r="K19" s="52">
        <v>63</v>
      </c>
      <c r="L19" s="52">
        <v>65</v>
      </c>
      <c r="M19" s="52">
        <v>29</v>
      </c>
      <c r="N19" s="52">
        <v>69</v>
      </c>
      <c r="O19" s="52">
        <v>6</v>
      </c>
      <c r="P19" s="52">
        <v>25</v>
      </c>
      <c r="Q19" s="52">
        <v>1</v>
      </c>
      <c r="R19" s="52">
        <v>1</v>
      </c>
      <c r="S19" s="52"/>
      <c r="T19" s="52">
        <v>5</v>
      </c>
      <c r="U19" s="52">
        <v>8</v>
      </c>
      <c r="V19" s="52">
        <v>4</v>
      </c>
      <c r="W19" s="52">
        <v>1</v>
      </c>
      <c r="X19" s="52"/>
      <c r="Y19" s="52">
        <v>18</v>
      </c>
      <c r="Z19" s="93"/>
    </row>
    <row r="20" spans="1:26" ht="10.5">
      <c r="A20" s="52" t="s">
        <v>839</v>
      </c>
      <c r="B20" s="52">
        <v>627</v>
      </c>
      <c r="C20" s="52">
        <v>303</v>
      </c>
      <c r="D20" s="52">
        <v>3</v>
      </c>
      <c r="E20" s="52"/>
      <c r="F20" s="52"/>
      <c r="G20" s="52">
        <v>5</v>
      </c>
      <c r="H20" s="52">
        <v>28</v>
      </c>
      <c r="I20" s="52"/>
      <c r="J20" s="52"/>
      <c r="K20" s="52">
        <v>53</v>
      </c>
      <c r="L20" s="52">
        <v>52</v>
      </c>
      <c r="M20" s="52">
        <v>27</v>
      </c>
      <c r="N20" s="52">
        <v>59</v>
      </c>
      <c r="O20" s="52">
        <v>10</v>
      </c>
      <c r="P20" s="52">
        <v>68</v>
      </c>
      <c r="Q20" s="52">
        <v>9</v>
      </c>
      <c r="R20" s="52"/>
      <c r="S20" s="52"/>
      <c r="T20" s="52">
        <v>1</v>
      </c>
      <c r="U20" s="52"/>
      <c r="V20" s="52">
        <v>12</v>
      </c>
      <c r="W20" s="52"/>
      <c r="X20" s="52"/>
      <c r="Y20" s="52"/>
      <c r="Z20" s="52">
        <v>7</v>
      </c>
    </row>
    <row r="21" spans="1:26" ht="10.5">
      <c r="A21" s="50" t="s">
        <v>854</v>
      </c>
      <c r="B21" s="50">
        <v>1076</v>
      </c>
      <c r="C21" s="50">
        <v>529</v>
      </c>
      <c r="D21" s="50">
        <v>5</v>
      </c>
      <c r="E21" s="50"/>
      <c r="F21" s="50">
        <v>32</v>
      </c>
      <c r="G21" s="50">
        <v>1</v>
      </c>
      <c r="H21" s="50">
        <v>37</v>
      </c>
      <c r="I21" s="50">
        <v>21</v>
      </c>
      <c r="J21" s="50"/>
      <c r="K21" s="50">
        <v>59</v>
      </c>
      <c r="L21" s="50">
        <v>92</v>
      </c>
      <c r="M21" s="50">
        <v>41</v>
      </c>
      <c r="N21" s="50">
        <v>113</v>
      </c>
      <c r="O21" s="50">
        <v>35</v>
      </c>
      <c r="P21" s="50">
        <v>66</v>
      </c>
      <c r="Q21" s="50">
        <v>13</v>
      </c>
      <c r="R21" s="50"/>
      <c r="S21" s="50"/>
      <c r="T21" s="50">
        <v>4</v>
      </c>
      <c r="U21" s="50"/>
      <c r="V21" s="50">
        <v>3</v>
      </c>
      <c r="W21" s="50"/>
      <c r="X21" s="50">
        <v>5</v>
      </c>
      <c r="Y21" s="50"/>
      <c r="Z21" s="95">
        <v>20</v>
      </c>
    </row>
    <row r="22" spans="1:26" ht="10.5" hidden="1">
      <c r="A22" s="52" t="s">
        <v>793</v>
      </c>
      <c r="B22" s="52">
        <v>127</v>
      </c>
      <c r="C22" s="52">
        <v>35</v>
      </c>
      <c r="D22" s="52">
        <v>5</v>
      </c>
      <c r="E22" s="52"/>
      <c r="F22" s="52">
        <v>5</v>
      </c>
      <c r="G22" s="52"/>
      <c r="H22" s="52">
        <v>48</v>
      </c>
      <c r="I22" s="52"/>
      <c r="J22" s="52"/>
      <c r="K22" s="52">
        <v>6</v>
      </c>
      <c r="L22" s="52">
        <v>4</v>
      </c>
      <c r="M22" s="52">
        <v>7</v>
      </c>
      <c r="N22" s="52"/>
      <c r="O22" s="52"/>
      <c r="P22" s="52">
        <v>10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93"/>
    </row>
    <row r="23" spans="1:26" ht="10.5" hidden="1">
      <c r="A23" s="52" t="s">
        <v>805</v>
      </c>
      <c r="B23" s="52">
        <v>151</v>
      </c>
      <c r="C23" s="52">
        <v>48</v>
      </c>
      <c r="D23" s="52">
        <v>5</v>
      </c>
      <c r="E23" s="52"/>
      <c r="F23" s="52">
        <v>5</v>
      </c>
      <c r="G23" s="52"/>
      <c r="H23" s="52">
        <v>49</v>
      </c>
      <c r="I23" s="52"/>
      <c r="J23" s="52"/>
      <c r="K23" s="52">
        <v>13</v>
      </c>
      <c r="L23" s="52">
        <v>7</v>
      </c>
      <c r="M23" s="52">
        <v>7</v>
      </c>
      <c r="N23" s="52"/>
      <c r="O23" s="52"/>
      <c r="P23" s="52">
        <v>10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93"/>
    </row>
    <row r="24" spans="1:27" ht="10.5" hidden="1">
      <c r="A24" s="52" t="s">
        <v>806</v>
      </c>
      <c r="B24" s="52">
        <v>199</v>
      </c>
      <c r="C24" s="52">
        <v>60</v>
      </c>
      <c r="D24" s="52">
        <v>6</v>
      </c>
      <c r="E24" s="52"/>
      <c r="F24" s="52">
        <v>5</v>
      </c>
      <c r="G24" s="52"/>
      <c r="H24" s="52">
        <v>49</v>
      </c>
      <c r="I24" s="52"/>
      <c r="J24" s="52"/>
      <c r="K24" s="52">
        <v>23</v>
      </c>
      <c r="L24" s="52">
        <v>22</v>
      </c>
      <c r="M24" s="52">
        <v>10</v>
      </c>
      <c r="N24" s="52"/>
      <c r="O24" s="52"/>
      <c r="P24" s="52">
        <v>13</v>
      </c>
      <c r="Q24" s="52">
        <v>1</v>
      </c>
      <c r="R24" s="52"/>
      <c r="S24" s="52"/>
      <c r="T24" s="52">
        <v>2</v>
      </c>
      <c r="U24" s="52"/>
      <c r="V24" s="52"/>
      <c r="W24" s="52"/>
      <c r="X24" s="52"/>
      <c r="Y24" s="52"/>
      <c r="Z24" s="93"/>
      <c r="AA24" s="93"/>
    </row>
    <row r="25" spans="1:26" ht="10.5" hidden="1">
      <c r="A25" s="52" t="s">
        <v>811</v>
      </c>
      <c r="B25" s="52">
        <v>297</v>
      </c>
      <c r="C25" s="52">
        <v>70</v>
      </c>
      <c r="D25" s="52">
        <v>8</v>
      </c>
      <c r="E25" s="52"/>
      <c r="F25" s="52">
        <v>5</v>
      </c>
      <c r="G25" s="52">
        <v>4</v>
      </c>
      <c r="H25" s="52">
        <v>50</v>
      </c>
      <c r="I25" s="52"/>
      <c r="J25" s="52"/>
      <c r="K25" s="52">
        <v>30</v>
      </c>
      <c r="L25" s="52">
        <v>30</v>
      </c>
      <c r="M25" s="52">
        <v>14</v>
      </c>
      <c r="N25" s="52">
        <v>49</v>
      </c>
      <c r="O25" s="52">
        <v>3</v>
      </c>
      <c r="P25" s="52">
        <v>14</v>
      </c>
      <c r="Q25" s="52">
        <v>1</v>
      </c>
      <c r="R25" s="52"/>
      <c r="S25" s="52"/>
      <c r="T25" s="52">
        <v>2</v>
      </c>
      <c r="U25" s="52"/>
      <c r="V25" s="52">
        <v>4</v>
      </c>
      <c r="W25" s="52"/>
      <c r="X25" s="52"/>
      <c r="Y25" s="52"/>
      <c r="Z25" s="93"/>
    </row>
    <row r="26" spans="1:26" ht="10.5" hidden="1">
      <c r="A26" s="52" t="s">
        <v>819</v>
      </c>
      <c r="B26" s="52">
        <v>331</v>
      </c>
      <c r="C26" s="52">
        <v>79</v>
      </c>
      <c r="D26" s="52">
        <v>10</v>
      </c>
      <c r="E26" s="52"/>
      <c r="F26" s="52">
        <v>5</v>
      </c>
      <c r="G26" s="52">
        <v>4</v>
      </c>
      <c r="H26" s="52">
        <v>53</v>
      </c>
      <c r="I26" s="52"/>
      <c r="J26" s="52"/>
      <c r="K26" s="52">
        <v>35</v>
      </c>
      <c r="L26" s="52">
        <v>33</v>
      </c>
      <c r="M26" s="52">
        <v>17</v>
      </c>
      <c r="N26" s="52">
        <v>52</v>
      </c>
      <c r="O26" s="52">
        <v>3</v>
      </c>
      <c r="P26" s="52">
        <v>15</v>
      </c>
      <c r="Q26" s="52">
        <v>1</v>
      </c>
      <c r="R26" s="52"/>
      <c r="S26" s="52"/>
      <c r="T26" s="52">
        <v>2</v>
      </c>
      <c r="U26" s="52"/>
      <c r="V26" s="52">
        <v>4</v>
      </c>
      <c r="W26" s="52"/>
      <c r="X26" s="52"/>
      <c r="Y26" s="52"/>
      <c r="Z26" s="93"/>
    </row>
    <row r="27" spans="1:26" ht="10.5" hidden="1">
      <c r="A27" s="52" t="s">
        <v>821</v>
      </c>
      <c r="B27" s="52">
        <v>367</v>
      </c>
      <c r="C27" s="52">
        <v>92</v>
      </c>
      <c r="D27" s="52">
        <v>11</v>
      </c>
      <c r="E27" s="52"/>
      <c r="F27" s="52">
        <v>5</v>
      </c>
      <c r="G27" s="52">
        <v>4</v>
      </c>
      <c r="H27" s="52">
        <v>58</v>
      </c>
      <c r="I27" s="52"/>
      <c r="J27" s="52"/>
      <c r="K27" s="52">
        <v>43</v>
      </c>
      <c r="L27" s="52">
        <v>36</v>
      </c>
      <c r="M27" s="52">
        <v>18</v>
      </c>
      <c r="N27" s="52">
        <v>55</v>
      </c>
      <c r="O27" s="52">
        <v>3</v>
      </c>
      <c r="P27" s="52">
        <v>16</v>
      </c>
      <c r="Q27" s="52">
        <v>1</v>
      </c>
      <c r="R27" s="52"/>
      <c r="S27" s="52"/>
      <c r="T27" s="52">
        <v>2</v>
      </c>
      <c r="U27" s="52"/>
      <c r="V27" s="52">
        <v>4</v>
      </c>
      <c r="W27" s="52"/>
      <c r="X27" s="52"/>
      <c r="Y27" s="52"/>
      <c r="Z27" s="93"/>
    </row>
    <row r="28" spans="1:27" ht="10.5" hidden="1">
      <c r="A28" s="52" t="s">
        <v>823</v>
      </c>
      <c r="B28" s="52">
        <v>391</v>
      </c>
      <c r="C28" s="52">
        <v>97</v>
      </c>
      <c r="D28" s="52">
        <v>11</v>
      </c>
      <c r="E28" s="52"/>
      <c r="F28" s="52">
        <v>5</v>
      </c>
      <c r="G28" s="52">
        <v>4</v>
      </c>
      <c r="H28" s="52">
        <v>60</v>
      </c>
      <c r="I28" s="52"/>
      <c r="J28" s="52"/>
      <c r="K28" s="52">
        <v>52</v>
      </c>
      <c r="L28" s="52">
        <v>37</v>
      </c>
      <c r="M28" s="52">
        <v>19</v>
      </c>
      <c r="N28" s="52">
        <v>55</v>
      </c>
      <c r="O28" s="52">
        <v>3</v>
      </c>
      <c r="P28" s="52">
        <v>19</v>
      </c>
      <c r="Q28" s="52">
        <v>1</v>
      </c>
      <c r="R28" s="52"/>
      <c r="S28" s="52"/>
      <c r="T28" s="52">
        <v>3</v>
      </c>
      <c r="U28" s="52"/>
      <c r="V28" s="52">
        <v>4</v>
      </c>
      <c r="W28" s="52"/>
      <c r="X28" s="52"/>
      <c r="Y28" s="52"/>
      <c r="Z28" s="93"/>
      <c r="AA28" s="93"/>
    </row>
    <row r="29" spans="1:25" s="93" customFormat="1" ht="10.5" hidden="1">
      <c r="A29" s="52" t="s">
        <v>824</v>
      </c>
      <c r="B29" s="52">
        <v>447</v>
      </c>
      <c r="C29" s="52">
        <v>100</v>
      </c>
      <c r="D29" s="52">
        <v>11</v>
      </c>
      <c r="E29" s="52"/>
      <c r="F29" s="52">
        <v>5</v>
      </c>
      <c r="G29" s="52">
        <v>6</v>
      </c>
      <c r="H29" s="52">
        <v>64</v>
      </c>
      <c r="I29" s="52"/>
      <c r="J29" s="52"/>
      <c r="K29" s="52">
        <v>56</v>
      </c>
      <c r="L29" s="52">
        <v>43</v>
      </c>
      <c r="M29" s="52">
        <v>23</v>
      </c>
      <c r="N29" s="52">
        <v>55</v>
      </c>
      <c r="O29" s="52">
        <v>3</v>
      </c>
      <c r="P29" s="52">
        <v>20</v>
      </c>
      <c r="Q29" s="52">
        <v>1</v>
      </c>
      <c r="R29" s="52"/>
      <c r="S29" s="52"/>
      <c r="T29" s="52">
        <v>3</v>
      </c>
      <c r="U29" s="52"/>
      <c r="V29" s="52">
        <v>4</v>
      </c>
      <c r="W29" s="52"/>
      <c r="X29" s="52"/>
      <c r="Y29" s="52"/>
    </row>
    <row r="30" spans="1:26" ht="10.5" hidden="1">
      <c r="A30" s="52" t="s">
        <v>825</v>
      </c>
      <c r="B30" s="52">
        <v>497</v>
      </c>
      <c r="C30" s="52">
        <v>113</v>
      </c>
      <c r="D30" s="52">
        <v>11</v>
      </c>
      <c r="E30" s="52"/>
      <c r="F30" s="52">
        <v>5</v>
      </c>
      <c r="G30" s="52">
        <v>6</v>
      </c>
      <c r="H30" s="52">
        <v>67</v>
      </c>
      <c r="I30" s="52"/>
      <c r="J30" s="52"/>
      <c r="K30" s="52">
        <v>58</v>
      </c>
      <c r="L30" s="52">
        <v>46</v>
      </c>
      <c r="M30" s="52">
        <v>26</v>
      </c>
      <c r="N30" s="52">
        <v>66</v>
      </c>
      <c r="O30" s="52">
        <v>5</v>
      </c>
      <c r="P30" s="52">
        <v>23</v>
      </c>
      <c r="Q30" s="52">
        <v>1</v>
      </c>
      <c r="R30" s="52"/>
      <c r="S30" s="52"/>
      <c r="T30" s="52">
        <v>5</v>
      </c>
      <c r="U30" s="52"/>
      <c r="V30" s="52">
        <v>4</v>
      </c>
      <c r="W30" s="52"/>
      <c r="X30" s="52"/>
      <c r="Y30" s="52"/>
      <c r="Z30" s="93"/>
    </row>
    <row r="31" spans="1:26" ht="10.5" hidden="1">
      <c r="A31" s="52" t="s">
        <v>826</v>
      </c>
      <c r="B31" s="52">
        <v>519</v>
      </c>
      <c r="C31" s="52">
        <v>130</v>
      </c>
      <c r="D31" s="52">
        <v>12</v>
      </c>
      <c r="E31" s="52">
        <v>1</v>
      </c>
      <c r="F31" s="52">
        <v>6</v>
      </c>
      <c r="G31" s="52">
        <v>6</v>
      </c>
      <c r="H31" s="52">
        <v>67</v>
      </c>
      <c r="I31" s="52">
        <v>33</v>
      </c>
      <c r="J31" s="52"/>
      <c r="K31" s="52">
        <v>61</v>
      </c>
      <c r="L31" s="52">
        <v>46</v>
      </c>
      <c r="M31" s="52">
        <v>26</v>
      </c>
      <c r="N31" s="52">
        <v>66</v>
      </c>
      <c r="O31" s="52">
        <v>5</v>
      </c>
      <c r="P31" s="52">
        <v>23</v>
      </c>
      <c r="Q31" s="52">
        <v>1</v>
      </c>
      <c r="R31" s="52"/>
      <c r="S31" s="52"/>
      <c r="T31" s="52">
        <v>5</v>
      </c>
      <c r="U31" s="52"/>
      <c r="V31" s="52">
        <v>4</v>
      </c>
      <c r="W31" s="52"/>
      <c r="X31" s="52"/>
      <c r="Y31" s="52"/>
      <c r="Z31" s="93"/>
    </row>
    <row r="32" spans="1:26" ht="10.5" hidden="1">
      <c r="A32" s="50" t="s">
        <v>827</v>
      </c>
      <c r="B32" s="50">
        <v>564</v>
      </c>
      <c r="C32" s="50">
        <v>144</v>
      </c>
      <c r="D32" s="50">
        <v>12</v>
      </c>
      <c r="E32" s="50">
        <v>1</v>
      </c>
      <c r="F32" s="50">
        <v>6</v>
      </c>
      <c r="G32" s="50">
        <v>6</v>
      </c>
      <c r="H32" s="50">
        <v>68</v>
      </c>
      <c r="I32" s="50">
        <v>33</v>
      </c>
      <c r="J32" s="50"/>
      <c r="K32" s="50">
        <v>63</v>
      </c>
      <c r="L32" s="50">
        <v>65</v>
      </c>
      <c r="M32" s="50">
        <v>29</v>
      </c>
      <c r="N32" s="50">
        <v>69</v>
      </c>
      <c r="O32" s="50">
        <v>6</v>
      </c>
      <c r="P32" s="50">
        <v>25</v>
      </c>
      <c r="Q32" s="50">
        <v>1</v>
      </c>
      <c r="R32" s="50">
        <v>1</v>
      </c>
      <c r="S32" s="50"/>
      <c r="T32" s="50">
        <v>5</v>
      </c>
      <c r="U32" s="50"/>
      <c r="V32" s="50">
        <v>4</v>
      </c>
      <c r="W32" s="50">
        <v>1</v>
      </c>
      <c r="X32" s="50">
        <v>33</v>
      </c>
      <c r="Y32" s="50">
        <v>18</v>
      </c>
      <c r="Z32" s="95"/>
    </row>
    <row r="33" spans="1:26" ht="10.5">
      <c r="A33" s="52" t="s">
        <v>828</v>
      </c>
      <c r="B33" s="52">
        <v>108</v>
      </c>
      <c r="C33" s="52">
        <v>89</v>
      </c>
      <c r="D33" s="52">
        <v>1</v>
      </c>
      <c r="E33" s="52"/>
      <c r="F33" s="52"/>
      <c r="G33" s="52"/>
      <c r="H33" s="52">
        <v>3</v>
      </c>
      <c r="I33" s="52"/>
      <c r="J33" s="52"/>
      <c r="K33" s="52">
        <v>4</v>
      </c>
      <c r="L33" s="52">
        <v>3</v>
      </c>
      <c r="M33" s="52">
        <v>4</v>
      </c>
      <c r="N33" s="52"/>
      <c r="O33" s="52"/>
      <c r="P33" s="52">
        <v>5</v>
      </c>
      <c r="Q33" s="52"/>
      <c r="R33" s="52"/>
      <c r="S33" s="52"/>
      <c r="T33" s="52"/>
      <c r="U33" s="52"/>
      <c r="V33" s="52"/>
      <c r="W33" s="52"/>
      <c r="X33" s="52"/>
      <c r="Y33" s="52"/>
      <c r="Z33" s="93"/>
    </row>
    <row r="34" spans="1:26" ht="10.5">
      <c r="A34" s="52" t="s">
        <v>859</v>
      </c>
      <c r="B34" s="52">
        <v>190</v>
      </c>
      <c r="C34" s="52">
        <v>121</v>
      </c>
      <c r="D34" s="52">
        <v>1</v>
      </c>
      <c r="E34" s="52"/>
      <c r="F34" s="52">
        <v>3</v>
      </c>
      <c r="G34" s="52"/>
      <c r="H34" s="52">
        <v>4</v>
      </c>
      <c r="I34" s="52">
        <v>9</v>
      </c>
      <c r="J34" s="52"/>
      <c r="K34" s="52">
        <v>8</v>
      </c>
      <c r="L34" s="52">
        <v>17</v>
      </c>
      <c r="M34" s="52">
        <v>5</v>
      </c>
      <c r="N34" s="52"/>
      <c r="O34" s="52"/>
      <c r="P34" s="52">
        <v>21</v>
      </c>
      <c r="Q34" s="52"/>
      <c r="R34" s="52"/>
      <c r="S34" s="52"/>
      <c r="T34" s="52">
        <v>1</v>
      </c>
      <c r="U34" s="52"/>
      <c r="V34" s="52"/>
      <c r="W34" s="52"/>
      <c r="X34" s="52"/>
      <c r="Y34" s="52"/>
      <c r="Z34" s="93"/>
    </row>
    <row r="35" spans="1:26" ht="10.5">
      <c r="A35" s="52" t="s">
        <v>866</v>
      </c>
      <c r="B35" s="52">
        <v>361</v>
      </c>
      <c r="C35" s="52">
        <v>200</v>
      </c>
      <c r="D35" s="52">
        <v>1</v>
      </c>
      <c r="E35" s="52"/>
      <c r="F35" s="52">
        <v>3</v>
      </c>
      <c r="G35" s="52"/>
      <c r="H35" s="52">
        <v>5</v>
      </c>
      <c r="I35" s="52">
        <v>9</v>
      </c>
      <c r="J35" s="52"/>
      <c r="K35" s="52">
        <v>15</v>
      </c>
      <c r="L35" s="52">
        <v>23</v>
      </c>
      <c r="M35" s="52">
        <v>6</v>
      </c>
      <c r="N35" s="52">
        <v>60</v>
      </c>
      <c r="O35" s="52">
        <v>13</v>
      </c>
      <c r="P35" s="52">
        <v>25</v>
      </c>
      <c r="Q35" s="52"/>
      <c r="R35" s="52"/>
      <c r="S35" s="52"/>
      <c r="T35" s="52">
        <v>1</v>
      </c>
      <c r="U35" s="52"/>
      <c r="V35" s="52"/>
      <c r="W35" s="52"/>
      <c r="X35" s="52"/>
      <c r="Y35" s="52"/>
      <c r="Z35" s="93"/>
    </row>
    <row r="36" spans="1:26" ht="10.5">
      <c r="A36" s="52" t="s">
        <v>869</v>
      </c>
      <c r="B36" s="52">
        <v>462</v>
      </c>
      <c r="C36" s="52">
        <v>252</v>
      </c>
      <c r="D36" s="52">
        <v>2</v>
      </c>
      <c r="E36" s="52"/>
      <c r="F36" s="52">
        <v>6</v>
      </c>
      <c r="G36" s="52">
        <v>1</v>
      </c>
      <c r="H36" s="52">
        <v>7</v>
      </c>
      <c r="I36" s="52">
        <v>15</v>
      </c>
      <c r="J36" s="52"/>
      <c r="K36" s="52">
        <v>30</v>
      </c>
      <c r="L36" s="52">
        <v>23</v>
      </c>
      <c r="M36" s="52">
        <v>6</v>
      </c>
      <c r="N36" s="52">
        <v>74</v>
      </c>
      <c r="O36" s="52">
        <v>18</v>
      </c>
      <c r="P36" s="52">
        <v>25</v>
      </c>
      <c r="Q36" s="52"/>
      <c r="R36" s="52"/>
      <c r="S36" s="52"/>
      <c r="T36" s="52">
        <v>1</v>
      </c>
      <c r="U36" s="52"/>
      <c r="V36" s="52"/>
      <c r="W36" s="52"/>
      <c r="X36" s="52">
        <v>2</v>
      </c>
      <c r="Y36" s="52"/>
      <c r="Z36" s="93"/>
    </row>
    <row r="37" spans="1:26" ht="10.5">
      <c r="A37" s="50" t="s">
        <v>904</v>
      </c>
      <c r="B37" s="50">
        <v>564</v>
      </c>
      <c r="C37" s="50">
        <v>300</v>
      </c>
      <c r="D37" s="50">
        <v>2</v>
      </c>
      <c r="E37" s="50"/>
      <c r="F37" s="50">
        <v>9</v>
      </c>
      <c r="G37" s="50">
        <v>1</v>
      </c>
      <c r="H37" s="50">
        <v>13</v>
      </c>
      <c r="I37" s="50">
        <v>16</v>
      </c>
      <c r="J37" s="50"/>
      <c r="K37" s="50">
        <v>33</v>
      </c>
      <c r="L37" s="50">
        <v>41</v>
      </c>
      <c r="M37" s="50">
        <v>6</v>
      </c>
      <c r="N37" s="50">
        <v>79</v>
      </c>
      <c r="O37" s="50">
        <v>18</v>
      </c>
      <c r="P37" s="50">
        <v>41</v>
      </c>
      <c r="Q37" s="50"/>
      <c r="R37" s="50"/>
      <c r="S37" s="50"/>
      <c r="T37" s="50">
        <v>1</v>
      </c>
      <c r="U37" s="50"/>
      <c r="V37" s="50"/>
      <c r="W37" s="50"/>
      <c r="X37" s="50">
        <v>3</v>
      </c>
      <c r="Y37" s="50"/>
      <c r="Z37" s="95">
        <v>1</v>
      </c>
    </row>
    <row r="38" spans="1:26" ht="10.5">
      <c r="A38" s="52" t="s">
        <v>841</v>
      </c>
      <c r="B38" s="52">
        <v>88</v>
      </c>
      <c r="C38" s="52">
        <v>44</v>
      </c>
      <c r="D38" s="52"/>
      <c r="E38" s="52"/>
      <c r="F38" s="52">
        <v>4</v>
      </c>
      <c r="G38" s="52"/>
      <c r="H38" s="52">
        <v>5</v>
      </c>
      <c r="I38" s="52"/>
      <c r="J38" s="52"/>
      <c r="K38" s="52">
        <v>8</v>
      </c>
      <c r="L38" s="52">
        <v>4</v>
      </c>
      <c r="M38" s="52">
        <v>5</v>
      </c>
      <c r="N38" s="52">
        <v>1</v>
      </c>
      <c r="O38" s="52">
        <v>6</v>
      </c>
      <c r="P38" s="52">
        <v>9</v>
      </c>
      <c r="Q38" s="52">
        <v>1</v>
      </c>
      <c r="R38" s="52"/>
      <c r="S38" s="52"/>
      <c r="T38" s="52"/>
      <c r="U38" s="52"/>
      <c r="V38" s="52"/>
      <c r="W38" s="52"/>
      <c r="X38" s="52"/>
      <c r="Y38" s="52"/>
      <c r="Z38" s="93">
        <v>1</v>
      </c>
    </row>
    <row r="39" spans="1:26" ht="10.5">
      <c r="A39" s="52" t="s">
        <v>860</v>
      </c>
      <c r="B39" s="52">
        <v>173</v>
      </c>
      <c r="C39" s="52">
        <v>86</v>
      </c>
      <c r="D39" s="52">
        <v>1</v>
      </c>
      <c r="E39" s="52">
        <v>1</v>
      </c>
      <c r="F39" s="52">
        <v>8</v>
      </c>
      <c r="G39" s="52">
        <v>1</v>
      </c>
      <c r="H39" s="52">
        <v>7</v>
      </c>
      <c r="I39" s="52">
        <v>2</v>
      </c>
      <c r="J39" s="52"/>
      <c r="K39" s="52">
        <v>9</v>
      </c>
      <c r="L39" s="52">
        <v>18</v>
      </c>
      <c r="M39" s="52">
        <v>11</v>
      </c>
      <c r="N39" s="52">
        <v>4</v>
      </c>
      <c r="O39" s="52">
        <v>6</v>
      </c>
      <c r="P39" s="52">
        <v>14</v>
      </c>
      <c r="Q39" s="52">
        <v>1</v>
      </c>
      <c r="R39" s="52"/>
      <c r="S39" s="52"/>
      <c r="T39" s="52">
        <v>3</v>
      </c>
      <c r="U39" s="52"/>
      <c r="V39" s="52"/>
      <c r="W39" s="52"/>
      <c r="X39" s="52"/>
      <c r="Y39" s="52"/>
      <c r="Z39" s="93"/>
    </row>
    <row r="40" spans="1:26" ht="10.5">
      <c r="A40" s="52" t="s">
        <v>862</v>
      </c>
      <c r="B40" s="52">
        <v>248</v>
      </c>
      <c r="C40" s="52">
        <v>116</v>
      </c>
      <c r="D40" s="52">
        <v>4</v>
      </c>
      <c r="E40" s="52">
        <v>2</v>
      </c>
      <c r="F40" s="52">
        <v>18</v>
      </c>
      <c r="G40" s="52">
        <v>1</v>
      </c>
      <c r="H40" s="52">
        <v>12</v>
      </c>
      <c r="I40" s="52">
        <v>2</v>
      </c>
      <c r="J40" s="52"/>
      <c r="K40" s="52">
        <v>14</v>
      </c>
      <c r="L40" s="52">
        <v>24</v>
      </c>
      <c r="M40" s="52">
        <v>14</v>
      </c>
      <c r="N40" s="52">
        <v>7</v>
      </c>
      <c r="O40" s="52">
        <v>7</v>
      </c>
      <c r="P40" s="52">
        <v>22</v>
      </c>
      <c r="Q40" s="52">
        <v>1</v>
      </c>
      <c r="R40" s="52"/>
      <c r="S40" s="52"/>
      <c r="T40" s="52">
        <v>3</v>
      </c>
      <c r="U40" s="52"/>
      <c r="V40" s="52"/>
      <c r="W40" s="52"/>
      <c r="X40" s="52">
        <v>1</v>
      </c>
      <c r="Y40" s="52"/>
      <c r="Z40" s="93"/>
    </row>
    <row r="41" spans="1:26" ht="10.5">
      <c r="A41" s="52" t="s">
        <v>867</v>
      </c>
      <c r="B41" s="52">
        <v>309</v>
      </c>
      <c r="C41" s="52">
        <v>139</v>
      </c>
      <c r="D41" s="52">
        <v>8</v>
      </c>
      <c r="E41" s="52">
        <v>3</v>
      </c>
      <c r="F41" s="52">
        <v>33</v>
      </c>
      <c r="G41" s="52">
        <v>1</v>
      </c>
      <c r="H41" s="52">
        <v>15</v>
      </c>
      <c r="I41" s="52">
        <v>4</v>
      </c>
      <c r="J41" s="52"/>
      <c r="K41" s="52">
        <v>23</v>
      </c>
      <c r="L41" s="52">
        <v>24</v>
      </c>
      <c r="M41" s="52">
        <v>14</v>
      </c>
      <c r="N41" s="52">
        <v>9</v>
      </c>
      <c r="O41" s="52">
        <v>8</v>
      </c>
      <c r="P41" s="52">
        <v>22</v>
      </c>
      <c r="Q41" s="52">
        <v>1</v>
      </c>
      <c r="R41" s="52"/>
      <c r="S41" s="52"/>
      <c r="T41" s="52">
        <v>3</v>
      </c>
      <c r="U41" s="52"/>
      <c r="V41" s="52"/>
      <c r="W41" s="52"/>
      <c r="X41" s="52">
        <v>2</v>
      </c>
      <c r="Y41" s="52"/>
      <c r="Z41" s="93"/>
    </row>
    <row r="42" spans="1:26" ht="10.5">
      <c r="A42" s="50" t="s">
        <v>900</v>
      </c>
      <c r="B42" s="50">
        <v>384</v>
      </c>
      <c r="C42" s="50">
        <v>158</v>
      </c>
      <c r="D42" s="50">
        <v>12</v>
      </c>
      <c r="E42" s="50">
        <v>3</v>
      </c>
      <c r="F42" s="50">
        <v>42</v>
      </c>
      <c r="G42" s="50">
        <v>2</v>
      </c>
      <c r="H42" s="50">
        <v>16</v>
      </c>
      <c r="I42" s="50">
        <v>5</v>
      </c>
      <c r="J42" s="50"/>
      <c r="K42" s="50">
        <v>34</v>
      </c>
      <c r="L42" s="50">
        <v>35</v>
      </c>
      <c r="M42" s="50">
        <v>16</v>
      </c>
      <c r="N42" s="50">
        <v>9</v>
      </c>
      <c r="O42" s="50">
        <v>8</v>
      </c>
      <c r="P42" s="50">
        <v>34</v>
      </c>
      <c r="Q42" s="50">
        <v>1</v>
      </c>
      <c r="R42" s="50"/>
      <c r="S42" s="50"/>
      <c r="T42" s="50">
        <v>4</v>
      </c>
      <c r="U42" s="50"/>
      <c r="V42" s="50"/>
      <c r="W42" s="50"/>
      <c r="X42" s="50">
        <v>2</v>
      </c>
      <c r="Y42" s="50"/>
      <c r="Z42" s="95">
        <v>2</v>
      </c>
    </row>
  </sheetData>
  <sheetProtection/>
  <mergeCells count="3">
    <mergeCell ref="A4:A5"/>
    <mergeCell ref="B4:B5"/>
    <mergeCell ref="C4:X4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&amp;R&amp;"Arial Mon,Regular"&amp;8&amp;UÁ¿ëýã 4. Ýð¿¿ë ìýíä</oddHeader>
    <oddFooter>&amp;L&amp;18 &amp;R&amp;18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SAMDAN</cp:lastModifiedBy>
  <cp:lastPrinted>2012-06-06T07:24:09Z</cp:lastPrinted>
  <dcterms:created xsi:type="dcterms:W3CDTF">1999-06-29T18:08:04Z</dcterms:created>
  <dcterms:modified xsi:type="dcterms:W3CDTF">2012-06-06T08:38:11Z</dcterms:modified>
  <cp:category/>
  <cp:version/>
  <cp:contentType/>
  <cp:contentStatus/>
</cp:coreProperties>
</file>