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1_1.bin" ContentType="application/vnd.openxmlformats-officedocument.oleObject"/>
  <Override PartName="/xl/embeddings/oleObject_2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255" firstSheet="19" activeTab="27"/>
  </bookViews>
  <sheets>
    <sheet name="main" sheetId="1" r:id="rId1"/>
    <sheet name="pop-sar" sheetId="2" r:id="rId2"/>
    <sheet name="Gross1" sheetId="3" r:id="rId3"/>
    <sheet name="major" sheetId="4" r:id="rId4"/>
    <sheet name="cons" sheetId="5" r:id="rId5"/>
    <sheet name="health" sheetId="6" r:id="rId6"/>
    <sheet name="health2" sheetId="7" r:id="rId7"/>
    <sheet name="health3" sheetId="8" r:id="rId8"/>
    <sheet name="health4" sheetId="9" r:id="rId9"/>
    <sheet name="health1" sheetId="10" state="hidden" r:id="rId10"/>
    <sheet name="AX-3" sheetId="11" r:id="rId11"/>
    <sheet name="ajliin bair" sheetId="12" r:id="rId12"/>
    <sheet name="txm" sheetId="13" r:id="rId13"/>
    <sheet name="TG-1" sheetId="14" r:id="rId14"/>
    <sheet name="TG-2" sheetId="15" r:id="rId15"/>
    <sheet name="TZ1" sheetId="16" r:id="rId16"/>
    <sheet name="TZ2" sheetId="17" r:id="rId17"/>
    <sheet name="Egleg" sheetId="18" r:id="rId18"/>
    <sheet name="MXG" sheetId="19" r:id="rId19"/>
    <sheet name="Tsag uur" sheetId="20" r:id="rId20"/>
    <sheet name="Barilga" sheetId="21" r:id="rId21"/>
    <sheet name="une" sheetId="22" r:id="rId22"/>
    <sheet name="creme1" sheetId="23" r:id="rId23"/>
    <sheet name="creme2" sheetId="24" r:id="rId24"/>
    <sheet name="HX" sheetId="25" r:id="rId25"/>
    <sheet name="HD" sheetId="26" r:id="rId26"/>
    <sheet name="Une1" sheetId="27" r:id="rId27"/>
    <sheet name="om1" sheetId="28" r:id="rId28"/>
  </sheets>
  <definedNames/>
  <calcPr fullCalcOnLoad="1"/>
</workbook>
</file>

<file path=xl/sharedStrings.xml><?xml version="1.0" encoding="utf-8"?>
<sst xmlns="http://schemas.openxmlformats.org/spreadsheetml/2006/main" count="3551" uniqueCount="1958">
  <si>
    <t>Freight turhover</t>
  </si>
  <si>
    <t xml:space="preserve"> - À÷àà ýðãýëò </t>
  </si>
  <si>
    <t>Ìàëûí ìàõ</t>
  </si>
  <si>
    <t xml:space="preserve">  3.7 felt</t>
  </si>
  <si>
    <t>3.8 ãýðèéí ì/òàâ.</t>
  </si>
  <si>
    <t>3.9 ãýðèéí ìîä</t>
  </si>
  <si>
    <t xml:space="preserve">  êîì</t>
  </si>
  <si>
    <t xml:space="preserve">  3.9 complete for n/house</t>
  </si>
  <si>
    <t xml:space="preserve"> check-up</t>
  </si>
  <si>
    <t>2000 I-XII</t>
  </si>
  <si>
    <t>1999  VI</t>
  </si>
  <si>
    <t>Revenue</t>
  </si>
  <si>
    <r>
      <t xml:space="preserve">¯¿íýýñ óðüä÷èëàí ñýðãèéëýõ ¿çëýã       </t>
    </r>
    <r>
      <rPr>
        <i/>
        <sz val="8"/>
        <rFont val="Arial Mon"/>
        <family val="2"/>
      </rPr>
      <t>Of which preventive check-up</t>
    </r>
    <r>
      <rPr>
        <sz val="8"/>
        <rFont val="Arial Mon"/>
        <family val="2"/>
      </rPr>
      <t xml:space="preserve"> </t>
    </r>
  </si>
  <si>
    <r>
      <t xml:space="preserve">Óðüä÷èëàí ñýðãèéëýõ ¿çëýãèéí ýçëýõ õóâü </t>
    </r>
    <r>
      <rPr>
        <i/>
        <sz val="8"/>
        <rFont val="Arial Mon"/>
        <family val="2"/>
      </rPr>
      <t>Percentage of preventive check-up</t>
    </r>
  </si>
  <si>
    <r>
      <t xml:space="preserve">Öàõèëãààí, äóëààí </t>
    </r>
    <r>
      <rPr>
        <i/>
        <sz val="8"/>
        <rFont val="Arial Mon"/>
        <family val="2"/>
      </rPr>
      <t>Electricity, thermal energy</t>
    </r>
  </si>
  <si>
    <t xml:space="preserve">Rearing of young, thous, heads </t>
  </si>
  <si>
    <t>Öóë áåòîí</t>
  </si>
  <si>
    <t>Ýõ ñóðâàëæ : Íèéãìèéí Ýð¿¿ë ìýíäèéí òºâèéí ìýäýýãýýð</t>
  </si>
  <si>
    <t>accumulative</t>
  </si>
  <si>
    <t xml:space="preserve"> 8. UNEMPLOYMENT</t>
  </si>
  <si>
    <t>Öýöýðëýã</t>
  </si>
  <si>
    <t>Õàéðõàí</t>
  </si>
  <si>
    <t>Áàòöýíãýë</t>
  </si>
  <si>
    <t>ªãèéíóóð</t>
  </si>
  <si>
    <t>Õàøààò</t>
  </si>
  <si>
    <t>Áóëãàí</t>
  </si>
  <si>
    <t>Öàõèð</t>
  </si>
  <si>
    <t>Òðèõî</t>
  </si>
  <si>
    <t>ìèíàç</t>
  </si>
  <si>
    <t>Olziit</t>
  </si>
  <si>
    <r>
      <t xml:space="preserve">Õàìðàãäâàë çîõèõ </t>
    </r>
    <r>
      <rPr>
        <i/>
        <sz val="8"/>
        <rFont val="Arial Mon"/>
        <family val="2"/>
      </rPr>
      <t>to be cover</t>
    </r>
  </si>
  <si>
    <r>
      <t xml:space="preserve">Õàìðàãäñàí </t>
    </r>
    <r>
      <rPr>
        <i/>
        <sz val="8"/>
        <rFont val="Arial Mon"/>
        <family val="2"/>
      </rPr>
      <t>Covered</t>
    </r>
  </si>
  <si>
    <r>
      <t xml:space="preserve">Õàìðàëòûí õóâü </t>
    </r>
    <r>
      <rPr>
        <i/>
        <sz val="8"/>
        <rFont val="Arial Mon"/>
        <family val="2"/>
      </rPr>
      <t>Percentage</t>
    </r>
  </si>
  <si>
    <t xml:space="preserve">           10. ÀÆ ¯ÉËÄÂÝÐ</t>
  </si>
  <si>
    <t xml:space="preserve">           10. INDUSTRY</t>
  </si>
  <si>
    <t xml:space="preserve">                                10.1 Àæ ¿éëäâýðèéí íèéò á¿òýýãäõ¿¿í, îíû ¿íýýð, ñàÿ.òºã</t>
  </si>
  <si>
    <t xml:space="preserve">                               10.1 Gross industrial output, at current price, mln.tog</t>
  </si>
  <si>
    <t xml:space="preserve">                                10.2 Àæ ¿éëäâýðèéí áîðëóóëñàí á¿òýýãäõ¿¿í, îíû ¿íýýð, ñàÿ.òºã</t>
  </si>
  <si>
    <t xml:space="preserve">     </t>
  </si>
  <si>
    <t>ÍÀÑ ÁÀÐÀÃÑÄÛÍ ÒÎÎ, ñóìààð, áîëîâñðîëîîð</t>
  </si>
  <si>
    <t>DEATHS, by soums and education level</t>
  </si>
  <si>
    <t xml:space="preserve">                      MAIN INDICATORS</t>
  </si>
  <si>
    <t xml:space="preserve">    3. Other products</t>
  </si>
  <si>
    <t>Õîòîíò</t>
  </si>
  <si>
    <t>Òºâøð¿¿ëýõ</t>
  </si>
  <si>
    <t>Ýðäýíýáóëãàí</t>
  </si>
  <si>
    <t>Èõòàìèð</t>
  </si>
  <si>
    <t>×óëóóò</t>
  </si>
  <si>
    <t>Òàðèàò</t>
  </si>
  <si>
    <t xml:space="preserve">  ñàðûí</t>
  </si>
  <si>
    <t>Soum</t>
  </si>
  <si>
    <t>1999 I-XII</t>
  </si>
  <si>
    <t>Õýìæèõ</t>
  </si>
  <si>
    <t>3. Òàéëàíò ñàðä àæèëä îðñîí àæèëã¿é÷¿¿ä</t>
  </si>
  <si>
    <t>Constant</t>
  </si>
  <si>
    <t>2001  I-XII</t>
  </si>
  <si>
    <t>1999 VI</t>
  </si>
  <si>
    <t>Áîéæóóëñàí òºë ìÿí,òîë</t>
  </si>
  <si>
    <r>
      <t>1999</t>
    </r>
    <r>
      <rPr>
        <i/>
        <sz val="10"/>
        <rFont val="Dutch Mon"/>
        <family val="2"/>
      </rPr>
      <t xml:space="preserve"> </t>
    </r>
    <r>
      <rPr>
        <sz val="10"/>
        <rFont val="Dutch Mon"/>
        <family val="2"/>
      </rPr>
      <t>IY</t>
    </r>
  </si>
  <si>
    <t>2000 IY</t>
  </si>
  <si>
    <t xml:space="preserve">         7.4. Subsidies for unemployment</t>
  </si>
  <si>
    <t xml:space="preserve">                  - õîðøîî</t>
  </si>
  <si>
    <t>3.16 pure water</t>
  </si>
  <si>
    <t>Öóñàí</t>
  </si>
  <si>
    <t>Áðó-</t>
  </si>
  <si>
    <t>Àìüä ìàë</t>
  </si>
  <si>
    <t>¯ð òàðèà</t>
  </si>
  <si>
    <t>Õ¿íñíèé á¿òýýãäýõ¿¿í</t>
  </si>
  <si>
    <t>Õ¿íñíèé íîãîî</t>
  </si>
  <si>
    <t>Ìàõ</t>
  </si>
  <si>
    <t>øàòàõóóí</t>
  </si>
  <si>
    <t>Òºìºð, õ¿äýð</t>
  </si>
  <si>
    <t>Í¿¿ðñ</t>
  </si>
  <si>
    <t>Ãýð àõóéí áîëîí ºðãºí õýðýãëýýíèé áàðàà</t>
  </si>
  <si>
    <t>Ìàëûí òýæýýë</t>
  </si>
  <si>
    <t>Àæèëëàã÷äûí òîî</t>
  </si>
  <si>
    <t>Çîð÷èã÷</t>
  </si>
  <si>
    <t>À</t>
  </si>
  <si>
    <t xml:space="preserve">7.2. Àæèëã¿é÷¿¿ä, ñóìäààð         </t>
  </si>
  <si>
    <t>7.2. Unemployment, by soums</t>
  </si>
  <si>
    <t xml:space="preserve">7.3Àæèëã¿é÷¿¿ä, áîëîâñðîëîîð </t>
  </si>
  <si>
    <t>7.3 Unemployment, by education levels</t>
  </si>
  <si>
    <t xml:space="preserve">    7.4. Àæèëã¿éäëèéí òýòãýìæ</t>
  </si>
  <si>
    <r>
      <t xml:space="preserve">  Íÿëõñûí íàñ áàðàëò, 1000 àìüä òºðºëòºíä        </t>
    </r>
    <r>
      <rPr>
        <i/>
        <sz val="8"/>
        <rFont val="Arial Mon"/>
        <family val="2"/>
      </rPr>
      <t>Number of infant deaths, per 1000 live births</t>
    </r>
  </si>
  <si>
    <r>
      <t xml:space="preserve">       Àìüä òºðñºí             </t>
    </r>
    <r>
      <rPr>
        <i/>
        <sz val="8"/>
        <rFont val="Arial Mon"/>
        <family val="2"/>
      </rPr>
      <t>Alive births</t>
    </r>
  </si>
  <si>
    <t>Ãýðèéí ìîäîí òàâèëãà</t>
  </si>
  <si>
    <r>
      <t xml:space="preserve">       Àìüã¿é òºðñºí              </t>
    </r>
    <r>
      <rPr>
        <i/>
        <sz val="8"/>
        <rFont val="Arial Mon"/>
        <family val="2"/>
      </rPr>
      <t>Still births</t>
    </r>
  </si>
  <si>
    <r>
      <t xml:space="preserve">   Ãýðòýý òºðñºí </t>
    </r>
    <r>
      <rPr>
        <i/>
        <sz val="8"/>
        <rFont val="Arial Mon"/>
        <family val="2"/>
      </rPr>
      <t>Births out of hospital</t>
    </r>
  </si>
  <si>
    <r>
      <t xml:space="preserve">Õóãàöàà                   </t>
    </r>
    <r>
      <rPr>
        <i/>
        <sz val="8"/>
        <rFont val="Arial Mon"/>
        <family val="2"/>
      </rPr>
      <t>Periods</t>
    </r>
  </si>
  <si>
    <t xml:space="preserve">  Felt footwear</t>
  </si>
  <si>
    <t xml:space="preserve">            16.3 Expanded immunization coverage for infants</t>
  </si>
  <si>
    <t xml:space="preserve">          16.4  Õ¿í àìûí òºðºëò, íàñ áàðàëò, ñóìààð</t>
  </si>
  <si>
    <t xml:space="preserve">          16.4  Number of births and deaths, by soum</t>
  </si>
  <si>
    <t xml:space="preserve">         16.5  Õàëäâàðò ºâ÷íººð ºâ÷ëºãñäèéí òîî</t>
  </si>
  <si>
    <t xml:space="preserve">          16.5 Number of infectious disease cases</t>
  </si>
  <si>
    <t xml:space="preserve">                                  12.1. ÒÝÝÂÝÐ ÕÎËÁÎÎÍÛ ÑÀËÁÀÐ</t>
  </si>
  <si>
    <t xml:space="preserve">                - institutions abolished</t>
  </si>
  <si>
    <t>pair</t>
  </si>
  <si>
    <t>complete</t>
  </si>
  <si>
    <t xml:space="preserve">                  - partnerships and companies</t>
  </si>
  <si>
    <t xml:space="preserve">                                                                                             ÄÀÐÃÀ                                                                                 Ö. ÑÀÌÄÀÍ</t>
  </si>
  <si>
    <t xml:space="preserve"> 1. Unemployed people at the end of the previous month</t>
  </si>
  <si>
    <t>2. Òàéëàíò ñàðä íýìýãäñýí àæèëã¿é÷¿¿ä - á¿ãä</t>
  </si>
  <si>
    <t xml:space="preserve"> 2. Increase of unemployment at the particular month</t>
  </si>
  <si>
    <t>3. ¯¿íýýñ: îðîí òîîíû öîìõîòãîëîîð</t>
  </si>
  <si>
    <t xml:space="preserve"> Of which: by the reduction of the vacancies on the staff</t>
  </si>
  <si>
    <t xml:space="preserve">            Õóâèéí æèæèã àæ àõóéí íýãæ¿¿ä, ¿éëäâýðëýã÷äèéí á¿òýýãäõ¿¿í ¿éëäâýðëýëò</t>
  </si>
  <si>
    <t xml:space="preserve"> Íàñ áàðàëò Number of deaths</t>
  </si>
  <si>
    <t>Local budjet expenditure, mln, tog</t>
  </si>
  <si>
    <t>3. Áóñàä á¿òýýãäõ¿¿í</t>
  </si>
  <si>
    <r>
      <t xml:space="preserve">Õóãàöàà </t>
    </r>
    <r>
      <rPr>
        <i/>
        <sz val="8"/>
        <rFont val="Arial Mon"/>
        <family val="2"/>
      </rPr>
      <t>Periods</t>
    </r>
  </si>
  <si>
    <t xml:space="preserve">             - áàéãóóëëàãà òàòàí áóóãäñàí</t>
  </si>
  <si>
    <t xml:space="preserve">             - ººð ãàçðààñ øèëæèæ èðñýí</t>
  </si>
  <si>
    <t>Door</t>
  </si>
  <si>
    <r>
      <t xml:space="preserve">     - òóñãàé äóíä </t>
    </r>
    <r>
      <rPr>
        <i/>
        <sz val="7"/>
        <rFont val="Arial Mon"/>
        <family val="2"/>
      </rPr>
      <t>specialized secondary</t>
    </r>
  </si>
  <si>
    <r>
      <t xml:space="preserve">     - á¿ðýí äóíä </t>
    </r>
    <r>
      <rPr>
        <i/>
        <sz val="7"/>
        <rFont val="Arial Mon"/>
        <family val="2"/>
      </rPr>
      <t>secondary I</t>
    </r>
  </si>
  <si>
    <r>
      <t xml:space="preserve">     - á¿ðýí áóñ äóíä </t>
    </r>
    <r>
      <rPr>
        <i/>
        <sz val="7"/>
        <rFont val="Arial Mon"/>
        <family val="2"/>
      </rPr>
      <t>secondary II</t>
    </r>
  </si>
  <si>
    <r>
      <t xml:space="preserve">     - áàãà </t>
    </r>
    <r>
      <rPr>
        <i/>
        <sz val="7"/>
        <rFont val="Arial Mon"/>
        <family val="2"/>
      </rPr>
      <t xml:space="preserve"> primary</t>
    </r>
  </si>
  <si>
    <t>Bacterial</t>
  </si>
  <si>
    <t>Chicken</t>
  </si>
  <si>
    <t>Salmo-</t>
  </si>
  <si>
    <t>Dysen-</t>
  </si>
  <si>
    <t>ë¸ç</t>
  </si>
  <si>
    <t>Ñàõóó</t>
  </si>
  <si>
    <t xml:space="preserve">   Æèëèéí ýõíýýñ</t>
  </si>
  <si>
    <t>Á¿ãä / Total</t>
  </si>
  <si>
    <t>Á¿ãä</t>
  </si>
  <si>
    <t>¯¿íýýñ: ýìýãòýé</t>
  </si>
  <si>
    <t>Total</t>
  </si>
  <si>
    <t>les</t>
  </si>
  <si>
    <t>6. ÍßËÕÀÑÛÍ ÍÀÑ ÁÀÐÀËÒ,ñóìààð</t>
  </si>
  <si>
    <t xml:space="preserve"> NUMBER OF DEATHS,by sums</t>
  </si>
  <si>
    <t xml:space="preserve">    INFANT DEATHS,by sums</t>
  </si>
  <si>
    <t>Triho-</t>
  </si>
  <si>
    <t>minasis</t>
  </si>
  <si>
    <t xml:space="preserve">  Food and beverage</t>
  </si>
  <si>
    <t>Áàðèëãà óãñðàëò, èõ çàñâàðûí àæèë, îíû ¿íýýð, ñàÿ.òºã</t>
  </si>
  <si>
    <t>Construction and capital repair, at current price</t>
  </si>
  <si>
    <t xml:space="preserve">                                                                ÑÒÀÒÈÑÒÈÊÈÉÍ ÕÝËÒÑÈÉÍ </t>
  </si>
  <si>
    <t xml:space="preserve">                                                                  CHIEF,         </t>
  </si>
  <si>
    <t xml:space="preserve">                                                                   STATISTICAL SECTION OF ARHANGAI                               TS. SAMDAN</t>
  </si>
  <si>
    <t>Ä¿í</t>
  </si>
  <si>
    <t>Íÿðàéí ¿æèë</t>
  </si>
  <si>
    <t>¯ðãýëæëýë   Continuation</t>
  </si>
  <si>
    <t>Ýáó*</t>
  </si>
  <si>
    <t>Ebu*</t>
  </si>
  <si>
    <t>ªñºëò, áóóðàëò</t>
  </si>
  <si>
    <t xml:space="preserve">             - öàëèí áàãàòàéãààñ</t>
  </si>
  <si>
    <t xml:space="preserve">                - less salary and wages</t>
  </si>
  <si>
    <t xml:space="preserve">             - áóñàä</t>
  </si>
  <si>
    <t>1999 XII</t>
  </si>
  <si>
    <t>2000 VI</t>
  </si>
  <si>
    <t>Àæ ¿éëäâýðèéí íèéò á¿òýýãäõ¿¿í, îíû ¿íýýð, ñàÿ.òºã</t>
  </si>
  <si>
    <t xml:space="preserve"> Gross industrial output, at current price, mln.tog</t>
  </si>
  <si>
    <t>Àæ ¿éëäâýðèéí íèéò á¿òýýãäõ¿¿í, çýðýãö¿¿ëýõ ¿íýýð, ñàÿ.òºã</t>
  </si>
  <si>
    <t xml:space="preserve">  2.3 metal constrictions</t>
  </si>
  <si>
    <t xml:space="preserve">  2.4 constructions</t>
  </si>
  <si>
    <t xml:space="preserve">  3.8 wooden furniture</t>
  </si>
  <si>
    <r>
      <t xml:space="preserve">  Ã¿éöýòãýë / </t>
    </r>
    <r>
      <rPr>
        <i/>
        <sz val="8"/>
        <rFont val="Arial Mon"/>
        <family val="2"/>
      </rPr>
      <t>Åxecution</t>
    </r>
  </si>
  <si>
    <t xml:space="preserve">Çîð÷èã÷èä </t>
  </si>
  <si>
    <t>Carried passengers</t>
  </si>
  <si>
    <t xml:space="preserve">Òýýñýí à÷àà </t>
  </si>
  <si>
    <t xml:space="preserve">Îðëîãî </t>
  </si>
  <si>
    <t>¯¿íýýñ: õóâèàðàà õºäºëìºð ýðõëýã÷äèéí</t>
  </si>
  <si>
    <t>Out of which: self employed persons</t>
  </si>
  <si>
    <t>Freight turnover</t>
  </si>
  <si>
    <t xml:space="preserve">Of which: income from individuals </t>
  </si>
  <si>
    <t>Post boxes</t>
  </si>
  <si>
    <t>3.4 ñàâõèí ãóòàë</t>
  </si>
  <si>
    <t xml:space="preserve"> õîñ</t>
  </si>
  <si>
    <t>3.5 ìîíãîë ãóòàë</t>
  </si>
  <si>
    <t xml:space="preserve">  3.5 national boots</t>
  </si>
  <si>
    <t>3.6 ýñãèé ãóòàë</t>
  </si>
  <si>
    <t xml:space="preserve">  3.6 felt boots</t>
  </si>
  <si>
    <t>Òîì ìàëûí ç¿é áóñ õîðîãäîë ìÿí,òîë</t>
  </si>
  <si>
    <t>Losses of adult animals, thous. heads</t>
  </si>
  <si>
    <t>Ñóâàãæóóëàëò</t>
  </si>
  <si>
    <t>2007  I-XII</t>
  </si>
  <si>
    <t xml:space="preserve"> Gross industrial output, at constant price, mln.tog</t>
  </si>
  <si>
    <r>
      <t xml:space="preserve"> Òºðºëò1                                </t>
    </r>
    <r>
      <rPr>
        <i/>
        <sz val="8"/>
        <rFont val="Arial Mon"/>
        <family val="2"/>
      </rPr>
      <t>Births</t>
    </r>
  </si>
  <si>
    <t xml:space="preserve">  10.4 Production of the major commodities</t>
  </si>
  <si>
    <t xml:space="preserve"> 10.3 Àæ ¿éëäâýðèéí íèéò á¿òýýãäõ¿¿í, çýðýãö¿¿ëýõ ¿íýýð /ìÿí.òºã/</t>
  </si>
  <si>
    <t xml:space="preserve">    Number of </t>
  </si>
  <si>
    <t>1999 III</t>
  </si>
  <si>
    <t>2000 III</t>
  </si>
  <si>
    <t>2010  I</t>
  </si>
  <si>
    <t>2006 I-XII</t>
  </si>
  <si>
    <t>Óëàà-</t>
  </si>
  <si>
    <t>íóóä</t>
  </si>
  <si>
    <t xml:space="preserve"> Èõòàìèð</t>
  </si>
  <si>
    <t>Ondor-Ulaan</t>
  </si>
  <si>
    <r>
      <t xml:space="preserve">             Æèëèéí ýõíýýñ/</t>
    </r>
    <r>
      <rPr>
        <i/>
        <sz val="8"/>
        <rFont val="Arial Mon"/>
        <family val="2"/>
      </rPr>
      <t>Accumulative total</t>
    </r>
  </si>
  <si>
    <t xml:space="preserve"> Local budget revenue, mln. tog</t>
  </si>
  <si>
    <t>2000 X</t>
  </si>
  <si>
    <t>Á¿ðýí áóñ</t>
  </si>
  <si>
    <t>Secondary II</t>
  </si>
  <si>
    <t>Áàãà</t>
  </si>
  <si>
    <t>7. ÕÀËÄÂÀÐÒ ªÂ×ÍªªÐ ªÂ×ËªÃÑÄÈÉÍ ÒÎÎ</t>
  </si>
  <si>
    <t xml:space="preserve">                           - Õ¿íñíèé íîãîî ãà-ãààð</t>
  </si>
  <si>
    <t>Õóðààí àâñàí  -¯ð òàðèà, òîíí</t>
  </si>
  <si>
    <t xml:space="preserve">                         - Òºìñ, òîíí</t>
  </si>
  <si>
    <t xml:space="preserve">                         - Õ¿íñíèé íîãîî, òîíí</t>
  </si>
  <si>
    <t>Sown areas  -Cereals, hectares</t>
  </si>
  <si>
    <t xml:space="preserve">                    - Potatoes, hectares</t>
  </si>
  <si>
    <t xml:space="preserve">                   - Vegetables, hectares</t>
  </si>
  <si>
    <t>Total crops   - Cereals, tonnes</t>
  </si>
  <si>
    <t xml:space="preserve">                      -Potatoes, tonnes</t>
  </si>
  <si>
    <t xml:space="preserve">Òåëåôîí öýã </t>
  </si>
  <si>
    <t>Êàáåëèéí òåëåâèç</t>
  </si>
  <si>
    <t>7. NUMBER OF INFECTIOUS DISEASE CASES</t>
  </si>
  <si>
    <t>Main indicators of health</t>
  </si>
  <si>
    <t xml:space="preserve"> Ýìíýëýãèéí îðíû òîî</t>
  </si>
  <si>
    <t>Infectious</t>
  </si>
  <si>
    <t xml:space="preserve">      Tsagaan sumber Pr.company</t>
  </si>
  <si>
    <t>2.5 õ¿ðìýí áëîê</t>
  </si>
  <si>
    <r>
      <t xml:space="preserve">Á¿ãäýýñ:                         </t>
    </r>
    <r>
      <rPr>
        <i/>
        <sz val="8"/>
        <rFont val="Arial Mon"/>
        <family val="2"/>
      </rPr>
      <t>From total</t>
    </r>
  </si>
  <si>
    <t xml:space="preserve">  Leather footwear</t>
  </si>
  <si>
    <t>Ýñãèé ãóòàë</t>
  </si>
  <si>
    <t>Ìîíãîë äýýë</t>
  </si>
  <si>
    <t xml:space="preserve">  National dress</t>
  </si>
  <si>
    <t xml:space="preserve">     */  Õóâèéí ýìíýëã¿¿äèéã îðóóëàâ.  </t>
  </si>
  <si>
    <t xml:space="preserve">     */There are other private hospitals</t>
  </si>
  <si>
    <t>Ýõ ñóðâàëæ : Ýð¿¿ë ìýíäèéí ñòàòèñòèêèéí ìýäýýãýýð</t>
  </si>
  <si>
    <t xml:space="preserve"> 7.1.Àæèëã¿é÷¿¿äèéí òîî, øàëòãààíààð     </t>
  </si>
  <si>
    <t>Èõ/Ih</t>
  </si>
  <si>
    <t>1995 I-XII</t>
  </si>
  <si>
    <t>Íýõìýëèéí Tetiles</t>
  </si>
  <si>
    <t xml:space="preserve">             - ìýðãýæëèéí àæèë îëäîõã¿éãýýñ</t>
  </si>
  <si>
    <t>1995  I-XII</t>
  </si>
  <si>
    <t>1997  I-XII</t>
  </si>
  <si>
    <t>2000  I-XII</t>
  </si>
  <si>
    <t>2003,12,03</t>
  </si>
  <si>
    <t>Central budjet revenue , mln,tog</t>
  </si>
  <si>
    <t xml:space="preserve">íýãæ </t>
  </si>
  <si>
    <t>Major</t>
  </si>
  <si>
    <t>Measuring</t>
  </si>
  <si>
    <t>units</t>
  </si>
  <si>
    <t>Sawn wood</t>
  </si>
  <si>
    <t>Ç¿ñìýë</t>
  </si>
  <si>
    <t>thous.tog</t>
  </si>
  <si>
    <t>Hairhan</t>
  </si>
  <si>
    <t>Battsengel</t>
  </si>
  <si>
    <t>Ogiinuur</t>
  </si>
  <si>
    <t>Hashaat</t>
  </si>
  <si>
    <t>Hotont</t>
  </si>
  <si>
    <t>Tsenher</t>
  </si>
  <si>
    <t>Tovshruuleh</t>
  </si>
  <si>
    <t>Bulgan</t>
  </si>
  <si>
    <t>Erdenebulgan</t>
  </si>
  <si>
    <t>Tsahir</t>
  </si>
  <si>
    <t xml:space="preserve">   Ä¿í</t>
  </si>
  <si>
    <t>Çºð¿¿ +, -</t>
  </si>
  <si>
    <t>%</t>
  </si>
  <si>
    <t xml:space="preserve">      (+, -)</t>
  </si>
  <si>
    <t xml:space="preserve">  3.2 printings</t>
  </si>
  <si>
    <t>Íàðèéí áîîâ</t>
  </si>
  <si>
    <t xml:space="preserve"> ÍÁÁ 1000 à/ò õ¿¿õäýä IMR per alive births</t>
  </si>
  <si>
    <t>Periods</t>
  </si>
  <si>
    <t xml:space="preserve">   Ýì÷èéí òîî</t>
  </si>
  <si>
    <t>Àìáóëàòîðèéí ¿çëýã</t>
  </si>
  <si>
    <t>1999  VII</t>
  </si>
  <si>
    <t>Óëñûí òºâëºðñºí òºñºâò øèëæ¿¿ëñýí îðëîãî,ñàÿ</t>
  </si>
  <si>
    <t xml:space="preserve"> Íèéò à÷àà ýðãýëò </t>
  </si>
  <si>
    <t>Buildings' door</t>
  </si>
  <si>
    <t>Thermal energy</t>
  </si>
  <si>
    <t>tones</t>
  </si>
  <si>
    <t xml:space="preserve">ìÿí.ë </t>
  </si>
  <si>
    <t>thous.l</t>
  </si>
  <si>
    <t>òí</t>
  </si>
  <si>
    <t>m</t>
  </si>
  <si>
    <t>ì</t>
  </si>
  <si>
    <t>thous.pieces</t>
  </si>
  <si>
    <t xml:space="preserve">ìõäõ </t>
  </si>
  <si>
    <t>thous.p.pages</t>
  </si>
  <si>
    <t>hepatitis</t>
  </si>
  <si>
    <t>øèð</t>
  </si>
  <si>
    <t>ÖÀ</t>
  </si>
  <si>
    <t>Øèíýýð áèé áîëãîñîí àæëûí áàéðíû ìýäýý</t>
  </si>
  <si>
    <t>Çî÷èä áóóäàë, çîîãèéí ãàçàð</t>
  </si>
  <si>
    <t>Áîëîâñðîë</t>
  </si>
  <si>
    <t>Chu</t>
  </si>
  <si>
    <t>Hn</t>
  </si>
  <si>
    <t>Ta</t>
  </si>
  <si>
    <t>Ou</t>
  </si>
  <si>
    <t>Em</t>
  </si>
  <si>
    <t>Ja</t>
  </si>
  <si>
    <t>Tsts</t>
  </si>
  <si>
    <t>Hr</t>
  </si>
  <si>
    <t>Bts</t>
  </si>
  <si>
    <t>Ol</t>
  </si>
  <si>
    <t>Og</t>
  </si>
  <si>
    <t>Hsh</t>
  </si>
  <si>
    <t>Ht</t>
  </si>
  <si>
    <t>Tsn</t>
  </si>
  <si>
    <t>To</t>
  </si>
  <si>
    <t>Bu</t>
  </si>
  <si>
    <t>Ebu</t>
  </si>
  <si>
    <t>Tsr</t>
  </si>
  <si>
    <t>Òóñãàé ìýðãýæëèéí</t>
  </si>
  <si>
    <t>Specialized</t>
  </si>
  <si>
    <t>Professional training</t>
  </si>
  <si>
    <t>Á¿ðýí</t>
  </si>
  <si>
    <t>äóíä</t>
  </si>
  <si>
    <t>Secondary I</t>
  </si>
  <si>
    <t>Õ¿í àì, òóõàéí ¿åèéí ýöýñò, ìÿí. õ¿í</t>
  </si>
  <si>
    <t xml:space="preserve">    Periods</t>
  </si>
  <si>
    <t xml:space="preserve">    mothers</t>
  </si>
  <si>
    <t xml:space="preserve">  1.7 candies</t>
  </si>
  <si>
    <t>ìÿí.òºã</t>
  </si>
  <si>
    <t xml:space="preserve">  1.8 other</t>
  </si>
  <si>
    <t>Õ¿íñíèé ä¿í</t>
  </si>
  <si>
    <t xml:space="preserve">  2.3 metal constructions</t>
  </si>
  <si>
    <t>1. Õ¿íñíèé á¿òýýãäõ¿¿í</t>
  </si>
  <si>
    <t xml:space="preserve">           2. Áàðèëãûí ìàòåðèàë</t>
  </si>
  <si>
    <t xml:space="preserve">                - migrants</t>
  </si>
  <si>
    <t>Ihtamir</t>
  </si>
  <si>
    <t>Chuluut</t>
  </si>
  <si>
    <t>Hangai</t>
  </si>
  <si>
    <t>Tariat</t>
  </si>
  <si>
    <t>ªíäºð-óëààí</t>
  </si>
  <si>
    <t>Ondor-ulaan</t>
  </si>
  <si>
    <t>Erdenemandal</t>
  </si>
  <si>
    <t xml:space="preserve">   </t>
  </si>
  <si>
    <r>
      <t xml:space="preserve">Îëãîñîí òýòãýìæ, ìÿí.òºã </t>
    </r>
    <r>
      <rPr>
        <i/>
        <sz val="7"/>
        <rFont val="Arial Mon"/>
        <family val="2"/>
      </rPr>
      <t>Granted subsidies, thous.¥</t>
    </r>
  </si>
  <si>
    <r>
      <t xml:space="preserve">                                      Á¿ãä        </t>
    </r>
    <r>
      <rPr>
        <i/>
        <sz val="7"/>
        <rFont val="Arial Mon"/>
        <family val="2"/>
      </rPr>
      <t xml:space="preserve"> </t>
    </r>
  </si>
  <si>
    <r>
      <t xml:space="preserve"> </t>
    </r>
    <r>
      <rPr>
        <i/>
        <sz val="7"/>
        <rFont val="Arial Mon"/>
        <family val="2"/>
      </rPr>
      <t>Soum</t>
    </r>
  </si>
  <si>
    <r>
      <t xml:space="preserve">     - äýýä  </t>
    </r>
    <r>
      <rPr>
        <i/>
        <sz val="7"/>
        <rFont val="Arial Mon"/>
        <family val="2"/>
      </rPr>
      <t>high</t>
    </r>
  </si>
  <si>
    <t>Àëò/Gold</t>
  </si>
  <si>
    <t>Ìîíãîë ãàçàð ÕÕÊ/Mongol gazar company</t>
  </si>
  <si>
    <t xml:space="preserve">   check-up</t>
  </si>
  <si>
    <t xml:space="preserve">   under 5 years</t>
  </si>
  <si>
    <t xml:space="preserve">   á¿ãä</t>
  </si>
  <si>
    <t>Viral</t>
  </si>
  <si>
    <t>Mumps</t>
  </si>
  <si>
    <t>2007 I-XII</t>
  </si>
  <si>
    <t>Òýýâðèéí îðëîãî, ñàÿ òºãðºã</t>
  </si>
  <si>
    <t>Gross industrial product</t>
  </si>
  <si>
    <t>Òîîíî</t>
  </si>
  <si>
    <t>Circle for</t>
  </si>
  <si>
    <t>n/house</t>
  </si>
  <si>
    <t>1999 II</t>
  </si>
  <si>
    <t>2000 II</t>
  </si>
  <si>
    <t xml:space="preserve"> 3.Unemployed entered into work on the particular month</t>
  </si>
  <si>
    <t>Òàéëàíò ñàðûí ýöýñò áàéãàà àæèëã¿é÷¿¿ä, íàñààð</t>
  </si>
  <si>
    <t xml:space="preserve"> Unemployed people at the end of the particular</t>
  </si>
  <si>
    <t>3.3 äýýë</t>
  </si>
  <si>
    <t>ø</t>
  </si>
  <si>
    <t xml:space="preserve">  3.3 national dress</t>
  </si>
  <si>
    <t xml:space="preserve"> month, by age group</t>
  </si>
  <si>
    <t>16-24</t>
  </si>
  <si>
    <t>25-34</t>
  </si>
  <si>
    <t>35-44</t>
  </si>
  <si>
    <t>45-60</t>
  </si>
  <si>
    <t>1999/1998</t>
  </si>
  <si>
    <t>2008 I-XII</t>
  </si>
  <si>
    <t xml:space="preserve">          Ã/E</t>
  </si>
  <si>
    <t>Íèéò á¿òýýãäõ¿¿í, ìÿí.òºã</t>
  </si>
  <si>
    <t xml:space="preserve">  Gross output, thous.tog</t>
  </si>
  <si>
    <t>¯¿íä: Õ¿íñ, óíäààíû</t>
  </si>
  <si>
    <t xml:space="preserve">     ¯      ¿     í     ý      ý     ñ :          o f    which</t>
  </si>
  <si>
    <t>ÑÓÌ</t>
  </si>
  <si>
    <t>Number of hospital beds</t>
  </si>
  <si>
    <t>1,7, ¯õðèéí ìàõ</t>
  </si>
  <si>
    <t>1,8 Õîíèíû ìàõ</t>
  </si>
  <si>
    <t>1,9 ßìààíû ìàõ</t>
  </si>
  <si>
    <t>2,0 Äàéâàð á¿òýýãäýõ¿¿í</t>
  </si>
  <si>
    <t>Äàéâàð á¿òýýãäýõ¿¿í</t>
  </si>
  <si>
    <t xml:space="preserve">¿¿íýýñ: </t>
  </si>
  <si>
    <r>
      <t xml:space="preserve">¯¿íýýñ:                                                               </t>
    </r>
    <r>
      <rPr>
        <i/>
        <sz val="8"/>
        <rFont val="Arial Mon"/>
        <family val="2"/>
      </rPr>
      <t>Of which</t>
    </r>
  </si>
  <si>
    <r>
      <t xml:space="preserve">Âèðóñò ãåïàïòèò    </t>
    </r>
    <r>
      <rPr>
        <i/>
        <sz val="8"/>
        <rFont val="Arial Mon"/>
        <family val="2"/>
      </rPr>
      <t>Viral hepatitis</t>
    </r>
  </si>
  <si>
    <r>
      <t xml:space="preserve">Ãàõàéí õàâäàð </t>
    </r>
    <r>
      <rPr>
        <i/>
        <sz val="8"/>
        <rFont val="Arial Mon"/>
        <family val="2"/>
      </rPr>
      <t>Mumps</t>
    </r>
  </si>
  <si>
    <r>
      <t xml:space="preserve">Õàëäâàðò ìåíèí </t>
    </r>
    <r>
      <rPr>
        <i/>
        <sz val="8"/>
        <rFont val="Arial Mon"/>
        <family val="2"/>
      </rPr>
      <t>Bacterial meningitis</t>
    </r>
  </si>
  <si>
    <r>
      <t xml:space="preserve">Ñàëõèí öýöýã </t>
    </r>
    <r>
      <rPr>
        <i/>
        <sz val="8"/>
        <rFont val="Arial Mon"/>
        <family val="2"/>
      </rPr>
      <t>Chicken pox</t>
    </r>
  </si>
  <si>
    <r>
      <t xml:space="preserve">Ñàëüìîíåëë¸ç </t>
    </r>
    <r>
      <rPr>
        <i/>
        <sz val="8"/>
        <rFont val="Arial Mon"/>
        <family val="2"/>
      </rPr>
      <t>salmonelloenteritis</t>
    </r>
  </si>
  <si>
    <r>
      <t xml:space="preserve">Öóñàí ñóóëãà </t>
    </r>
    <r>
      <rPr>
        <i/>
        <sz val="8"/>
        <rFont val="Arial Mon"/>
        <family val="2"/>
      </rPr>
      <t>Dysentery</t>
    </r>
  </si>
  <si>
    <r>
      <t xml:space="preserve">Áðóöåëë¸ç </t>
    </r>
    <r>
      <rPr>
        <i/>
        <sz val="8"/>
        <rFont val="Arial Mon"/>
        <family val="2"/>
      </rPr>
      <t>Brucellosis</t>
    </r>
  </si>
  <si>
    <r>
      <t xml:space="preserve">Ñ¿ðüåý                       </t>
    </r>
    <r>
      <rPr>
        <i/>
        <sz val="8"/>
        <rFont val="Arial Mon"/>
        <family val="2"/>
      </rPr>
      <t>Tuberculosis</t>
    </r>
  </si>
  <si>
    <t xml:space="preserve">  2.6 lengthwise wood</t>
  </si>
  <si>
    <t>2.7 ò¿ëýý</t>
  </si>
  <si>
    <t xml:space="preserve">  2.7 fuel wood</t>
  </si>
  <si>
    <t xml:space="preserve">     Total</t>
  </si>
  <si>
    <t xml:space="preserve">            3. Áóñàä á¿òýýãäõ¿¿í</t>
  </si>
  <si>
    <t>3.1 ñîíèí</t>
  </si>
  <si>
    <t xml:space="preserve">  3.1 newspapers</t>
  </si>
  <si>
    <t xml:space="preserve">3.2 õ¿ñíýãò, </t>
  </si>
  <si>
    <t xml:space="preserve"> ì.õ.ä.õ</t>
  </si>
  <si>
    <t>À¯ÍÁ/GIP</t>
  </si>
  <si>
    <t>Íèéò ìàëûí òîî, îíû ýöýñò, ìÿí.òîë</t>
  </si>
  <si>
    <t xml:space="preserve">            ¿¿íýýñ: Òýìýý</t>
  </si>
  <si>
    <t xml:space="preserve">                          Àäóó</t>
  </si>
  <si>
    <t xml:space="preserve">                          ¯õýð</t>
  </si>
  <si>
    <t xml:space="preserve">                          Õîíü</t>
  </si>
  <si>
    <t xml:space="preserve"> meat</t>
  </si>
  <si>
    <t>small intestine</t>
  </si>
  <si>
    <t>Õð</t>
  </si>
  <si>
    <t>Áö</t>
  </si>
  <si>
    <t xml:space="preserve">           Óëñûí òºñâèéí áàéãóóëëàãûí çàðëàãà</t>
  </si>
  <si>
    <t xml:space="preserve">           Îðîí íóòãèéí áàéãóóëëàãûí çàðëàãà</t>
  </si>
  <si>
    <t xml:space="preserve">                          ßìàà</t>
  </si>
  <si>
    <t>Number of livestock, thous.heads</t>
  </si>
  <si>
    <t xml:space="preserve">           Of which: Camel</t>
  </si>
  <si>
    <t xml:space="preserve">                           Horse</t>
  </si>
  <si>
    <t xml:space="preserve">                          Cattle</t>
  </si>
  <si>
    <t>Æà</t>
  </si>
  <si>
    <t>Öö</t>
  </si>
  <si>
    <t>ªã</t>
  </si>
  <si>
    <t>Õø</t>
  </si>
  <si>
    <t>Õò</t>
  </si>
  <si>
    <t>Öí</t>
  </si>
  <si>
    <t>Òº</t>
  </si>
  <si>
    <t>Áó</t>
  </si>
  <si>
    <t>Ýáó</t>
  </si>
  <si>
    <t>Öð</t>
  </si>
  <si>
    <t>2000 IX</t>
  </si>
  <si>
    <t>Ñóìûí íýð</t>
  </si>
  <si>
    <t>Íýð òºðºë</t>
  </si>
  <si>
    <t>commodities</t>
  </si>
  <si>
    <t>ñóì</t>
  </si>
  <si>
    <t>ìÿí.õ¿í</t>
  </si>
  <si>
    <t xml:space="preserve">                - other</t>
  </si>
  <si>
    <t>1. ªìíºõ ñàðûí ýöýñò áàéñàí àæèëã¿é÷¿¿ä - á¿ãä</t>
  </si>
  <si>
    <t>¯íýò öààñ</t>
  </si>
  <si>
    <t>Âàëþòûí çàõ çýýëèéí õàíø òóõàéí ¿åèéí ýöýñò 1 àì.äîëëàð=òºã</t>
  </si>
  <si>
    <t>Market exchange rate, end of the particular peroid 1 USD=togrog</t>
  </si>
  <si>
    <t>Õàëäâàðò ºâ÷íººð ºâ÷ëºãñäèéí òîî</t>
  </si>
  <si>
    <t>Number of infectious disease cases</t>
  </si>
  <si>
    <t>Á¿ðòãýãäñýí ãýìò õýðãèéí òîî</t>
  </si>
  <si>
    <t>Number of committed offences</t>
  </si>
  <si>
    <t>Number of</t>
  </si>
  <si>
    <t>Ýìýãòýé</t>
  </si>
  <si>
    <r>
      <t xml:space="preserve">Ìîä, ìîäîí ýäëýë </t>
    </r>
    <r>
      <rPr>
        <i/>
        <sz val="8"/>
        <rFont val="Arial Mon"/>
        <family val="2"/>
      </rPr>
      <t>Wood &amp; wooden products</t>
    </r>
  </si>
  <si>
    <t xml:space="preserve"> Wooden furniture</t>
  </si>
  <si>
    <t>ìÿí.ø</t>
  </si>
  <si>
    <t>X</t>
  </si>
  <si>
    <t>XI</t>
  </si>
  <si>
    <t xml:space="preserve">          áóñàä</t>
  </si>
  <si>
    <t xml:space="preserve">  Other goods</t>
  </si>
  <si>
    <t>Ýáó*/Ebu*</t>
  </si>
  <si>
    <t>Fungus</t>
  </si>
  <si>
    <t>1999.XI</t>
  </si>
  <si>
    <t>1998.XI</t>
  </si>
  <si>
    <t>Øîõîé</t>
  </si>
  <si>
    <t>Lime</t>
  </si>
  <si>
    <t>3.17 Ñóâàãæóóëàëò</t>
  </si>
  <si>
    <t>Öö/TsTs</t>
  </si>
  <si>
    <t>Õð/Hr</t>
  </si>
  <si>
    <r>
      <t xml:space="preserve">  Õýâëýëèéí </t>
    </r>
    <r>
      <rPr>
        <i/>
        <sz val="8"/>
        <rFont val="Arial Mon"/>
        <family val="2"/>
      </rPr>
      <t>Printing and publishing</t>
    </r>
  </si>
  <si>
    <t xml:space="preserve">à÷àà ýðãýëò ìÿ,òí,êì </t>
  </si>
  <si>
    <t>òýýñýí à÷àà òí</t>
  </si>
  <si>
    <t>Çîð÷èã÷ ýðãýëò</t>
  </si>
  <si>
    <t>nello</t>
  </si>
  <si>
    <t>1999 V</t>
  </si>
  <si>
    <t>2000 V</t>
  </si>
  <si>
    <t>êã/kg</t>
  </si>
  <si>
    <t>tery</t>
  </si>
  <si>
    <t>Bru</t>
  </si>
  <si>
    <t>Dip-</t>
  </si>
  <si>
    <t>Tuber-</t>
  </si>
  <si>
    <t>Gonorr-</t>
  </si>
  <si>
    <t>Scabies</t>
  </si>
  <si>
    <t>öºð</t>
  </si>
  <si>
    <t>ãàí</t>
  </si>
  <si>
    <t>×ó/Chu</t>
  </si>
  <si>
    <t>1996 I-XII</t>
  </si>
  <si>
    <t>disease ca-</t>
  </si>
  <si>
    <t>ente-</t>
  </si>
  <si>
    <t>cello</t>
  </si>
  <si>
    <t>theria</t>
  </si>
  <si>
    <t>culosis</t>
  </si>
  <si>
    <t>hoea</t>
  </si>
  <si>
    <t>òàõàë</t>
  </si>
  <si>
    <t>Õí/Hn</t>
  </si>
  <si>
    <t>1997 I-XII</t>
  </si>
  <si>
    <t>ses -total</t>
  </si>
  <si>
    <t>ritis</t>
  </si>
  <si>
    <t>sis</t>
  </si>
  <si>
    <t>2001,10,01</t>
  </si>
  <si>
    <t>At first 9 months</t>
  </si>
  <si>
    <t>At first 9  months</t>
  </si>
  <si>
    <t>meningitis</t>
  </si>
  <si>
    <t>pox</t>
  </si>
  <si>
    <t xml:space="preserve">                       áàéãóóëëàãûí ìýäýýãýýð àâàâ.                õºäºëãººíèéã òîîöîîã¿é áîëíî.</t>
  </si>
  <si>
    <t xml:space="preserve">                                         Õ¯Í ÀÌÛÍ ÒÎÎ</t>
  </si>
  <si>
    <t xml:space="preserve">   Note :       1. Data of births and deaths were taken     * In the estimation of total population</t>
  </si>
  <si>
    <t xml:space="preserve">                      from the Health organization reports.       migration has excluded.</t>
  </si>
  <si>
    <t xml:space="preserve">   Òàéëáàð : 1. Òºðºëò, íàñ áàðàëòûã ýð¿¿ë ìýíäèéí   * Õ¿í àìûí òîîã òîîöîõîä øèëæèëò</t>
  </si>
  <si>
    <t xml:space="preserve">  -Òýýñýí à÷àà </t>
  </si>
  <si>
    <t>Carried freight</t>
  </si>
  <si>
    <t xml:space="preserve">   - Îðëîãî á¿ãä  </t>
  </si>
  <si>
    <t>Revenue - total</t>
  </si>
  <si>
    <t>¿¿íýýñ õ¿í àìààñ</t>
  </si>
  <si>
    <t xml:space="preserve"> Èëãýýëò   </t>
  </si>
  <si>
    <t>Parcel</t>
  </si>
  <si>
    <t xml:space="preserve">Õýâëýë,õóäàëäàà </t>
  </si>
  <si>
    <t>Sale of newspaper</t>
  </si>
  <si>
    <t>Securities</t>
  </si>
  <si>
    <t>Number telephones</t>
  </si>
  <si>
    <t>Wired radio outlets</t>
  </si>
  <si>
    <t>Revenue of communication</t>
  </si>
  <si>
    <t xml:space="preserve">                 ¯ÍÄÑÝÍ ¯Ç¯¯ËÝËÒ¯¯Ä</t>
  </si>
  <si>
    <r>
      <t xml:space="preserve">    ¯¿íýýñ: Âàêöèíû òºðëººð      </t>
    </r>
    <r>
      <rPr>
        <i/>
        <sz val="8"/>
        <rFont val="Arial Mon"/>
        <family val="2"/>
      </rPr>
      <t>of which: by vaccine types for infants</t>
    </r>
  </si>
  <si>
    <t>3.13 äóëààí</t>
  </si>
  <si>
    <t>ìÿíÃ.êàë</t>
  </si>
  <si>
    <t xml:space="preserve">  3.13 thermal energy</t>
  </si>
  <si>
    <t>3.14 öºöãèéí òîñ</t>
  </si>
  <si>
    <t>¯ÑÃ-ààñ áàòàëñàí àðãà÷ëàëûí äàãóó òîîöîâ.</t>
  </si>
  <si>
    <t>Estimated by NSO methodology</t>
  </si>
  <si>
    <t>Ñîíèí</t>
  </si>
  <si>
    <t>Áîððåëë¸ç                    Borrellosis</t>
  </si>
  <si>
    <t>ìÿí.Ãêàë</t>
  </si>
  <si>
    <t>thous.Gcal</t>
  </si>
  <si>
    <t>1999 VII</t>
  </si>
  <si>
    <t xml:space="preserve">          ãóòàë, õóâöàñ</t>
  </si>
  <si>
    <t xml:space="preserve">  Footwear and wearing</t>
  </si>
  <si>
    <t xml:space="preserve">                     -Vegetables, tonnes</t>
  </si>
  <si>
    <t>I-XII</t>
  </si>
  <si>
    <t xml:space="preserve">  2.5 Brick made by cement</t>
  </si>
  <si>
    <t>2.6 ãóàëèí</t>
  </si>
  <si>
    <t>3.12 ëàà</t>
  </si>
  <si>
    <t xml:space="preserve">  3.12 candles</t>
  </si>
  <si>
    <t>Commodities</t>
  </si>
  <si>
    <t>Maternal deaths</t>
  </si>
  <si>
    <t xml:space="preserve">   Infant deaths</t>
  </si>
  <si>
    <t>Child mortality at age</t>
  </si>
  <si>
    <t>Àðõè</t>
  </si>
  <si>
    <t>Soft drinks</t>
  </si>
  <si>
    <t>Óíäàà</t>
  </si>
  <si>
    <t>Candy</t>
  </si>
  <si>
    <t>Flour</t>
  </si>
  <si>
    <t xml:space="preserve">                                10.2 Sold production of the industry, at current price, mln.tog</t>
  </si>
  <si>
    <t xml:space="preserve">             16.1  Main indicators of health</t>
  </si>
  <si>
    <t xml:space="preserve">          16.2  Òºðºëò, ýõ, õ¿¿õäèéí ýð¿¿ë ìýíä</t>
  </si>
  <si>
    <r>
      <t xml:space="preserve">Òýìá¿¿                     </t>
    </r>
    <r>
      <rPr>
        <i/>
        <sz val="8"/>
        <rFont val="Arial Mon"/>
        <family val="2"/>
      </rPr>
      <t>Syphilis</t>
    </r>
  </si>
  <si>
    <r>
      <t xml:space="preserve">Õ¿éòýí                </t>
    </r>
    <r>
      <rPr>
        <i/>
        <sz val="8"/>
        <rFont val="Arial Mon"/>
        <family val="2"/>
      </rPr>
      <t>Gonorrhoea</t>
    </r>
  </si>
  <si>
    <r>
      <t xml:space="preserve">Õàìóó                   </t>
    </r>
    <r>
      <rPr>
        <i/>
        <sz val="8"/>
        <rFont val="Arial Mon"/>
        <family val="2"/>
      </rPr>
      <t>Scabies</t>
    </r>
  </si>
  <si>
    <r>
      <t xml:space="preserve">Ìººãºíöºð                              </t>
    </r>
    <r>
      <rPr>
        <i/>
        <sz val="8"/>
        <rFont val="Arial Mon"/>
        <family val="2"/>
      </rPr>
      <t>Fungus</t>
    </r>
  </si>
  <si>
    <r>
      <t xml:space="preserve">Òðèõîìèíàç </t>
    </r>
    <r>
      <rPr>
        <i/>
        <sz val="8"/>
        <rFont val="Arial Mon"/>
        <family val="2"/>
      </rPr>
      <t>Trihominasis</t>
    </r>
  </si>
  <si>
    <r>
      <t xml:space="preserve">Áîîì                       </t>
    </r>
    <r>
      <rPr>
        <i/>
        <sz val="8"/>
        <rFont val="Arial Mon"/>
        <family val="2"/>
      </rPr>
      <t xml:space="preserve"> Boom</t>
    </r>
  </si>
  <si>
    <r>
      <t xml:space="preserve">Òàðâàãàí òàõàë </t>
    </r>
    <r>
      <rPr>
        <i/>
        <sz val="8"/>
        <rFont val="Arial Mon"/>
        <family val="2"/>
      </rPr>
      <t>Pestilence</t>
    </r>
  </si>
  <si>
    <r>
      <t xml:space="preserve">¨ëîì                             </t>
    </r>
    <r>
      <rPr>
        <i/>
        <sz val="8"/>
        <rFont val="Arial Mon"/>
        <family val="2"/>
      </rPr>
      <t>Yolom</t>
    </r>
  </si>
  <si>
    <r>
      <t xml:space="preserve">Êðàñíóõ                           </t>
    </r>
    <r>
      <rPr>
        <i/>
        <sz val="8"/>
        <rFont val="Arial Mon"/>
        <family val="2"/>
      </rPr>
      <t>Krasnukh</t>
    </r>
  </si>
  <si>
    <t>Ñêàð</t>
  </si>
  <si>
    <t>ëà-</t>
  </si>
  <si>
    <t>òèí</t>
  </si>
  <si>
    <t>Scar</t>
  </si>
  <si>
    <t>latin</t>
  </si>
  <si>
    <t>Number of live births</t>
  </si>
  <si>
    <t>ªëçèéò</t>
  </si>
  <si>
    <r>
      <t xml:space="preserve">Õàëäâàðò ºâ÷íººð ºâ÷ëºãñºä - á¿ãä </t>
    </r>
    <r>
      <rPr>
        <i/>
        <sz val="8"/>
        <rFont val="Arial Mon"/>
        <family val="2"/>
      </rPr>
      <t>Infectious disease cases - total</t>
    </r>
  </si>
  <si>
    <t>¿çëýãèéí ýçëýõ õóâü</t>
  </si>
  <si>
    <t>Õóãàöàà</t>
  </si>
  <si>
    <t>Number of delivered</t>
  </si>
  <si>
    <t xml:space="preserve">  òîî</t>
  </si>
  <si>
    <t>ªã/Og</t>
  </si>
  <si>
    <t>Õø/Hsh</t>
  </si>
  <si>
    <t>Õò/Ht</t>
  </si>
  <si>
    <t>Òà/Ta</t>
  </si>
  <si>
    <t>1998 I-XII</t>
  </si>
  <si>
    <t>¯¿íýýñ: ýì</t>
  </si>
  <si>
    <t>thous.per.km</t>
  </si>
  <si>
    <t>thous.person</t>
  </si>
  <si>
    <t>thous.t.km</t>
  </si>
  <si>
    <t>thous.t</t>
  </si>
  <si>
    <t>piece</t>
  </si>
  <si>
    <t>ÕÓÂÈÉÍ ÒÝÝÂÝÐ</t>
  </si>
  <si>
    <t xml:space="preserve">           ¯ç¿¿ëýëò¿¿ä</t>
  </si>
  <si>
    <t xml:space="preserve">            Indicators</t>
  </si>
  <si>
    <t>ìÿí.õ¿í.êì</t>
  </si>
  <si>
    <t>Àìàðæñàí ýõèéí òîî</t>
  </si>
  <si>
    <r>
      <t xml:space="preserve">       Îíû ýöñèéí õ¿í àì                                        </t>
    </r>
    <r>
      <rPr>
        <i/>
        <sz val="8"/>
        <rFont val="Arial Mon"/>
        <family val="2"/>
      </rPr>
      <t>Population    /at the end of the year/</t>
    </r>
  </si>
  <si>
    <t>õýìæèõ</t>
  </si>
  <si>
    <t xml:space="preserve"> ÍÁ  GP</t>
  </si>
  <si>
    <t xml:space="preserve">             - öýðãýýñ õàëàãäñàí</t>
  </si>
  <si>
    <t xml:space="preserve">                  - cooperatives</t>
  </si>
  <si>
    <t xml:space="preserve">                  - áóñàä</t>
  </si>
  <si>
    <t xml:space="preserve">                  - other</t>
  </si>
  <si>
    <t>thous.¥</t>
  </si>
  <si>
    <t xml:space="preserve"> Òºñâèéí çàðëàãà , ñàÿ òºã</t>
  </si>
  <si>
    <t xml:space="preserve">  ÍÁÁ   Number of infant deaths</t>
  </si>
  <si>
    <t>Sums</t>
  </si>
  <si>
    <t xml:space="preserve"> Unemployed people at the end of the particular month</t>
  </si>
  <si>
    <t>¯¿íýýñ: óðüä íü àæèë õèéæ áàéñàí</t>
  </si>
  <si>
    <t xml:space="preserve"> Of which: formerly they worked by any job</t>
  </si>
  <si>
    <t>1999 IX</t>
  </si>
  <si>
    <t>ºññºí ä¿í</t>
  </si>
  <si>
    <t>monthly</t>
  </si>
  <si>
    <t xml:space="preserve">Ñóì </t>
  </si>
  <si>
    <t>Æàðãàëàíò</t>
  </si>
  <si>
    <t>Öýíõýð</t>
  </si>
  <si>
    <t>ªíäºð-Óëààí</t>
  </si>
  <si>
    <t>3.10 ýì/ìîä</t>
  </si>
  <si>
    <t xml:space="preserve">    ¯¿íýýñ:  - óëñûí ¿éëäâýðèéí ãàçàð</t>
  </si>
  <si>
    <t>Ýñãèé</t>
  </si>
  <si>
    <t>Felt</t>
  </si>
  <si>
    <t>Newspaper</t>
  </si>
  <si>
    <t>Printings</t>
  </si>
  <si>
    <t xml:space="preserve">             - ñóðãóóëü òºãññºí</t>
  </si>
  <si>
    <t xml:space="preserve">                - graduated any school</t>
  </si>
  <si>
    <t>2004 I-XII</t>
  </si>
  <si>
    <t>2002  I-XII</t>
  </si>
  <si>
    <t>Õ¿ñíýãò</t>
  </si>
  <si>
    <t>Primary</t>
  </si>
  <si>
    <t>Áîëîâñðîëã¿é</t>
  </si>
  <si>
    <t>Uneducated</t>
  </si>
  <si>
    <t xml:space="preserve">% of preventive </t>
  </si>
  <si>
    <t>7. ÀÆÈËÃ¯É×¯¯Ä</t>
  </si>
  <si>
    <t>7. UNEMPLOYMENT</t>
  </si>
  <si>
    <t>Õààëãà</t>
  </si>
  <si>
    <t xml:space="preserve">                - professional job not available</t>
  </si>
  <si>
    <t>ñàðûí</t>
  </si>
  <si>
    <t>Ãýðèéí ìîä</t>
  </si>
  <si>
    <t xml:space="preserve">     1. Food products</t>
  </si>
  <si>
    <t xml:space="preserve">       2. Building materials</t>
  </si>
  <si>
    <t>Ýáó/Ebu</t>
  </si>
  <si>
    <t>Source : Reports of Center for Social Health</t>
  </si>
  <si>
    <t xml:space="preserve"> </t>
  </si>
  <si>
    <t>Öð/Tsr</t>
  </si>
  <si>
    <t>Á¿ãä/total</t>
  </si>
  <si>
    <t>Ó/ñýðãèéëýõ òàðèëãà</t>
  </si>
  <si>
    <t>Immunizat ion</t>
  </si>
  <si>
    <t>Öö/Tsts</t>
  </si>
  <si>
    <t>Öí/Tsn</t>
  </si>
  <si>
    <t>Òº/To</t>
  </si>
  <si>
    <t>Áó/Bu</t>
  </si>
  <si>
    <t>ªó/Ou</t>
  </si>
  <si>
    <t>Ýì/Em</t>
  </si>
  <si>
    <t>Òàéëáàð: Ýíý õ¿ñíýãòýíä ýìíýëýãò áîëîí ýìíýëãýýñ ãàäóóð ãýðòýý íàñ áàðñàí õ¿ì¿¿ñèéã îðóóëñàí áîëíî.</t>
  </si>
  <si>
    <t xml:space="preserve">Jargalant </t>
  </si>
  <si>
    <t>Tsetserleg</t>
  </si>
  <si>
    <t>Ìîäîí òýðýã</t>
  </si>
  <si>
    <t xml:space="preserve">  Wooden cart</t>
  </si>
  <si>
    <t xml:space="preserve">  3.4 leather boots</t>
  </si>
  <si>
    <r>
      <t xml:space="preserve">  Íÿëõñûí íàñ áàðàëò                                    </t>
    </r>
    <r>
      <rPr>
        <i/>
        <sz val="8"/>
        <rFont val="Arial Mon"/>
        <family val="2"/>
      </rPr>
      <t>Number of infant deaths</t>
    </r>
  </si>
  <si>
    <t xml:space="preserve">                  - òºðèéí, òºñºâò áàéãóóëëàãàä</t>
  </si>
  <si>
    <t xml:space="preserve"> Of which:  -  state-owned enterprises</t>
  </si>
  <si>
    <t>5. Íàñ áàðàëò,ñóìààð</t>
  </si>
  <si>
    <t>ÕÀÀ-í ãàðàëòàé ìàë àìüòàä</t>
  </si>
  <si>
    <t>Íîîñ íîîëóóð</t>
  </si>
  <si>
    <t>Àðüñ øèð</t>
  </si>
  <si>
    <t xml:space="preserve"> 10.3 Gross industrial products, at constant prices, /thous.tog/</t>
  </si>
  <si>
    <t xml:space="preserve">         16. ÝÐ¯¯Ë ÌÝÍÄ</t>
  </si>
  <si>
    <t xml:space="preserve">         16.HEALTH</t>
  </si>
  <si>
    <t xml:space="preserve">             16.1  Ýð¿¿ë ìýíäèéí ¿íäñýí ¿ç¿¿ëýëò¿¿ä</t>
  </si>
  <si>
    <t xml:space="preserve">      1. Õ¿íñíèé á¿òýýãäõ¿¿í</t>
  </si>
  <si>
    <t>1. ªìíºõ ñàðûí ýöýñò áàéñàí àæèëã¿é÷¿¿ä- á¿ãä</t>
  </si>
  <si>
    <t xml:space="preserve">                                           8.1 Àæèëã¿é÷¿¿äèéí òîî, øàëòãààíààð</t>
  </si>
  <si>
    <t xml:space="preserve">                                  8.1  Number of unemployed people, by causes</t>
  </si>
  <si>
    <t>8. ÀÆÈËÃ¯É×¯¯Ä</t>
  </si>
  <si>
    <r>
      <t xml:space="preserve">Ãóòàë, õóâöàñ </t>
    </r>
    <r>
      <rPr>
        <i/>
        <sz val="8"/>
        <rFont val="Arial Mon"/>
        <family val="2"/>
      </rPr>
      <t>Footwear and wearing</t>
    </r>
  </si>
  <si>
    <r>
      <t xml:space="preserve">  Áóñàä </t>
    </r>
    <r>
      <rPr>
        <i/>
        <sz val="8"/>
        <rFont val="Arial Mon"/>
        <family val="2"/>
      </rPr>
      <t>Other</t>
    </r>
  </si>
  <si>
    <t>1-5 õ¿ðòýë íàñàíäàà</t>
  </si>
  <si>
    <t>Õàëäâàðò</t>
  </si>
  <si>
    <t>Ih</t>
  </si>
  <si>
    <t>Ýð¿¿ë ìýíäèéí ¿íäñýí ¿ç¿¿ëýëò¿¿ä</t>
  </si>
  <si>
    <t xml:space="preserve">    Number of births,maternal and infant deaths</t>
  </si>
  <si>
    <r>
      <t xml:space="preserve">     - áîëîâñðîëã¿é  </t>
    </r>
    <r>
      <rPr>
        <i/>
        <sz val="7"/>
        <rFont val="Arial Mon"/>
        <family val="2"/>
      </rPr>
      <t>uneducated</t>
    </r>
  </si>
  <si>
    <r>
      <t>Ñàíõ¿¿æèëò</t>
    </r>
    <r>
      <rPr>
        <i/>
        <sz val="7"/>
        <rFont val="Arial Mon"/>
        <family val="2"/>
      </rPr>
      <t xml:space="preserve">                               Finances</t>
    </r>
  </si>
  <si>
    <r>
      <t xml:space="preserve">¯ëäýãäýë                                   </t>
    </r>
    <r>
      <rPr>
        <i/>
        <sz val="7"/>
        <rFont val="Arial Mon"/>
        <family val="2"/>
      </rPr>
      <t>Remainder</t>
    </r>
  </si>
  <si>
    <r>
      <t xml:space="preserve">Òýòãýìæ îëãîñîí õ¿í         </t>
    </r>
    <r>
      <rPr>
        <i/>
        <sz val="7"/>
        <rFont val="Arial Mon"/>
        <family val="2"/>
      </rPr>
      <t xml:space="preserve">Number of persons </t>
    </r>
  </si>
  <si>
    <t xml:space="preserve">  </t>
  </si>
  <si>
    <t>×èõýð</t>
  </si>
  <si>
    <t>Ãóðèë</t>
  </si>
  <si>
    <t>2000 VII</t>
  </si>
  <si>
    <t xml:space="preserve">                - retired from the army</t>
  </si>
  <si>
    <t xml:space="preserve">                  - governmental budgetary institutions</t>
  </si>
  <si>
    <t>3.15 áóñàä òºìºð ýäëýë</t>
  </si>
  <si>
    <t xml:space="preserve">     ¯¿íýýñ: îðîí òîîíû öîìõîòãîëîîð</t>
  </si>
  <si>
    <t>Õàíãàé</t>
  </si>
  <si>
    <t xml:space="preserve">                  - íºõºðëºë, êîìïàíè</t>
  </si>
  <si>
    <t>Ñ¿ðåý</t>
  </si>
  <si>
    <t>Õ¿éòýí</t>
  </si>
  <si>
    <t>Õàìóó</t>
  </si>
  <si>
    <t>Ìººãºí-</t>
  </si>
  <si>
    <t>Áîîì</t>
  </si>
  <si>
    <t>Òàðâà</t>
  </si>
  <si>
    <t xml:space="preserve"> Õîëáîîíû íèéò îðëîãî </t>
  </si>
  <si>
    <t>Øóóäàíãèéí õàéðöàã</t>
  </si>
  <si>
    <t>ÈÕ</t>
  </si>
  <si>
    <t>×Ó</t>
  </si>
  <si>
    <t>ÕÍ</t>
  </si>
  <si>
    <t>ÒÀ</t>
  </si>
  <si>
    <t>ªÓ</t>
  </si>
  <si>
    <t>ÝÌ</t>
  </si>
  <si>
    <t>ÆÀ</t>
  </si>
  <si>
    <t>ÕÐ</t>
  </si>
  <si>
    <t>ÁÖ</t>
  </si>
  <si>
    <t>ªË</t>
  </si>
  <si>
    <t>Àìüä òºðñºí õ¿¿õäèéí</t>
  </si>
  <si>
    <t xml:space="preserve">Òºðºõèéí óëìààñ </t>
  </si>
  <si>
    <t>1 õ¿ðòýë íàñàíäàà</t>
  </si>
  <si>
    <t>Æà/Ja</t>
  </si>
  <si>
    <t>prices, tog</t>
  </si>
  <si>
    <t>1.1 òàëõ</t>
  </si>
  <si>
    <t xml:space="preserve">  1.1 bread</t>
  </si>
  <si>
    <t>1.2 íàðèéí áîîâ</t>
  </si>
  <si>
    <t xml:space="preserve">  1.2 bakery products</t>
  </si>
  <si>
    <t>1.3 àðõè</t>
  </si>
  <si>
    <t>ìÿí.ë</t>
  </si>
  <si>
    <t xml:space="preserve">  1.3 alcohol</t>
  </si>
  <si>
    <t>1.4 óíäàà</t>
  </si>
  <si>
    <t xml:space="preserve">  1.4 soft drinks</t>
  </si>
  <si>
    <t>1.5 ãîéìîí</t>
  </si>
  <si>
    <t xml:space="preserve">  1.5 noodles</t>
  </si>
  <si>
    <t>1.6 ãóðèë</t>
  </si>
  <si>
    <t xml:space="preserve">  1.6 flour</t>
  </si>
  <si>
    <t>ªë</t>
  </si>
  <si>
    <t>Õóãàöàà Periods</t>
  </si>
  <si>
    <t xml:space="preserve">                                            POPULATION</t>
  </si>
  <si>
    <t>ìÿí.òí.êì</t>
  </si>
  <si>
    <t>ìÿí.òí</t>
  </si>
  <si>
    <t xml:space="preserve"> Á¿ãä*</t>
  </si>
  <si>
    <t xml:space="preserve"> Total*</t>
  </si>
  <si>
    <t>ìÿí,òºã</t>
  </si>
  <si>
    <t xml:space="preserve">Àæèëã¿é÷¿¿ä, òóõàéí ¿åèéí ýöýñò, ìÿí.õ¿í </t>
  </si>
  <si>
    <t xml:space="preserve"> Population at the end of the particular period, thous.persons</t>
  </si>
  <si>
    <t xml:space="preserve"> Unemployment, end of the particular period, thou.persons</t>
  </si>
  <si>
    <t>ÕÒ</t>
  </si>
  <si>
    <t xml:space="preserve">    SOUM</t>
  </si>
  <si>
    <t>Of which: women</t>
  </si>
  <si>
    <t>Àæèëã¿é÷¿¿ä - á¿ãä</t>
  </si>
  <si>
    <t xml:space="preserve">   Total</t>
  </si>
  <si>
    <t>women</t>
  </si>
  <si>
    <r>
      <t xml:space="preserve">Íàñ áàðàëò1                      </t>
    </r>
    <r>
      <rPr>
        <i/>
        <sz val="8"/>
        <rFont val="Arial Mon"/>
        <family val="2"/>
      </rPr>
      <t>Deaths</t>
    </r>
  </si>
  <si>
    <r>
      <t xml:space="preserve"> Öýâýð ºñºëò                     </t>
    </r>
    <r>
      <rPr>
        <i/>
        <sz val="8"/>
        <rFont val="Arial Mon"/>
        <family val="2"/>
      </rPr>
      <t>Natural increase</t>
    </r>
  </si>
  <si>
    <t xml:space="preserve">         ÝÐ¯¯Ë ÌÝÍÄ</t>
  </si>
  <si>
    <t xml:space="preserve">             HEALTH</t>
  </si>
  <si>
    <t>3. ÒªÐªËÒ,ÝÕ,Õ¯¯ÕÄÈÉÍ ÝÐ¯¯Ë ÌÝÍÄ</t>
  </si>
  <si>
    <t xml:space="preserve">  3.10 saddle frame</t>
  </si>
  <si>
    <t>3.11 ìîäîí òýðýã</t>
  </si>
  <si>
    <t>Y¿íýýñ: áîëîâñðîëîîð</t>
  </si>
  <si>
    <t>Íàñ áàðàãñàä</t>
  </si>
  <si>
    <t>Deaths- total</t>
  </si>
  <si>
    <t xml:space="preserve">                    Production of the private small interprises and self employed persons</t>
  </si>
  <si>
    <t>Purewater</t>
  </si>
  <si>
    <t>Óñàí õàíãàìæ</t>
  </si>
  <si>
    <t>unit</t>
  </si>
  <si>
    <t>2001,01,01</t>
  </si>
  <si>
    <t>Èõ</t>
  </si>
  <si>
    <t>×ó</t>
  </si>
  <si>
    <t>Õí</t>
  </si>
  <si>
    <t>Òà</t>
  </si>
  <si>
    <t>ªó</t>
  </si>
  <si>
    <t>Ýì</t>
  </si>
  <si>
    <t>Øèâýýò ãÿëìàí ÕÕÊ Shiveet gyalman Com.</t>
  </si>
  <si>
    <t xml:space="preserve">    m3</t>
  </si>
  <si>
    <t>1999 I</t>
  </si>
  <si>
    <t>ªë/Ol</t>
  </si>
  <si>
    <t>2006  I-XII</t>
  </si>
  <si>
    <t xml:space="preserve">                          Sheep</t>
  </si>
  <si>
    <t xml:space="preserve">                          Goat</t>
  </si>
  <si>
    <t>Òàðèàëñàí òàëáàé   -¯ð òàðèà ãà-ãààð</t>
  </si>
  <si>
    <t xml:space="preserve">                                  -Òºìñ ãà-ãààð</t>
  </si>
  <si>
    <t>Ñóì</t>
  </si>
  <si>
    <t>íýð</t>
  </si>
  <si>
    <t xml:space="preserve">Çîð÷èã÷ ýðãýëò </t>
  </si>
  <si>
    <t>Passenger turnover</t>
  </si>
  <si>
    <t xml:space="preserve">                                  12.1. TRANSPORT AND COMMUNICATION</t>
  </si>
  <si>
    <t>Õîëáîîíû òàðèôûí îðëîãî, ñàÿ òºãðºã</t>
  </si>
  <si>
    <t>Total revenue of transport, mln tog</t>
  </si>
  <si>
    <t>Total revenue of communication, mln tog</t>
  </si>
  <si>
    <t xml:space="preserve">     - ìýðãýæëèéí àíõàí øàòíû</t>
  </si>
  <si>
    <t xml:space="preserve">       primary vocational training</t>
  </si>
  <si>
    <t>Òýì-</t>
  </si>
  <si>
    <t>á¿¿</t>
  </si>
  <si>
    <t>Syp-</t>
  </si>
  <si>
    <t>m3</t>
  </si>
  <si>
    <t>thous.pie</t>
  </si>
  <si>
    <t>thous.p.p</t>
  </si>
  <si>
    <t>pieces</t>
  </si>
  <si>
    <r>
      <t xml:space="preserve"> Íàñ áàðàëò                                                          </t>
    </r>
    <r>
      <rPr>
        <i/>
        <sz val="8"/>
        <rFont val="Arial Mon"/>
        <family val="2"/>
      </rPr>
      <t xml:space="preserve"> Number of deaths</t>
    </r>
  </si>
  <si>
    <t>Ãàð õºë àìíû ºâ÷èí</t>
  </si>
  <si>
    <t>Õîîëíû õîðäëîãîò õàâäàð</t>
  </si>
  <si>
    <t xml:space="preserve">     */ Òóíãàëàã òàìèð óëàìæëàëò ýìíýëýã áîëîí áóñàä õóâèéí ýìíýëã¿¿äèéã îðóóëàâ. */There are included Traditional treatment </t>
  </si>
  <si>
    <t xml:space="preserve">         hospital Tungalag tamir and other private hospitals.</t>
  </si>
  <si>
    <t xml:space="preserve">      Öàãààí ñ¿ìáýð ÕÕÊ</t>
  </si>
  <si>
    <r>
      <t xml:space="preserve">Øèíýýð òºðñºí õ¿¿õýä                            </t>
    </r>
    <r>
      <rPr>
        <i/>
        <sz val="8"/>
        <rFont val="Arial Mon"/>
        <family val="2"/>
      </rPr>
      <t>New born babies</t>
    </r>
  </si>
  <si>
    <r>
      <t xml:space="preserve">¯¿íýýñ:                                                                </t>
    </r>
    <r>
      <rPr>
        <i/>
        <sz val="8"/>
        <rFont val="Arial Mon"/>
        <family val="2"/>
      </rPr>
      <t>Of which</t>
    </r>
  </si>
  <si>
    <t>Ýðäýíýìàíäàë</t>
  </si>
  <si>
    <t>Ñ¿ëæìýë õóâöàñ</t>
  </si>
  <si>
    <t xml:space="preserve">  Knitted goods</t>
  </si>
  <si>
    <t>Ýìýýëèéí ìîä</t>
  </si>
  <si>
    <t xml:space="preserve">  Saddle frame</t>
  </si>
  <si>
    <t xml:space="preserve">¯¿íýýñ óðüä÷èëàí </t>
  </si>
  <si>
    <t>Óðüä÷èëàí ñýðãèéëýõ</t>
  </si>
  <si>
    <t>Jargalant</t>
  </si>
  <si>
    <t xml:space="preserve">  3.11wooden cart</t>
  </si>
  <si>
    <t xml:space="preserve">  3.14 butter</t>
  </si>
  <si>
    <t>3.15 áóñàä</t>
  </si>
  <si>
    <t xml:space="preserve">  3.15 other</t>
  </si>
  <si>
    <t xml:space="preserve">  3.16 coal</t>
  </si>
  <si>
    <t xml:space="preserve">      Total</t>
  </si>
  <si>
    <t>Íèéò á¿òýýãäõ¿¿í</t>
  </si>
  <si>
    <t>Áö/Bts</t>
  </si>
  <si>
    <t>Òàëõ</t>
  </si>
  <si>
    <t>Bread</t>
  </si>
  <si>
    <t>Bakery</t>
  </si>
  <si>
    <r>
      <t xml:space="preserve">Õ¿íñ, óíäààíû </t>
    </r>
    <r>
      <rPr>
        <i/>
        <sz val="8"/>
        <rFont val="Arial Mon"/>
        <family val="2"/>
      </rPr>
      <t>Food and beverage</t>
    </r>
  </si>
  <si>
    <t>ªðãºº ãýð õîðøîî  Orgoo ger</t>
  </si>
  <si>
    <t xml:space="preserve">  ø/piece</t>
  </si>
  <si>
    <t>Äóëààí</t>
  </si>
  <si>
    <t>Ìîíãîë ãóòàë</t>
  </si>
  <si>
    <t xml:space="preserve">  National footwear</t>
  </si>
  <si>
    <t>õîñ</t>
  </si>
  <si>
    <t>pairs</t>
  </si>
  <si>
    <t xml:space="preserve"> 10.4 Ãîë íýðèéí á¿òýýãäýõ¿¿í ¿éëäâýðëýëò</t>
  </si>
  <si>
    <t>Ñàâõèí ãóòàë</t>
  </si>
  <si>
    <t>3.16 öýâýð óñ</t>
  </si>
  <si>
    <t>ìÿí. ì3</t>
  </si>
  <si>
    <t>thous.m3</t>
  </si>
  <si>
    <t>Öýâýð óñ</t>
  </si>
  <si>
    <t>ìÿí.ì3</t>
  </si>
  <si>
    <t>Äèçèíòåðè</t>
  </si>
  <si>
    <t>Ðåêêåòñèîç</t>
  </si>
  <si>
    <t>ªÃ</t>
  </si>
  <si>
    <t>ÕØ</t>
  </si>
  <si>
    <t>ÖÍ</t>
  </si>
  <si>
    <t>Òª</t>
  </si>
  <si>
    <t>2003  I-XII</t>
  </si>
  <si>
    <t>2003 I-XII</t>
  </si>
  <si>
    <r>
      <t>ìÿí.ì</t>
    </r>
    <r>
      <rPr>
        <vertAlign val="superscript"/>
        <sz val="7"/>
        <rFont val="Times New Roman Mon"/>
        <family val="1"/>
      </rPr>
      <t>2</t>
    </r>
  </si>
  <si>
    <r>
      <t>thous.m</t>
    </r>
    <r>
      <rPr>
        <vertAlign val="superscript"/>
        <sz val="7"/>
        <rFont val="Times New Roman Mon"/>
        <family val="1"/>
      </rPr>
      <t>2</t>
    </r>
  </si>
  <si>
    <t xml:space="preserve">                - first time they are looking for job</t>
  </si>
  <si>
    <r>
      <t xml:space="preserve">Àìàðæñàí ýõèéí òîî </t>
    </r>
    <r>
      <rPr>
        <i/>
        <sz val="8"/>
        <rFont val="Arial Mon"/>
        <family val="2"/>
      </rPr>
      <t>Number of delivered mothers</t>
    </r>
  </si>
  <si>
    <r>
      <t xml:space="preserve">Àìüä òºðñºí õ¿¿õäèéí òîî </t>
    </r>
    <r>
      <rPr>
        <i/>
        <sz val="8"/>
        <rFont val="Arial Mon"/>
        <family val="2"/>
      </rPr>
      <t>Number of alive births</t>
    </r>
  </si>
  <si>
    <r>
      <t xml:space="preserve">Òºðºõèéí óëìààñ ýíäñýí ýõ </t>
    </r>
    <r>
      <rPr>
        <i/>
        <sz val="8"/>
        <rFont val="Arial Mon"/>
        <family val="2"/>
      </rPr>
      <t>Maternal deaths</t>
    </r>
  </si>
  <si>
    <r>
      <t xml:space="preserve">1 õ¿ðòýë íàñàíäàà ýíäñýí õ¿¿õýä </t>
    </r>
    <r>
      <rPr>
        <i/>
        <sz val="8"/>
        <rFont val="Arial Mon"/>
        <family val="2"/>
      </rPr>
      <t>Infant deaths</t>
    </r>
  </si>
  <si>
    <r>
      <t xml:space="preserve">1-5 õ¿ðòýë íàñàíäàà ýíäñýí õ¿¿õýä </t>
    </r>
    <r>
      <rPr>
        <i/>
        <sz val="8"/>
        <rFont val="Arial Mon"/>
        <family val="2"/>
      </rPr>
      <t>Child mortality at age below 5 years</t>
    </r>
  </si>
  <si>
    <t>2.1 ç¿ñìýë</t>
  </si>
  <si>
    <t xml:space="preserve">  2.1 sawn wood</t>
  </si>
  <si>
    <t>2.2 øîõîé</t>
  </si>
  <si>
    <t>1999 VIII</t>
  </si>
  <si>
    <t>2000 VIII</t>
  </si>
  <si>
    <t xml:space="preserve">  2.2 lime</t>
  </si>
  <si>
    <t>2.3 òºìºð áåòîí</t>
  </si>
  <si>
    <t>2.4 òàâààðûí áåò</t>
  </si>
  <si>
    <t xml:space="preserve">            7.1. Number of unemployed people, by causes</t>
  </si>
  <si>
    <t>persons</t>
  </si>
  <si>
    <t xml:space="preserve"> Ñóì</t>
  </si>
  <si>
    <t>Central budjet expenditure, mln, tog</t>
  </si>
  <si>
    <t>2001 I-XII</t>
  </si>
  <si>
    <t>1999 X</t>
  </si>
  <si>
    <t>Îðîí íóòãèéí òºñâèéí îðëîãî, ñàÿ.òºã</t>
  </si>
  <si>
    <t xml:space="preserve">           16.2  Number of births,maternal and infant deaths</t>
  </si>
  <si>
    <t xml:space="preserve"> Complex ger</t>
  </si>
  <si>
    <t>hilis</t>
  </si>
  <si>
    <t>¨ëîì</t>
  </si>
  <si>
    <t>Íÿ-</t>
  </si>
  <si>
    <t>ðàéí</t>
  </si>
  <si>
    <t>¿æèë</t>
  </si>
  <si>
    <t xml:space="preserve">¯¿íýýñ : ýìýãòýé  </t>
  </si>
  <si>
    <t>Äýýä</t>
  </si>
  <si>
    <t>High</t>
  </si>
  <si>
    <t>Òóñ. Äóíä</t>
  </si>
  <si>
    <t>secondary</t>
  </si>
  <si>
    <t>2000 XII</t>
  </si>
  <si>
    <t xml:space="preserve">  Increase +</t>
  </si>
  <si>
    <t>thousGcal</t>
  </si>
  <si>
    <t>Alcohol</t>
  </si>
  <si>
    <t>ýíäñýí ýõ</t>
  </si>
  <si>
    <t>ýíäñýí õ¿¿õýä</t>
  </si>
  <si>
    <t>ýíäñýí õ¿¿õäèéí òîî</t>
  </si>
  <si>
    <t>ºâ÷íººð</t>
  </si>
  <si>
    <t>Âèðóñò</t>
  </si>
  <si>
    <t>Ãàõàéí</t>
  </si>
  <si>
    <t>Ñàëõèí</t>
  </si>
  <si>
    <t>Ñàëüìî-</t>
  </si>
  <si>
    <t>2005 I-XII</t>
  </si>
  <si>
    <t>2005  I-XII</t>
  </si>
  <si>
    <t>1999 XI</t>
  </si>
  <si>
    <t>2000 XI</t>
  </si>
  <si>
    <t>Óëààí</t>
  </si>
  <si>
    <t>áóðõàí</t>
  </si>
  <si>
    <t>Meas-</t>
  </si>
  <si>
    <t xml:space="preserve">  Decrease -</t>
  </si>
  <si>
    <t>2002 I-XII</t>
  </si>
  <si>
    <r>
      <t>/òºã/  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</si>
  <si>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0</t>
    </r>
  </si>
  <si>
    <r>
      <t xml:space="preserve">  Q</t>
    </r>
    <r>
      <rPr>
        <vertAlign val="subscript"/>
        <sz val="7"/>
        <rFont val="Arial Mon"/>
        <family val="2"/>
      </rPr>
      <t>1</t>
    </r>
    <r>
      <rPr>
        <sz val="7"/>
        <rFont val="Arial Mon"/>
        <family val="2"/>
      </rPr>
      <t>*P</t>
    </r>
    <r>
      <rPr>
        <vertAlign val="subscript"/>
        <sz val="7"/>
        <rFont val="Arial Mon"/>
        <family val="2"/>
      </rPr>
      <t>1</t>
    </r>
  </si>
  <si>
    <r>
      <t>ì</t>
    </r>
    <r>
      <rPr>
        <vertAlign val="superscript"/>
        <sz val="7"/>
        <rFont val="Arial Mon"/>
        <family val="2"/>
      </rPr>
      <t>3</t>
    </r>
  </si>
  <si>
    <t>2. Áàðèëãûí ìàòåðèàë</t>
  </si>
  <si>
    <r>
      <t xml:space="preserve">Íèéò ä¿í </t>
    </r>
    <r>
      <rPr>
        <i/>
        <sz val="8"/>
        <rFont val="Arial Mon"/>
        <family val="2"/>
      </rPr>
      <t>Total</t>
    </r>
  </si>
  <si>
    <t xml:space="preserve">    physicians</t>
  </si>
  <si>
    <t>Differences +, -</t>
  </si>
  <si>
    <t xml:space="preserve">   Á¿ãä</t>
  </si>
  <si>
    <t>Íèéò òýýâýðëýñýí à÷ààíààñ</t>
  </si>
  <si>
    <t>1999 IY</t>
  </si>
  <si>
    <t>Medicinal check-up</t>
  </si>
  <si>
    <t xml:space="preserve"> ñýðãèéëýõ ¿çëýã</t>
  </si>
  <si>
    <t>Note: There is included deaths in the hospital and deaths out of hospital.</t>
  </si>
  <si>
    <t>ºâ÷ëºãñºä</t>
  </si>
  <si>
    <t>ãåïàòèò</t>
  </si>
  <si>
    <t>õàâäàð</t>
  </si>
  <si>
    <t>ìåíèí</t>
  </si>
  <si>
    <t>öýöýã</t>
  </si>
  <si>
    <t>íåëë¸ç</t>
  </si>
  <si>
    <t>ñóóëãà</t>
  </si>
  <si>
    <t>öåë-</t>
  </si>
  <si>
    <t>Áóñàä</t>
  </si>
  <si>
    <t>îðëîãî</t>
  </si>
  <si>
    <t xml:space="preserve"> Ä¿í</t>
  </si>
  <si>
    <t>SOUM</t>
  </si>
  <si>
    <t>3.7 ýñãèé</t>
  </si>
  <si>
    <t xml:space="preserve">  ì</t>
  </si>
  <si>
    <t>2000 I</t>
  </si>
  <si>
    <t xml:space="preserve">            - àíõ óäàà àæèë õàéæ áàéãàà</t>
  </si>
  <si>
    <t>Unemployed people - total</t>
  </si>
  <si>
    <t>Of which : women</t>
  </si>
  <si>
    <t>Áîëîâñðîëûí ò¿âøèíãýýð</t>
  </si>
  <si>
    <t>By educational levels</t>
  </si>
  <si>
    <t>Á¿òýýãäõ¿¿íèé</t>
  </si>
  <si>
    <t>Ñóóðü ¿íý</t>
  </si>
  <si>
    <t xml:space="preserve">   íýð, òºðºë</t>
  </si>
  <si>
    <t>íýãæ</t>
  </si>
  <si>
    <r>
      <t xml:space="preserve"> Ýìíýëýãèéí îðíû òîî </t>
    </r>
    <r>
      <rPr>
        <i/>
        <sz val="8"/>
        <rFont val="Arial Mon"/>
        <family val="2"/>
      </rPr>
      <t>Number of hospital beds</t>
    </r>
  </si>
  <si>
    <r>
      <t xml:space="preserve">   Ýì÷èéí òîî    </t>
    </r>
    <r>
      <rPr>
        <i/>
        <sz val="8"/>
        <rFont val="Arial Mon"/>
        <family val="2"/>
      </rPr>
      <t>Number of physicians</t>
    </r>
  </si>
  <si>
    <r>
      <t xml:space="preserve">Àìáóëàòîðèéí ¿çëýã, õ¿í </t>
    </r>
    <r>
      <rPr>
        <i/>
        <sz val="8"/>
        <rFont val="Arial Mon"/>
        <family val="2"/>
      </rPr>
      <t>Medicinal check-up, pop</t>
    </r>
  </si>
  <si>
    <t>ÕÀÀ, àí àãíóóð, îéí àæ àõóé, çàãàñ àãíóóð</t>
  </si>
  <si>
    <t xml:space="preserve">Óóë óóðõàé, îëáîðëîõ ¿éëäâýð </t>
  </si>
  <si>
    <t>Áîëîâñðóóëàõ ¿éëäâýð</t>
  </si>
  <si>
    <t>Öàõèëãààí, äóëààíû ¿éëäâýðëýë, óñàí õàíãàìæ</t>
  </si>
  <si>
    <t>Áàðèëãà</t>
  </si>
  <si>
    <t>Áººíèé áîëîí æèæèãëýí õóäëàäàà, ãýð àõóéí áàðààíû çàñâàðëàõ ¿éë÷èëãýý</t>
  </si>
  <si>
    <t>Òýýâýð, àãóóëàõûí àæ àõóé, õîëáîî</t>
  </si>
  <si>
    <t xml:space="preserve">Ñàíõ¿¿ãèéí ã¿éëãýý õèéõ ¿éë àæèëëàãàà </t>
  </si>
  <si>
    <t>¯ë õºäëºõ õºðºíãº,, ò¿ðýýñ, áèçíåñèéí áóñàä ¿éë àæèëëàãàà</t>
  </si>
  <si>
    <t>Òºðèéí óäèðäëàãà, áàòëàí õàìãààëàõ, àëáàí æóðìûí øààðäëàãà</t>
  </si>
  <si>
    <t>Ýð¿¿ë ìýíä, íèéãìèéí õàëàìæ</t>
  </si>
  <si>
    <t>Íèéãýì áèå õ¿íä ¿ç¿¿ëýõ áóñàä ¿éë÷èëãýý</t>
  </si>
  <si>
    <t>¯¿íýýñ: Ýäèéí çàñãèéí ¿éë àæèëëàãààíû ñàëáàðààð</t>
  </si>
  <si>
    <t>ìÿí/õ¿í       thous</t>
  </si>
  <si>
    <t xml:space="preserve">Of which preventive </t>
  </si>
  <si>
    <t>4. Òàéëàíò ñàðä á¿ðòãýëýýñ õàñàãäñàí àæ-÷¿¿ä</t>
  </si>
  <si>
    <t xml:space="preserve"> 4. Excluded unemployed people from registration</t>
  </si>
  <si>
    <t>Òàéëàíò ñàðûí ýöýñò áàéãàà àæèëã¿é÷¿¿ä- á¿ãä</t>
  </si>
  <si>
    <t>2004  I-XII</t>
  </si>
  <si>
    <t>2010 I</t>
  </si>
  <si>
    <t>2010-I</t>
  </si>
  <si>
    <t>ªÎÌ¯</t>
  </si>
  <si>
    <t>Áýëòãýñýí õàäëàí  ìÿí.òí</t>
  </si>
  <si>
    <t>2009  II</t>
  </si>
  <si>
    <t>2009 I-XII</t>
  </si>
  <si>
    <t>2009 II</t>
  </si>
  <si>
    <t>2008  I-XII</t>
  </si>
  <si>
    <t>2009  I-XII</t>
  </si>
  <si>
    <t>2010  I-XII</t>
  </si>
  <si>
    <t>2009  III</t>
  </si>
  <si>
    <t>2009 III</t>
  </si>
  <si>
    <t>2009  IY</t>
  </si>
  <si>
    <t>2009 IY</t>
  </si>
  <si>
    <t>10000õ¿í àìä íîîãäîõ õàëäâàðò ºâ÷íèé ãàðàëò</t>
  </si>
  <si>
    <r>
      <rPr>
        <b/>
        <sz val="8"/>
        <rFont val="Arial Mon"/>
        <family val="2"/>
      </rPr>
      <t>Тайлбар:</t>
    </r>
    <r>
      <rPr>
        <sz val="8"/>
        <rFont val="Arial Mon"/>
        <family val="2"/>
      </rPr>
      <t xml:space="preserve"> 2010,04,01-ээс эхлэн Авто зам тээврийн газрын хот хоорондын зорчигч тээврийн зорчигчид, зорчигч эргэлт, орлогыг мэдээлэлд хамруулснаар дээрхи үзүүлэлтүүд их хэмжээгээр нэмэгдсэн болно.</t>
    </r>
  </si>
  <si>
    <t>Number of births / live births/</t>
  </si>
  <si>
    <t>Òºðñºí õ¿¿õäèéí òîî / àìüä òºðºëò/</t>
  </si>
  <si>
    <t>2009  Y</t>
  </si>
  <si>
    <t>2009 Y</t>
  </si>
  <si>
    <r>
      <t xml:space="preserve">                       Õóãàöàà     </t>
    </r>
    <r>
      <rPr>
        <i/>
        <sz val="8"/>
        <rFont val="Arial Mon"/>
        <family val="2"/>
      </rPr>
      <t>Periods</t>
    </r>
  </si>
  <si>
    <r>
      <t>ì</t>
    </r>
    <r>
      <rPr>
        <vertAlign val="superscript"/>
        <sz val="8"/>
        <rFont val="Arial Mon"/>
        <family val="2"/>
      </rPr>
      <t xml:space="preserve">3  </t>
    </r>
  </si>
  <si>
    <r>
      <t>m</t>
    </r>
    <r>
      <rPr>
        <i/>
        <vertAlign val="superscript"/>
        <sz val="8"/>
        <rFont val="Arial Mon"/>
        <family val="2"/>
      </rPr>
      <t>3</t>
    </r>
  </si>
  <si>
    <r>
      <t>ì</t>
    </r>
    <r>
      <rPr>
        <vertAlign val="superscript"/>
        <sz val="8"/>
        <rFont val="Arial Mon"/>
        <family val="2"/>
      </rPr>
      <t xml:space="preserve">2  </t>
    </r>
  </si>
  <si>
    <r>
      <t>m</t>
    </r>
    <r>
      <rPr>
        <i/>
        <vertAlign val="superscript"/>
        <sz val="8"/>
        <rFont val="Arial Mon"/>
        <family val="2"/>
      </rPr>
      <t>2</t>
    </r>
  </si>
  <si>
    <t>Áàðèëãûí ìàòåðèàë</t>
  </si>
  <si>
    <t>Ìîä ìîäîí</t>
  </si>
  <si>
    <t>2009  YI</t>
  </si>
  <si>
    <t>2009 YI</t>
  </si>
  <si>
    <t>Õ¿ðìýí áëîê</t>
  </si>
  <si>
    <t>2009  YII</t>
  </si>
  <si>
    <t>2009 YII</t>
  </si>
  <si>
    <t>Âààêóóì öîíõ</t>
  </si>
  <si>
    <t>2009  YIII</t>
  </si>
  <si>
    <t>2009 YIII</t>
  </si>
  <si>
    <t>2009  IX</t>
  </si>
  <si>
    <t>2009 IX</t>
  </si>
  <si>
    <t>2009  X</t>
  </si>
  <si>
    <t>2009 X</t>
  </si>
  <si>
    <t>2009 XI</t>
  </si>
  <si>
    <t>2009  XI</t>
  </si>
  <si>
    <t>2010 XII</t>
  </si>
  <si>
    <t>2009 XII</t>
  </si>
  <si>
    <t>2011 I</t>
  </si>
  <si>
    <t>2011/2010%</t>
  </si>
  <si>
    <t>2011  I</t>
  </si>
  <si>
    <t>2011/2008%</t>
  </si>
  <si>
    <t>2011/2009%</t>
  </si>
  <si>
    <t>2011/2010. %</t>
  </si>
  <si>
    <t>2011-I</t>
  </si>
  <si>
    <t>Óëààíáóðõàí óëààíóóä ãàõàéí õàâäàð III /9ñàðòàé/</t>
  </si>
  <si>
    <r>
      <t xml:space="preserve">Ñàà IY òóí /4 ñàðòàé/                    </t>
    </r>
    <r>
      <rPr>
        <i/>
        <sz val="8"/>
        <rFont val="Arial Mon"/>
        <family val="2"/>
      </rPr>
      <t>Polio - IY /4 òonths/</t>
    </r>
  </si>
  <si>
    <r>
      <t xml:space="preserve">ÁÖÆ I òóí /0 ñàðòàé/                     </t>
    </r>
    <r>
      <rPr>
        <i/>
        <sz val="8"/>
        <rFont val="Arial Mon"/>
        <family val="2"/>
      </rPr>
      <t>BCG - I</t>
    </r>
  </si>
  <si>
    <t>Óëààíáóðõàí óëààíóóä ãàõàéí õàâäàð II /2 íàñòàé/</t>
  </si>
  <si>
    <t>5-ò âàêöèí 1-ð òóí                   /2 ñàðòàé/</t>
  </si>
  <si>
    <t>5-ò âàêöèí III                      /4 ñàðòàé/</t>
  </si>
  <si>
    <t xml:space="preserve">             16.3  0-2 õ¿¿õäèéí âàêöèíæóóëàëòûí õàìðàëò</t>
  </si>
  <si>
    <t>2010 I-XII</t>
  </si>
  <si>
    <t>2010-I-XII</t>
  </si>
  <si>
    <t>2010  II</t>
  </si>
  <si>
    <t>2011  II</t>
  </si>
  <si>
    <t>2010-II</t>
  </si>
  <si>
    <t>2011-II</t>
  </si>
  <si>
    <t>2010 II</t>
  </si>
  <si>
    <t>2011 II</t>
  </si>
  <si>
    <t>2012 I</t>
  </si>
  <si>
    <t>2013 I</t>
  </si>
  <si>
    <t>2014 I</t>
  </si>
  <si>
    <t>2015 I</t>
  </si>
  <si>
    <t>2016 I</t>
  </si>
  <si>
    <t>2017 I</t>
  </si>
  <si>
    <t>2018 I</t>
  </si>
  <si>
    <t>2019 I</t>
  </si>
  <si>
    <t>2020 I</t>
  </si>
  <si>
    <t>2021 I</t>
  </si>
  <si>
    <t>2010  III</t>
  </si>
  <si>
    <t>2011  III</t>
  </si>
  <si>
    <t>2011 III</t>
  </si>
  <si>
    <t>2010-III</t>
  </si>
  <si>
    <t>2011-III</t>
  </si>
  <si>
    <t>2010 III</t>
  </si>
  <si>
    <t>2011  IY</t>
  </si>
  <si>
    <t>2010 IY</t>
  </si>
  <si>
    <t>2010  IY</t>
  </si>
  <si>
    <t>2010-IY</t>
  </si>
  <si>
    <t>2011-IY</t>
  </si>
  <si>
    <t>2011 IY</t>
  </si>
  <si>
    <t>2010  Y</t>
  </si>
  <si>
    <t>2011  Y</t>
  </si>
  <si>
    <t>2010 Y</t>
  </si>
  <si>
    <t>2011 Y</t>
  </si>
  <si>
    <t>2010-Y</t>
  </si>
  <si>
    <t>2011-Y</t>
  </si>
  <si>
    <t>2010  YI</t>
  </si>
  <si>
    <t>2011  YI</t>
  </si>
  <si>
    <t>2010 YI</t>
  </si>
  <si>
    <t>2011 YI</t>
  </si>
  <si>
    <t>Õóâàíöàð á¿òýýãäýõ¿¿í ¿éëäâýðëýë</t>
  </si>
  <si>
    <t>Ýõ ñóðâàëæ: Õºäºëìºð õàëàìæ ¿éë÷èëãýýíèé õýëòñèéí ìýäýýãýýð</t>
  </si>
  <si>
    <t>2010-YI</t>
  </si>
  <si>
    <t>2011-YI</t>
  </si>
  <si>
    <t>Óëààí ýñýðãýíý</t>
  </si>
  <si>
    <t>2010  YII</t>
  </si>
  <si>
    <t>2011  YII</t>
  </si>
  <si>
    <t>2010 YII</t>
  </si>
  <si>
    <t>2011 YII</t>
  </si>
  <si>
    <t>2010-YII</t>
  </si>
  <si>
    <t>2011-YII</t>
  </si>
  <si>
    <t>2010 YIII</t>
  </si>
  <si>
    <t>2011  YIII</t>
  </si>
  <si>
    <t>2010  YIII</t>
  </si>
  <si>
    <t>2011 YIII</t>
  </si>
  <si>
    <t>2011-YIII</t>
  </si>
  <si>
    <t>2010-YIII</t>
  </si>
  <si>
    <t>2010  IX</t>
  </si>
  <si>
    <t>2011  IX</t>
  </si>
  <si>
    <t>2010 IX</t>
  </si>
  <si>
    <t>2010-IX</t>
  </si>
  <si>
    <t>2011 IX</t>
  </si>
  <si>
    <t>2010  X</t>
  </si>
  <si>
    <t>2011  X</t>
  </si>
  <si>
    <t>2010 X</t>
  </si>
  <si>
    <t>2011-IX</t>
  </si>
  <si>
    <t>2010-X</t>
  </si>
  <si>
    <t>2011-X</t>
  </si>
  <si>
    <t>2011 X</t>
  </si>
  <si>
    <t>2010  XI</t>
  </si>
  <si>
    <t>2011  XI</t>
  </si>
  <si>
    <t>2010 XI</t>
  </si>
  <si>
    <t>2010.XI</t>
  </si>
  <si>
    <t>2011.XI</t>
  </si>
  <si>
    <t>2010. XI</t>
  </si>
  <si>
    <t>2011.Xi</t>
  </si>
  <si>
    <t>I-XI</t>
  </si>
  <si>
    <t>2011 XI</t>
  </si>
  <si>
    <t>2010-XI</t>
  </si>
  <si>
    <t>2011-XI</t>
  </si>
  <si>
    <t>XI November</t>
  </si>
  <si>
    <t xml:space="preserve">                       2011 îíû ýõíèé 11  ñàðûí áàéäëààð           </t>
  </si>
  <si>
    <t>2011XI</t>
  </si>
  <si>
    <t xml:space="preserve"> 2011.12.05</t>
  </si>
  <si>
    <t>.</t>
  </si>
  <si>
    <t xml:space="preserve">                                                                    2.1   ÎÐÎÍ ÍÓÒÃÈÉÍ  ÒªÑÂÈÉÍ ÎÐËÎÃÎ</t>
  </si>
  <si>
    <t xml:space="preserve">                                                                          2.1 Local budget revenue</t>
  </si>
  <si>
    <t>ÒÁ %</t>
  </si>
  <si>
    <t>ò</t>
  </si>
  <si>
    <t>ã</t>
  </si>
  <si>
    <t>FP%</t>
  </si>
  <si>
    <t>ÍÈÉÒ ÎÐËÎÃÎ ÁÀ ÒÓÑËÀÌÆÈÉÍ Ä¯Í</t>
  </si>
  <si>
    <t xml:space="preserve">      À. ÓÐÑÃÀË ÎÐËÎÃÎ</t>
  </si>
  <si>
    <t xml:space="preserve">          I. ÒÀÒÂÀÐÛÍ ÎÐËÎÃÎ</t>
  </si>
  <si>
    <t xml:space="preserve">              1. Îðëîãûí àëáàí òàòâàð</t>
  </si>
  <si>
    <t xml:space="preserve">                   1.1. õ¿í àìûí îðëîãûí àëáàí òàòâàð</t>
  </si>
  <si>
    <t xml:space="preserve">                   1.1. Öàëèí õºëñ áîëîí ò¿¿íòýé àäèëòãàõ îðëîãûí òàòâàð</t>
  </si>
  <si>
    <t xml:space="preserve">                   1.2. ÈÎÒÒÕ-ààð </t>
  </si>
  <si>
    <t xml:space="preserve">                   1.3. Ìàë á¿õèé èðãýíèé îðëîãûí òàòâàð</t>
  </si>
  <si>
    <t xml:space="preserve">                   1.4. Îðëîãûã òîäîðõîéëîõ áîëîìæã¿é èðãýíèé òàòâàð</t>
  </si>
  <si>
    <t xml:space="preserve">                                    1.5 ÕÕÎÀÒ-ûí áóöààí îëãîëò</t>
  </si>
  <si>
    <t xml:space="preserve">               1.3.  ªì÷èéí òàòâàð    ¿¿íýýñ:</t>
  </si>
  <si>
    <r>
      <t xml:space="preserve">                      </t>
    </r>
    <r>
      <rPr>
        <sz val="10"/>
        <rFont val="Arial Mon"/>
        <family val="2"/>
      </rPr>
      <t>Áóóíû òàòâàð</t>
    </r>
  </si>
  <si>
    <t xml:space="preserve">                      ¯ë õºäëºõ õºðºíãèéí òàòâàð</t>
  </si>
  <si>
    <t xml:space="preserve">              3. Äîòîîäûí áàðàà, ¿éë÷èëãýýíèé òàòâàð</t>
  </si>
  <si>
    <t xml:space="preserve">                       3.1. Òóñãàé çîðèóëàëòûí îðëîãî</t>
  </si>
  <si>
    <t xml:space="preserve">                        1.1. àâòîòýýâðèéí áîëîí ººðºº ÿâàã÷ õýðýãñëèéí òàòâàð</t>
  </si>
  <si>
    <t xml:space="preserve">             4. Áóñàä òàòâàð</t>
  </si>
  <si>
    <t xml:space="preserve">                  4.1. óëñûí òýìäýãòèéí õóðààìæ</t>
  </si>
  <si>
    <t xml:space="preserve">                  4.2. áàéãàëèéí áàÿëàã àøèãëàñíû õóðààìæ</t>
  </si>
  <si>
    <t xml:space="preserve">                  4.3. ãàçðûí òºëáºð </t>
  </si>
  <si>
    <t xml:space="preserve">                  4.4. îéãîîñ õýðýãëýýíèé ìîä, ò¿ëýý àøèãëàñíû òºëáºð</t>
  </si>
  <si>
    <t xml:space="preserve">                  4.5. àãíóóðûí íººö àøèãëàñíû òºëáºð</t>
  </si>
  <si>
    <t xml:space="preserve">                  4.6. óñ ðàøààíû òºëáºð</t>
  </si>
  <si>
    <t xml:space="preserve">                  4.7. àøèãò ìàëòìàëûí íººö àøèãëàñíû òºëáºð</t>
  </si>
  <si>
    <t xml:space="preserve">                  4.8. Àøèãò ìàëòìàëûí ëèöåíç</t>
  </si>
  <si>
    <t xml:space="preserve">                  4.9. Ò¿ãýýìýë òàðõàöòàé áàéãàëèéí áàÿëàã àøèãëàñíû òºëáºð</t>
  </si>
  <si>
    <t xml:space="preserve">           II. Òàòâàðûí áóñ îðëîãî</t>
  </si>
  <si>
    <t xml:space="preserve">                      2.1. õóâüöààíû íîãäîë àøèã</t>
  </si>
  <si>
    <t xml:space="preserve">                       2.2. õ¿¿, òîðãóóëèéí îðëîãî</t>
  </si>
  <si>
    <t xml:space="preserve">                       2.5. òºñºâò ãàçðûí ººðèéí îðëîãî</t>
  </si>
  <si>
    <t xml:space="preserve">                       2.7. áóñàä íýð çààãäààã¿é îðëîãî</t>
  </si>
  <si>
    <t xml:space="preserve">       Á. ÕªÐªÍÃÈÉÍ ÎÐËÎÃÎ</t>
  </si>
  <si>
    <t xml:space="preserve">           ãàçðûí äóóäëàãà õóäàëäàà</t>
  </si>
  <si>
    <t xml:space="preserve">           õºðºíãº õóäàëäñàíû îðëîãî</t>
  </si>
  <si>
    <t xml:space="preserve">       Â. ÒÓÑËÀÌÆÈÉÍ ÎÐËÎÃÎ</t>
  </si>
  <si>
    <t xml:space="preserve">               1. Óëñûí òºñâººñ àâñàí ñàíõ¿¿ãèéí äýìæëýã</t>
  </si>
  <si>
    <t xml:space="preserve">                2.ÍªÒ</t>
  </si>
  <si>
    <t xml:space="preserve">                                                                                                      Ýõ ñóðâàëæ íü: Ñàíõ¿¿ òºðèéí ñàíãèéí õýëòñèéí ìýäýýãýýð</t>
  </si>
  <si>
    <t xml:space="preserve">                                                                                               Source : Public fund report</t>
  </si>
  <si>
    <t xml:space="preserve"> 2.2 Îðîí íóòãèéí òºñâèéí îðëîãî</t>
  </si>
  <si>
    <t xml:space="preserve"> 2.1-í ¿ðãýëæëýë</t>
  </si>
  <si>
    <t xml:space="preserve"> 2.1-ûí ¿ðãýëæëýë</t>
  </si>
  <si>
    <t xml:space="preserve"> 2.2 Local budget revenue</t>
  </si>
  <si>
    <r>
      <t>(ìÿí.òºã/</t>
    </r>
    <r>
      <rPr>
        <i/>
        <sz val="10"/>
        <rFont val="Arial Mon"/>
        <family val="2"/>
      </rPr>
      <t>thous.tog</t>
    </r>
    <r>
      <rPr>
        <sz val="10"/>
        <rFont val="Arial Mon"/>
        <family val="2"/>
      </rPr>
      <t>)</t>
    </r>
  </si>
  <si>
    <r>
      <t xml:space="preserve">  Õóâü õ¿íèé оðëîãûí àëáàí òàòâàð                 </t>
    </r>
    <r>
      <rPr>
        <i/>
        <sz val="8"/>
        <rFont val="Arial Mon"/>
        <family val="2"/>
      </rPr>
      <t xml:space="preserve"> Income tax-total</t>
    </r>
  </si>
  <si>
    <t>¿     ¿   í   ý   ý    ñ :        o   f         w    h    i    c   h</t>
  </si>
  <si>
    <r>
      <t xml:space="preserve">       Áóóíû òàòâàð                 </t>
    </r>
    <r>
      <rPr>
        <i/>
        <sz val="8"/>
        <rFont val="Arial Mon"/>
        <family val="2"/>
      </rPr>
      <t>Tax from gun</t>
    </r>
  </si>
  <si>
    <r>
      <t xml:space="preserve">Áóñàä òàòâàð / òºëáºð , õóðààìæ/                         </t>
    </r>
    <r>
      <rPr>
        <i/>
        <sz val="8"/>
        <rFont val="Arial Mon"/>
        <family val="2"/>
      </rPr>
      <t>Other</t>
    </r>
  </si>
  <si>
    <t>¿     ¿   í   ý   ý    ñ :    o   f  w h i c h</t>
  </si>
  <si>
    <r>
      <t xml:space="preserve">ÒÀÒÂÀÐÛÍ ÎÐËÎÃЫН ДҮН      </t>
    </r>
    <r>
      <rPr>
        <i/>
        <sz val="10"/>
        <rFont val="Arial Mon"/>
        <family val="2"/>
      </rPr>
      <t>TAX REVENUE TOTAL</t>
    </r>
  </si>
  <si>
    <r>
      <t xml:space="preserve">Õ¿¿,òîðãóóëü         </t>
    </r>
    <r>
      <rPr>
        <i/>
        <sz val="10"/>
        <rFont val="Arial Mon"/>
        <family val="2"/>
      </rPr>
      <t>Interest  and fines</t>
    </r>
  </si>
  <si>
    <r>
      <t xml:space="preserve">Òºñºâò áàéãóóëëàãûí ººðèéí îðëîãî       </t>
    </r>
    <r>
      <rPr>
        <i/>
        <sz val="8"/>
        <rFont val="Arial Mon"/>
        <family val="2"/>
      </rPr>
      <t>Revenue of domestic services of budgetary institutions</t>
    </r>
  </si>
  <si>
    <r>
      <t xml:space="preserve">Áóñàä íýð çààãäààã¿é îðëîãî                         </t>
    </r>
    <r>
      <rPr>
        <i/>
        <sz val="10"/>
        <rFont val="Arial Mon"/>
        <family val="2"/>
      </rPr>
      <t>Other</t>
    </r>
  </si>
  <si>
    <r>
      <t xml:space="preserve">ÒÀÒÂÀÐÛÍ ÁÓÑ ÎÐËÎÃЫН ДҮН      </t>
    </r>
    <r>
      <rPr>
        <i/>
        <sz val="10"/>
        <rFont val="Arial Mon"/>
        <family val="2"/>
      </rPr>
      <t>TAX REVENUE TOTAL</t>
    </r>
  </si>
  <si>
    <t>Сумын төсвийн орлогын  дүн Gobernment revenue total sums</t>
  </si>
  <si>
    <r>
      <t xml:space="preserve">    ¯ë õºäëºõ ýä  õºðºíãèéí àëáàí    òàòâàð </t>
    </r>
    <r>
      <rPr>
        <i/>
        <sz val="10"/>
        <rFont val="Arial Mon"/>
        <family val="2"/>
      </rPr>
      <t xml:space="preserve">Tax from non-steady capital </t>
    </r>
  </si>
  <si>
    <r>
      <t xml:space="preserve">ÀÒªß õýðýãñëèéí òàòâàð               </t>
    </r>
    <r>
      <rPr>
        <i/>
        <sz val="10"/>
        <rFont val="Arial Mon"/>
        <family val="2"/>
      </rPr>
      <t>Tax from autovehicles</t>
    </r>
  </si>
  <si>
    <r>
      <t xml:space="preserve">Ãàçðûí òºëáºð  </t>
    </r>
    <r>
      <rPr>
        <i/>
        <sz val="10"/>
        <rFont val="Arial Mon"/>
        <family val="2"/>
      </rPr>
      <t>Fees of the land</t>
    </r>
  </si>
  <si>
    <t>Àøèãò ìàëòìàëûí ëèöåíçèéí òºëáºð</t>
  </si>
  <si>
    <t>Àøèãò ìàëòìàëûí íººö àøèãëàñíû òºëáºð</t>
  </si>
  <si>
    <t>Àéìãèéí òºñâèéí îðëîãûí ä¿í Gobernment revenue total aimag</t>
  </si>
  <si>
    <t xml:space="preserve">Îðîí íóòãèéí òºñâèéí îðëîãûí ä¿í Local gobernment revenue total </t>
  </si>
  <si>
    <t>ÀÀÍ-èéí îðëîãî   Income tax from corporate</t>
  </si>
  <si>
    <t>ÍªÀÒºëáºð  Value added tax</t>
  </si>
  <si>
    <t>Îíöãîé òàòâàð     Excise tax</t>
  </si>
  <si>
    <t>Àãààðûí áîõèðäîëûí òºëáºð</t>
  </si>
  <si>
    <t>Óëñûí òºâëºðñºí òºñºâò øèëæ¿¿ëñýí îðëîãûí ä¿í</t>
  </si>
  <si>
    <t>Íèéò îðëîãûí ä¿í  Total revenue</t>
  </si>
  <si>
    <t>Öàëèí õºëñ ò¿¿íòýé àäèëòãýõ îðëîãûíòàòâàð</t>
  </si>
  <si>
    <t xml:space="preserve">           ÈÎÒÒÕ-ààð   Unidentified busness revennes</t>
  </si>
  <si>
    <t>Орлогыг нь тухай бүр тодорхойлох боломжгүй ажил үйлчилгээ эрхлэгч иргэний орлогын албан татвар</t>
  </si>
  <si>
    <r>
      <t xml:space="preserve"> ìàë á¿õèé èðãýäèéí îðëîãûí òàòâàðûí 2009 îíû 50%-èéí татварын äóòóóг  òºñºâò îðóóëñàí    </t>
    </r>
    <r>
      <rPr>
        <i/>
        <sz val="8"/>
        <rFont val="Arial Mon"/>
        <family val="2"/>
      </rPr>
      <t xml:space="preserve"> </t>
    </r>
  </si>
  <si>
    <r>
      <t xml:space="preserve">Òýìäýãòèéí õóðààìæ   </t>
    </r>
    <r>
      <rPr>
        <i/>
        <sz val="8"/>
        <rFont val="Arial Mon"/>
        <family val="2"/>
      </rPr>
      <t>Charge of stamps</t>
    </r>
  </si>
  <si>
    <r>
      <t xml:space="preserve">Ãàçðûí äóóäëàãà õóäàëäàà  </t>
    </r>
    <r>
      <rPr>
        <i/>
        <sz val="10"/>
        <rFont val="Arial Mon"/>
        <family val="2"/>
      </rPr>
      <t>Fees of the land</t>
    </r>
  </si>
  <si>
    <r>
      <t xml:space="preserve">Îéí òºëáºð  </t>
    </r>
    <r>
      <rPr>
        <i/>
        <sz val="10"/>
        <rFont val="Arial Mon"/>
        <family val="2"/>
      </rPr>
      <t>Fees of the forest</t>
    </r>
  </si>
  <si>
    <r>
      <t xml:space="preserve">Àãíóóðûí íººö àø-ñíû       </t>
    </r>
    <r>
      <rPr>
        <i/>
        <sz val="10"/>
        <rFont val="Arial Mon"/>
        <family val="2"/>
      </rPr>
      <t>Charge for used hunting resources</t>
    </r>
  </si>
  <si>
    <t>Ðàøààí óñ àøèãëàñíû òºëáºð  A tax on  mineral spring usade</t>
  </si>
  <si>
    <t>Ò¿ãýýìýë òàðõàöòàé áàéãàëèéí áàÿëàã àøèãëàñàíû òºëáºð</t>
  </si>
  <si>
    <t>Õóâüöààíû íîãäîë àøãèéí òàòâàð</t>
  </si>
  <si>
    <t>Õºðºíãº õóäàëäñàíû îðëîãî</t>
  </si>
  <si>
    <t>õóâü</t>
  </si>
  <si>
    <t>Òºëºâ</t>
  </si>
  <si>
    <t>Ã¿éöýò</t>
  </si>
  <si>
    <t>Ã¿éöýòãýë</t>
  </si>
  <si>
    <t>Plan</t>
  </si>
  <si>
    <t>Execution</t>
  </si>
  <si>
    <t>Ñàíõ¿¿</t>
  </si>
  <si>
    <t xml:space="preserve">Finance </t>
  </si>
  <si>
    <t>PPPY</t>
  </si>
  <si>
    <t>Ýõ ñóðâàëæ íü: Òºðèéí ñàí,Òàòâàðûí õýëòñèéí ìýäýýãýýð</t>
  </si>
  <si>
    <t xml:space="preserve">                                                 2.3 ÓËÑÛÍ ÒªÑÂÈÉÍ ÁÀÉÃÓÓËËÀÃÛÍ ÇÀÐËÀÃÀ</t>
  </si>
  <si>
    <t xml:space="preserve">                                            2.3    GOVERNMENT BUDGET ORGANIZATION EXPENDITURE</t>
  </si>
  <si>
    <t>(ìÿí.òºã / thous,¥)</t>
  </si>
  <si>
    <t>2011 îíû XI ñàð</t>
  </si>
  <si>
    <t xml:space="preserve">                         ¯Ç¯¯ËÝËÒ¯¯Ä</t>
  </si>
  <si>
    <t xml:space="preserve">         Ã</t>
  </si>
  <si>
    <t xml:space="preserve">      Ò</t>
  </si>
  <si>
    <t xml:space="preserve">         E</t>
  </si>
  <si>
    <t xml:space="preserve">       P</t>
  </si>
  <si>
    <t xml:space="preserve">  1.ÍÈÉÒÈÉÍ ÅÐªÍÕÈÉ ¯ÉË×ÈËÃÝÝ                             1. GENERAL PUBLIC SERVICE</t>
  </si>
  <si>
    <t>(+,-)</t>
  </si>
  <si>
    <t>Ìºíãºí õºðºíãèéí ýõíèé ¿ëäýãäýë                                      Remainder at the beginning of the</t>
  </si>
  <si>
    <t xml:space="preserve">            ÎÐËÎÃÛÍ Ä¯Í                                                        TOTAL REVENUE</t>
  </si>
  <si>
    <t>II          ÍÈÉÒ ÇÀÐËÀÃÛÍ Ä¯Í                                           II   TOTAL EXPENDITURE</t>
  </si>
  <si>
    <t xml:space="preserve">           À. ÓÐÑÃÀË ÇÀÐÄËÛÍ Ä¯Í                                       A. TOTAL CURRENT EXPENDITURE</t>
  </si>
  <si>
    <t xml:space="preserve">               1. Áàðàà, ¿éë÷èëãýýíèé çàðäàë                            1. Expenditure on goods &amp; services</t>
  </si>
  <si>
    <t xml:space="preserve">                 1.1 Öàëèí,õºëñ áîëîí íýìýãäýë óðàìøèë        1.1 Once wages &amp; salaries</t>
  </si>
  <si>
    <t xml:space="preserve">                 1.2 Àæèë îëãîã÷îîñ íèéãìèéí äààòãàëä òºëºõ        1.2 Socal security contriution</t>
  </si>
  <si>
    <t xml:space="preserve">                 1.3 Áàðàà, ¿éë÷èëãýýíèé áóñàä çàðäàë                 1.3 Goods &amp; services expenses</t>
  </si>
  <si>
    <t xml:space="preserve">           Á. ÕªÐªÍÃÈÉÍ ÇÀÐÄÀË                                                 B. CARITAL EXPENDITURE</t>
  </si>
  <si>
    <t>III          ÁÀÉÃÓÓËËÀÃÛÍ ÒÎÎ                                                 ORGANIZATION</t>
  </si>
  <si>
    <t xml:space="preserve">                  ÀÆÈËËÀÃÑÀÄ Á¯ÃÄ                                               TOTAL EMPLOYED</t>
  </si>
  <si>
    <t>Ìºíãºí õºðºíãèéí ýöñèéí ¿ëäýãäýë                                      Remainder at the end of the month</t>
  </si>
  <si>
    <t xml:space="preserve">  2.ÍÈÉÃÌÈÉÍ ÕÝÂ ÆÓÐÀÌ ÀÞÓËÃ¯É ÁÀÉÄÀË          2. SOCAL SECURITY</t>
  </si>
  <si>
    <t xml:space="preserve">            ÎÐËÎÃÛÍ Ä¯Í                                                            TOTAL REVENUE</t>
  </si>
  <si>
    <t xml:space="preserve">               1. Áàðàà, ¿éë÷èëãýýíèé çàðäàë                               1. Expenditure on goods &amp; services</t>
  </si>
  <si>
    <t xml:space="preserve">                 1.1 Öàëèí,õºëñ áîëîí íýìýãäýë óðàìøèë            1.1 Once wages &amp; salaries</t>
  </si>
  <si>
    <t xml:space="preserve">                 1.2 Àæèë îëîãî÷îîñ íèéãìèéí äààòãàëä òºëºõ        1.2 Socal security contriution</t>
  </si>
  <si>
    <t xml:space="preserve">           Á. ÕªÐªÍÃÈÉÍ ÇÀÐÄÀË                                              B. CARITAL EXPENDITURE</t>
  </si>
  <si>
    <t>Ìºíãºí õºðºíãèéí ýöñèéí ¿ëäýãäýë                                        Remainder at the end of the month</t>
  </si>
  <si>
    <t xml:space="preserve">  3. ÁÎËÎÂÑÐÎË                                                               3. EDUCATION</t>
  </si>
  <si>
    <t xml:space="preserve">           À. ÓÐÑÃÀË ÇÀÐÄËÛÍ Ä¯Í                                        A. TOTAL CURRENT EXPENDITURE</t>
  </si>
  <si>
    <t xml:space="preserve">  4. ÝÐ¯¯Ë ÌÝÍÄ                                                                 4. HEALTH</t>
  </si>
  <si>
    <t xml:space="preserve">  5.ÍÈÉÃÌÈÉÍ ÕÀÍÃÀÌÆ, ÕÀËÀÌÆ                               5. SOCIAL INSURANCE &amp; WELFARE</t>
  </si>
  <si>
    <t xml:space="preserve">  6. ÀÌÐÀËÒ, ÑÏÎÐÒ, ÑÎ¨Ë ÓÐËÀÃ                               6. RECREATION SPORT CULTURE &amp; APT</t>
  </si>
  <si>
    <t xml:space="preserve">  7. ÕªÄªª ÀÆ ÀÕÓÉ,ÎÉÍ ÀÆ ÀÕÓÉ                                  7. AGRICULTURE AND FORESTRY</t>
  </si>
  <si>
    <t>9.ÒÝÝÂÝÐ, ÕÎËÁÎÎ</t>
  </si>
  <si>
    <t xml:space="preserve">  9. ÝÄÈÉÍ ÇÀÑÃÈÉÍ ÁÓÑÀÄ                                              8. OTHER ECONOMICAL SECTORS</t>
  </si>
  <si>
    <t xml:space="preserve">              Á¯Õ ÇÀÐËÀÃÛÍ Ä¯Í                                              TOTAL BUDGET EXPENDITURE</t>
  </si>
  <si>
    <t xml:space="preserve">                                                                      Ýõ ñóðâàëæ: Òºðèéí ñàíãèéí ìýäýýãýýð</t>
  </si>
  <si>
    <t xml:space="preserve">                                                                     Source : Public fund report</t>
  </si>
  <si>
    <t xml:space="preserve">                                              2.4 ÎÐÎÍ ÍÓÒÃÈÉÍ ÒªÑÂÈÉÍ ÁÀÉÃÓÓËËÀÃÛÍ ÇÀÐËÀÃÀ</t>
  </si>
  <si>
    <t xml:space="preserve">                                              2.4 LOCAL BUDGET ORGANIZATION EXPENDITURE </t>
  </si>
  <si>
    <t xml:space="preserve"> ( +, - )</t>
  </si>
  <si>
    <t>1.ÎÐÎÍ ÍÓÒÃÈÉÍ ÒªÑÂÈÉÍ ÁÀÉÃÓÓËËÀÃÛÍ ÇÀÐËÀÃÛÍ Ä¯Í 1. GENERAL PUBLIC SERVICE</t>
  </si>
  <si>
    <t>Ìºíãºí õºðºíãèéí ýöñèéí ¿ëäýãäýë                                    Remainder at the end of the month</t>
  </si>
  <si>
    <t>ÀÍÃÈËÀÃÄÀÀÃ¯É ÁÓÑÀÄ ÇÀÐÄÀË           NON-CLASSIFICATION OTHER EXPENSES</t>
  </si>
  <si>
    <t xml:space="preserve">                                           Õ¿ñíýãò 2.3  Òºñºâò áàéãóóëëàãûí ºãëºãèéí ìýäýý</t>
  </si>
  <si>
    <t xml:space="preserve">                                                             Table 2.3 Debt of budgetary institutions</t>
  </si>
  <si>
    <t>1,ÓËÑÛÍ ÒªÑÂÈÉÍ ÁÀÉÃÓÓËËÀÃÛÍ</t>
  </si>
  <si>
    <r>
      <t xml:space="preserve">              (ìÿí.òºã/</t>
    </r>
    <r>
      <rPr>
        <i/>
        <sz val="8"/>
        <rFont val="Arial Mon"/>
        <family val="2"/>
      </rPr>
      <t>thous.tog</t>
    </r>
    <r>
      <rPr>
        <sz val="8"/>
        <rFont val="Arial Mon"/>
        <family val="2"/>
      </rPr>
      <t>)</t>
    </r>
  </si>
  <si>
    <t>Íèéò ºãëºã Total debt</t>
  </si>
  <si>
    <t>Öàëèíãèéí ºð</t>
  </si>
  <si>
    <t>ÍÄØèìòãýë</t>
  </si>
  <si>
    <t>ÝÌÄààòãàë</t>
  </si>
  <si>
    <t xml:space="preserve">Ãýðýë, </t>
  </si>
  <si>
    <t xml:space="preserve">Ò¿ëø, </t>
  </si>
  <si>
    <t xml:space="preserve">Öýâýð, </t>
  </si>
  <si>
    <t>Øóóäàí</t>
  </si>
  <si>
    <t>Õîîë</t>
  </si>
  <si>
    <t xml:space="preserve">Óðñãàë </t>
  </si>
  <si>
    <t>Òýýâýð</t>
  </si>
  <si>
    <t>àëáàí</t>
  </si>
  <si>
    <t>Áàéðíû</t>
  </si>
  <si>
    <t>Debt for salaries</t>
  </si>
  <si>
    <t>Debt for social</t>
  </si>
  <si>
    <t>Debt for health</t>
  </si>
  <si>
    <t>öàõèëãààí</t>
  </si>
  <si>
    <t>õàëààëò</t>
  </si>
  <si>
    <t xml:space="preserve">áîõèð óñ </t>
  </si>
  <si>
    <t>õîëáîî</t>
  </si>
  <si>
    <t>Food</t>
  </si>
  <si>
    <t>çàñâàð</t>
  </si>
  <si>
    <t>Medicine</t>
  </si>
  <si>
    <t>òîìèëîëò</t>
  </si>
  <si>
    <t>ò¿ðýýñ</t>
  </si>
  <si>
    <t>Other</t>
  </si>
  <si>
    <t>contributions</t>
  </si>
  <si>
    <t>Electricity</t>
  </si>
  <si>
    <t>Fuel &amp;</t>
  </si>
  <si>
    <t>Clean &amp; dirty</t>
  </si>
  <si>
    <t>Postal &amp;</t>
  </si>
  <si>
    <t xml:space="preserve"> heating</t>
  </si>
  <si>
    <t>water</t>
  </si>
  <si>
    <t>communication</t>
  </si>
  <si>
    <t>Ýõíèé ¿ëäýãäýë</t>
  </si>
  <si>
    <t>Remainder at the beginning of the month</t>
  </si>
  <si>
    <t>Òóõàéí ñàðä øèíýýð ¿¿ññýí ºãëºã</t>
  </si>
  <si>
    <t>Got into new debt in particular month</t>
  </si>
  <si>
    <t>Òóõàéí ñàðä òºëºãäñºí ºãëºã</t>
  </si>
  <si>
    <t>Paid off debt in particular month</t>
  </si>
  <si>
    <t>Ýöñèéí ¿ëäýãäýë</t>
  </si>
  <si>
    <t>Remainder at the end of the month</t>
  </si>
  <si>
    <t>31 - 60 ºäºð</t>
  </si>
  <si>
    <t>31-60 days</t>
  </si>
  <si>
    <t>61 - 120 ºäºð</t>
  </si>
  <si>
    <t>61-120 days</t>
  </si>
  <si>
    <t>ªãëºã ñàëáàðààð</t>
  </si>
  <si>
    <t>Òýýâýð ,õîëáîî</t>
  </si>
  <si>
    <t>Íèéòèéí åðºíõèé ¿éë÷èëãýý</t>
  </si>
  <si>
    <t>Íèéãèéí õàíãàìæ, íèéãìèéí õàëàìæ</t>
  </si>
  <si>
    <t>Íèãìèéí õýâ æóðàì, àþóëã¿é àæèëëàãàà</t>
  </si>
  <si>
    <t>Àìðàëò, ñïîðò,ñî¸ë,óðëàã</t>
  </si>
  <si>
    <t>Ýð¿¿ë ìýíä</t>
  </si>
  <si>
    <t>Ýäèéí çàñãèéí áóñàä ¿éë àæèëëàãàà</t>
  </si>
  <si>
    <t>ªãëºã ñóìààð</t>
  </si>
  <si>
    <t>ÑÝÇÁÇÕýëòýñ</t>
  </si>
  <si>
    <t xml:space="preserve">                   2,ÎÐÎÍ ÍÓÒÃÈÉÍ ÒªÑÂÈÉÍ ÁÀÉÃÓÓËËÀÃÛÍ</t>
  </si>
  <si>
    <t>Ò¿ëø,</t>
  </si>
  <si>
    <t>Òýòãýìæ</t>
  </si>
  <si>
    <t>Óðñãàë</t>
  </si>
  <si>
    <t xml:space="preserve">Öýâýð </t>
  </si>
  <si>
    <t xml:space="preserve"> õàëààëò</t>
  </si>
  <si>
    <t>óðàìøèë</t>
  </si>
  <si>
    <t>transport</t>
  </si>
  <si>
    <t xml:space="preserve">áîõèð </t>
  </si>
  <si>
    <t xml:space="preserve">Fuel &amp; </t>
  </si>
  <si>
    <t>óñ</t>
  </si>
  <si>
    <t>heating</t>
  </si>
  <si>
    <t>ªãëºã   ñóìäààð</t>
  </si>
  <si>
    <t>Эрдэнэбулган</t>
  </si>
  <si>
    <t>8. ÕßÍÀËÒ, ØÀËÃÀËÒ</t>
  </si>
  <si>
    <t>8. INSPECTIONS AND AUDIT</t>
  </si>
  <si>
    <t xml:space="preserve">Õÿíàëòûí ÷èãëýë </t>
  </si>
  <si>
    <t>Directions of the inspections</t>
  </si>
  <si>
    <t>øàëãàãäñàí áàéãóóë-ëàãà</t>
  </si>
  <si>
    <t>óëñûí áàéöààã-÷èä</t>
  </si>
  <si>
    <t>èëýðñýí çºð÷ëèéí òîî</t>
  </si>
  <si>
    <t xml:space="preserve">àðèëãàñàí çºð÷ëèéí òîî </t>
  </si>
  <si>
    <t>îíîãäóóëñàí íºõºí òºëáºð</t>
  </si>
  <si>
    <t>áàðàãäóóë-ñàí íºõºí òºëáºð</t>
  </si>
  <si>
    <t>îíîãäóóëñàí òîðãóóëü øèéòãýâýð</t>
  </si>
  <si>
    <t>áàðàãäóóëñàí òîðãóóëü øèéòãýâýð</t>
  </si>
  <si>
    <t>number of</t>
  </si>
  <si>
    <t>Auditors</t>
  </si>
  <si>
    <t>discovered</t>
  </si>
  <si>
    <t xml:space="preserve">shared </t>
  </si>
  <si>
    <t>Paid off-total</t>
  </si>
  <si>
    <t>inspected</t>
  </si>
  <si>
    <t>contradiction</t>
  </si>
  <si>
    <t>payment</t>
  </si>
  <si>
    <t xml:space="preserve"> /thous.tog/</t>
  </si>
  <si>
    <t>institutions</t>
  </si>
  <si>
    <t>and fines</t>
  </si>
  <si>
    <t>Ýð¿¿ë àõóé</t>
  </si>
  <si>
    <t xml:space="preserve">  Hygienic</t>
  </si>
  <si>
    <t>Äýä á¿òýö</t>
  </si>
  <si>
    <t xml:space="preserve"> Infrastructure</t>
  </si>
  <si>
    <t xml:space="preserve">Áîëîâñðîë, ñî¸ë, </t>
  </si>
  <si>
    <t xml:space="preserve"> Education, culture</t>
  </si>
  <si>
    <t xml:space="preserve"> øèíæëýõ óõààí</t>
  </si>
  <si>
    <t xml:space="preserve">    and science</t>
  </si>
  <si>
    <t xml:space="preserve"> Ìàë ýìíýëýã</t>
  </si>
  <si>
    <t xml:space="preserve">  Veterinary</t>
  </si>
  <si>
    <t>Õýìæèë ç¿éí õÿíàëò</t>
  </si>
  <si>
    <t>Ñòàíäàðò õýìæèë ç¿é</t>
  </si>
  <si>
    <t>Measurement</t>
  </si>
  <si>
    <t xml:space="preserve"> Äààòãàë íèéãýì õàìãààëàë</t>
  </si>
  <si>
    <t xml:space="preserve"> insurance &amp; social security</t>
  </si>
  <si>
    <t>Õºäºëìºðèéí ýð¿¿ë àõóé</t>
  </si>
  <si>
    <t xml:space="preserve"> Labor hygienic</t>
  </si>
  <si>
    <t>Ýì÷èëãýý îíîøëîãîîíû ÷àíàðûí õÿíàëò</t>
  </si>
  <si>
    <t>Ãåîëîãè, óóë óóðõàé</t>
  </si>
  <si>
    <t>Geology and minning</t>
  </si>
  <si>
    <t>Ãàçðûí õàðèëöàà, ãåîäåçè çóðàã ç¿éí õÿíàëò</t>
  </si>
  <si>
    <t>Áàéãàëü îð÷èí</t>
  </si>
  <si>
    <t>Environment</t>
  </si>
  <si>
    <t>Óðãàìàë õîðèî öýýð</t>
  </si>
  <si>
    <t>Ñàíõ¿¿ãèéí õÿíàëò  øàëãàëò</t>
  </si>
  <si>
    <t xml:space="preserve">The financial audit and </t>
  </si>
  <si>
    <t>Ýì áèî áýëäìýëèéí</t>
  </si>
  <si>
    <t xml:space="preserve"> Medicine</t>
  </si>
  <si>
    <t xml:space="preserve">      Ä¿í      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</si>
  <si>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</si>
  <si>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18. ÖÀÃ ÓÓÐÛÍ ¯Ç¯¯ËÝËÒ¯¯Ä</t>
  </si>
  <si>
    <t>18. METEOROLOGICAL PARAMETERS</t>
  </si>
  <si>
    <t>2011 îíû XI ñàðûí áàéïëààð</t>
  </si>
  <si>
    <t>Àãààðûí äóíäàæ õýì (Ñ)</t>
  </si>
  <si>
    <t>Õàìãèéí ºíäºð õýì (Ñ)</t>
  </si>
  <si>
    <t>Õàìãèéí íàì õýì (Ñ)</t>
  </si>
  <si>
    <t>Õóð òóíäàñíû íèéëáýð(ìì)</t>
  </si>
  <si>
    <t>Öàã óóðûí</t>
  </si>
  <si>
    <t>Meteorological</t>
  </si>
  <si>
    <t>Air average temperature</t>
  </si>
  <si>
    <t>Maximum temperature</t>
  </si>
  <si>
    <t>Minimum temperature</t>
  </si>
  <si>
    <t>Sum of precipitation</t>
  </si>
  <si>
    <t xml:space="preserve">ñòàíöûí </t>
  </si>
  <si>
    <t>stations</t>
  </si>
  <si>
    <t xml:space="preserve">  Chuluut</t>
  </si>
  <si>
    <t xml:space="preserve">  Hangai</t>
  </si>
  <si>
    <t xml:space="preserve">  Tariat</t>
  </si>
  <si>
    <t xml:space="preserve">  Ondor-ulaan</t>
  </si>
  <si>
    <t xml:space="preserve">  Erdenemandal</t>
  </si>
  <si>
    <t xml:space="preserve">  Jargalant </t>
  </si>
  <si>
    <t xml:space="preserve">  Tsetserleg</t>
  </si>
  <si>
    <t xml:space="preserve">  Hairhan</t>
  </si>
  <si>
    <t xml:space="preserve">  Battsengel</t>
  </si>
  <si>
    <t xml:space="preserve">  Olziit</t>
  </si>
  <si>
    <t xml:space="preserve">  Ogiinuur</t>
  </si>
  <si>
    <t xml:space="preserve">  Hashaat</t>
  </si>
  <si>
    <t xml:space="preserve">  Hotont</t>
  </si>
  <si>
    <t xml:space="preserve">  Tovshruuleh</t>
  </si>
  <si>
    <t xml:space="preserve">  Bulgan</t>
  </si>
  <si>
    <t xml:space="preserve">  Erdenebulgan</t>
  </si>
  <si>
    <t xml:space="preserve">  Tsahir</t>
  </si>
  <si>
    <t>Õóð òóíäàñòàé ºäðèéí òîî</t>
  </si>
  <si>
    <t>Ñàëõèíû õàìãèéí èõ õóðä (ì/ñ)</t>
  </si>
  <si>
    <t>Øîðîîí, öàñàí øóóðãàòàé ºäðèéí òîî</t>
  </si>
  <si>
    <t>Öàñíû çóçààí</t>
  </si>
  <si>
    <t>ñòàíöûí</t>
  </si>
  <si>
    <t>Maximim wind speed</t>
  </si>
  <si>
    <t>Number of dist and show storm days</t>
  </si>
  <si>
    <t>11. ÁÀÐÈËÃÛÍ ÑÀËÁÀÐ</t>
  </si>
  <si>
    <t xml:space="preserve"> 11. CONSTRUCTION</t>
  </si>
  <si>
    <t xml:space="preserve">         /ºññºí ä¿íãýýð, ìÿí.òºã/</t>
  </si>
  <si>
    <t>Íèéò áàðèëãà óãñðàëò, èõ çàñâàðûí àæèë</t>
  </si>
  <si>
    <t>¯¿íýýñ: áàðèëãà óãñðàëò</t>
  </si>
  <si>
    <t xml:space="preserve">             èõ çàñâàð</t>
  </si>
  <si>
    <t xml:space="preserve">                            á. Áàðèëãà îáüåêòîîð    By the construction objects</t>
  </si>
  <si>
    <t>Ñïîðò çàë /Öýíõýð ñóì/</t>
  </si>
  <si>
    <t>9 àéëûí îðîí ñóóö /Ýðäýíýáóëãàí ñóì/</t>
  </si>
  <si>
    <t>Äîòóóð áàéð /Òàðèàò ñóì/</t>
  </si>
  <si>
    <t>90 îðòîé õ¿¿õäèéí öýöýðëýã /ªëçèéò/</t>
  </si>
  <si>
    <t>Õ¿ì¿¿í 2-ð ñóðãóóëü ãàë òîãîîíû çàñâàð /Ýðäýíýáóëãàí/</t>
  </si>
  <si>
    <t>Áàãèéí òºâ /×óëóóò ñóì/</t>
  </si>
  <si>
    <t>Áàãøèéí ñóðãóóëèéí çàñâàð /Ýðäýíýáóëãàí ñóì/</t>
  </si>
  <si>
    <t>Ñóðãóóëèéí çàñâàð /Õàíãàé ñóì/</t>
  </si>
  <si>
    <t>ÇÄÒÃàçðûí áàðèëãûí çàñâàð /×óëóóò ñóì/</t>
  </si>
  <si>
    <t>36 àéëûí îðîí ñóóö /Ýðäýíýáóëãàí ñóì/</t>
  </si>
  <si>
    <t>Óóðûí çóóõ /Öýíõýð ñóì/</t>
  </si>
  <si>
    <t>Ãàçðûí õàðèëöàà áàðèëãà õîò áàéãóóëàëòûí àëáàíû êîíòîðûí õàøàà, òîõèæîëò /Ýðäýíýáóëãàí ñóì/</t>
  </si>
  <si>
    <t>Øèíæèëãýýíèé àëáàíû çàñâàð /Ýðäýíýáóëãàí ñóì/</t>
  </si>
  <si>
    <t>Òàðâóóãûí ãîëä ñóäàëãààíû öîîíîã ãàðãàõ /Ýðäýíýáóëãàí ñóì/</t>
  </si>
  <si>
    <t>Õàéãóóëûí öîîíîã ºðºìäºõ /Çàâõàí àéìàã/</t>
  </si>
  <si>
    <t>Ã¿íèé õóäàã /Õàøààò Áàòöýíãýë ñóì/</t>
  </si>
  <si>
    <t>Öýöýðëýã-Öýö¿¿õèéí 2 êì õàòóó õó÷èëòòàé çàì</t>
  </si>
  <si>
    <t>Çàì çàñâàð àð÷ëàëò</t>
  </si>
  <si>
    <t>Ã¿í ºðìèéí õóäàã /Áóëãàí ñóì/</t>
  </si>
  <si>
    <t>10 îðòîé ýìíýëãèéí çàñâàð /Öàõèð ñóì/</t>
  </si>
  <si>
    <t>Áàãà ñóðãóóëèéí õè÷ýýëèéí áàéðíû çàñâàð /×óëóóò ñóì/</t>
  </si>
  <si>
    <t>Ãàçðûí õàðèëöàà áàðèëãà õîò áàéãóóëàëòûí àëáàíû êîíòîð /Ýðäýíýáóëãàí ñóì/</t>
  </si>
  <si>
    <t>Áàãèéí òºâèéí êîíòîðûí áàðèëãà /Ýðäýíýìàíäàë, Öýöýðëýã ñóì/</t>
  </si>
  <si>
    <t>ÇÄÒÃàçðûí áàðèëãûí çàñâàð /Òºâøð¿¿ëýõ ñóì, ªãèéíóóð ñóì /</t>
  </si>
  <si>
    <t>Öàãäààãèéí õýëòñèéí ñàíòåõíèêèéí çàñâàð /Ýðäýíýáóëãàí ñóì/</t>
  </si>
  <si>
    <t>ÌÓÈÑóðãóóëèéí ãàäíà, äîòîð çàñàë /Óëààíáààòàð õîò/</t>
  </si>
  <si>
    <t>90 îðòîé õ¿¿õäèéí öýöýðëýãèéí çàñâàð /Æàðãàëàíò/</t>
  </si>
  <si>
    <t>Óíäðàãà ÕÕÊ-íû êîíòîðûí çàñâàð  /Ýðäýíýáóëãàí/</t>
  </si>
  <si>
    <t>Õóäãèéí áàðèëãà /Ýðäýíýáóëãàí ñóì/</t>
  </si>
  <si>
    <t>Íåôòèéí êîíòîðûí çàñâàð /Ýðäýíýáóëãàí/</t>
  </si>
  <si>
    <t>8 àéëûí îðîí ñóóö /Óëààíáààòàð õîò/</t>
  </si>
  <si>
    <t>Õóäàëäààíû ãóäàìíû ïàâèëîí /Ýðäýíýáóëãàí ñóì/</t>
  </si>
  <si>
    <t>Èõ, ×ó, Òº, Ýì,Öö ñóìäûí öàõèëãààíû øóãàìûí çàñâàð</t>
  </si>
  <si>
    <t>Áàãèéí òºâèéí êîíòîðûí áàðèëãà /Õàéðõàí, ªëçèéò ñóì/</t>
  </si>
  <si>
    <t>×è÷èðõèéëëèéí ñòàíöûí òîíîã òºõººðºìæ ñóóðèëóóëàõ áàðèëãà/ Ýðäýíýáóëãàí ñóì/</t>
  </si>
  <si>
    <t>3-ð 48 àéëûí îðîí ñóóöíû äýýâðèéí çàñâàð /Ýðäýíýáóëãàí ñóì/</t>
  </si>
  <si>
    <t>3 áàãèéí íóòàã äýýðõè õ¿¿õäèéí òîãëîîìûí òàëáàé /Ýðäýíýáóëãàí ñóì/</t>
  </si>
  <si>
    <t>Íààäìûí òàëáàéí òîõèæèëò /Ýðäýíýáóëãàí ñóì/</t>
  </si>
  <si>
    <t>ÕÍÁÖÃàçðûí áàðèëãûí äýýâýð /Ýðäýíýáóëãàí ñóì /</t>
  </si>
  <si>
    <t>Öàãäààãèéí êóáîí /Öýíõýð ñóì/</t>
  </si>
  <si>
    <t>5-ð öýöýðëýãèéí çàñâàð /Ýðäýíýáóëãàí ñóì/</t>
  </si>
  <si>
    <t>Ìýðãýæëèéí õÿíàëòûí êîíòîðûí áàðèëãà / Ýðäýíýáóëãàí ñóì/</t>
  </si>
  <si>
    <t>Õóóðàéí äàâààíû çàñâàð /ªíäºðóëààí ñóì/</t>
  </si>
  <si>
    <t xml:space="preserve">Ãàäíû áàéãóóëëàãûí ã¿éöýòãýë </t>
  </si>
  <si>
    <t xml:space="preserve">   CONSTRUCTION</t>
  </si>
  <si>
    <t>2000/1999</t>
  </si>
  <si>
    <t>2001 II</t>
  </si>
  <si>
    <t>Íèéò áàðèëãà óãñðàëò, èõ çàñâàð</t>
  </si>
  <si>
    <t xml:space="preserve">  Construction &amp; installation work- total</t>
  </si>
  <si>
    <t xml:space="preserve">  Of which: construction work</t>
  </si>
  <si>
    <t xml:space="preserve">  Road repair</t>
  </si>
  <si>
    <t>6.2 Ãîë íýðèéí áàðààíû ¿íý</t>
  </si>
  <si>
    <t>6.2 Price of selected goods</t>
  </si>
  <si>
    <t>Áàðààíû íýð</t>
  </si>
  <si>
    <t>Commodities and services,measuring unit</t>
  </si>
  <si>
    <t>Õýìæèõ íýãæ</t>
  </si>
  <si>
    <t>1. Õ¿íñíèé áàðàà</t>
  </si>
  <si>
    <t>Ãóðèë /Óëààíáààòðûí I çýðýã/</t>
  </si>
  <si>
    <t xml:space="preserve">Flour, kg '' Ulaanbaatar-1'' </t>
  </si>
  <si>
    <t>êã</t>
  </si>
  <si>
    <t>Ãóðèë /Óëààíáààòðûí II çýðýã/</t>
  </si>
  <si>
    <t xml:space="preserve">Flour, kg '' Ulaanbaatar-2'' </t>
  </si>
  <si>
    <t xml:space="preserve">Ãóðèëàí áîîâ </t>
  </si>
  <si>
    <t>Bakery, kg</t>
  </si>
  <si>
    <t>Òàëõ /¿éëäâýðèéí/</t>
  </si>
  <si>
    <t>Òàëõ /õóâèéí/</t>
  </si>
  <si>
    <t>Ãîéìîí /óóðàãæóóëñàí/</t>
  </si>
  <si>
    <t>Macaroni, 250 gr</t>
  </si>
  <si>
    <t>250 ãð</t>
  </si>
  <si>
    <t>Æèãíýìýã</t>
  </si>
  <si>
    <t xml:space="preserve">Biscuits </t>
  </si>
  <si>
    <t>Öàãààí áóäàà</t>
  </si>
  <si>
    <t>Rice</t>
  </si>
  <si>
    <t>Øàð áóäàà</t>
  </si>
  <si>
    <t>Millet, kg</t>
  </si>
  <si>
    <t>¯õðèéí ìàõ</t>
  </si>
  <si>
    <t>Beef,kg</t>
  </si>
  <si>
    <t>Õîíèíû ìàõ</t>
  </si>
  <si>
    <t>Mutton, kg</t>
  </si>
  <si>
    <t>ßìààíû ìàõ</t>
  </si>
  <si>
    <t>Goat-meat, kg</t>
  </si>
  <si>
    <t>Àäóóíû ìàõ</t>
  </si>
  <si>
    <t>Horsemeat, kg</t>
  </si>
  <si>
    <t>×àíàñàí õèàì</t>
  </si>
  <si>
    <t>Sausagas, kg</t>
  </si>
  <si>
    <t>ªºõºí òîñ</t>
  </si>
  <si>
    <t>Fat, kg</t>
  </si>
  <si>
    <t>Øàð òîñ</t>
  </si>
  <si>
    <t>Yellow oil, kg</t>
  </si>
  <si>
    <t>Øèíãýí ñ¿¿</t>
  </si>
  <si>
    <t>Milk, litre</t>
  </si>
  <si>
    <t>ëèòð</t>
  </si>
  <si>
    <t>Õàòóó ÷èõýð   /ãàäààä /</t>
  </si>
  <si>
    <t>Candies, kg</t>
  </si>
  <si>
    <t>Ýëñýí ÷èõýð</t>
  </si>
  <si>
    <t xml:space="preserve">Sugar, kg </t>
  </si>
  <si>
    <t>Ã¿ðæ öàé</t>
  </si>
  <si>
    <t>Green tea, Goergea</t>
  </si>
  <si>
    <t>2 êã</t>
  </si>
  <si>
    <t>Òºìñ /ìîíãîë/</t>
  </si>
  <si>
    <t>Potato, kg /mongolia/</t>
  </si>
  <si>
    <t>Òºìñ /õÿòàä /</t>
  </si>
  <si>
    <t>Potato, kg /china/</t>
  </si>
  <si>
    <t>Áàéöàà</t>
  </si>
  <si>
    <t>Cabbadge, kg</t>
  </si>
  <si>
    <t>Ìàíæèí</t>
  </si>
  <si>
    <t>Tumir, kg</t>
  </si>
  <si>
    <t>Ëóóâàí</t>
  </si>
  <si>
    <t>Carrot, kg</t>
  </si>
  <si>
    <t>Áººðºíõèé ñîíãèíî /õÿòàä/</t>
  </si>
  <si>
    <t>Onion, kg</t>
  </si>
  <si>
    <t>Äàâñ /îðîñ/</t>
  </si>
  <si>
    <t>Iodized salt, kg</t>
  </si>
  <si>
    <t>Áîð äàâñ</t>
  </si>
  <si>
    <t>Salt, brown,  kg</t>
  </si>
  <si>
    <t>Ìàñëî</t>
  </si>
  <si>
    <t>Butter, kg</t>
  </si>
  <si>
    <t>Óðãàìëûí òîñ</t>
  </si>
  <si>
    <t>Vegetables oil</t>
  </si>
  <si>
    <t>ªíäºã</t>
  </si>
  <si>
    <t>Eggs, piece</t>
  </si>
  <si>
    <t>2. Õ¿íñíèé áóñ áàðàà</t>
  </si>
  <si>
    <t xml:space="preserve">Áàðààíû ñàâàí </t>
  </si>
  <si>
    <t>Laundry soap</t>
  </si>
  <si>
    <t>Ãàðûí ñàâàí /àíèòà/</t>
  </si>
  <si>
    <t>Beaty soap</t>
  </si>
  <si>
    <t>Óãààëãûí íóíòàã /îìî/</t>
  </si>
  <si>
    <t>Laundry detergent ''OMO''</t>
  </si>
  <si>
    <t>165 ãð</t>
  </si>
  <si>
    <t>×¿äýíç /äîòîîä/</t>
  </si>
  <si>
    <t>Match, pack</t>
  </si>
  <si>
    <t>Òºðºë á¿ðèéí ãýðëèéí øèë</t>
  </si>
  <si>
    <t>Light bulb, 60w</t>
  </si>
  <si>
    <t>Ëàà /äîòîîä/</t>
  </si>
  <si>
    <t>Candle, piece</t>
  </si>
  <si>
    <t>Áè÷ãèéí öààñ -80 ãð</t>
  </si>
  <si>
    <t>Copy paper -80gr</t>
  </si>
  <si>
    <t>áîîäîë</t>
  </si>
  <si>
    <t>Áè÷ãèéí öààñI-70ãð</t>
  </si>
  <si>
    <t>Copy paper -70gr</t>
  </si>
  <si>
    <t>Òîñîí áóäàã /õÿòàä/</t>
  </si>
  <si>
    <t>Oilcolour, kg</t>
  </si>
  <si>
    <t>Òºðºë á¿ðèéí õàäààñ</t>
  </si>
  <si>
    <t>Spike, kg</t>
  </si>
  <si>
    <t>Öîíõíû øèë 3 ìì /120õ90/</t>
  </si>
  <si>
    <t>Window glass, China, 3mm</t>
  </si>
  <si>
    <t>Öåìåíò</t>
  </si>
  <si>
    <t>Cement, kg</t>
  </si>
  <si>
    <t xml:space="preserve">       ÃÝÌÒ ÕÝÐÝÃ ¯ÉËÄÝÃ×ÄÈÉÍ ÒÎÎ ÁÀ Ó×ÈÐÑÀÍ ÕÎÕÈÐÎË</t>
  </si>
  <si>
    <t xml:space="preserve">  NUMBER OF OFFENDERS AND TOTAL AMOUNT OF DAMAGE CAUSED BY OFFENCES</t>
  </si>
  <si>
    <t xml:space="preserve">      Á¿õ õîëáîãäîã÷</t>
  </si>
  <si>
    <t xml:space="preserve"> Õýðýã ¿éëäýõäýý</t>
  </si>
  <si>
    <t>Ýð¿¿ëæ¿¿</t>
  </si>
  <si>
    <t>Áàðèâ÷-</t>
  </si>
  <si>
    <t>Ãýìò õýðãèéí</t>
  </si>
  <si>
    <t>Íèéò õî-</t>
  </si>
  <si>
    <t>Õóðààãäñàí</t>
  </si>
  <si>
    <t xml:space="preserve">          Offenders</t>
  </si>
  <si>
    <t>Crime committed by</t>
  </si>
  <si>
    <t xml:space="preserve">ëýãäñýí </t>
  </si>
  <si>
    <t>ëàãäñàí</t>
  </si>
  <si>
    <t xml:space="preserve">óëìààñ ãýìòñýí </t>
  </si>
  <si>
    <t xml:space="preserve">óëìààñ íàñ </t>
  </si>
  <si>
    <t>õèðîë</t>
  </si>
  <si>
    <t>õóòãà, ìýñ</t>
  </si>
  <si>
    <t>¯¿íýýñ: ÿë</t>
  </si>
  <si>
    <t>Õ¿¿õýä</t>
  </si>
  <si>
    <t>Á¿ëýãëý-</t>
  </si>
  <si>
    <t>Ñîãòóó</t>
  </si>
  <si>
    <t>Restored</t>
  </si>
  <si>
    <t xml:space="preserve">Arrested </t>
  </si>
  <si>
    <t>áýðòñýí õ¿í</t>
  </si>
  <si>
    <t>áàðñàí õ¿í</t>
  </si>
  <si>
    <t xml:space="preserve"> ñàÿ.òºã</t>
  </si>
  <si>
    <t>çîäîîíû õý-</t>
  </si>
  <si>
    <t xml:space="preserve">  ýäýëæ </t>
  </si>
  <si>
    <t xml:space="preserve">   ñýí</t>
  </si>
  <si>
    <t>áàéñàí</t>
  </si>
  <si>
    <t>drunk</t>
  </si>
  <si>
    <t>people</t>
  </si>
  <si>
    <t>People injured</t>
  </si>
  <si>
    <t>People died</t>
  </si>
  <si>
    <t>Total a-</t>
  </si>
  <si>
    <t>ðýãñýë</t>
  </si>
  <si>
    <t>áàéõ äàà</t>
  </si>
  <si>
    <t>Group of</t>
  </si>
  <si>
    <t>Drunk</t>
  </si>
  <si>
    <t>caused by</t>
  </si>
  <si>
    <t>mount of</t>
  </si>
  <si>
    <t xml:space="preserve">Confiscated </t>
  </si>
  <si>
    <t>With pre-</t>
  </si>
  <si>
    <t>offences</t>
  </si>
  <si>
    <t>damage</t>
  </si>
  <si>
    <t>edgy and</t>
  </si>
  <si>
    <t>vious crimi</t>
  </si>
  <si>
    <t xml:space="preserve"> mln.tog</t>
  </si>
  <si>
    <t>fighting tools</t>
  </si>
  <si>
    <t>nal charges</t>
  </si>
  <si>
    <t>2009 I</t>
  </si>
  <si>
    <t>2010 IV</t>
  </si>
  <si>
    <t>2010 V</t>
  </si>
  <si>
    <t>2010 VI</t>
  </si>
  <si>
    <t>2010 VII</t>
  </si>
  <si>
    <t>2010 VIII</t>
  </si>
  <si>
    <t>2011 IV</t>
  </si>
  <si>
    <t>2011 V</t>
  </si>
  <si>
    <t>2011 VI</t>
  </si>
  <si>
    <t>2011 VII</t>
  </si>
  <si>
    <t>2011 VIII</t>
  </si>
  <si>
    <t>Ýõ ñóðâàëæ : Öàãäààãèéí õýëòñèéí ìýäýýãýýð</t>
  </si>
  <si>
    <t xml:space="preserve"> Source : Police Department report</t>
  </si>
  <si>
    <t>17. ÃÝÌÒ ÕÝÐÝÃ</t>
  </si>
  <si>
    <t>17. CRIME</t>
  </si>
  <si>
    <t xml:space="preserve">                      17.1 Àðõàíãàé àéìàãò á¿ðòãýãäñýí ãýìò õýðãèéí òîî, òºðëººð</t>
  </si>
  <si>
    <t xml:space="preserve">                   17.1  Number of offences  committed in Arhangai province, by types</t>
  </si>
  <si>
    <t>Õýðãèéí òºðºë</t>
  </si>
  <si>
    <t>Types of offences</t>
  </si>
  <si>
    <t xml:space="preserve">      Ãàðàëò       Number of offences</t>
  </si>
  <si>
    <t xml:space="preserve">IX </t>
  </si>
  <si>
    <t>2009 îíû ìºí</t>
  </si>
  <si>
    <t>ªíãºðñºí îíû ìºí</t>
  </si>
  <si>
    <t>September</t>
  </si>
  <si>
    <t>¿åòýé õàðüöóóëñàí</t>
  </si>
  <si>
    <t>Compare with par-</t>
  </si>
  <si>
    <t>Á¿ðòãýãäñýí õýðýã-á¿ãä</t>
  </si>
  <si>
    <t>Committed offences-Total</t>
  </si>
  <si>
    <t>Õ¿íèé àìü áèå, ýð¿¿ë ìýíäèéí ýñðýã ãýìò õýðýã</t>
  </si>
  <si>
    <t>Crime against human life and health (or physical well-being)</t>
  </si>
  <si>
    <t>¯¿íýýñ:</t>
  </si>
  <si>
    <t>Of which :</t>
  </si>
  <si>
    <t>õ¿íèéã ñàíààòàé àëàõ</t>
  </si>
  <si>
    <t>attempted murder</t>
  </si>
  <si>
    <t>áóñäûã áîëãîîìæã¿é àëàõ</t>
  </si>
  <si>
    <t>negligent murder</t>
  </si>
  <si>
    <t>èðãýäèéí ýðõ ÷ºëºº, ýð¿¿ë ìýíäèéí ýñðýã</t>
  </si>
  <si>
    <t>offences againt the freedom and health of individuals</t>
  </si>
  <si>
    <t>áóñäûã àìèà õîðëîõîä õ¿ðãýõ</t>
  </si>
  <si>
    <t>death due to unfortunate occasion</t>
  </si>
  <si>
    <t xml:space="preserve">Õ¿íèé ýðõ, ýðõ ÷ºëºº, àëäàð õ¿íä, íýð òºðèéí </t>
  </si>
  <si>
    <t>Crime against human freedom, rights</t>
  </si>
  <si>
    <t>ýñðýã ãýìò õýðýã</t>
  </si>
  <si>
    <t>and reputation</t>
  </si>
  <si>
    <t xml:space="preserve">Õ¿¿õýä, ãýð á¿ë, íèéãìèéí ¸ñ ñóðòàõóóíû ýñðýã </t>
  </si>
  <si>
    <t>Crime against child, family and social</t>
  </si>
  <si>
    <t>ãýìò õýðýã</t>
  </si>
  <si>
    <t>morality</t>
  </si>
  <si>
    <t>Èðãýäèéí óëñ òºðèéí áîëîí áóñàä ýðõ, ýðõ</t>
  </si>
  <si>
    <t>Crime against political and other rights</t>
  </si>
  <si>
    <t>÷ºëººíèé ýñðýã ãýìò õýðýã</t>
  </si>
  <si>
    <t>and freedom of individuals</t>
  </si>
  <si>
    <t>ªì÷ëºõ ýðõèéí ýñðýã ãýìò õýðýã</t>
  </si>
  <si>
    <t xml:space="preserve">Crime against ownership right </t>
  </si>
  <si>
    <t>õóëãàé</t>
  </si>
  <si>
    <t>theft of proferty</t>
  </si>
  <si>
    <t>áóëààëò</t>
  </si>
  <si>
    <t xml:space="preserve">mugging </t>
  </si>
  <si>
    <t xml:space="preserve">äýýðýì </t>
  </si>
  <si>
    <t>robber</t>
  </si>
  <si>
    <t>çàëèëàí</t>
  </si>
  <si>
    <t xml:space="preserve">fraud </t>
  </si>
  <si>
    <t>çàâøèõ, ¿ðýãä¿¿ëýõ</t>
  </si>
  <si>
    <t>forgery</t>
  </si>
  <si>
    <t>¯íäýñíèé àþóëã¿é áàéäëûí ýñðýã ãýìò õýðýã</t>
  </si>
  <si>
    <t>Crime against national safety</t>
  </si>
  <si>
    <t>Àæ àõóé íýãæèéí ýñðýã ãýìò õýðýã</t>
  </si>
  <si>
    <t>Crime against economic entity</t>
  </si>
  <si>
    <t xml:space="preserve">Íèéãìèéí àþóëã¿é áàéäëûí ýñðýã ãýìò õýðýã </t>
  </si>
  <si>
    <t>Crime against social safety</t>
  </si>
  <si>
    <t>Õ¿í àìûí ýð¿¿ë ìýíäèéí ýñðýã ãýìò õýðýã</t>
  </si>
  <si>
    <t>Crime against population health</t>
  </si>
  <si>
    <t>Áàéãàëü õàìãààëàõ æóðìûí ýñðýã ãýìò õýðýã</t>
  </si>
  <si>
    <t>Crime against environmental protection</t>
  </si>
  <si>
    <t xml:space="preserve">Òýýâðèéí õýðýãñëèéí õºäºëãººíèé àþóëã¿é </t>
  </si>
  <si>
    <t>Crime against traffic safety and use</t>
  </si>
  <si>
    <t>áàéäàë, àøèãëàëòûí æóðìûí ýñðýã ãýìò õýðýã</t>
  </si>
  <si>
    <t>Çàõèðãààíû æóðìûí ýñðýã ãýìò õýðýã</t>
  </si>
  <si>
    <t>Crime against administrative rule</t>
  </si>
  <si>
    <t>Ø¿¿í òàñëàõ àæèëëàãààíû ýñðýã ãýìò õýðýã</t>
  </si>
  <si>
    <t>Crime against judicial procedure</t>
  </si>
  <si>
    <t>Àëáàí òóøààëûí ýñðýã ãýìò õýðýã</t>
  </si>
  <si>
    <t xml:space="preserve">Occupational related crime </t>
  </si>
  <si>
    <t>Öýðãèéí àëáàíû ýñðýã ãýìò õýðýã</t>
  </si>
  <si>
    <t xml:space="preserve">Crime against military service </t>
  </si>
  <si>
    <t>Êîìïüòåðèéí ìýäýýëëèéí ýñðýã ãýìò õýðýã</t>
  </si>
  <si>
    <t>Crime against computer information safety</t>
  </si>
  <si>
    <t xml:space="preserve">18 áà ò¿¿íýýñ äýýø íàñíû 10000 õ¿íä íîîãäîõ </t>
  </si>
  <si>
    <t>Number of offences per 10000</t>
  </si>
  <si>
    <t>á¿ðòãýãäñýí ãýìò õýðãèéí òîî</t>
  </si>
  <si>
    <t>population of 18 and above ages</t>
  </si>
  <si>
    <t>Ãýìò õýðãèéí èëð¿¿ëýëò</t>
  </si>
  <si>
    <t>Crime rate, by percent</t>
  </si>
  <si>
    <t xml:space="preserve">                                    Ýõ ñóðâàëæ : Öàãäààãèéí õýëòñèéí ìýäýýãýýð</t>
  </si>
  <si>
    <t xml:space="preserve">                                            Source : Police Department report</t>
  </si>
  <si>
    <t xml:space="preserve">         5.1 ÍÈÉÃÌÈÉÍ ÕÀËÀÌÆÈÉÍ ÑÀÍÃÈÉÍ ÇÀÐÖÓÓËÀËÒ</t>
  </si>
  <si>
    <t xml:space="preserve">           5.1 CONSUMPTION OF FUND FOR SOCIAL WELFARE</t>
  </si>
  <si>
    <t xml:space="preserve">         Íèéãìèéí õàëàìæèéí ñàíãèéí çàðöóóëàëò</t>
  </si>
  <si>
    <t>2010 - XI</t>
  </si>
  <si>
    <t>2011 - XI</t>
  </si>
  <si>
    <t>Îëãîñîí òýòãýìæ</t>
  </si>
  <si>
    <t>Õàìðàãäñàí</t>
  </si>
  <si>
    <t>(ìÿí,òºã)</t>
  </si>
  <si>
    <t>õ¿íèé òîî</t>
  </si>
  <si>
    <t>Subsidy</t>
  </si>
  <si>
    <t>(thous.¥)</t>
  </si>
  <si>
    <t>Íèéãìèéí õàëàìæèéí ñàíãààñ îëãîñîí á¿ãä:</t>
  </si>
  <si>
    <t>à. Õàëàìæèéí òýòãýâýð</t>
  </si>
  <si>
    <t>A. Welfare of pension</t>
  </si>
  <si>
    <t>á. Íºõöºëò ìºíãºí òýòãýìæ</t>
  </si>
  <si>
    <t>B. Financial subsidy condition</t>
  </si>
  <si>
    <t xml:space="preserve">¿¿íýýñ :  </t>
  </si>
  <si>
    <t>of which:</t>
  </si>
  <si>
    <t>Æèðýìñýí áîëîí õºõ¿¿ë ýõ÷¿¿äèéí ÍÌÒ</t>
  </si>
  <si>
    <t>Pregnancy and nursing mothers FSC</t>
  </si>
  <si>
    <t>Àõìàä íàñòàíûã àñàð÷ áóé èðãýíèé ÍÌÒ</t>
  </si>
  <si>
    <t>ÕÁ-òýé èðãýíèéã àñàð÷ áóé èðãýíèé ÍÌÒ</t>
  </si>
  <si>
    <t>ÁªÕÀªñãºñºí èðãýíèé ÍÌÒ</t>
  </si>
  <si>
    <t>ÕÁ-òýé õ¿¿õäèéã àñàð÷ áóé èðãýíèé ÍÌÒ</t>
  </si>
  <si>
    <t>Õ¿íèé õºãæèë ñàí</t>
  </si>
  <si>
    <t>â. Òóñëàìæ</t>
  </si>
  <si>
    <t>C. Assistance</t>
  </si>
  <si>
    <t>Õ¿¿õäèéí ìºíãºí òýòãýìæ</t>
  </si>
  <si>
    <t>Childrens of subsidy</t>
  </si>
  <si>
    <t>Øèíýýð òºðñºí õ¿¿õäèéí ìºíãºí òóñëàìæ</t>
  </si>
  <si>
    <t>Financial assistance for new baby</t>
  </si>
  <si>
    <t>Øèíý ãýð á¿ëä îëãîñîí ìºíãºí òóñëàìæ</t>
  </si>
  <si>
    <t>Financial assistance for new family</t>
  </si>
  <si>
    <t>Àëäàð öîëòîé àõìàäóóäàä ¿ç¿¿ëñýí õºíãºëºëò</t>
  </si>
  <si>
    <t xml:space="preserve">Àëäàðò ýõèéí </t>
  </si>
  <si>
    <t>Famous mothers I</t>
  </si>
  <si>
    <t>Àëäàðò ýõèéí  îäîíòîé ýõ÷¿¿äýä îëãîñîí ìºíãºí òóñëàìæ</t>
  </si>
  <si>
    <t>Financial assistance for famous mothers II dicoration elderly</t>
  </si>
  <si>
    <t>Íèéãìèéí äýìæëýã òóñëàëöàà øààðäëàãàòàé èðãýíä ¿ç¿¿ëñýí òóñëàìæ</t>
  </si>
  <si>
    <t>Îëîí íèéòèéí îðîëöîîíä ò¿øèãëýñýí õàëàìæèéí ¿éë÷èëãýý</t>
  </si>
  <si>
    <t>ã. Õºíãºëºëò</t>
  </si>
  <si>
    <t>D. Discount</t>
  </si>
  <si>
    <t>Àõìàä íàñòàíä ¿ç¿¿ëñýí òóñëàìæ õºíãºëºëò</t>
  </si>
  <si>
    <t>Discounted assistance for the elderly</t>
  </si>
  <si>
    <t>ÕÁ-òýé èðãýíä ¿ç¿¿ëñýí òóñëàìæ õºíãºëºëò</t>
  </si>
  <si>
    <t>Discounted assistance for the disabled</t>
  </si>
  <si>
    <t>Õàëàìæèéí áóñàä õºíãºëºëò</t>
  </si>
  <si>
    <t>ä. Áóñàä</t>
  </si>
  <si>
    <t>E. Other</t>
  </si>
  <si>
    <t xml:space="preserve">             5. ÍÈÉÃÌÈÉÍ   ÄÀÀÒÃÀËÛÍ   ÑÀÍÃÓÓÄÛÍ   ÎÐËÎÃÎ ,  ÇÀÐËÀÃA</t>
  </si>
  <si>
    <t xml:space="preserve">                         </t>
  </si>
  <si>
    <t>Áàòëàâ. Àðõàíãàé àéìãèéí</t>
  </si>
  <si>
    <t>Äîòîîä ìýäýýëýë: Ìàÿãò ÍÄ-3</t>
  </si>
  <si>
    <t xml:space="preserve">            5. REVENUE AND EXPENDITURE OF  SOCIAL INSURANCE FUNDS</t>
  </si>
  <si>
    <t>Ñòàòèñòèêèéí õýëòýñ</t>
  </si>
  <si>
    <t>2001 îí ¹ 01</t>
  </si>
  <si>
    <t>1. ÍÄÕýëòýñ ñàð á¿ðèéí 1-íä</t>
  </si>
  <si>
    <t xml:space="preserve">           5.1 Íèéãìèéí äààòãàëûí ñàíãóóäûí îðëîãî, ñàíõ¿¿æèëò</t>
  </si>
  <si>
    <t xml:space="preserve">    Ñòàòèñòèêèéí õýëòýñò </t>
  </si>
  <si>
    <t xml:space="preserve">           5.1 Revenue and finances of social insurance funds</t>
  </si>
  <si>
    <r>
      <t xml:space="preserve">              ( ºññºí ä¿íãýýð, ìÿí.òºã / </t>
    </r>
    <r>
      <rPr>
        <i/>
        <sz val="8"/>
        <rFont val="Arial Mon"/>
        <family val="2"/>
      </rPr>
      <t>accumulated data,  thous tog )</t>
    </r>
  </si>
  <si>
    <t xml:space="preserve">    ìýäýýëíý.</t>
  </si>
  <si>
    <r>
      <t xml:space="preserve">   Í.Ä-ûí ñàíãóóäûí îðëîãî  </t>
    </r>
    <r>
      <rPr>
        <i/>
        <sz val="8"/>
        <rFont val="Arial Mon"/>
        <family val="2"/>
      </rPr>
      <t xml:space="preserve">Revenue of social insurance </t>
    </r>
  </si>
  <si>
    <r>
      <t xml:space="preserve"> Àéìàã ñóìààñ   ºãñºí ñàíõ¿¿æèëò   </t>
    </r>
    <r>
      <rPr>
        <i/>
        <sz val="8"/>
        <rFont val="Arial Mon"/>
        <family val="2"/>
      </rPr>
      <t>Finances from local budget</t>
    </r>
  </si>
  <si>
    <t xml:space="preserve">òýòãýâýð á¿ðýí </t>
  </si>
  <si>
    <t xml:space="preserve">   -  2 -</t>
  </si>
  <si>
    <t xml:space="preserve"> Month  that is paid full pension</t>
  </si>
  <si>
    <t xml:space="preserve"> Íèéãìèéí äààòãàëûí </t>
  </si>
  <si>
    <t>¯¿íýýñ   Ý Ì Ä øèìòãýë</t>
  </si>
  <si>
    <t>Òýòãýâðèéí äààòãàëûí ñàí</t>
  </si>
  <si>
    <t xml:space="preserve">     Ý.Ì-èéí äààòãàëûí ñàíãààñ</t>
  </si>
  <si>
    <t xml:space="preserve"> Fund of health insurance</t>
  </si>
  <si>
    <t>îëãîñîí ñàð</t>
  </si>
  <si>
    <t xml:space="preserve">          øèìòãýë</t>
  </si>
  <si>
    <t>Fund of health insurance</t>
  </si>
  <si>
    <t xml:space="preserve">        Pensioned insurance fund</t>
  </si>
  <si>
    <t xml:space="preserve">     Ýìíýëýã¿¿äýä îëãîñîí </t>
  </si>
  <si>
    <t>Ýìèéí ñàíãóóäàä îëãîñîí</t>
  </si>
  <si>
    <t xml:space="preserve"> Month  that is </t>
  </si>
  <si>
    <t xml:space="preserve">  ÍÈÉÃÌÈÉÍ   ÄÀÀÒÃÀËÛÍ   ÑÀÍÃÓÓÄÛÍ   ÎÐËÎÃÎ ,  ÇÀÐËÀÃA</t>
  </si>
  <si>
    <r>
      <t>Ò/</t>
    </r>
    <r>
      <rPr>
        <i/>
        <sz val="8"/>
        <rFont val="Arial Mon"/>
        <family val="2"/>
      </rPr>
      <t>P</t>
    </r>
  </si>
  <si>
    <r>
      <t>Ã/</t>
    </r>
    <r>
      <rPr>
        <i/>
        <sz val="8"/>
        <rFont val="Arial Mon"/>
        <family val="2"/>
      </rPr>
      <t>Å</t>
    </r>
  </si>
  <si>
    <t xml:space="preserve"> õóâü</t>
  </si>
  <si>
    <t>T/P</t>
  </si>
  <si>
    <t>Çºð¿¿</t>
  </si>
  <si>
    <t xml:space="preserve"> Çºð¿¿</t>
  </si>
  <si>
    <t>paid full pension</t>
  </si>
  <si>
    <t xml:space="preserve">                             ÕÀÌÐÀËÒÛÍ Õ¯ÐÝÝ</t>
  </si>
  <si>
    <t>10-ð ñàð</t>
  </si>
  <si>
    <t>( ºññºí ä¿íãýýð, ìÿí.òºã )</t>
  </si>
  <si>
    <t>Í.Ä-ûí ñàíãóóäûí îðëîãî</t>
  </si>
  <si>
    <t xml:space="preserve"> Àéìãààñ   ºãñºí ñàíõ¿¿æèëò  </t>
  </si>
  <si>
    <t xml:space="preserve">Ñóìûí </t>
  </si>
  <si>
    <t>Ý.Ì-èéí äààòãàëûí ñàí</t>
  </si>
  <si>
    <t xml:space="preserve">òýòãýâýð á¿ðýí îëãîñîí </t>
  </si>
  <si>
    <t xml:space="preserve">ñàð </t>
  </si>
  <si>
    <t>Ò</t>
  </si>
  <si>
    <t>Ã</t>
  </si>
  <si>
    <t xml:space="preserve">Óëñààñ àâàõ ñàíõ¿¿æèëò </t>
  </si>
  <si>
    <t>Ý.Ì-èéí äààòãàëûí ñàíãààñ</t>
  </si>
  <si>
    <t xml:space="preserve">Ý.Ì-èéí äààòãàëûí ñàí </t>
  </si>
  <si>
    <t>( +,- )</t>
  </si>
  <si>
    <t>Ìýäýý ãàðãàñàí . . . . . . . . . . . . . . . . . . . . . . . . . . . . . . . . . . . . .</t>
  </si>
  <si>
    <t>Í/ýìíýëýã</t>
  </si>
  <si>
    <t>Hospital</t>
  </si>
  <si>
    <t>ªðõèéí ýìíýëýã¿¿ä</t>
  </si>
  <si>
    <t>Õ/ýìíýëã¿¿ä</t>
  </si>
  <si>
    <t>Private hospitals</t>
  </si>
  <si>
    <t xml:space="preserve">            /íýð, àëáàí òóøààë, òàìãà òýìäýã/</t>
  </si>
  <si>
    <t>Õàñó øèâýðò, Ñóâä  ðàøààí ñóâèëàë</t>
  </si>
  <si>
    <r>
      <t xml:space="preserve">                                                                                                   Óëñààñ àâàõ ñàíõ¿¿æèëò </t>
    </r>
    <r>
      <rPr>
        <b/>
        <i/>
        <sz val="8"/>
        <rFont val="Arial Mon"/>
        <family val="2"/>
      </rPr>
      <t>Finances from state budget</t>
    </r>
  </si>
  <si>
    <t xml:space="preserve">              Òýòãýâðèéí äààòãàëûí ñàí</t>
  </si>
  <si>
    <t xml:space="preserve">            Ýð¿¿ë ìýíäèéí äààòãàëûí ñàí </t>
  </si>
  <si>
    <t>Òýòãýìæèéí äààòãàëûí ñàí</t>
  </si>
  <si>
    <t xml:space="preserve">                    Pensionel insurance</t>
  </si>
  <si>
    <t xml:space="preserve">                  Fund of health insurance</t>
  </si>
  <si>
    <t>Ò/P</t>
  </si>
  <si>
    <t>Ã/Å</t>
  </si>
  <si>
    <t>Íèéãìèéí äààòãàëûí õýëòýñ</t>
  </si>
  <si>
    <t>Social Insurance Department</t>
  </si>
  <si>
    <t>Ä¯Í</t>
  </si>
  <si>
    <t>TOTAL</t>
  </si>
  <si>
    <t>6.¯ÍÝ</t>
  </si>
  <si>
    <t>6.Price</t>
  </si>
  <si>
    <t xml:space="preserve">                          6.1  Àðõàíãàé àéìãèéí õýðýãëýýíèé áàðàà, ¿éë÷èëãýýíèé ¿íèéí èíäåêñ</t>
  </si>
  <si>
    <t xml:space="preserve">                           6.1  Consumer price index of goods and services in Arhangai province</t>
  </si>
  <si>
    <t xml:space="preserve">           ÑÀÃÑÍÛ ÍÝÐ ÒªÐªË</t>
  </si>
  <si>
    <t xml:space="preserve">           Commodities and services,measuring unit</t>
  </si>
  <si>
    <t>2005 XII</t>
  </si>
  <si>
    <t>ÅÐªÍÕÈÉ ÈÍÄÅÊÑ</t>
  </si>
  <si>
    <t>OVERALL INDEX</t>
  </si>
  <si>
    <t>01.   ÕYÍÑÍÈÉ ÁÀÐÀÀ, ÑÎÃÒÓÓÐÓÓËÀÕ ÁÓÑ ÓÍÄÀÀ</t>
  </si>
  <si>
    <t>01. Foodstuffs and unintoxicating beverege</t>
  </si>
  <si>
    <t>01.1 ÕYÍÑÍÈÉ ÁÀÐÀÀ</t>
  </si>
  <si>
    <t>FOODSTUFFS</t>
  </si>
  <si>
    <t>01.1.1  ÒÀËÕ, ÃÓÐÈË, ÁÓÄÀÀ</t>
  </si>
  <si>
    <t>01.1.1 bread, flour and rice</t>
  </si>
  <si>
    <t>01.1.2  ÌÀÕ, ÌÀÕÀÍ ÁYÒÝÝÃÄÝÕYYÍ</t>
  </si>
  <si>
    <t>01.1.2 meat and meat products</t>
  </si>
  <si>
    <t>01.1.4  ÑYY, ÑYYÍ ÁYÒÝÝÃÄÝÕYYÍ, ªÍÄªÃ</t>
  </si>
  <si>
    <t>01.1.4 Milk and dairy products, egg</t>
  </si>
  <si>
    <t>01.1.5  ÒªÐªË ÁYÐÈÉÍ ªªÕ, ÒÎÑ</t>
  </si>
  <si>
    <t>01.1.5 kind of fat and oil</t>
  </si>
  <si>
    <t>01.1.6  ÆÈÌÑ, ÆÈÌÑÃÝÍÝ</t>
  </si>
  <si>
    <t>01.1.6 fruits</t>
  </si>
  <si>
    <t>01.1.7  ÕYÍÑÍÈÉ ÍÎÃÎÎ</t>
  </si>
  <si>
    <t>01.1.7 Vegetanles</t>
  </si>
  <si>
    <t>01.1.8  ÑÀÀÕÀÐ, ÆÈÌÑÍÈÉ ×ÀÍÀÌÀË, ÇªÃÈÉÍ ÁÀË, ×ÈÕÝÐ, ØÎÊÎËÀÄ</t>
  </si>
  <si>
    <t>01.1.8 sugar, jam, candies, chokolate and honey</t>
  </si>
  <si>
    <t>01.1.9  ÕYÍÑÍÈÉ ÁÓÑÀÄ ÁYÒÝÝÃÄÝÕYYÍ</t>
  </si>
  <si>
    <t>01.1.9 Other foodstuffs</t>
  </si>
  <si>
    <t>01.2 ÑÎÃÒÓÓÐÓÓËÀÕ ÁÓÑ ÓÍÄÀÀ</t>
  </si>
  <si>
    <t>01.2 Unintoxicating beverege</t>
  </si>
  <si>
    <t>02.   ÑÎÃÒÓÓÐÓÓËÀÕ ÓÍÄÀÀ, ÒÀÌÕÈ, ÌÀÍÑÓÓÐÓÓËÀÕ ÁÎÄÈÑ</t>
  </si>
  <si>
    <t>02. Intoxicating beverege and smoke</t>
  </si>
  <si>
    <t>02.1 ÑÎÃÒÓÓÐÓÓËÀÕ ÓÍÄÀÀ</t>
  </si>
  <si>
    <t>02.1 Intoxicating beverege</t>
  </si>
  <si>
    <t>02.2 ÒÀÌÕÈ</t>
  </si>
  <si>
    <t>02.2 Smoke</t>
  </si>
  <si>
    <t>03.    ÕÓÂÖÀÑ, ÁªÑ ÁÀÐÀÀ, ÃÓÒÀË</t>
  </si>
  <si>
    <t>03. Clothes, material and shoes</t>
  </si>
  <si>
    <t>03.1   ÕÓÂÖÀÑ, ÁªÑ ÁÀÐÀÀ</t>
  </si>
  <si>
    <t>03.1 Clothes and material</t>
  </si>
  <si>
    <t>03.1.1  ÕªÂªÍ, ÁªÑ ÁÀÐÀÀ</t>
  </si>
  <si>
    <t>03.1.1 Cotton and material</t>
  </si>
  <si>
    <t>03.1.2  ÁYÕ ÒªÐËÈÉÍ ÕÓÂÖÀÑ</t>
  </si>
  <si>
    <t>03.1.2 All kind of clothes</t>
  </si>
  <si>
    <t>ÝÐÝÃÒÝÉ ÁÝËÝÍ ÕÓÂÖÀÑ</t>
  </si>
  <si>
    <t>Man's prepared clothes</t>
  </si>
  <si>
    <t>ÝÌÝÃÒÝÉ ÁÝËÝÍ ÕÓÂÖÀÑ</t>
  </si>
  <si>
    <t>Woman's prepared clothes</t>
  </si>
  <si>
    <t>ÕYYÕÄÈÉÍ ÁÝËÝÍ ÕÓÂÖÀÑ</t>
  </si>
  <si>
    <t>Childrens prepared clothes</t>
  </si>
  <si>
    <t>03.1.3  ÆÈÆÈÃ ÝÄËÝË, ÕÝÐÝÃÑÝË</t>
  </si>
  <si>
    <t>03.1.3 Little things and means</t>
  </si>
  <si>
    <t>03.2  ÃÓÒÀË</t>
  </si>
  <si>
    <t>03.2 Shoes</t>
  </si>
  <si>
    <t>04.    ÎÐÎÍ ÑÓÓÖ, ÓÑ, ÖÀÕÈËÃÀÀÍ, ÕÈÉÍ ÁÎËÎÍ ÁÓÑÀÄ ÒYËØ</t>
  </si>
  <si>
    <t>04. Household, water, gas and other fuel</t>
  </si>
  <si>
    <t>04.1  ÎÐÎÍ ÑÓÓÖÍÛ ÒÅÕÍÈÊÈÉÍ ÁÎËÎÍ ÇÀÑÂÀÐÛÍ YÉË×ÈËÃÝÝ</t>
  </si>
  <si>
    <t>04.1 Householding tehnik and correction service</t>
  </si>
  <si>
    <t>04.2  ÓÑÀÍ ÕÀÍÃÀÌÆ ÁÎËÎÍ ÎÐÎÍ ÑÓÓÖÍÛ ÁÓÑÀÄ YÉË×ÈËÃÝÝ</t>
  </si>
  <si>
    <t>04.2 Householding supply of water and other service</t>
  </si>
  <si>
    <t>04.3  ÖÀÕÈËÃÀÀÍ, ÕÈÉÍ ÁÎËÎÍ ÁÓÑÀÄ ÒYËØ</t>
  </si>
  <si>
    <t>04. Electricity, gas and other fuel</t>
  </si>
  <si>
    <t>05.    ÃÝÐ ÀÕÓÉÍ ÒÀÂÈËÃÀ, ÃÝÐ ÀÕÓÉÍ ÁÀÐÀÀ</t>
  </si>
  <si>
    <t>05. Housekeeping furniture and housekeeping goods</t>
  </si>
  <si>
    <t>05.1  ÃÝÐ ÀÕÓÉÍ ÒÀÂÈËÃÀ, ÕÝÐÝÃÑÝË, ÕÈÂÑ ÁÎËÎÍ ØÀËÍÛ ÁÓÑÀÄ ÄÝÂÑÃÝÐ</t>
  </si>
  <si>
    <t>05.1.2 Carpet and other floor covering</t>
  </si>
  <si>
    <t>05.2  ÃÝÐ ÀÕÓÉÍ Î¨ÌÎË, ÍÝÕÌÝË ÝÄËÝË</t>
  </si>
  <si>
    <t>5.2 Housekeeping sewn,woven things</t>
  </si>
  <si>
    <t>05.3  ÃÝÐ ÀÕÓÉÍ ÖÀÕÈËÃÀÀÍ ÁÀÐÀÀ</t>
  </si>
  <si>
    <t>05.3 Housekeeping electrical goods</t>
  </si>
  <si>
    <t>05.4  ÃÝÐ ÀÕÓÉÍ ØÈËÝÍ ÝÄËÝË, ÑÀÂ ÑÓÓËÃÀ</t>
  </si>
  <si>
    <t>05.4 Housekeeping glasses things and utensils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</si>
  <si>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</si>
  <si>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</si>
  <si>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 xml:space="preserve">                                                                 6.1-í ¿ðãýëæëýë    6.1 continuation</t>
  </si>
  <si>
    <t>06.    ÝÌ, ÒÀÐÈÀ, ÝÌÍÝËÃÈÉÍ YÉË×ÈËÃÝÝ</t>
  </si>
  <si>
    <t>06. Drug, injection and hospital's service</t>
  </si>
  <si>
    <t>06.1  ÝÌ, ÒÀÐÈÀ, ÝÌÍÝËÃÈÉÍ ÕÝÐÝÃÑÝË</t>
  </si>
  <si>
    <t>06.01. Drug, injection and hospital's means</t>
  </si>
  <si>
    <t>06.2  ÀÌÁÓËÒÎÐÛÍ YÉË×ÈËÃÝÝ</t>
  </si>
  <si>
    <t>06.2 Out-Patients department's service</t>
  </si>
  <si>
    <t>06.3  ÝÌÍÝËÝÃÒ ÕÝÂÒÝÆ YÇYYËÑÝÍ YÉË×ÈËÃÝÝ</t>
  </si>
  <si>
    <t>06.5 To go to hospital demonstrate service</t>
  </si>
  <si>
    <t>07.    ÒÝÝÂÝÐ</t>
  </si>
  <si>
    <t>07. Transport</t>
  </si>
  <si>
    <t>07.1  ÒÝÝÂÐÈÉÍ ÕÝÐÝÃÑËÈÉÍ ÕÓÄÀËÄÀÍ ÀÂÀËÒ</t>
  </si>
  <si>
    <t>07.1 To buy transport means</t>
  </si>
  <si>
    <t>07.2  ÕÓÂÈÉÍ ÒÝÝÂÐÈÉÍ ÕÝÐÝÃÑËÈÉÍ ÇÀÑÂÀÐ, YÉË×ÈËÃÝÝ</t>
  </si>
  <si>
    <t>07.2 Own transport means correction and service</t>
  </si>
  <si>
    <t>07.3  ÒÝÝÂÐÈÉÍ YÉË×ÈËÃÝÝ</t>
  </si>
  <si>
    <t>07.3 Conveyances service</t>
  </si>
  <si>
    <t>08.    ÕÎËÁÎÎÍÛ ÕÝÐÝÃÑÝË, ØÓÓÄÀÍÃÈÉÍ YÉË×ÈËÃÝÝ</t>
  </si>
  <si>
    <t>08. Communication</t>
  </si>
  <si>
    <t>08.1   ÕÎËÁÎÎÍÛ YÉË×ÈËÃÝÝ, ØÓÓÄÀÍÃÈÉÍ YÉË×ÈËÃÝÝ</t>
  </si>
  <si>
    <t>08.1 Communication</t>
  </si>
  <si>
    <t>09.    ÀÌÐÀËÒ, ×ªËªªÒ ÖÀÃ, ÑÎ¨ËÛÍ ÁÀÐÀÀ, YÉË×ÈËÃÝÝ</t>
  </si>
  <si>
    <t>09. Freetime and cultures goods and service</t>
  </si>
  <si>
    <t>09.1   ÄÓÓ, ÄYÐÑ, ÃÝÐÝË ÇÓÐÀÃ, ÌÝÄÝÝËËÈÉÃ ÁÎËÎÂÑÐÓÓËÀÕ ÒÎÍÎÃ ÒªÕªªÐªÌÆ</t>
  </si>
  <si>
    <t>09.2   ×ªËªªÒ ÖÀÃ, ÑÎ¨ËÛÍ YÉË×ÈËÃÝÝ</t>
  </si>
  <si>
    <t>09.2 Freetime and culturesservice</t>
  </si>
  <si>
    <t>09.3   ÍÎÌ, ÑÎÍÈÍ, ÁÈ×ÃÈÉÍ ÕÝÐÝÃÑÝË</t>
  </si>
  <si>
    <t>09.3 Book, newspaper, writes things</t>
  </si>
  <si>
    <t>10.    ÁÎËÎÂÑÐÎËÛÍ YÉË×ÈËÃÝÝ</t>
  </si>
  <si>
    <t>10 Education service</t>
  </si>
  <si>
    <t>10.1   ÁÎËÎÂÑÐÎËÛÍ YÉË×ÈËÃÝÝ</t>
  </si>
  <si>
    <t>10.1 Education service</t>
  </si>
  <si>
    <t>11.    ÇÎ×ÈÄ ÁÓÓÄÀË, ÍÈÉÒÈÉÍ ÕÎÎË, ÄÎÒÓÓÐ ÁÀÉÐÍÛ YÉË×ÈËÃÝÝ</t>
  </si>
  <si>
    <t>111  Hotel and hostel for students service</t>
  </si>
  <si>
    <t>11.1   ÍÈÉÒÈÉÍ ÕÎÎËÍÛ YÉË×ÈËÃÝÝ</t>
  </si>
  <si>
    <t>11.1. Public cotering service</t>
  </si>
  <si>
    <t>11.2   ÇÎ×ÈÄ ÁÓÓÄÀË ÄÎÒÓÓÐ ÁÀÉÐÍÛ YÉË×ÈËÃÝÝ</t>
  </si>
  <si>
    <t>11.2 Hotel and hostel for students service</t>
  </si>
  <si>
    <t>12.    ÁÓÑÀÄ ÁÀÐÀÀ, YÉË×ÈËÃÝÝ</t>
  </si>
  <si>
    <t>12 Other goods and service</t>
  </si>
  <si>
    <t>12.1   ÕÓÂÜ ÕYÍÄ ÕÀÍÄÑÀÍ YÉË×ÈËÃÝÝ</t>
  </si>
  <si>
    <t>12.1 Human being to apply service</t>
  </si>
  <si>
    <t>12.2   ÕÓÂÜ ÕYÍÈÉ ÝÄ ÇYÉË, ÕÝÐÝÃËÝË</t>
  </si>
  <si>
    <t>12.2 Human being things and means</t>
  </si>
  <si>
    <t>12.3   ÑÀÍÕYYÃÈÉÍ YÉË×ÈËÃÝÝ</t>
  </si>
  <si>
    <t>12.3 Fiancial service</t>
  </si>
  <si>
    <t xml:space="preserve">                </t>
  </si>
  <si>
    <t xml:space="preserve">                           ÎÉ ÌÎÄÍÛ ÌÝÄÝÝ           </t>
  </si>
  <si>
    <t>9.8 ÎÉ ÌÎÄÍÛ ÌÝÄÝÝ</t>
  </si>
  <si>
    <t>9.8 DATA OF THE TIMBERS</t>
  </si>
  <si>
    <r>
      <t xml:space="preserve">             Îéãîîñ îëãîñîí ìîä, ì</t>
    </r>
    <r>
      <rPr>
        <vertAlign val="superscript"/>
        <sz val="10"/>
        <rFont val="Arial Mon"/>
        <family val="2"/>
      </rPr>
      <t>3</t>
    </r>
  </si>
  <si>
    <t xml:space="preserve">     ¿ ¿ í ý ý ñ :   of which :</t>
  </si>
  <si>
    <t>Ãîîæèíãèéí îðëîãî</t>
  </si>
  <si>
    <t>Îéí çºð÷èëä òàâüñàí</t>
  </si>
  <si>
    <t>Íºõºí òºëáºð</t>
  </si>
  <si>
    <r>
      <t xml:space="preserve">            Granted woods from forest, m</t>
    </r>
    <r>
      <rPr>
        <i/>
        <vertAlign val="superscript"/>
        <sz val="10"/>
        <rFont val="Arial Mon"/>
        <family val="2"/>
      </rPr>
      <t>3</t>
    </r>
  </si>
  <si>
    <r>
      <t xml:space="preserve">     Õýðýãëýýíèé ìîä ì</t>
    </r>
    <r>
      <rPr>
        <vertAlign val="superscript"/>
        <sz val="10"/>
        <rFont val="Arial Mon"/>
        <family val="2"/>
      </rPr>
      <t>3</t>
    </r>
  </si>
  <si>
    <r>
      <t xml:space="preserve">    Ò¿ëýý   ì</t>
    </r>
    <r>
      <rPr>
        <vertAlign val="superscript"/>
        <sz val="10"/>
        <rFont val="Arial Mon"/>
        <family val="2"/>
      </rPr>
      <t>3</t>
    </r>
  </si>
  <si>
    <t>ìÿí òºã</t>
  </si>
  <si>
    <t xml:space="preserve"> òîðãóóëü, ìÿí.òºã</t>
  </si>
  <si>
    <t>sum</t>
  </si>
  <si>
    <t>Àøèãëàõ ëèìèò</t>
  </si>
  <si>
    <r>
      <t>Timbers, m</t>
    </r>
    <r>
      <rPr>
        <i/>
        <vertAlign val="superscript"/>
        <sz val="10"/>
        <rFont val="Arial Mon"/>
        <family val="2"/>
      </rPr>
      <t>3</t>
    </r>
  </si>
  <si>
    <r>
      <t xml:space="preserve">  Fuel wood, m</t>
    </r>
    <r>
      <rPr>
        <i/>
        <vertAlign val="superscript"/>
        <sz val="10"/>
        <rFont val="Arial Mon"/>
        <family val="2"/>
      </rPr>
      <t>3</t>
    </r>
  </si>
  <si>
    <t>Revenue of the</t>
  </si>
  <si>
    <t>Sentenced fines for</t>
  </si>
  <si>
    <t>Payment &amp; fees</t>
  </si>
  <si>
    <t>Limit of the use</t>
  </si>
  <si>
    <t>2010.I-XI</t>
  </si>
  <si>
    <t>2011.I-XI</t>
  </si>
  <si>
    <t>permis   thous tog</t>
  </si>
  <si>
    <t>violation of forest, thous.¥</t>
  </si>
  <si>
    <t xml:space="preserve">  thous. tog</t>
  </si>
  <si>
    <t>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</si>
  <si>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000000000000000000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7777777777777777777777777777777777777777777777777777777777777777777777777777777777777777777777777777777777777777777777777777777777777777777777777777777777777777777777777777777777777777777777777777777777777777777777777777777777777777777777777777777777777777777777777777777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</si>
</sst>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?.&quot;;\-#,##0&quot;?.&quot;"/>
    <numFmt numFmtId="165" formatCode="#,##0&quot;?.&quot;;[Red]\-#,##0&quot;?.&quot;"/>
    <numFmt numFmtId="166" formatCode="#,##0.00&quot;?.&quot;;\-#,##0.00&quot;?.&quot;"/>
    <numFmt numFmtId="167" formatCode="#,##0.00&quot;?.&quot;;[Red]\-#,##0.00&quot;?.&quot;"/>
    <numFmt numFmtId="168" formatCode="_-* #,##0&quot;?.&quot;_-;\-* #,##0&quot;?.&quot;_-;_-* &quot;-&quot;&quot;?.&quot;_-;_-@_-"/>
    <numFmt numFmtId="169" formatCode="_-* #,##0_?_._-;\-* #,##0_?_._-;_-* &quot;-&quot;_?_._-;_-@_-"/>
    <numFmt numFmtId="170" formatCode="_-* #,##0.00&quot;?.&quot;_-;\-* #,##0.00&quot;?.&quot;_-;_-* &quot;-&quot;??&quot;?.&quot;_-;_-@_-"/>
    <numFmt numFmtId="171" formatCode="_-* #,##0.00_?_._-;\-* #,##0.00_?_._-;_-* &quot;-&quot;??_?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_)"/>
    <numFmt numFmtId="183" formatCode="_(* #,##0.0_);_(* \(#,##0.0\);_(* &quot;-&quot;??_);_(@_)"/>
    <numFmt numFmtId="184" formatCode="_(* #,##0.0000_);_(* \(#,##0.0000\);_(* &quot;-&quot;??_);_(@_)"/>
    <numFmt numFmtId="185" formatCode="0_)"/>
    <numFmt numFmtId="186" formatCode="0.0_)"/>
    <numFmt numFmtId="187" formatCode="_(* #,##0_);_(* \(#,##0\);_(* &quot;-&quot;??_);_(@_)"/>
    <numFmt numFmtId="188" formatCode="#,##0.0000"/>
    <numFmt numFmtId="189" formatCode="[$€-2]\ #,##0.00_);[Red]\([$€-2]\ #,##0.00\)"/>
    <numFmt numFmtId="190" formatCode="_-* #,##0.000_р_._-;\-* #,##0.000_р_._-;_-* &quot;-&quot;??_р_._-;_-@_-"/>
    <numFmt numFmtId="191" formatCode="_-* #,##0.0_р_._-;\-* #,##0.0_р_._-;_-* &quot;-&quot;??_р_._-;_-@_-"/>
    <numFmt numFmtId="192" formatCode="0.00000000"/>
    <numFmt numFmtId="193" formatCode="0.0000000"/>
    <numFmt numFmtId="194" formatCode="0.000000"/>
    <numFmt numFmtId="195" formatCode="0.00000"/>
    <numFmt numFmtId="196" formatCode="0.0000000000"/>
    <numFmt numFmtId="197" formatCode="_ * #,##0.00_ ;_ * \-#,##0.00_ ;_ * &quot;-&quot;??_ ;_ @_ "/>
    <numFmt numFmtId="198" formatCode="_ * #,##0.0_ ;_ * \-#,##0.0_ ;_ * &quot;-&quot;??_ ;_ @_ "/>
    <numFmt numFmtId="199" formatCode="#,##0.0"/>
  </numFmts>
  <fonts count="131">
    <font>
      <sz val="10"/>
      <name val="Dutch Mon"/>
      <family val="0"/>
    </font>
    <font>
      <sz val="8"/>
      <name val="Dutch Mon"/>
      <family val="2"/>
    </font>
    <font>
      <sz val="9"/>
      <name val="Dutch Mon"/>
      <family val="2"/>
    </font>
    <font>
      <sz val="10"/>
      <name val="Arial"/>
      <family val="2"/>
    </font>
    <font>
      <i/>
      <sz val="10"/>
      <name val="Dutch Mon"/>
      <family val="2"/>
    </font>
    <font>
      <sz val="7"/>
      <name val="Dutch Mon"/>
      <family val="2"/>
    </font>
    <font>
      <sz val="8"/>
      <name val="Arial Mon"/>
      <family val="2"/>
    </font>
    <font>
      <sz val="7"/>
      <name val="Arial Mon"/>
      <family val="2"/>
    </font>
    <font>
      <b/>
      <sz val="8"/>
      <name val="Arial Mon"/>
      <family val="2"/>
    </font>
    <font>
      <sz val="6"/>
      <name val="Arial Mon"/>
      <family val="2"/>
    </font>
    <font>
      <sz val="10"/>
      <name val="Arial Mon"/>
      <family val="2"/>
    </font>
    <font>
      <i/>
      <sz val="8"/>
      <name val="Arial Mon"/>
      <family val="2"/>
    </font>
    <font>
      <sz val="8"/>
      <name val="Times New Roman Mon"/>
      <family val="1"/>
    </font>
    <font>
      <sz val="7"/>
      <name val="Times New Roman Mon"/>
      <family val="1"/>
    </font>
    <font>
      <b/>
      <sz val="8"/>
      <name val="Times New Roman Mon"/>
      <family val="1"/>
    </font>
    <font>
      <i/>
      <sz val="8"/>
      <name val="Times New Roman Mon"/>
      <family val="1"/>
    </font>
    <font>
      <vertAlign val="superscript"/>
      <sz val="7"/>
      <name val="Times New Roman Mon"/>
      <family val="1"/>
    </font>
    <font>
      <sz val="6"/>
      <name val="Times New Roman Mon"/>
      <family val="1"/>
    </font>
    <font>
      <b/>
      <sz val="7"/>
      <name val="Times New Roman Mon"/>
      <family val="1"/>
    </font>
    <font>
      <i/>
      <sz val="7"/>
      <name val="Arial Mon"/>
      <family val="2"/>
    </font>
    <font>
      <u val="single"/>
      <sz val="10"/>
      <color indexed="12"/>
      <name val="Dutch Mon"/>
      <family val="0"/>
    </font>
    <font>
      <u val="single"/>
      <sz val="10"/>
      <color indexed="36"/>
      <name val="Dutch Mon"/>
      <family val="0"/>
    </font>
    <font>
      <b/>
      <sz val="7"/>
      <name val="Arial Mon"/>
      <family val="2"/>
    </font>
    <font>
      <b/>
      <i/>
      <sz val="8"/>
      <name val="Arial Mon"/>
      <family val="2"/>
    </font>
    <font>
      <b/>
      <i/>
      <sz val="7"/>
      <name val="Arial Mon"/>
      <family val="2"/>
    </font>
    <font>
      <i/>
      <sz val="6"/>
      <name val="Arial Mon"/>
      <family val="2"/>
    </font>
    <font>
      <sz val="9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i/>
      <sz val="9"/>
      <name val="Arial Mon"/>
      <family val="2"/>
    </font>
    <font>
      <b/>
      <sz val="10"/>
      <name val="Arial Mon"/>
      <family val="2"/>
    </font>
    <font>
      <b/>
      <i/>
      <sz val="10"/>
      <name val="Arial Mon"/>
      <family val="2"/>
    </font>
    <font>
      <b/>
      <i/>
      <sz val="9"/>
      <name val="Times New Roman Mon"/>
      <family val="1"/>
    </font>
    <font>
      <b/>
      <i/>
      <sz val="6"/>
      <name val="Arial Mon"/>
      <family val="2"/>
    </font>
    <font>
      <vertAlign val="superscript"/>
      <sz val="7"/>
      <name val="Arial Mon"/>
      <family val="2"/>
    </font>
    <font>
      <vertAlign val="subscript"/>
      <sz val="7"/>
      <name val="Arial Mon"/>
      <family val="2"/>
    </font>
    <font>
      <sz val="18"/>
      <name val="Arial Mon"/>
      <family val="2"/>
    </font>
    <font>
      <i/>
      <sz val="8"/>
      <name val="Dutch Mon"/>
      <family val="0"/>
    </font>
    <font>
      <sz val="7"/>
      <color indexed="8"/>
      <name val="Arial Mon"/>
      <family val="2"/>
    </font>
    <font>
      <b/>
      <sz val="10"/>
      <name val="Arial"/>
      <family val="2"/>
    </font>
    <font>
      <b/>
      <sz val="12"/>
      <name val="Arial Mon"/>
      <family val="2"/>
    </font>
    <font>
      <sz val="12"/>
      <name val="Arial Mon"/>
      <family val="2"/>
    </font>
    <font>
      <i/>
      <sz val="10"/>
      <name val="Arial Mon"/>
      <family val="2"/>
    </font>
    <font>
      <sz val="9"/>
      <color indexed="12"/>
      <name val="Arial Mon"/>
      <family val="2"/>
    </font>
    <font>
      <sz val="7"/>
      <color indexed="12"/>
      <name val="Arial Mon"/>
      <family val="2"/>
    </font>
    <font>
      <vertAlign val="superscript"/>
      <sz val="8"/>
      <name val="Arial Mon"/>
      <family val="2"/>
    </font>
    <font>
      <i/>
      <vertAlign val="superscript"/>
      <sz val="8"/>
      <name val="Arial Mon"/>
      <family val="2"/>
    </font>
    <font>
      <b/>
      <sz val="6"/>
      <name val="Arial Mon"/>
      <family val="2"/>
    </font>
    <font>
      <b/>
      <sz val="5"/>
      <name val="Arial Mon"/>
      <family val="2"/>
    </font>
    <font>
      <sz val="8"/>
      <name val="Arial"/>
      <family val="2"/>
    </font>
    <font>
      <b/>
      <sz val="8"/>
      <name val="Dutch Mon"/>
      <family val="0"/>
    </font>
    <font>
      <sz val="9"/>
      <name val="Arial"/>
      <family val="2"/>
    </font>
    <font>
      <i/>
      <sz val="8"/>
      <name val="Arial"/>
      <family val="2"/>
    </font>
    <font>
      <sz val="7.5"/>
      <name val="Arial Mon"/>
      <family val="2"/>
    </font>
    <font>
      <sz val="6"/>
      <name val="Arial"/>
      <family val="2"/>
    </font>
    <font>
      <b/>
      <sz val="9.5"/>
      <name val="Arial Mon"/>
      <family val="2"/>
    </font>
    <font>
      <b/>
      <sz val="7.5"/>
      <name val="Arial Mon"/>
      <family val="2"/>
    </font>
    <font>
      <sz val="7.5"/>
      <name val="Times New Roman Mon"/>
      <family val="1"/>
    </font>
    <font>
      <b/>
      <i/>
      <sz val="9.5"/>
      <name val="Arial Mon"/>
      <family val="2"/>
    </font>
    <font>
      <b/>
      <i/>
      <sz val="7.5"/>
      <name val="Arial Mon"/>
      <family val="2"/>
    </font>
    <font>
      <sz val="9"/>
      <name val="Times New Roman Mon"/>
      <family val="1"/>
    </font>
    <font>
      <sz val="7.5"/>
      <name val="Dutch Mon"/>
      <family val="0"/>
    </font>
    <font>
      <b/>
      <sz val="7.5"/>
      <name val="Times New Roman Mon"/>
      <family val="1"/>
    </font>
    <font>
      <b/>
      <sz val="11"/>
      <name val="Arial Mon"/>
      <family val="2"/>
    </font>
    <font>
      <sz val="14"/>
      <name val="Arial Mon"/>
      <family val="2"/>
    </font>
    <font>
      <sz val="10"/>
      <name val="Arial BSB"/>
      <family val="0"/>
    </font>
    <font>
      <b/>
      <sz val="11"/>
      <name val="Times New Roman Mon"/>
      <family val="1"/>
    </font>
    <font>
      <sz val="11"/>
      <name val="Times New Roman Mon"/>
      <family val="1"/>
    </font>
    <font>
      <b/>
      <i/>
      <sz val="11"/>
      <name val="Times New Roman Mon"/>
      <family val="1"/>
    </font>
    <font>
      <b/>
      <i/>
      <sz val="11"/>
      <name val="Arial Mon"/>
      <family val="2"/>
    </font>
    <font>
      <sz val="11"/>
      <name val="Arial Mon"/>
      <family val="2"/>
    </font>
    <font>
      <b/>
      <sz val="10"/>
      <name val="Times New Roman Mon"/>
      <family val="1"/>
    </font>
    <font>
      <b/>
      <sz val="9"/>
      <name val="Times New Roman Mo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0"/>
      <name val="Courier"/>
      <family val="3"/>
    </font>
    <font>
      <b/>
      <sz val="9"/>
      <color indexed="10"/>
      <name val="Arial Mon"/>
      <family val="2"/>
    </font>
    <font>
      <b/>
      <sz val="10"/>
      <color indexed="10"/>
      <name val="Arial Mon"/>
      <family val="2"/>
    </font>
    <font>
      <b/>
      <sz val="7"/>
      <color indexed="10"/>
      <name val="Arial Mon"/>
      <family val="2"/>
    </font>
    <font>
      <b/>
      <sz val="9"/>
      <color indexed="17"/>
      <name val="Arial Mon"/>
      <family val="2"/>
    </font>
    <font>
      <b/>
      <sz val="10"/>
      <color indexed="17"/>
      <name val="Arial Mon"/>
      <family val="2"/>
    </font>
    <font>
      <b/>
      <sz val="7"/>
      <color indexed="17"/>
      <name val="Arial Mon"/>
      <family val="2"/>
    </font>
    <font>
      <i/>
      <sz val="7"/>
      <color indexed="12"/>
      <name val="Arial Mon"/>
      <family val="2"/>
    </font>
    <font>
      <b/>
      <i/>
      <sz val="9"/>
      <color indexed="17"/>
      <name val="Arial Mon"/>
      <family val="2"/>
    </font>
    <font>
      <sz val="6.5"/>
      <name val="Arial Mon"/>
      <family val="2"/>
    </font>
    <font>
      <sz val="7"/>
      <color indexed="10"/>
      <name val="Arial Mon"/>
      <family val="2"/>
    </font>
    <font>
      <i/>
      <sz val="9"/>
      <color indexed="12"/>
      <name val="Arial Mon"/>
      <family val="2"/>
    </font>
    <font>
      <sz val="7"/>
      <name val="Arial"/>
      <family val="2"/>
    </font>
    <font>
      <b/>
      <sz val="8"/>
      <color indexed="17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 Mon"/>
      <family val="2"/>
    </font>
    <font>
      <i/>
      <vertAlign val="superscript"/>
      <sz val="10"/>
      <name val="Arial Mon"/>
      <family val="2"/>
    </font>
    <font>
      <i/>
      <sz val="12"/>
      <name val="Arial Mon"/>
      <family val="2"/>
    </font>
    <font>
      <i/>
      <sz val="10"/>
      <name val="Times New Roman Mon"/>
      <family val="1"/>
    </font>
    <font>
      <sz val="5"/>
      <color indexed="8"/>
      <name val="Times New Roman"/>
      <family val="0"/>
    </font>
    <font>
      <sz val="10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0" applyNumberFormat="0" applyBorder="0" applyAlignment="0" applyProtection="0"/>
    <xf numFmtId="0" fontId="116" fillId="27" borderId="1" applyNumberFormat="0" applyAlignment="0" applyProtection="0"/>
    <xf numFmtId="0" fontId="117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7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126" fillId="27" borderId="8" applyNumberFormat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3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0" borderId="2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5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3" fillId="0" borderId="0" xfId="0" applyFont="1" applyAlignment="1">
      <alignment/>
    </xf>
    <xf numFmtId="0" fontId="15" fillId="0" borderId="17" xfId="0" applyFont="1" applyBorder="1" applyAlignment="1">
      <alignment/>
    </xf>
    <xf numFmtId="0" fontId="14" fillId="0" borderId="0" xfId="0" applyFont="1" applyAlignment="1">
      <alignment/>
    </xf>
    <xf numFmtId="0" fontId="12" fillId="0" borderId="23" xfId="0" applyFont="1" applyBorder="1" applyAlignment="1">
      <alignment horizontal="center"/>
    </xf>
    <xf numFmtId="176" fontId="13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0" fontId="13" fillId="0" borderId="17" xfId="0" applyFont="1" applyBorder="1" applyAlignment="1">
      <alignment/>
    </xf>
    <xf numFmtId="176" fontId="13" fillId="0" borderId="17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vertical="justify" textRotation="9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 horizontal="left"/>
    </xf>
    <xf numFmtId="0" fontId="22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7" fillId="0" borderId="17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6" fillId="0" borderId="15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9" fillId="0" borderId="21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17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left" indent="1"/>
    </xf>
    <xf numFmtId="1" fontId="7" fillId="0" borderId="12" xfId="0" applyNumberFormat="1" applyFont="1" applyBorder="1" applyAlignment="1">
      <alignment horizontal="left" indent="1"/>
    </xf>
    <xf numFmtId="176" fontId="7" fillId="0" borderId="0" xfId="0" applyNumberFormat="1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0" fontId="19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76" fontId="28" fillId="0" borderId="0" xfId="0" applyNumberFormat="1" applyFont="1" applyAlignment="1">
      <alignment/>
    </xf>
    <xf numFmtId="0" fontId="32" fillId="0" borderId="0" xfId="0" applyFont="1" applyAlignment="1">
      <alignment/>
    </xf>
    <xf numFmtId="176" fontId="26" fillId="0" borderId="0" xfId="0" applyNumberFormat="1" applyFont="1" applyAlignment="1">
      <alignment/>
    </xf>
    <xf numFmtId="0" fontId="29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23" xfId="0" applyNumberFormat="1" applyFont="1" applyBorder="1" applyAlignment="1">
      <alignment horizontal="center" vertical="center" textRotation="90" wrapText="1"/>
    </xf>
    <xf numFmtId="176" fontId="6" fillId="0" borderId="23" xfId="0" applyNumberFormat="1" applyFont="1" applyBorder="1" applyAlignment="1">
      <alignment vertical="center" textRotation="90" wrapText="1"/>
    </xf>
    <xf numFmtId="1" fontId="6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176" fontId="29" fillId="0" borderId="0" xfId="0" applyNumberFormat="1" applyFont="1" applyAlignment="1">
      <alignment/>
    </xf>
    <xf numFmtId="0" fontId="7" fillId="0" borderId="15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15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3" fillId="0" borderId="17" xfId="0" applyFont="1" applyBorder="1" applyAlignment="1">
      <alignment/>
    </xf>
    <xf numFmtId="176" fontId="6" fillId="0" borderId="21" xfId="0" applyNumberFormat="1" applyFont="1" applyBorder="1" applyAlignment="1">
      <alignment horizontal="center" vertical="center" textRotation="90" wrapText="1"/>
    </xf>
    <xf numFmtId="1" fontId="8" fillId="0" borderId="17" xfId="0" applyNumberFormat="1" applyFont="1" applyBorder="1" applyAlignment="1">
      <alignment/>
    </xf>
    <xf numFmtId="0" fontId="22" fillId="0" borderId="17" xfId="0" applyFont="1" applyBorder="1" applyAlignment="1">
      <alignment horizontal="center"/>
    </xf>
    <xf numFmtId="176" fontId="22" fillId="0" borderId="17" xfId="0" applyNumberFormat="1" applyFont="1" applyBorder="1" applyAlignment="1">
      <alignment horizontal="center"/>
    </xf>
    <xf numFmtId="176" fontId="10" fillId="0" borderId="0" xfId="0" applyNumberFormat="1" applyFont="1" applyAlignment="1">
      <alignment/>
    </xf>
    <xf numFmtId="0" fontId="10" fillId="0" borderId="0" xfId="98" applyFont="1" applyBorder="1">
      <alignment/>
      <protection/>
    </xf>
    <xf numFmtId="0" fontId="10" fillId="0" borderId="0" xfId="98" applyFont="1">
      <alignment/>
      <protection/>
    </xf>
    <xf numFmtId="0" fontId="0" fillId="0" borderId="0" xfId="98" applyFont="1">
      <alignment/>
      <protection/>
    </xf>
    <xf numFmtId="0" fontId="30" fillId="0" borderId="0" xfId="98" applyFont="1">
      <alignment/>
      <protection/>
    </xf>
    <xf numFmtId="0" fontId="3" fillId="0" borderId="0" xfId="97">
      <alignment/>
      <protection/>
    </xf>
    <xf numFmtId="0" fontId="6" fillId="0" borderId="14" xfId="98" applyFont="1" applyBorder="1" applyAlignment="1">
      <alignment horizontal="center"/>
      <protection/>
    </xf>
    <xf numFmtId="0" fontId="6" fillId="0" borderId="13" xfId="98" applyFont="1" applyBorder="1">
      <alignment/>
      <protection/>
    </xf>
    <xf numFmtId="0" fontId="6" fillId="0" borderId="15" xfId="98" applyFont="1" applyBorder="1">
      <alignment/>
      <protection/>
    </xf>
    <xf numFmtId="0" fontId="6" fillId="0" borderId="10" xfId="98" applyFont="1" applyBorder="1">
      <alignment/>
      <protection/>
    </xf>
    <xf numFmtId="0" fontId="6" fillId="0" borderId="14" xfId="98" applyFont="1" applyBorder="1">
      <alignment/>
      <protection/>
    </xf>
    <xf numFmtId="0" fontId="6" fillId="0" borderId="11" xfId="98" applyFont="1" applyBorder="1" applyAlignment="1">
      <alignment horizontal="center"/>
      <protection/>
    </xf>
    <xf numFmtId="0" fontId="6" fillId="0" borderId="11" xfId="98" applyFont="1" applyBorder="1">
      <alignment/>
      <protection/>
    </xf>
    <xf numFmtId="0" fontId="6" fillId="0" borderId="0" xfId="98" applyFont="1" applyBorder="1" applyAlignment="1">
      <alignment horizontal="center"/>
      <protection/>
    </xf>
    <xf numFmtId="176" fontId="6" fillId="0" borderId="0" xfId="98" applyNumberFormat="1" applyFont="1" applyBorder="1">
      <alignment/>
      <protection/>
    </xf>
    <xf numFmtId="0" fontId="6" fillId="0" borderId="0" xfId="98" applyFont="1" applyBorder="1">
      <alignment/>
      <protection/>
    </xf>
    <xf numFmtId="0" fontId="6" fillId="0" borderId="17" xfId="98" applyFont="1" applyBorder="1">
      <alignment/>
      <protection/>
    </xf>
    <xf numFmtId="176" fontId="6" fillId="0" borderId="17" xfId="98" applyNumberFormat="1" applyFont="1" applyBorder="1">
      <alignment/>
      <protection/>
    </xf>
    <xf numFmtId="0" fontId="10" fillId="0" borderId="0" xfId="98" applyFont="1" applyAlignment="1">
      <alignment horizontal="left"/>
      <protection/>
    </xf>
    <xf numFmtId="0" fontId="10" fillId="0" borderId="0" xfId="98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1" fillId="0" borderId="13" xfId="98" applyFont="1" applyBorder="1">
      <alignment/>
      <protection/>
    </xf>
    <xf numFmtId="0" fontId="30" fillId="0" borderId="0" xfId="98" applyFont="1" applyBorder="1">
      <alignment/>
      <protection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13" fillId="0" borderId="0" xfId="0" applyFont="1" applyAlignment="1">
      <alignment textRotation="90"/>
    </xf>
    <xf numFmtId="0" fontId="2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76" fontId="7" fillId="0" borderId="13" xfId="0" applyNumberFormat="1" applyFont="1" applyBorder="1" applyAlignment="1">
      <alignment/>
    </xf>
    <xf numFmtId="0" fontId="19" fillId="0" borderId="15" xfId="0" applyFont="1" applyBorder="1" applyAlignment="1">
      <alignment/>
    </xf>
    <xf numFmtId="176" fontId="7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176" fontId="22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0" fontId="22" fillId="0" borderId="17" xfId="0" applyFont="1" applyBorder="1" applyAlignment="1">
      <alignment horizontal="right"/>
    </xf>
    <xf numFmtId="0" fontId="19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28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6" fillId="0" borderId="23" xfId="0" applyFont="1" applyBorder="1" applyAlignment="1">
      <alignment horizontal="center" vertical="center" textRotation="90" wrapText="1"/>
    </xf>
    <xf numFmtId="176" fontId="8" fillId="0" borderId="17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2" fillId="0" borderId="15" xfId="0" applyFont="1" applyBorder="1" applyAlignment="1">
      <alignment/>
    </xf>
    <xf numFmtId="0" fontId="22" fillId="0" borderId="22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/>
    </xf>
    <xf numFmtId="176" fontId="22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" fontId="7" fillId="0" borderId="0" xfId="0" applyNumberFormat="1" applyFont="1" applyAlignment="1">
      <alignment/>
    </xf>
    <xf numFmtId="0" fontId="33" fillId="0" borderId="17" xfId="0" applyFont="1" applyBorder="1" applyAlignment="1">
      <alignment/>
    </xf>
    <xf numFmtId="0" fontId="36" fillId="0" borderId="0" xfId="0" applyFont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98" applyFont="1" applyBorder="1">
      <alignment/>
      <protection/>
    </xf>
    <xf numFmtId="0" fontId="0" fillId="0" borderId="0" xfId="98" applyFont="1" applyBorder="1">
      <alignment/>
      <protection/>
    </xf>
    <xf numFmtId="0" fontId="3" fillId="0" borderId="0" xfId="97" applyBorder="1">
      <alignment/>
      <protection/>
    </xf>
    <xf numFmtId="0" fontId="8" fillId="0" borderId="0" xfId="98" applyFont="1" applyBorder="1">
      <alignment/>
      <protection/>
    </xf>
    <xf numFmtId="14" fontId="6" fillId="0" borderId="0" xfId="98" applyNumberFormat="1" applyFont="1" applyBorder="1">
      <alignment/>
      <protection/>
    </xf>
    <xf numFmtId="0" fontId="6" fillId="0" borderId="0" xfId="98" applyFont="1">
      <alignment/>
      <protection/>
    </xf>
    <xf numFmtId="0" fontId="8" fillId="0" borderId="0" xfId="98" applyFont="1">
      <alignment/>
      <protection/>
    </xf>
    <xf numFmtId="0" fontId="6" fillId="0" borderId="12" xfId="98" applyFont="1" applyBorder="1">
      <alignment/>
      <protection/>
    </xf>
    <xf numFmtId="0" fontId="6" fillId="0" borderId="10" xfId="98" applyFont="1" applyBorder="1" applyAlignment="1">
      <alignment horizontal="center"/>
      <protection/>
    </xf>
    <xf numFmtId="0" fontId="6" fillId="0" borderId="22" xfId="98" applyFont="1" applyBorder="1">
      <alignment/>
      <protection/>
    </xf>
    <xf numFmtId="0" fontId="6" fillId="0" borderId="24" xfId="98" applyFont="1" applyBorder="1">
      <alignment/>
      <protection/>
    </xf>
    <xf numFmtId="0" fontId="1" fillId="0" borderId="0" xfId="98" applyFont="1">
      <alignment/>
      <protection/>
    </xf>
    <xf numFmtId="0" fontId="6" fillId="0" borderId="13" xfId="98" applyFont="1" applyBorder="1" applyAlignment="1">
      <alignment horizontal="center"/>
      <protection/>
    </xf>
    <xf numFmtId="0" fontId="37" fillId="0" borderId="11" xfId="98" applyFont="1" applyBorder="1">
      <alignment/>
      <protection/>
    </xf>
    <xf numFmtId="0" fontId="1" fillId="0" borderId="0" xfId="98" applyFont="1" applyBorder="1">
      <alignment/>
      <protection/>
    </xf>
    <xf numFmtId="0" fontId="6" fillId="0" borderId="0" xfId="98" applyFont="1" applyBorder="1" applyAlignment="1">
      <alignment/>
      <protection/>
    </xf>
    <xf numFmtId="0" fontId="37" fillId="0" borderId="14" xfId="98" applyFont="1" applyBorder="1">
      <alignment/>
      <protection/>
    </xf>
    <xf numFmtId="0" fontId="1" fillId="0" borderId="17" xfId="98" applyFont="1" applyBorder="1">
      <alignment/>
      <protection/>
    </xf>
    <xf numFmtId="0" fontId="6" fillId="0" borderId="16" xfId="98" applyFont="1" applyBorder="1" applyAlignment="1">
      <alignment horizontal="center"/>
      <protection/>
    </xf>
    <xf numFmtId="0" fontId="1" fillId="0" borderId="16" xfId="98" applyFont="1" applyBorder="1">
      <alignment/>
      <protection/>
    </xf>
    <xf numFmtId="0" fontId="6" fillId="0" borderId="15" xfId="98" applyFont="1" applyBorder="1" applyAlignment="1">
      <alignment horizontal="center"/>
      <protection/>
    </xf>
    <xf numFmtId="176" fontId="6" fillId="0" borderId="0" xfId="98" applyNumberFormat="1" applyFont="1">
      <alignment/>
      <protection/>
    </xf>
    <xf numFmtId="0" fontId="19" fillId="0" borderId="13" xfId="98" applyFont="1" applyBorder="1">
      <alignment/>
      <protection/>
    </xf>
    <xf numFmtId="0" fontId="11" fillId="0" borderId="15" xfId="98" applyFont="1" applyBorder="1">
      <alignment/>
      <protection/>
    </xf>
    <xf numFmtId="0" fontId="37" fillId="0" borderId="16" xfId="98" applyFont="1" applyBorder="1">
      <alignment/>
      <protection/>
    </xf>
    <xf numFmtId="0" fontId="13" fillId="0" borderId="0" xfId="0" applyFont="1" applyBorder="1" applyAlignment="1">
      <alignment horizontal="left" vertical="justify"/>
    </xf>
    <xf numFmtId="0" fontId="0" fillId="0" borderId="14" xfId="0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6" fillId="0" borderId="2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14" xfId="98" applyFont="1" applyBorder="1">
      <alignment/>
      <protection/>
    </xf>
    <xf numFmtId="17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76" fontId="10" fillId="0" borderId="0" xfId="0" applyNumberFormat="1" applyFont="1" applyFill="1" applyAlignment="1">
      <alignment/>
    </xf>
    <xf numFmtId="0" fontId="11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176" fontId="22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90" wrapText="1"/>
    </xf>
    <xf numFmtId="0" fontId="7" fillId="0" borderId="17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3" xfId="98" applyFont="1" applyBorder="1" applyAlignment="1">
      <alignment horizontal="center"/>
      <protection/>
    </xf>
    <xf numFmtId="0" fontId="10" fillId="0" borderId="23" xfId="98" applyFont="1" applyBorder="1">
      <alignment/>
      <protection/>
    </xf>
    <xf numFmtId="0" fontId="10" fillId="0" borderId="11" xfId="98" applyFont="1" applyBorder="1">
      <alignment/>
      <protection/>
    </xf>
    <xf numFmtId="1" fontId="6" fillId="0" borderId="23" xfId="98" applyNumberFormat="1" applyFont="1" applyBorder="1">
      <alignment/>
      <protection/>
    </xf>
    <xf numFmtId="176" fontId="8" fillId="0" borderId="17" xfId="98" applyNumberFormat="1" applyFont="1" applyBorder="1">
      <alignment/>
      <protection/>
    </xf>
    <xf numFmtId="0" fontId="30" fillId="0" borderId="17" xfId="98" applyFont="1" applyBorder="1">
      <alignment/>
      <protection/>
    </xf>
    <xf numFmtId="0" fontId="6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6" fillId="0" borderId="0" xfId="98" applyFont="1" applyAlignment="1">
      <alignment horizontal="right"/>
      <protection/>
    </xf>
    <xf numFmtId="176" fontId="12" fillId="0" borderId="0" xfId="0" applyNumberFormat="1" applyFont="1" applyBorder="1" applyAlignment="1">
      <alignment/>
    </xf>
    <xf numFmtId="0" fontId="9" fillId="0" borderId="0" xfId="0" applyFont="1" applyAlignment="1">
      <alignment textRotation="135"/>
    </xf>
    <xf numFmtId="0" fontId="9" fillId="0" borderId="0" xfId="0" applyFont="1" applyAlignment="1">
      <alignment textRotation="45"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 horizontal="center" vertical="center" textRotation="90"/>
    </xf>
    <xf numFmtId="0" fontId="6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22" fillId="0" borderId="12" xfId="0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91" fontId="7" fillId="0" borderId="0" xfId="42" applyNumberFormat="1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43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14" fontId="6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26" fillId="0" borderId="24" xfId="0" applyFont="1" applyBorder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4" fillId="0" borderId="22" xfId="0" applyFont="1" applyBorder="1" applyAlignment="1">
      <alignment horizontal="center"/>
    </xf>
    <xf numFmtId="0" fontId="28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98" applyNumberFormat="1" applyFont="1" applyBorder="1">
      <alignment/>
      <protection/>
    </xf>
    <xf numFmtId="1" fontId="6" fillId="0" borderId="17" xfId="98" applyNumberFormat="1" applyFont="1" applyBorder="1">
      <alignment/>
      <protection/>
    </xf>
    <xf numFmtId="1" fontId="6" fillId="0" borderId="0" xfId="88" applyNumberFormat="1" applyFont="1" applyFill="1" applyBorder="1" applyAlignment="1">
      <alignment/>
      <protection/>
    </xf>
    <xf numFmtId="176" fontId="6" fillId="0" borderId="0" xfId="98" applyNumberFormat="1" applyFont="1" applyAlignment="1">
      <alignment horizontal="right"/>
      <protection/>
    </xf>
    <xf numFmtId="0" fontId="6" fillId="0" borderId="20" xfId="0" applyFont="1" applyBorder="1" applyAlignment="1">
      <alignment horizontal="left" vertical="justify"/>
    </xf>
    <xf numFmtId="0" fontId="11" fillId="0" borderId="14" xfId="0" applyFont="1" applyBorder="1" applyAlignment="1">
      <alignment horizontal="left" vertical="justify"/>
    </xf>
    <xf numFmtId="0" fontId="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11" fillId="0" borderId="15" xfId="0" applyFont="1" applyBorder="1" applyAlignment="1">
      <alignment horizontal="left" vertical="justify"/>
    </xf>
    <xf numFmtId="0" fontId="6" fillId="0" borderId="16" xfId="0" applyFont="1" applyBorder="1" applyAlignment="1">
      <alignment horizontal="center"/>
    </xf>
    <xf numFmtId="0" fontId="12" fillId="0" borderId="15" xfId="0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0" fillId="0" borderId="23" xfId="98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10" fillId="0" borderId="0" xfId="98" applyFont="1" applyFill="1">
      <alignment/>
      <protection/>
    </xf>
    <xf numFmtId="1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76" fontId="6" fillId="0" borderId="0" xfId="99" applyNumberFormat="1" applyFont="1" applyBorder="1">
      <alignment/>
      <protection/>
    </xf>
    <xf numFmtId="0" fontId="6" fillId="0" borderId="0" xfId="99" applyFont="1" applyBorder="1">
      <alignment/>
      <protection/>
    </xf>
    <xf numFmtId="1" fontId="7" fillId="0" borderId="2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6" fillId="0" borderId="0" xfId="98" applyFont="1" applyBorder="1" applyAlignment="1">
      <alignment horizontal="left"/>
      <protection/>
    </xf>
    <xf numFmtId="0" fontId="10" fillId="0" borderId="0" xfId="0" applyFont="1" applyFill="1" applyAlignment="1">
      <alignment/>
    </xf>
    <xf numFmtId="197" fontId="10" fillId="0" borderId="0" xfId="42" applyNumberFormat="1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100" applyFont="1" applyFill="1" applyBorder="1">
      <alignment/>
      <protection/>
    </xf>
    <xf numFmtId="0" fontId="10" fillId="0" borderId="20" xfId="0" applyFont="1" applyFill="1" applyBorder="1" applyAlignment="1">
      <alignment/>
    </xf>
    <xf numFmtId="197" fontId="10" fillId="0" borderId="12" xfId="42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197" fontId="10" fillId="0" borderId="17" xfId="42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6" fontId="30" fillId="0" borderId="12" xfId="0" applyNumberFormat="1" applyFont="1" applyFill="1" applyBorder="1" applyAlignment="1">
      <alignment/>
    </xf>
    <xf numFmtId="176" fontId="30" fillId="0" borderId="10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98" fontId="10" fillId="0" borderId="0" xfId="42" applyNumberFormat="1" applyFont="1" applyFill="1" applyBorder="1" applyAlignment="1">
      <alignment/>
    </xf>
    <xf numFmtId="176" fontId="30" fillId="0" borderId="18" xfId="0" applyNumberFormat="1" applyFont="1" applyFill="1" applyBorder="1" applyAlignment="1">
      <alignment/>
    </xf>
    <xf numFmtId="176" fontId="30" fillId="0" borderId="13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176" fontId="26" fillId="0" borderId="0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76" fontId="10" fillId="0" borderId="0" xfId="100" applyNumberFormat="1" applyFont="1" applyFill="1" applyBorder="1">
      <alignment/>
      <protection/>
    </xf>
    <xf numFmtId="176" fontId="10" fillId="0" borderId="13" xfId="100" applyNumberFormat="1" applyFont="1" applyFill="1" applyBorder="1">
      <alignment/>
      <protection/>
    </xf>
    <xf numFmtId="176" fontId="10" fillId="0" borderId="18" xfId="100" applyNumberFormat="1" applyFont="1" applyFill="1" applyBorder="1">
      <alignment/>
      <protection/>
    </xf>
    <xf numFmtId="176" fontId="10" fillId="0" borderId="17" xfId="100" applyNumberFormat="1" applyFont="1" applyFill="1" applyBorder="1">
      <alignment/>
      <protection/>
    </xf>
    <xf numFmtId="176" fontId="10" fillId="0" borderId="17" xfId="0" applyNumberFormat="1" applyFont="1" applyFill="1" applyBorder="1" applyAlignment="1">
      <alignment/>
    </xf>
    <xf numFmtId="176" fontId="10" fillId="0" borderId="15" xfId="100" applyNumberFormat="1" applyFont="1" applyFill="1" applyBorder="1">
      <alignment/>
      <protection/>
    </xf>
    <xf numFmtId="176" fontId="10" fillId="0" borderId="16" xfId="0" applyNumberFormat="1" applyFont="1" applyFill="1" applyBorder="1" applyAlignment="1">
      <alignment/>
    </xf>
    <xf numFmtId="198" fontId="10" fillId="0" borderId="15" xfId="42" applyNumberFormat="1" applyFont="1" applyFill="1" applyBorder="1" applyAlignment="1">
      <alignment/>
    </xf>
    <xf numFmtId="0" fontId="6" fillId="0" borderId="0" xfId="100" applyFont="1" applyFill="1">
      <alignment/>
      <protection/>
    </xf>
    <xf numFmtId="0" fontId="10" fillId="0" borderId="0" xfId="100" applyFont="1" applyFill="1">
      <alignment/>
      <protection/>
    </xf>
    <xf numFmtId="0" fontId="10" fillId="0" borderId="0" xfId="100" applyFont="1" applyFill="1" applyBorder="1">
      <alignment/>
      <protection/>
    </xf>
    <xf numFmtId="0" fontId="10" fillId="0" borderId="0" xfId="10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00" applyFont="1" applyFill="1" applyBorder="1" applyAlignment="1">
      <alignment horizontal="left"/>
      <protection/>
    </xf>
    <xf numFmtId="14" fontId="10" fillId="0" borderId="0" xfId="100" applyNumberFormat="1" applyFont="1" applyFill="1" applyBorder="1">
      <alignment/>
      <protection/>
    </xf>
    <xf numFmtId="0" fontId="10" fillId="0" borderId="17" xfId="100" applyFont="1" applyFill="1" applyBorder="1">
      <alignment/>
      <protection/>
    </xf>
    <xf numFmtId="14" fontId="10" fillId="0" borderId="17" xfId="100" applyNumberFormat="1" applyFont="1" applyFill="1" applyBorder="1">
      <alignment/>
      <protection/>
    </xf>
    <xf numFmtId="0" fontId="10" fillId="0" borderId="17" xfId="100" applyFont="1" applyFill="1" applyBorder="1" applyAlignment="1">
      <alignment horizontal="left"/>
      <protection/>
    </xf>
    <xf numFmtId="0" fontId="6" fillId="0" borderId="12" xfId="100" applyFont="1" applyFill="1" applyBorder="1">
      <alignment/>
      <protection/>
    </xf>
    <xf numFmtId="0" fontId="6" fillId="0" borderId="20" xfId="100" applyFont="1" applyFill="1" applyBorder="1">
      <alignment/>
      <protection/>
    </xf>
    <xf numFmtId="0" fontId="10" fillId="0" borderId="12" xfId="100" applyFont="1" applyFill="1" applyBorder="1">
      <alignment/>
      <protection/>
    </xf>
    <xf numFmtId="0" fontId="10" fillId="0" borderId="20" xfId="100" applyFont="1" applyFill="1" applyBorder="1">
      <alignment/>
      <protection/>
    </xf>
    <xf numFmtId="0" fontId="10" fillId="0" borderId="22" xfId="100" applyFont="1" applyFill="1" applyBorder="1" applyAlignment="1">
      <alignment horizontal="center" vertical="center" wrapText="1"/>
      <protection/>
    </xf>
    <xf numFmtId="0" fontId="10" fillId="0" borderId="0" xfId="100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100" applyFont="1" applyFill="1" applyBorder="1" applyAlignment="1">
      <alignment horizontal="center" vertical="center"/>
      <protection/>
    </xf>
    <xf numFmtId="0" fontId="11" fillId="0" borderId="18" xfId="100" applyFont="1" applyFill="1" applyBorder="1" applyAlignment="1">
      <alignment horizontal="center" vertical="center"/>
      <protection/>
    </xf>
    <xf numFmtId="0" fontId="6" fillId="0" borderId="22" xfId="100" applyFont="1" applyFill="1" applyBorder="1" applyAlignment="1">
      <alignment horizontal="center" vertical="center" wrapText="1"/>
      <protection/>
    </xf>
    <xf numFmtId="0" fontId="10" fillId="0" borderId="0" xfId="100" applyFont="1" applyFill="1" applyBorder="1" applyAlignment="1">
      <alignment horizontal="center" vertical="center"/>
      <protection/>
    </xf>
    <xf numFmtId="0" fontId="42" fillId="0" borderId="18" xfId="10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100" applyFont="1" applyFill="1" applyBorder="1" applyAlignment="1">
      <alignment horizontal="center"/>
      <protection/>
    </xf>
    <xf numFmtId="0" fontId="6" fillId="0" borderId="11" xfId="100" applyFont="1" applyFill="1" applyBorder="1" applyAlignment="1">
      <alignment horizontal="center"/>
      <protection/>
    </xf>
    <xf numFmtId="0" fontId="6" fillId="0" borderId="12" xfId="100" applyFont="1" applyFill="1" applyBorder="1" applyAlignment="1">
      <alignment horizontal="center"/>
      <protection/>
    </xf>
    <xf numFmtId="0" fontId="10" fillId="0" borderId="20" xfId="100" applyFont="1" applyFill="1" applyBorder="1" applyAlignment="1">
      <alignment horizontal="center"/>
      <protection/>
    </xf>
    <xf numFmtId="0" fontId="10" fillId="0" borderId="12" xfId="100" applyFont="1" applyFill="1" applyBorder="1" applyAlignment="1">
      <alignment horizontal="center"/>
      <protection/>
    </xf>
    <xf numFmtId="0" fontId="10" fillId="0" borderId="0" xfId="100" applyFont="1" applyFill="1" applyBorder="1" applyAlignment="1">
      <alignment horizontal="center"/>
      <protection/>
    </xf>
    <xf numFmtId="0" fontId="10" fillId="0" borderId="18" xfId="100" applyFont="1" applyFill="1" applyBorder="1" applyAlignment="1">
      <alignment horizontal="center"/>
      <protection/>
    </xf>
    <xf numFmtId="0" fontId="10" fillId="0" borderId="11" xfId="100" applyFont="1" applyFill="1" applyBorder="1" applyAlignment="1">
      <alignment horizontal="center"/>
      <protection/>
    </xf>
    <xf numFmtId="0" fontId="6" fillId="0" borderId="12" xfId="100" applyFont="1" applyFill="1" applyBorder="1" applyAlignment="1">
      <alignment horizontal="left"/>
      <protection/>
    </xf>
    <xf numFmtId="0" fontId="6" fillId="0" borderId="17" xfId="100" applyFont="1" applyFill="1" applyBorder="1">
      <alignment/>
      <protection/>
    </xf>
    <xf numFmtId="0" fontId="6" fillId="0" borderId="19" xfId="100" applyFont="1" applyFill="1" applyBorder="1">
      <alignment/>
      <protection/>
    </xf>
    <xf numFmtId="0" fontId="11" fillId="0" borderId="16" xfId="100" applyFont="1" applyFill="1" applyBorder="1" applyAlignment="1">
      <alignment horizontal="center"/>
      <protection/>
    </xf>
    <xf numFmtId="0" fontId="11" fillId="0" borderId="17" xfId="100" applyFont="1" applyFill="1" applyBorder="1" applyAlignment="1">
      <alignment horizontal="center"/>
      <protection/>
    </xf>
    <xf numFmtId="0" fontId="11" fillId="0" borderId="15" xfId="100" applyFont="1" applyFill="1" applyBorder="1" applyAlignment="1">
      <alignment horizontal="center"/>
      <protection/>
    </xf>
    <xf numFmtId="0" fontId="11" fillId="0" borderId="19" xfId="100" applyFont="1" applyFill="1" applyBorder="1" applyAlignment="1">
      <alignment horizontal="center"/>
      <protection/>
    </xf>
    <xf numFmtId="0" fontId="11" fillId="0" borderId="17" xfId="100" applyFont="1" applyFill="1" applyBorder="1" applyAlignment="1">
      <alignment horizontal="left"/>
      <protection/>
    </xf>
    <xf numFmtId="0" fontId="42" fillId="0" borderId="17" xfId="100" applyFont="1" applyFill="1" applyBorder="1" applyAlignment="1">
      <alignment horizontal="center"/>
      <protection/>
    </xf>
    <xf numFmtId="0" fontId="11" fillId="0" borderId="0" xfId="100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left"/>
    </xf>
    <xf numFmtId="176" fontId="6" fillId="0" borderId="0" xfId="100" applyNumberFormat="1" applyFont="1" applyFill="1" applyBorder="1" applyAlignment="1">
      <alignment horizontal="right"/>
      <protection/>
    </xf>
    <xf numFmtId="176" fontId="6" fillId="0" borderId="0" xfId="100" applyNumberFormat="1" applyFont="1" applyFill="1" applyBorder="1">
      <alignment/>
      <protection/>
    </xf>
    <xf numFmtId="176" fontId="6" fillId="0" borderId="0" xfId="0" applyNumberFormat="1" applyFont="1" applyFill="1" applyBorder="1" applyAlignment="1">
      <alignment/>
    </xf>
    <xf numFmtId="176" fontId="6" fillId="0" borderId="12" xfId="100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76" fontId="6" fillId="0" borderId="0" xfId="100" applyNumberFormat="1" applyFont="1" applyFill="1">
      <alignment/>
      <protection/>
    </xf>
    <xf numFmtId="176" fontId="6" fillId="0" borderId="0" xfId="0" applyNumberFormat="1" applyFont="1" applyFill="1" applyBorder="1" applyAlignment="1">
      <alignment horizontal="right"/>
    </xf>
    <xf numFmtId="0" fontId="6" fillId="0" borderId="0" xfId="100" applyFont="1" applyFill="1" applyBorder="1">
      <alignment/>
      <protection/>
    </xf>
    <xf numFmtId="176" fontId="7" fillId="0" borderId="0" xfId="100" applyNumberFormat="1" applyFont="1" applyFill="1" applyBorder="1" applyAlignment="1">
      <alignment horizontal="right"/>
      <protection/>
    </xf>
    <xf numFmtId="176" fontId="9" fillId="0" borderId="0" xfId="100" applyNumberFormat="1" applyFont="1" applyFill="1" applyBorder="1">
      <alignment/>
      <protection/>
    </xf>
    <xf numFmtId="198" fontId="6" fillId="0" borderId="0" xfId="42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176" fontId="9" fillId="0" borderId="0" xfId="100" applyNumberFormat="1" applyFont="1" applyFill="1" applyBorder="1" applyAlignment="1">
      <alignment horizontal="right"/>
      <protection/>
    </xf>
    <xf numFmtId="0" fontId="8" fillId="33" borderId="17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176" fontId="8" fillId="33" borderId="0" xfId="100" applyNumberFormat="1" applyFont="1" applyFill="1" applyBorder="1" applyAlignment="1">
      <alignment horizontal="right"/>
      <protection/>
    </xf>
    <xf numFmtId="176" fontId="22" fillId="33" borderId="17" xfId="100" applyNumberFormat="1" applyFont="1" applyFill="1" applyBorder="1">
      <alignment/>
      <protection/>
    </xf>
    <xf numFmtId="176" fontId="8" fillId="33" borderId="17" xfId="100" applyNumberFormat="1" applyFont="1" applyFill="1" applyBorder="1">
      <alignment/>
      <protection/>
    </xf>
    <xf numFmtId="176" fontId="47" fillId="33" borderId="17" xfId="100" applyNumberFormat="1" applyFont="1" applyFill="1" applyBorder="1">
      <alignment/>
      <protection/>
    </xf>
    <xf numFmtId="176" fontId="8" fillId="33" borderId="17" xfId="100" applyNumberFormat="1" applyFont="1" applyFill="1" applyBorder="1" applyAlignment="1">
      <alignment horizontal="right"/>
      <protection/>
    </xf>
    <xf numFmtId="176" fontId="48" fillId="33" borderId="17" xfId="100" applyNumberFormat="1" applyFont="1" applyFill="1" applyBorder="1">
      <alignment/>
      <protection/>
    </xf>
    <xf numFmtId="176" fontId="8" fillId="33" borderId="0" xfId="100" applyNumberFormat="1" applyFont="1" applyFill="1" applyBorder="1">
      <alignment/>
      <protection/>
    </xf>
    <xf numFmtId="176" fontId="9" fillId="33" borderId="17" xfId="100" applyNumberFormat="1" applyFont="1" applyFill="1" applyBorder="1" applyAlignment="1">
      <alignment/>
      <protection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176" fontId="8" fillId="33" borderId="17" xfId="0" applyNumberFormat="1" applyFont="1" applyFill="1" applyBorder="1" applyAlignment="1">
      <alignment/>
    </xf>
    <xf numFmtId="176" fontId="6" fillId="33" borderId="0" xfId="100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1" fillId="0" borderId="17" xfId="100" applyFont="1" applyFill="1" applyBorder="1">
      <alignment/>
      <protection/>
    </xf>
    <xf numFmtId="176" fontId="6" fillId="0" borderId="22" xfId="100" applyNumberFormat="1" applyFont="1" applyFill="1" applyBorder="1" applyAlignment="1">
      <alignment horizontal="right"/>
      <protection/>
    </xf>
    <xf numFmtId="176" fontId="7" fillId="0" borderId="17" xfId="100" applyNumberFormat="1" applyFont="1" applyFill="1" applyBorder="1" applyAlignment="1">
      <alignment horizontal="right"/>
      <protection/>
    </xf>
    <xf numFmtId="176" fontId="6" fillId="0" borderId="17" xfId="100" applyNumberFormat="1" applyFont="1" applyFill="1" applyBorder="1" applyAlignment="1">
      <alignment horizontal="right"/>
      <protection/>
    </xf>
    <xf numFmtId="176" fontId="6" fillId="0" borderId="17" xfId="100" applyNumberFormat="1" applyFont="1" applyFill="1" applyBorder="1">
      <alignment/>
      <protection/>
    </xf>
    <xf numFmtId="176" fontId="9" fillId="0" borderId="17" xfId="100" applyNumberFormat="1" applyFont="1" applyFill="1" applyBorder="1">
      <alignment/>
      <protection/>
    </xf>
    <xf numFmtId="176" fontId="7" fillId="0" borderId="17" xfId="100" applyNumberFormat="1" applyFont="1" applyFill="1" applyBorder="1">
      <alignment/>
      <protection/>
    </xf>
    <xf numFmtId="176" fontId="6" fillId="0" borderId="22" xfId="100" applyNumberFormat="1" applyFont="1" applyFill="1" applyBorder="1">
      <alignment/>
      <protection/>
    </xf>
    <xf numFmtId="176" fontId="8" fillId="0" borderId="17" xfId="100" applyNumberFormat="1" applyFont="1" applyFill="1" applyBorder="1">
      <alignment/>
      <protection/>
    </xf>
    <xf numFmtId="176" fontId="6" fillId="0" borderId="22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left"/>
    </xf>
    <xf numFmtId="176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6" fillId="33" borderId="17" xfId="100" applyNumberFormat="1" applyFont="1" applyFill="1" applyBorder="1">
      <alignment/>
      <protection/>
    </xf>
    <xf numFmtId="176" fontId="8" fillId="0" borderId="22" xfId="100" applyNumberFormat="1" applyFont="1" applyFill="1" applyBorder="1" applyAlignment="1">
      <alignment horizontal="right"/>
      <protection/>
    </xf>
    <xf numFmtId="0" fontId="6" fillId="0" borderId="0" xfId="100" applyFont="1" applyFill="1" applyBorder="1" applyAlignment="1">
      <alignment horizontal="left"/>
      <protection/>
    </xf>
    <xf numFmtId="0" fontId="10" fillId="0" borderId="0" xfId="100" applyFont="1" applyFill="1" applyAlignment="1">
      <alignment horizontal="left"/>
      <protection/>
    </xf>
    <xf numFmtId="0" fontId="10" fillId="0" borderId="0" xfId="0" applyFont="1" applyFill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/>
    </xf>
    <xf numFmtId="176" fontId="8" fillId="0" borderId="23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176" fontId="6" fillId="0" borderId="14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49" fillId="0" borderId="0" xfId="0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49" fillId="0" borderId="14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23" xfId="0" applyFont="1" applyBorder="1" applyAlignment="1">
      <alignment/>
    </xf>
    <xf numFmtId="176" fontId="49" fillId="0" borderId="18" xfId="0" applyNumberFormat="1" applyFont="1" applyBorder="1" applyAlignment="1">
      <alignment/>
    </xf>
    <xf numFmtId="0" fontId="49" fillId="0" borderId="16" xfId="0" applyFont="1" applyBorder="1" applyAlignment="1">
      <alignment/>
    </xf>
    <xf numFmtId="176" fontId="49" fillId="0" borderId="0" xfId="0" applyNumberFormat="1" applyFont="1" applyAlignment="1">
      <alignment/>
    </xf>
    <xf numFmtId="0" fontId="49" fillId="0" borderId="13" xfId="0" applyFont="1" applyBorder="1" applyAlignment="1">
      <alignment/>
    </xf>
    <xf numFmtId="176" fontId="6" fillId="0" borderId="18" xfId="0" applyNumberFormat="1" applyFont="1" applyBorder="1" applyAlignment="1">
      <alignment/>
    </xf>
    <xf numFmtId="0" fontId="8" fillId="0" borderId="21" xfId="0" applyFont="1" applyBorder="1" applyAlignment="1">
      <alignment/>
    </xf>
    <xf numFmtId="176" fontId="49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176" fontId="49" fillId="0" borderId="21" xfId="0" applyNumberFormat="1" applyFont="1" applyBorder="1" applyAlignment="1">
      <alignment/>
    </xf>
    <xf numFmtId="176" fontId="49" fillId="0" borderId="23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49" fillId="0" borderId="13" xfId="0" applyNumberFormat="1" applyFont="1" applyBorder="1" applyAlignment="1">
      <alignment/>
    </xf>
    <xf numFmtId="176" fontId="49" fillId="0" borderId="0" xfId="0" applyNumberFormat="1" applyFont="1" applyBorder="1" applyAlignment="1">
      <alignment/>
    </xf>
    <xf numFmtId="0" fontId="6" fillId="0" borderId="0" xfId="100" applyFont="1">
      <alignment/>
      <protection/>
    </xf>
    <xf numFmtId="176" fontId="6" fillId="0" borderId="0" xfId="100" applyNumberFormat="1" applyFont="1">
      <alignment/>
      <protection/>
    </xf>
    <xf numFmtId="176" fontId="0" fillId="0" borderId="0" xfId="0" applyNumberFormat="1" applyAlignment="1">
      <alignment/>
    </xf>
    <xf numFmtId="14" fontId="10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30" fillId="0" borderId="23" xfId="0" applyFont="1" applyBorder="1" applyAlignment="1">
      <alignment/>
    </xf>
    <xf numFmtId="176" fontId="30" fillId="0" borderId="23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0" xfId="100" applyFont="1">
      <alignment/>
      <protection/>
    </xf>
    <xf numFmtId="0" fontId="6" fillId="0" borderId="0" xfId="93" applyFont="1">
      <alignment/>
      <protection/>
    </xf>
    <xf numFmtId="0" fontId="6" fillId="0" borderId="17" xfId="0" applyFont="1" applyBorder="1" applyAlignment="1">
      <alignment vertical="center" wrapText="1"/>
    </xf>
    <xf numFmtId="0" fontId="6" fillId="0" borderId="17" xfId="93" applyFont="1" applyBorder="1">
      <alignment/>
      <protection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18" xfId="93" applyFont="1" applyBorder="1" applyAlignment="1">
      <alignment horizontal="center"/>
      <protection/>
    </xf>
    <xf numFmtId="0" fontId="6" fillId="0" borderId="14" xfId="93" applyFont="1" applyBorder="1" applyAlignment="1">
      <alignment horizontal="center"/>
      <protection/>
    </xf>
    <xf numFmtId="0" fontId="6" fillId="0" borderId="14" xfId="93" applyFont="1" applyBorder="1" applyAlignment="1">
      <alignment/>
      <protection/>
    </xf>
    <xf numFmtId="0" fontId="11" fillId="0" borderId="14" xfId="93" applyFont="1" applyBorder="1" applyAlignment="1">
      <alignment horizontal="center"/>
      <protection/>
    </xf>
    <xf numFmtId="0" fontId="11" fillId="0" borderId="18" xfId="93" applyFont="1" applyBorder="1" applyAlignment="1">
      <alignment horizontal="center"/>
      <protection/>
    </xf>
    <xf numFmtId="0" fontId="6" fillId="0" borderId="0" xfId="93" applyFont="1" applyBorder="1" applyAlignment="1">
      <alignment horizontal="center"/>
      <protection/>
    </xf>
    <xf numFmtId="0" fontId="11" fillId="0" borderId="13" xfId="93" applyFont="1" applyBorder="1" applyAlignment="1">
      <alignment horizontal="center"/>
      <protection/>
    </xf>
    <xf numFmtId="0" fontId="11" fillId="0" borderId="14" xfId="93" applyFont="1" applyBorder="1">
      <alignment/>
      <protection/>
    </xf>
    <xf numFmtId="0" fontId="11" fillId="0" borderId="13" xfId="93" applyFont="1" applyBorder="1">
      <alignment/>
      <protection/>
    </xf>
    <xf numFmtId="0" fontId="11" fillId="0" borderId="14" xfId="0" applyFont="1" applyBorder="1" applyAlignment="1">
      <alignment/>
    </xf>
    <xf numFmtId="0" fontId="6" fillId="0" borderId="14" xfId="93" applyFont="1" applyBorder="1">
      <alignment/>
      <protection/>
    </xf>
    <xf numFmtId="0" fontId="6" fillId="0" borderId="0" xfId="93" applyFont="1" applyBorder="1">
      <alignment/>
      <protection/>
    </xf>
    <xf numFmtId="0" fontId="11" fillId="0" borderId="16" xfId="93" applyFont="1" applyBorder="1">
      <alignment/>
      <protection/>
    </xf>
    <xf numFmtId="0" fontId="7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1" fillId="0" borderId="0" xfId="93" applyFont="1" applyBorder="1">
      <alignment/>
      <protection/>
    </xf>
    <xf numFmtId="0" fontId="19" fillId="0" borderId="0" xfId="0" applyFont="1" applyBorder="1" applyAlignment="1">
      <alignment horizontal="left" vertical="center" wrapText="1"/>
    </xf>
    <xf numFmtId="176" fontId="8" fillId="0" borderId="0" xfId="93" applyNumberFormat="1" applyFont="1">
      <alignment/>
      <protection/>
    </xf>
    <xf numFmtId="0" fontId="7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left"/>
    </xf>
    <xf numFmtId="0" fontId="6" fillId="0" borderId="23" xfId="93" applyFont="1" applyBorder="1">
      <alignment/>
      <protection/>
    </xf>
    <xf numFmtId="0" fontId="6" fillId="0" borderId="21" xfId="93" applyFont="1" applyBorder="1">
      <alignment/>
      <protection/>
    </xf>
    <xf numFmtId="0" fontId="3" fillId="0" borderId="0" xfId="93" applyFont="1" applyBorder="1">
      <alignment/>
      <protection/>
    </xf>
    <xf numFmtId="0" fontId="49" fillId="0" borderId="0" xfId="93" applyFont="1" applyBorder="1">
      <alignment/>
      <protection/>
    </xf>
    <xf numFmtId="176" fontId="6" fillId="0" borderId="0" xfId="93" applyNumberFormat="1" applyFont="1">
      <alignment/>
      <protection/>
    </xf>
    <xf numFmtId="0" fontId="7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9" fillId="0" borderId="23" xfId="0" applyFont="1" applyBorder="1" applyAlignment="1">
      <alignment horizontal="left"/>
    </xf>
    <xf numFmtId="0" fontId="19" fillId="0" borderId="17" xfId="0" applyFont="1" applyBorder="1" applyAlignment="1">
      <alignment/>
    </xf>
    <xf numFmtId="176" fontId="8" fillId="0" borderId="0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93" applyFont="1" applyBorder="1" applyAlignment="1">
      <alignment vertical="center" wrapText="1"/>
      <protection/>
    </xf>
    <xf numFmtId="176" fontId="6" fillId="0" borderId="0" xfId="93" applyNumberFormat="1" applyFont="1" applyBorder="1">
      <alignment/>
      <protection/>
    </xf>
    <xf numFmtId="0" fontId="7" fillId="0" borderId="0" xfId="93" applyFont="1" applyBorder="1">
      <alignment/>
      <protection/>
    </xf>
    <xf numFmtId="0" fontId="8" fillId="0" borderId="0" xfId="93" applyFont="1" applyBorder="1" applyAlignment="1">
      <alignment/>
      <protection/>
    </xf>
    <xf numFmtId="0" fontId="7" fillId="0" borderId="17" xfId="93" applyFont="1" applyBorder="1" applyAlignment="1">
      <alignment vertical="center" wrapText="1"/>
      <protection/>
    </xf>
    <xf numFmtId="176" fontId="6" fillId="0" borderId="21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93" applyFont="1" applyAlignment="1">
      <alignment vertical="center" wrapText="1"/>
      <protection/>
    </xf>
    <xf numFmtId="0" fontId="7" fillId="0" borderId="0" xfId="93" applyFont="1">
      <alignment/>
      <protection/>
    </xf>
    <xf numFmtId="0" fontId="8" fillId="0" borderId="0" xfId="93" applyFont="1">
      <alignment/>
      <protection/>
    </xf>
    <xf numFmtId="0" fontId="6" fillId="0" borderId="0" xfId="93" applyFont="1" applyAlignment="1">
      <alignment vertical="center" wrapText="1"/>
      <protection/>
    </xf>
    <xf numFmtId="0" fontId="7" fillId="0" borderId="0" xfId="94" applyFont="1">
      <alignment/>
      <protection/>
    </xf>
    <xf numFmtId="0" fontId="6" fillId="0" borderId="0" xfId="94" applyFont="1">
      <alignment/>
      <protection/>
    </xf>
    <xf numFmtId="0" fontId="30" fillId="0" borderId="0" xfId="94" applyFont="1">
      <alignment/>
      <protection/>
    </xf>
    <xf numFmtId="0" fontId="8" fillId="0" borderId="0" xfId="94" applyFont="1">
      <alignment/>
      <protection/>
    </xf>
    <xf numFmtId="0" fontId="7" fillId="0" borderId="0" xfId="94" applyFont="1" applyBorder="1" applyAlignment="1">
      <alignment shrinkToFit="1"/>
      <protection/>
    </xf>
    <xf numFmtId="0" fontId="31" fillId="0" borderId="0" xfId="94" applyFont="1">
      <alignment/>
      <protection/>
    </xf>
    <xf numFmtId="0" fontId="23" fillId="0" borderId="0" xfId="94" applyFont="1">
      <alignment/>
      <protection/>
    </xf>
    <xf numFmtId="0" fontId="10" fillId="0" borderId="12" xfId="94" applyFont="1" applyBorder="1">
      <alignment/>
      <protection/>
    </xf>
    <xf numFmtId="0" fontId="10" fillId="0" borderId="0" xfId="94" applyFont="1" applyBorder="1" applyAlignment="1">
      <alignment shrinkToFit="1"/>
      <protection/>
    </xf>
    <xf numFmtId="0" fontId="10" fillId="0" borderId="0" xfId="94" applyFont="1" applyBorder="1">
      <alignment/>
      <protection/>
    </xf>
    <xf numFmtId="0" fontId="11" fillId="0" borderId="0" xfId="94" applyFont="1" applyBorder="1" applyAlignment="1">
      <alignment horizontal="left"/>
      <protection/>
    </xf>
    <xf numFmtId="0" fontId="11" fillId="0" borderId="14" xfId="94" applyFont="1" applyBorder="1" applyAlignment="1">
      <alignment horizontal="center"/>
      <protection/>
    </xf>
    <xf numFmtId="0" fontId="6" fillId="0" borderId="14" xfId="94" applyFont="1" applyBorder="1" applyAlignment="1">
      <alignment horizontal="center"/>
      <protection/>
    </xf>
    <xf numFmtId="0" fontId="11" fillId="0" borderId="14" xfId="94" applyFont="1" applyBorder="1">
      <alignment/>
      <protection/>
    </xf>
    <xf numFmtId="0" fontId="52" fillId="0" borderId="0" xfId="0" applyFont="1" applyAlignment="1">
      <alignment/>
    </xf>
    <xf numFmtId="0" fontId="10" fillId="0" borderId="17" xfId="94" applyFont="1" applyBorder="1">
      <alignment/>
      <protection/>
    </xf>
    <xf numFmtId="0" fontId="6" fillId="0" borderId="17" xfId="94" applyFont="1" applyBorder="1">
      <alignment/>
      <protection/>
    </xf>
    <xf numFmtId="0" fontId="6" fillId="0" borderId="16" xfId="94" applyFont="1" applyBorder="1">
      <alignment/>
      <protection/>
    </xf>
    <xf numFmtId="0" fontId="53" fillId="0" borderId="0" xfId="94" applyFont="1" applyAlignment="1">
      <alignment horizontal="left"/>
      <protection/>
    </xf>
    <xf numFmtId="0" fontId="11" fillId="0" borderId="0" xfId="94" applyFont="1">
      <alignment/>
      <protection/>
    </xf>
    <xf numFmtId="1" fontId="6" fillId="0" borderId="0" xfId="94" applyNumberFormat="1" applyFont="1">
      <alignment/>
      <protection/>
    </xf>
    <xf numFmtId="176" fontId="6" fillId="0" borderId="0" xfId="94" applyNumberFormat="1" applyFont="1">
      <alignment/>
      <protection/>
    </xf>
    <xf numFmtId="0" fontId="6" fillId="0" borderId="0" xfId="94" applyFont="1" applyBorder="1">
      <alignment/>
      <protection/>
    </xf>
    <xf numFmtId="176" fontId="6" fillId="0" borderId="0" xfId="94" applyNumberFormat="1" applyFont="1" applyBorder="1">
      <alignment/>
      <protection/>
    </xf>
    <xf numFmtId="0" fontId="10" fillId="0" borderId="0" xfId="94" applyFont="1" applyAlignment="1">
      <alignment shrinkToFit="1"/>
      <protection/>
    </xf>
    <xf numFmtId="0" fontId="6" fillId="0" borderId="0" xfId="94" applyFont="1" applyAlignment="1">
      <alignment wrapText="1"/>
      <protection/>
    </xf>
    <xf numFmtId="1" fontId="6" fillId="0" borderId="0" xfId="94" applyNumberFormat="1" applyFont="1" applyBorder="1">
      <alignment/>
      <protection/>
    </xf>
    <xf numFmtId="0" fontId="6" fillId="0" borderId="0" xfId="94" applyFont="1" applyBorder="1" applyAlignment="1">
      <alignment horizontal="left" vertical="center"/>
      <protection/>
    </xf>
    <xf numFmtId="0" fontId="11" fillId="0" borderId="0" xfId="94" applyFont="1" applyBorder="1">
      <alignment/>
      <protection/>
    </xf>
    <xf numFmtId="0" fontId="8" fillId="0" borderId="17" xfId="94" applyFont="1" applyBorder="1">
      <alignment/>
      <protection/>
    </xf>
    <xf numFmtId="1" fontId="8" fillId="0" borderId="17" xfId="94" applyNumberFormat="1" applyFont="1" applyBorder="1">
      <alignment/>
      <protection/>
    </xf>
    <xf numFmtId="176" fontId="8" fillId="0" borderId="17" xfId="94" applyNumberFormat="1" applyFont="1" applyBorder="1">
      <alignment/>
      <protection/>
    </xf>
    <xf numFmtId="0" fontId="22" fillId="0" borderId="0" xfId="94" applyFont="1" applyBorder="1">
      <alignment/>
      <protection/>
    </xf>
    <xf numFmtId="1" fontId="22" fillId="0" borderId="0" xfId="94" applyNumberFormat="1" applyFont="1" applyBorder="1">
      <alignment/>
      <protection/>
    </xf>
    <xf numFmtId="176" fontId="22" fillId="0" borderId="0" xfId="94" applyNumberFormat="1" applyFont="1" applyBorder="1">
      <alignment/>
      <protection/>
    </xf>
    <xf numFmtId="176" fontId="8" fillId="0" borderId="0" xfId="94" applyNumberFormat="1" applyFont="1" applyBorder="1">
      <alignment/>
      <protection/>
    </xf>
    <xf numFmtId="0" fontId="8" fillId="0" borderId="0" xfId="94" applyFont="1" applyBorder="1">
      <alignment/>
      <protection/>
    </xf>
    <xf numFmtId="0" fontId="6" fillId="0" borderId="0" xfId="94" applyFont="1" applyBorder="1" applyAlignment="1">
      <alignment shrinkToFit="1"/>
      <protection/>
    </xf>
    <xf numFmtId="0" fontId="10" fillId="0" borderId="0" xfId="94" applyFont="1">
      <alignment/>
      <protection/>
    </xf>
    <xf numFmtId="0" fontId="9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176" fontId="9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76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25" fillId="0" borderId="17" xfId="0" applyFont="1" applyFill="1" applyBorder="1" applyAlignment="1">
      <alignment horizontal="left"/>
    </xf>
    <xf numFmtId="176" fontId="9" fillId="0" borderId="17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/>
    </xf>
    <xf numFmtId="0" fontId="25" fillId="0" borderId="14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4" fillId="0" borderId="14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25" fillId="0" borderId="12" xfId="0" applyFont="1" applyFill="1" applyBorder="1" applyAlignment="1">
      <alignment horizontal="left"/>
    </xf>
    <xf numFmtId="0" fontId="54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54" fillId="0" borderId="0" xfId="0" applyFont="1" applyFill="1" applyBorder="1" applyAlignment="1">
      <alignment/>
    </xf>
    <xf numFmtId="1" fontId="54" fillId="0" borderId="0" xfId="0" applyNumberFormat="1" applyFont="1" applyFill="1" applyAlignment="1">
      <alignment/>
    </xf>
    <xf numFmtId="0" fontId="54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/>
    </xf>
    <xf numFmtId="176" fontId="53" fillId="0" borderId="0" xfId="0" applyNumberFormat="1" applyFont="1" applyAlignment="1">
      <alignment/>
    </xf>
    <xf numFmtId="0" fontId="57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17" xfId="0" applyFont="1" applyBorder="1" applyAlignment="1">
      <alignment horizontal="right"/>
    </xf>
    <xf numFmtId="0" fontId="53" fillId="0" borderId="24" xfId="0" applyFont="1" applyBorder="1" applyAlignment="1">
      <alignment horizontal="right"/>
    </xf>
    <xf numFmtId="0" fontId="53" fillId="0" borderId="21" xfId="0" applyFont="1" applyBorder="1" applyAlignment="1">
      <alignment horizontal="left" indent="3"/>
    </xf>
    <xf numFmtId="0" fontId="53" fillId="0" borderId="22" xfId="0" applyFont="1" applyBorder="1" applyAlignment="1">
      <alignment horizontal="left" indent="3"/>
    </xf>
    <xf numFmtId="0" fontId="53" fillId="0" borderId="10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60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53" fillId="0" borderId="0" xfId="0" applyNumberFormat="1" applyFont="1" applyBorder="1" applyAlignment="1">
      <alignment/>
    </xf>
    <xf numFmtId="176" fontId="56" fillId="0" borderId="0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33" borderId="25" xfId="0" applyFont="1" applyFill="1" applyBorder="1" applyAlignment="1">
      <alignment/>
    </xf>
    <xf numFmtId="176" fontId="6" fillId="33" borderId="25" xfId="0" applyNumberFormat="1" applyFont="1" applyFill="1" applyBorder="1" applyAlignment="1">
      <alignment/>
    </xf>
    <xf numFmtId="1" fontId="53" fillId="0" borderId="0" xfId="0" applyNumberFormat="1" applyFont="1" applyBorder="1" applyAlignment="1">
      <alignment/>
    </xf>
    <xf numFmtId="0" fontId="53" fillId="0" borderId="25" xfId="0" applyFont="1" applyBorder="1" applyAlignment="1">
      <alignment/>
    </xf>
    <xf numFmtId="0" fontId="53" fillId="33" borderId="25" xfId="0" applyFont="1" applyFill="1" applyBorder="1" applyAlignment="1">
      <alignment/>
    </xf>
    <xf numFmtId="176" fontId="53" fillId="33" borderId="25" xfId="0" applyNumberFormat="1" applyFont="1" applyFill="1" applyBorder="1" applyAlignment="1">
      <alignment/>
    </xf>
    <xf numFmtId="176" fontId="53" fillId="0" borderId="0" xfId="0" applyNumberFormat="1" applyFont="1" applyBorder="1" applyAlignment="1">
      <alignment/>
    </xf>
    <xf numFmtId="176" fontId="57" fillId="0" borderId="0" xfId="0" applyNumberFormat="1" applyFont="1" applyAlignment="1">
      <alignment/>
    </xf>
    <xf numFmtId="0" fontId="53" fillId="0" borderId="0" xfId="0" applyFont="1" applyBorder="1" applyAlignment="1">
      <alignment vertical="center"/>
    </xf>
    <xf numFmtId="0" fontId="56" fillId="0" borderId="0" xfId="0" applyFont="1" applyAlignment="1">
      <alignment/>
    </xf>
    <xf numFmtId="0" fontId="53" fillId="0" borderId="0" xfId="0" applyFont="1" applyBorder="1" applyAlignment="1">
      <alignment wrapText="1"/>
    </xf>
    <xf numFmtId="176" fontId="61" fillId="0" borderId="0" xfId="0" applyNumberFormat="1" applyFont="1" applyAlignment="1">
      <alignment/>
    </xf>
    <xf numFmtId="0" fontId="53" fillId="0" borderId="0" xfId="0" applyFont="1" applyBorder="1" applyAlignment="1">
      <alignment horizontal="center" vertical="center"/>
    </xf>
    <xf numFmtId="176" fontId="53" fillId="34" borderId="0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176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176" fontId="57" fillId="0" borderId="0" xfId="0" applyNumberFormat="1" applyFont="1" applyBorder="1" applyAlignment="1">
      <alignment/>
    </xf>
    <xf numFmtId="0" fontId="62" fillId="0" borderId="0" xfId="0" applyFont="1" applyAlignment="1">
      <alignment/>
    </xf>
    <xf numFmtId="176" fontId="57" fillId="0" borderId="0" xfId="0" applyNumberFormat="1" applyFont="1" applyBorder="1" applyAlignment="1">
      <alignment horizontal="center"/>
    </xf>
    <xf numFmtId="176" fontId="53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62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176" fontId="57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26" fillId="0" borderId="0" xfId="0" applyFont="1" applyAlignment="1">
      <alignment horizontal="center"/>
    </xf>
    <xf numFmtId="0" fontId="64" fillId="0" borderId="0" xfId="0" applyFont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wrapText="1"/>
    </xf>
    <xf numFmtId="183" fontId="7" fillId="0" borderId="23" xfId="74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wrapText="1"/>
    </xf>
    <xf numFmtId="183" fontId="7" fillId="0" borderId="0" xfId="74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19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2" fillId="0" borderId="0" xfId="0" applyFont="1" applyAlignment="1">
      <alignment horizontal="left" indent="1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left" wrapText="1" indent="1"/>
    </xf>
    <xf numFmtId="0" fontId="6" fillId="0" borderId="0" xfId="0" applyFont="1" applyBorder="1" applyAlignment="1">
      <alignment shrinkToFit="1"/>
    </xf>
    <xf numFmtId="0" fontId="1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vertical="center" wrapText="1" indent="3"/>
    </xf>
    <xf numFmtId="0" fontId="19" fillId="0" borderId="0" xfId="0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6" fillId="0" borderId="0" xfId="0" applyFont="1" applyAlignment="1">
      <alignment horizontal="left" indent="8"/>
    </xf>
    <xf numFmtId="176" fontId="26" fillId="0" borderId="0" xfId="0" applyNumberFormat="1" applyFont="1" applyBorder="1" applyAlignment="1">
      <alignment/>
    </xf>
    <xf numFmtId="0" fontId="67" fillId="0" borderId="0" xfId="0" applyFont="1" applyAlignment="1">
      <alignment/>
    </xf>
    <xf numFmtId="0" fontId="63" fillId="0" borderId="0" xfId="0" applyFont="1" applyBorder="1" applyAlignment="1">
      <alignment horizontal="left" indent="5"/>
    </xf>
    <xf numFmtId="0" fontId="67" fillId="0" borderId="0" xfId="0" applyFont="1" applyBorder="1" applyAlignment="1">
      <alignment horizontal="left" indent="5"/>
    </xf>
    <xf numFmtId="0" fontId="67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4" fillId="0" borderId="0" xfId="0" applyFont="1" applyAlignment="1">
      <alignment/>
    </xf>
    <xf numFmtId="0" fontId="72" fillId="0" borderId="0" xfId="0" applyFont="1" applyAlignment="1">
      <alignment/>
    </xf>
    <xf numFmtId="176" fontId="28" fillId="0" borderId="11" xfId="0" applyNumberFormat="1" applyFont="1" applyBorder="1" applyAlignment="1">
      <alignment/>
    </xf>
    <xf numFmtId="1" fontId="28" fillId="0" borderId="11" xfId="0" applyNumberFormat="1" applyFont="1" applyBorder="1" applyAlignment="1">
      <alignment/>
    </xf>
    <xf numFmtId="176" fontId="28" fillId="0" borderId="14" xfId="0" applyNumberFormat="1" applyFont="1" applyBorder="1" applyAlignment="1">
      <alignment/>
    </xf>
    <xf numFmtId="1" fontId="28" fillId="0" borderId="13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/>
    </xf>
    <xf numFmtId="0" fontId="23" fillId="0" borderId="18" xfId="0" applyFont="1" applyBorder="1" applyAlignment="1">
      <alignment/>
    </xf>
    <xf numFmtId="1" fontId="28" fillId="0" borderId="14" xfId="0" applyNumberFormat="1" applyFont="1" applyBorder="1" applyAlignment="1">
      <alignment/>
    </xf>
    <xf numFmtId="176" fontId="26" fillId="0" borderId="14" xfId="0" applyNumberFormat="1" applyFont="1" applyBorder="1" applyAlignment="1">
      <alignment/>
    </xf>
    <xf numFmtId="1" fontId="26" fillId="0" borderId="13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76" fontId="28" fillId="0" borderId="16" xfId="0" applyNumberFormat="1" applyFont="1" applyBorder="1" applyAlignment="1">
      <alignment/>
    </xf>
    <xf numFmtId="176" fontId="60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/>
    </xf>
    <xf numFmtId="176" fontId="11" fillId="0" borderId="0" xfId="0" applyNumberFormat="1" applyFont="1" applyFill="1" applyAlignment="1">
      <alignment/>
    </xf>
    <xf numFmtId="176" fontId="8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/>
    </xf>
    <xf numFmtId="176" fontId="19" fillId="0" borderId="15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130" fillId="0" borderId="0" xfId="103" applyNumberFormat="1" applyFont="1" applyFill="1" applyBorder="1" applyAlignment="1">
      <alignment horizontal="center"/>
    </xf>
    <xf numFmtId="176" fontId="7" fillId="0" borderId="12" xfId="103" applyNumberFormat="1" applyFont="1" applyFill="1" applyBorder="1" applyAlignment="1">
      <alignment horizontal="center"/>
    </xf>
    <xf numFmtId="176" fontId="7" fillId="0" borderId="0" xfId="103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176" fontId="6" fillId="0" borderId="11" xfId="0" applyNumberFormat="1" applyFont="1" applyFill="1" applyBorder="1" applyAlignment="1">
      <alignment/>
    </xf>
    <xf numFmtId="176" fontId="6" fillId="0" borderId="21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76" fontId="6" fillId="0" borderId="14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24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centerContinuous"/>
    </xf>
    <xf numFmtId="1" fontId="6" fillId="0" borderId="0" xfId="0" applyNumberFormat="1" applyFont="1" applyFill="1" applyBorder="1" applyAlignment="1">
      <alignment horizontal="centerContinuous"/>
    </xf>
    <xf numFmtId="0" fontId="7" fillId="0" borderId="17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176" fontId="7" fillId="0" borderId="22" xfId="0" applyNumberFormat="1" applyFont="1" applyFill="1" applyBorder="1" applyAlignment="1">
      <alignment horizontal="center"/>
    </xf>
    <xf numFmtId="176" fontId="7" fillId="0" borderId="22" xfId="103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Continuous"/>
    </xf>
    <xf numFmtId="1" fontId="7" fillId="0" borderId="0" xfId="0" applyNumberFormat="1" applyFont="1" applyFill="1" applyBorder="1" applyAlignment="1">
      <alignment horizontal="centerContinuous"/>
    </xf>
    <xf numFmtId="0" fontId="7" fillId="0" borderId="12" xfId="0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176" fontId="7" fillId="0" borderId="17" xfId="103" applyNumberFormat="1" applyFont="1" applyFill="1" applyBorder="1" applyAlignment="1">
      <alignment horizontal="left"/>
    </xf>
    <xf numFmtId="176" fontId="7" fillId="0" borderId="18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 horizontal="center"/>
    </xf>
    <xf numFmtId="176" fontId="130" fillId="0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76" fontId="130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1" fontId="130" fillId="0" borderId="0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176" fontId="130" fillId="0" borderId="1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99" fontId="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0" fillId="0" borderId="0" xfId="96" applyFont="1" applyBorder="1" applyAlignment="1">
      <alignment horizontal="center" shrinkToFit="1"/>
      <protection/>
    </xf>
    <xf numFmtId="0" fontId="28" fillId="0" borderId="0" xfId="96" applyFont="1" applyBorder="1" applyAlignment="1">
      <alignment horizontal="left"/>
      <protection/>
    </xf>
    <xf numFmtId="0" fontId="22" fillId="0" borderId="0" xfId="96" applyFont="1" applyBorder="1" applyAlignment="1">
      <alignment horizontal="left"/>
      <protection/>
    </xf>
    <xf numFmtId="0" fontId="73" fillId="0" borderId="0" xfId="96" applyFont="1" applyBorder="1" applyAlignment="1">
      <alignment horizontal="center" vertical="center"/>
      <protection/>
    </xf>
    <xf numFmtId="0" fontId="74" fillId="0" borderId="0" xfId="96" applyFont="1" applyBorder="1" applyAlignment="1">
      <alignment horizontal="center"/>
      <protection/>
    </xf>
    <xf numFmtId="182" fontId="43" fillId="0" borderId="12" xfId="91" applyFont="1" applyBorder="1" applyAlignment="1" applyProtection="1">
      <alignment horizontal="center" vertical="center"/>
      <protection locked="0"/>
    </xf>
    <xf numFmtId="182" fontId="43" fillId="0" borderId="20" xfId="91" applyFont="1" applyBorder="1" applyAlignment="1" applyProtection="1">
      <alignment horizontal="center" vertical="center"/>
      <protection locked="0"/>
    </xf>
    <xf numFmtId="183" fontId="6" fillId="0" borderId="11" xfId="74" applyNumberFormat="1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right" wrapText="1"/>
    </xf>
    <xf numFmtId="188" fontId="7" fillId="0" borderId="0" xfId="0" applyNumberFormat="1" applyFont="1" applyAlignment="1">
      <alignment/>
    </xf>
    <xf numFmtId="183" fontId="7" fillId="0" borderId="11" xfId="74" applyNumberFormat="1" applyFont="1" applyBorder="1" applyAlignment="1">
      <alignment horizontal="center"/>
    </xf>
    <xf numFmtId="183" fontId="7" fillId="0" borderId="10" xfId="74" applyNumberFormat="1" applyFont="1" applyBorder="1" applyAlignment="1">
      <alignment horizontal="center"/>
    </xf>
    <xf numFmtId="182" fontId="43" fillId="0" borderId="17" xfId="91" applyFont="1" applyBorder="1" applyAlignment="1" applyProtection="1">
      <alignment horizontal="center" vertical="center"/>
      <protection locked="0"/>
    </xf>
    <xf numFmtId="182" fontId="43" fillId="0" borderId="19" xfId="91" applyFont="1" applyBorder="1" applyAlignment="1" applyProtection="1">
      <alignment horizontal="center" vertical="center"/>
      <protection locked="0"/>
    </xf>
    <xf numFmtId="183" fontId="6" fillId="0" borderId="16" xfId="74" applyNumberFormat="1" applyFont="1" applyBorder="1" applyAlignment="1">
      <alignment horizontal="center" vertical="center" shrinkToFit="1"/>
    </xf>
    <xf numFmtId="183" fontId="7" fillId="0" borderId="16" xfId="74" applyNumberFormat="1" applyFont="1" applyBorder="1" applyAlignment="1">
      <alignment horizontal="center"/>
    </xf>
    <xf numFmtId="183" fontId="7" fillId="0" borderId="17" xfId="74" applyNumberFormat="1" applyFont="1" applyBorder="1" applyAlignment="1">
      <alignment horizontal="center"/>
    </xf>
    <xf numFmtId="183" fontId="7" fillId="0" borderId="15" xfId="74" applyNumberFormat="1" applyFont="1" applyBorder="1" applyAlignment="1">
      <alignment horizontal="center"/>
    </xf>
    <xf numFmtId="186" fontId="76" fillId="0" borderId="0" xfId="0" applyNumberFormat="1" applyFont="1" applyAlignment="1">
      <alignment/>
    </xf>
    <xf numFmtId="186" fontId="77" fillId="0" borderId="0" xfId="92" applyNumberFormat="1" applyFont="1" applyBorder="1" applyAlignment="1">
      <alignment/>
      <protection/>
    </xf>
    <xf numFmtId="176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9" fillId="0" borderId="0" xfId="0" applyFont="1" applyBorder="1" applyAlignment="1">
      <alignment/>
    </xf>
    <xf numFmtId="186" fontId="80" fillId="0" borderId="0" xfId="92" applyNumberFormat="1" applyFont="1" applyBorder="1" applyAlignment="1">
      <alignment/>
      <protection/>
    </xf>
    <xf numFmtId="176" fontId="81" fillId="0" borderId="0" xfId="0" applyNumberFormat="1" applyFont="1" applyAlignment="1">
      <alignment/>
    </xf>
    <xf numFmtId="0" fontId="82" fillId="0" borderId="0" xfId="0" applyFont="1" applyBorder="1" applyAlignment="1">
      <alignment horizontal="left"/>
    </xf>
    <xf numFmtId="0" fontId="43" fillId="0" borderId="0" xfId="0" applyFont="1" applyAlignment="1">
      <alignment horizontal="left"/>
    </xf>
    <xf numFmtId="186" fontId="7" fillId="0" borderId="0" xfId="92" applyNumberFormat="1" applyFont="1" applyBorder="1" applyAlignment="1">
      <alignment/>
      <protection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43" fillId="0" borderId="0" xfId="0" applyFont="1" applyBorder="1" applyAlignment="1">
      <alignment horizontal="left"/>
    </xf>
    <xf numFmtId="183" fontId="84" fillId="0" borderId="0" xfId="74" applyNumberFormat="1" applyFont="1" applyBorder="1" applyAlignment="1">
      <alignment/>
    </xf>
    <xf numFmtId="0" fontId="43" fillId="0" borderId="0" xfId="0" applyFont="1" applyBorder="1" applyAlignment="1">
      <alignment horizontal="left" vertical="top" wrapText="1" shrinkToFit="1"/>
    </xf>
    <xf numFmtId="0" fontId="44" fillId="0" borderId="0" xfId="0" applyFont="1" applyBorder="1" applyAlignment="1">
      <alignment horizontal="left" wrapText="1" shrinkToFit="1"/>
    </xf>
    <xf numFmtId="0" fontId="44" fillId="0" borderId="0" xfId="0" applyFont="1" applyBorder="1" applyAlignment="1">
      <alignment horizontal="left" vertical="top" shrinkToFit="1"/>
    </xf>
    <xf numFmtId="0" fontId="28" fillId="0" borderId="0" xfId="0" applyFont="1" applyBorder="1" applyAlignment="1">
      <alignment horizontal="left"/>
    </xf>
    <xf numFmtId="0" fontId="85" fillId="0" borderId="0" xfId="0" applyFont="1" applyAlignment="1">
      <alignment/>
    </xf>
    <xf numFmtId="0" fontId="86" fillId="0" borderId="0" xfId="0" applyFont="1" applyBorder="1" applyAlignment="1">
      <alignment horizontal="left" indent="2"/>
    </xf>
    <xf numFmtId="0" fontId="82" fillId="0" borderId="0" xfId="0" applyFont="1" applyAlignment="1">
      <alignment horizontal="left"/>
    </xf>
    <xf numFmtId="0" fontId="86" fillId="0" borderId="0" xfId="0" applyFont="1" applyBorder="1" applyAlignment="1">
      <alignment horizontal="left" wrapText="1" indent="2"/>
    </xf>
    <xf numFmtId="0" fontId="8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2" fillId="0" borderId="0" xfId="0" applyFont="1" applyAlignment="1">
      <alignment wrapText="1"/>
    </xf>
    <xf numFmtId="0" fontId="79" fillId="0" borderId="0" xfId="0" applyFont="1" applyAlignment="1">
      <alignment horizontal="left"/>
    </xf>
    <xf numFmtId="0" fontId="81" fillId="0" borderId="0" xfId="0" applyFont="1" applyAlignment="1">
      <alignment horizontal="center" vertical="center" wrapText="1" shrinkToFit="1"/>
    </xf>
    <xf numFmtId="0" fontId="44" fillId="0" borderId="0" xfId="7" applyFont="1" applyAlignment="1">
      <alignment wrapText="1"/>
    </xf>
    <xf numFmtId="0" fontId="81" fillId="0" borderId="0" xfId="0" applyFont="1" applyAlignment="1">
      <alignment horizontal="left" vertical="top" shrinkToFit="1"/>
    </xf>
    <xf numFmtId="0" fontId="87" fillId="0" borderId="0" xfId="5" applyFont="1" applyAlignment="1">
      <alignment/>
    </xf>
    <xf numFmtId="0" fontId="81" fillId="0" borderId="0" xfId="5" applyFont="1" applyAlignment="1">
      <alignment/>
    </xf>
    <xf numFmtId="0" fontId="81" fillId="0" borderId="0" xfId="5" applyFont="1" applyAlignment="1">
      <alignment wrapText="1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81" fillId="0" borderId="0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wrapText="1"/>
    </xf>
    <xf numFmtId="0" fontId="81" fillId="0" borderId="17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left" wrapText="1"/>
    </xf>
    <xf numFmtId="0" fontId="81" fillId="0" borderId="17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 wrapText="1"/>
    </xf>
    <xf numFmtId="182" fontId="30" fillId="34" borderId="0" xfId="91" applyFont="1" applyFill="1" applyBorder="1" applyAlignment="1">
      <alignment horizontal="center" vertical="center"/>
      <protection/>
    </xf>
    <xf numFmtId="182" fontId="30" fillId="34" borderId="0" xfId="91" applyFont="1" applyFill="1" applyBorder="1" applyAlignment="1">
      <alignment horizontal="center"/>
      <protection/>
    </xf>
    <xf numFmtId="0" fontId="82" fillId="0" borderId="0" xfId="0" applyFont="1" applyAlignment="1">
      <alignment horizontal="center" wrapText="1"/>
    </xf>
    <xf numFmtId="0" fontId="81" fillId="0" borderId="0" xfId="0" applyFont="1" applyAlignment="1">
      <alignment horizontal="left" wrapText="1"/>
    </xf>
    <xf numFmtId="0" fontId="81" fillId="0" borderId="0" xfId="0" applyFont="1" applyAlignment="1">
      <alignment horizontal="left" vertical="top" wrapText="1"/>
    </xf>
    <xf numFmtId="0" fontId="79" fillId="0" borderId="17" xfId="0" applyFont="1" applyBorder="1" applyAlignment="1">
      <alignment/>
    </xf>
    <xf numFmtId="0" fontId="82" fillId="0" borderId="17" xfId="0" applyFont="1" applyBorder="1" applyAlignment="1">
      <alignment horizontal="left" wrapText="1"/>
    </xf>
    <xf numFmtId="188" fontId="7" fillId="0" borderId="0" xfId="0" applyNumberFormat="1" applyFont="1" applyBorder="1" applyAlignment="1">
      <alignment/>
    </xf>
    <xf numFmtId="183" fontId="7" fillId="0" borderId="0" xfId="74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8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24" xfId="0" applyBorder="1" applyAlignment="1">
      <alignment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 textRotation="90" wrapText="1"/>
    </xf>
    <xf numFmtId="176" fontId="6" fillId="0" borderId="16" xfId="0" applyNumberFormat="1" applyFont="1" applyBorder="1" applyAlignment="1">
      <alignment horizontal="center" vertical="center" textRotation="90" wrapText="1"/>
    </xf>
    <xf numFmtId="176" fontId="6" fillId="0" borderId="10" xfId="0" applyNumberFormat="1" applyFont="1" applyBorder="1" applyAlignment="1">
      <alignment horizontal="center" vertical="center" textRotation="90" wrapText="1"/>
    </xf>
    <xf numFmtId="176" fontId="6" fillId="0" borderId="15" xfId="0" applyNumberFormat="1" applyFont="1" applyBorder="1" applyAlignment="1">
      <alignment horizontal="center" vertical="center" textRotation="90" wrapText="1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0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98" applyFont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23" xfId="98" applyFont="1" applyBorder="1" applyAlignment="1">
      <alignment wrapText="1"/>
      <protection/>
    </xf>
    <xf numFmtId="0" fontId="10" fillId="0" borderId="11" xfId="98" applyFont="1" applyBorder="1" applyAlignment="1">
      <alignment wrapText="1"/>
      <protection/>
    </xf>
    <xf numFmtId="0" fontId="0" fillId="0" borderId="16" xfId="0" applyBorder="1" applyAlignment="1">
      <alignment wrapText="1"/>
    </xf>
    <xf numFmtId="0" fontId="10" fillId="0" borderId="11" xfId="98" applyFont="1" applyBorder="1" applyAlignment="1">
      <alignment horizontal="center" wrapText="1"/>
      <protection/>
    </xf>
    <xf numFmtId="0" fontId="10" fillId="0" borderId="16" xfId="98" applyFont="1" applyBorder="1" applyAlignment="1">
      <alignment horizontal="center" wrapText="1"/>
      <protection/>
    </xf>
    <xf numFmtId="0" fontId="6" fillId="0" borderId="22" xfId="98" applyFont="1" applyBorder="1" applyAlignment="1">
      <alignment horizontal="center"/>
      <protection/>
    </xf>
    <xf numFmtId="0" fontId="6" fillId="0" borderId="11" xfId="98" applyFont="1" applyBorder="1" applyAlignment="1">
      <alignment wrapText="1" shrinkToFit="1"/>
      <protection/>
    </xf>
    <xf numFmtId="0" fontId="6" fillId="0" borderId="16" xfId="98" applyFont="1" applyBorder="1" applyAlignment="1">
      <alignment wrapText="1" shrinkToFit="1"/>
      <protection/>
    </xf>
    <xf numFmtId="0" fontId="6" fillId="0" borderId="23" xfId="98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6" fillId="0" borderId="23" xfId="98" applyFont="1" applyBorder="1" applyAlignment="1">
      <alignment horizontal="center"/>
      <protection/>
    </xf>
    <xf numFmtId="0" fontId="6" fillId="0" borderId="11" xfId="98" applyFont="1" applyBorder="1" applyAlignment="1">
      <alignment horizontal="center"/>
      <protection/>
    </xf>
    <xf numFmtId="0" fontId="6" fillId="0" borderId="23" xfId="98" applyFont="1" applyBorder="1" applyAlignment="1">
      <alignment wrapText="1" shrinkToFit="1"/>
      <protection/>
    </xf>
    <xf numFmtId="0" fontId="0" fillId="0" borderId="11" xfId="0" applyBorder="1" applyAlignment="1">
      <alignment wrapText="1" shrinkToFit="1"/>
    </xf>
    <xf numFmtId="0" fontId="10" fillId="0" borderId="23" xfId="98" applyFont="1" applyBorder="1" applyAlignment="1">
      <alignment horizontal="center"/>
      <protection/>
    </xf>
    <xf numFmtId="0" fontId="30" fillId="33" borderId="21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0" fillId="0" borderId="0" xfId="100" applyFont="1" applyFill="1" applyBorder="1" applyAlignment="1">
      <alignment horizontal="center" vertical="center" wrapText="1"/>
      <protection/>
    </xf>
    <xf numFmtId="0" fontId="10" fillId="0" borderId="21" xfId="100" applyFont="1" applyFill="1" applyBorder="1" applyAlignment="1">
      <alignment horizontal="center" vertical="center" wrapText="1"/>
      <protection/>
    </xf>
    <xf numFmtId="0" fontId="10" fillId="0" borderId="24" xfId="100" applyFont="1" applyFill="1" applyBorder="1" applyAlignment="1">
      <alignment horizontal="center" vertical="center" wrapText="1"/>
      <protection/>
    </xf>
    <xf numFmtId="0" fontId="6" fillId="0" borderId="0" xfId="100" applyFont="1" applyFill="1" applyBorder="1" applyAlignment="1">
      <alignment horizontal="center"/>
      <protection/>
    </xf>
    <xf numFmtId="0" fontId="6" fillId="0" borderId="18" xfId="100" applyFont="1" applyFill="1" applyBorder="1" applyAlignment="1">
      <alignment horizontal="center"/>
      <protection/>
    </xf>
    <xf numFmtId="0" fontId="6" fillId="0" borderId="23" xfId="100" applyFont="1" applyFill="1" applyBorder="1" applyAlignment="1">
      <alignment horizontal="center" vertical="center" wrapText="1"/>
      <protection/>
    </xf>
    <xf numFmtId="0" fontId="6" fillId="0" borderId="21" xfId="100" applyFont="1" applyFill="1" applyBorder="1" applyAlignment="1">
      <alignment horizontal="center" vertical="center" wrapText="1"/>
      <protection/>
    </xf>
    <xf numFmtId="0" fontId="6" fillId="0" borderId="24" xfId="100" applyFont="1" applyFill="1" applyBorder="1" applyAlignment="1">
      <alignment horizontal="center" vertical="center" wrapText="1"/>
      <protection/>
    </xf>
    <xf numFmtId="0" fontId="6" fillId="0" borderId="15" xfId="100" applyFont="1" applyFill="1" applyBorder="1" applyAlignment="1">
      <alignment horizontal="center" vertical="center" wrapText="1"/>
      <protection/>
    </xf>
    <xf numFmtId="0" fontId="6" fillId="0" borderId="19" xfId="100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/>
    </xf>
    <xf numFmtId="0" fontId="6" fillId="0" borderId="22" xfId="100" applyFont="1" applyFill="1" applyBorder="1" applyAlignment="1">
      <alignment horizontal="center" vertical="center" wrapText="1"/>
      <protection/>
    </xf>
    <xf numFmtId="0" fontId="10" fillId="0" borderId="22" xfId="100" applyFont="1" applyFill="1" applyBorder="1" applyAlignment="1">
      <alignment horizontal="center" vertical="center" wrapText="1"/>
      <protection/>
    </xf>
    <xf numFmtId="0" fontId="10" fillId="0" borderId="10" xfId="100" applyFont="1" applyFill="1" applyBorder="1" applyAlignment="1">
      <alignment horizontal="center" vertical="center" wrapText="1"/>
      <protection/>
    </xf>
    <xf numFmtId="0" fontId="10" fillId="0" borderId="20" xfId="100" applyFont="1" applyFill="1" applyBorder="1" applyAlignment="1">
      <alignment horizontal="center" vertical="center" wrapText="1"/>
      <protection/>
    </xf>
    <xf numFmtId="0" fontId="10" fillId="0" borderId="15" xfId="100" applyFont="1" applyFill="1" applyBorder="1" applyAlignment="1">
      <alignment horizontal="center" vertical="center" wrapText="1"/>
      <protection/>
    </xf>
    <xf numFmtId="0" fontId="10" fillId="0" borderId="19" xfId="10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100" applyFont="1" applyFill="1" applyBorder="1" applyAlignment="1">
      <alignment horizontal="center" vertical="center" wrapText="1"/>
      <protection/>
    </xf>
    <xf numFmtId="0" fontId="10" fillId="0" borderId="12" xfId="100" applyFont="1" applyFill="1" applyBorder="1" applyAlignment="1">
      <alignment horizontal="center" vertical="center" wrapText="1"/>
      <protection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100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100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1" xfId="100" applyFont="1" applyFill="1" applyBorder="1" applyAlignment="1">
      <alignment horizontal="center" wrapText="1"/>
      <protection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6" fillId="0" borderId="10" xfId="100" applyFont="1" applyFill="1" applyBorder="1" applyAlignment="1">
      <alignment horizontal="center" vertical="center" wrapText="1"/>
      <protection/>
    </xf>
    <xf numFmtId="0" fontId="6" fillId="0" borderId="20" xfId="100" applyFont="1" applyFill="1" applyBorder="1" applyAlignment="1">
      <alignment horizontal="center"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21" xfId="100" applyFont="1" applyFill="1" applyBorder="1" applyAlignment="1">
      <alignment horizontal="center" wrapText="1"/>
      <protection/>
    </xf>
    <xf numFmtId="0" fontId="6" fillId="0" borderId="22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7" fontId="26" fillId="0" borderId="21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17" fontId="10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6" fontId="6" fillId="0" borderId="0" xfId="94" applyNumberFormat="1" applyFont="1" applyBorder="1" applyAlignment="1">
      <alignment horizontal="right"/>
      <protection/>
    </xf>
    <xf numFmtId="0" fontId="6" fillId="0" borderId="11" xfId="94" applyFont="1" applyBorder="1" applyAlignment="1">
      <alignment horizontal="center" vertical="center" wrapText="1"/>
      <protection/>
    </xf>
    <xf numFmtId="0" fontId="6" fillId="0" borderId="14" xfId="94" applyFont="1" applyBorder="1" applyAlignment="1">
      <alignment horizontal="center" vertical="center" wrapText="1"/>
      <protection/>
    </xf>
    <xf numFmtId="0" fontId="6" fillId="0" borderId="0" xfId="94" applyFont="1" applyAlignment="1">
      <alignment horizontal="right"/>
      <protection/>
    </xf>
    <xf numFmtId="1" fontId="6" fillId="0" borderId="0" xfId="94" applyNumberFormat="1" applyFont="1" applyAlignment="1">
      <alignment horizontal="right"/>
      <protection/>
    </xf>
    <xf numFmtId="176" fontId="6" fillId="0" borderId="0" xfId="94" applyNumberFormat="1" applyFont="1" applyAlignment="1">
      <alignment horizontal="right"/>
      <protection/>
    </xf>
    <xf numFmtId="0" fontId="8" fillId="0" borderId="20" xfId="94" applyFont="1" applyBorder="1" applyAlignment="1">
      <alignment horizontal="center" vertical="center" shrinkToFit="1"/>
      <protection/>
    </xf>
    <xf numFmtId="0" fontId="8" fillId="0" borderId="18" xfId="94" applyFont="1" applyBorder="1" applyAlignment="1">
      <alignment horizontal="center" vertical="center" shrinkToFit="1"/>
      <protection/>
    </xf>
    <xf numFmtId="0" fontId="8" fillId="0" borderId="19" xfId="94" applyFont="1" applyBorder="1" applyAlignment="1">
      <alignment horizontal="center" vertical="center" shrinkToFit="1"/>
      <protection/>
    </xf>
    <xf numFmtId="0" fontId="23" fillId="0" borderId="11" xfId="94" applyFont="1" applyBorder="1" applyAlignment="1">
      <alignment horizontal="center" vertical="center" wrapText="1" shrinkToFit="1"/>
      <protection/>
    </xf>
    <xf numFmtId="0" fontId="23" fillId="0" borderId="14" xfId="94" applyFont="1" applyBorder="1" applyAlignment="1">
      <alignment horizontal="center" vertical="center" wrapText="1" shrinkToFit="1"/>
      <protection/>
    </xf>
    <xf numFmtId="0" fontId="23" fillId="0" borderId="16" xfId="94" applyFont="1" applyBorder="1" applyAlignment="1">
      <alignment horizontal="center" vertical="center" wrapText="1" shrinkToFit="1"/>
      <protection/>
    </xf>
    <xf numFmtId="0" fontId="9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/>
    </xf>
    <xf numFmtId="1" fontId="9" fillId="0" borderId="20" xfId="0" applyNumberFormat="1" applyFont="1" applyFill="1" applyBorder="1" applyAlignment="1">
      <alignment horizont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18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center"/>
    </xf>
    <xf numFmtId="176" fontId="9" fillId="0" borderId="1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center"/>
    </xf>
    <xf numFmtId="176" fontId="9" fillId="0" borderId="12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66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199" fontId="7" fillId="0" borderId="17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left" indent="2"/>
    </xf>
    <xf numFmtId="176" fontId="6" fillId="0" borderId="17" xfId="0" applyNumberFormat="1" applyFont="1" applyFill="1" applyBorder="1" applyAlignment="1">
      <alignment horizontal="left" indent="2"/>
    </xf>
    <xf numFmtId="176" fontId="6" fillId="0" borderId="19" xfId="0" applyNumberFormat="1" applyFont="1" applyFill="1" applyBorder="1" applyAlignment="1">
      <alignment horizontal="left" indent="2"/>
    </xf>
    <xf numFmtId="176" fontId="11" fillId="0" borderId="15" xfId="0" applyNumberFormat="1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176" fontId="6" fillId="0" borderId="21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/>
    </xf>
    <xf numFmtId="176" fontId="6" fillId="0" borderId="24" xfId="0" applyNumberFormat="1" applyFont="1" applyFill="1" applyBorder="1" applyAlignment="1">
      <alignment horizontal="center"/>
    </xf>
    <xf numFmtId="176" fontId="11" fillId="0" borderId="22" xfId="0" applyNumberFormat="1" applyFont="1" applyFill="1" applyBorder="1" applyAlignment="1">
      <alignment horizontal="center"/>
    </xf>
    <xf numFmtId="176" fontId="11" fillId="0" borderId="24" xfId="0" applyNumberFormat="1" applyFont="1" applyFill="1" applyBorder="1" applyAlignment="1">
      <alignment horizontal="center"/>
    </xf>
    <xf numFmtId="0" fontId="88" fillId="0" borderId="0" xfId="0" applyFont="1" applyAlignment="1">
      <alignment horizontal="left" vertical="top" wrapText="1"/>
    </xf>
    <xf numFmtId="0" fontId="6" fillId="0" borderId="0" xfId="95" applyFont="1">
      <alignment/>
      <protection/>
    </xf>
    <xf numFmtId="0" fontId="6" fillId="0" borderId="0" xfId="95" applyFont="1" applyBorder="1">
      <alignment/>
      <protection/>
    </xf>
    <xf numFmtId="0" fontId="23" fillId="0" borderId="0" xfId="95" applyFont="1" applyBorder="1">
      <alignment/>
      <protection/>
    </xf>
    <xf numFmtId="0" fontId="30" fillId="0" borderId="0" xfId="95" applyFont="1" applyBorder="1">
      <alignment/>
      <protection/>
    </xf>
    <xf numFmtId="14" fontId="6" fillId="0" borderId="0" xfId="95" applyNumberFormat="1" applyFont="1" applyBorder="1">
      <alignment/>
      <protection/>
    </xf>
    <xf numFmtId="14" fontId="6" fillId="0" borderId="0" xfId="95" applyNumberFormat="1" applyFont="1">
      <alignment/>
      <protection/>
    </xf>
    <xf numFmtId="0" fontId="6" fillId="0" borderId="12" xfId="95" applyFont="1" applyBorder="1">
      <alignment/>
      <protection/>
    </xf>
    <xf numFmtId="0" fontId="6" fillId="0" borderId="10" xfId="95" applyFont="1" applyBorder="1">
      <alignment/>
      <protection/>
    </xf>
    <xf numFmtId="0" fontId="10" fillId="0" borderId="10" xfId="95" applyFont="1" applyBorder="1">
      <alignment/>
      <protection/>
    </xf>
    <xf numFmtId="0" fontId="10" fillId="0" borderId="12" xfId="95" applyFont="1" applyBorder="1">
      <alignment/>
      <protection/>
    </xf>
    <xf numFmtId="0" fontId="10" fillId="0" borderId="20" xfId="95" applyFont="1" applyBorder="1">
      <alignment/>
      <protection/>
    </xf>
    <xf numFmtId="0" fontId="10" fillId="0" borderId="22" xfId="95" applyFont="1" applyBorder="1">
      <alignment/>
      <protection/>
    </xf>
    <xf numFmtId="0" fontId="10" fillId="0" borderId="11" xfId="95" applyFont="1" applyBorder="1">
      <alignment/>
      <protection/>
    </xf>
    <xf numFmtId="0" fontId="10" fillId="0" borderId="0" xfId="95" applyFont="1" applyBorder="1">
      <alignment/>
      <protection/>
    </xf>
    <xf numFmtId="0" fontId="6" fillId="0" borderId="13" xfId="95" applyFont="1" applyBorder="1">
      <alignment/>
      <protection/>
    </xf>
    <xf numFmtId="0" fontId="42" fillId="0" borderId="13" xfId="95" applyFont="1" applyBorder="1">
      <alignment/>
      <protection/>
    </xf>
    <xf numFmtId="0" fontId="42" fillId="0" borderId="0" xfId="95" applyFont="1" applyBorder="1">
      <alignment/>
      <protection/>
    </xf>
    <xf numFmtId="0" fontId="10" fillId="0" borderId="18" xfId="95" applyFont="1" applyBorder="1">
      <alignment/>
      <protection/>
    </xf>
    <xf numFmtId="0" fontId="10" fillId="0" borderId="10" xfId="95" applyFont="1" applyBorder="1" applyAlignment="1">
      <alignment horizontal="center" vertical="center" wrapText="1"/>
      <protection/>
    </xf>
    <xf numFmtId="0" fontId="10" fillId="0" borderId="20" xfId="95" applyFont="1" applyBorder="1" applyAlignment="1">
      <alignment horizontal="center" vertical="center" wrapText="1"/>
      <protection/>
    </xf>
    <xf numFmtId="0" fontId="10" fillId="0" borderId="14" xfId="95" applyFont="1" applyBorder="1">
      <alignment/>
      <protection/>
    </xf>
    <xf numFmtId="0" fontId="10" fillId="0" borderId="13" xfId="95" applyFont="1" applyBorder="1" applyAlignment="1">
      <alignment horizontal="center"/>
      <protection/>
    </xf>
    <xf numFmtId="0" fontId="108" fillId="0" borderId="0" xfId="95" applyFont="1" applyBorder="1" applyAlignment="1">
      <alignment horizontal="center"/>
      <protection/>
    </xf>
    <xf numFmtId="0" fontId="10" fillId="0" borderId="0" xfId="95" applyFont="1" applyBorder="1" applyAlignment="1">
      <alignment horizontal="center"/>
      <protection/>
    </xf>
    <xf numFmtId="0" fontId="10" fillId="0" borderId="21" xfId="95" applyFont="1" applyBorder="1">
      <alignment/>
      <protection/>
    </xf>
    <xf numFmtId="0" fontId="42" fillId="0" borderId="24" xfId="95" applyFont="1" applyBorder="1">
      <alignment/>
      <protection/>
    </xf>
    <xf numFmtId="0" fontId="42" fillId="0" borderId="15" xfId="95" applyFont="1" applyBorder="1" applyAlignment="1">
      <alignment horizontal="center"/>
      <protection/>
    </xf>
    <xf numFmtId="0" fontId="42" fillId="0" borderId="19" xfId="95" applyFont="1" applyBorder="1" applyAlignment="1">
      <alignment horizontal="center"/>
      <protection/>
    </xf>
    <xf numFmtId="0" fontId="42" fillId="0" borderId="15" xfId="9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42" fillId="0" borderId="18" xfId="95" applyFont="1" applyBorder="1">
      <alignment/>
      <protection/>
    </xf>
    <xf numFmtId="0" fontId="10" fillId="0" borderId="13" xfId="95" applyFont="1" applyBorder="1">
      <alignment/>
      <protection/>
    </xf>
    <xf numFmtId="0" fontId="42" fillId="0" borderId="14" xfId="95" applyFont="1" applyBorder="1">
      <alignment/>
      <protection/>
    </xf>
    <xf numFmtId="0" fontId="10" fillId="0" borderId="10" xfId="95" applyFont="1" applyBorder="1" applyAlignment="1">
      <alignment horizontal="center" vertical="center"/>
      <protection/>
    </xf>
    <xf numFmtId="0" fontId="41" fillId="0" borderId="0" xfId="95" applyFont="1" applyBorder="1">
      <alignment/>
      <protection/>
    </xf>
    <xf numFmtId="0" fontId="10" fillId="0" borderId="17" xfId="95" applyFont="1" applyBorder="1">
      <alignment/>
      <protection/>
    </xf>
    <xf numFmtId="0" fontId="10" fillId="0" borderId="15" xfId="95" applyFont="1" applyBorder="1">
      <alignment/>
      <protection/>
    </xf>
    <xf numFmtId="0" fontId="10" fillId="0" borderId="16" xfId="95" applyFont="1" applyBorder="1">
      <alignment/>
      <protection/>
    </xf>
    <xf numFmtId="0" fontId="3" fillId="0" borderId="15" xfId="0" applyFont="1" applyBorder="1" applyAlignment="1">
      <alignment horizontal="center" vertical="center"/>
    </xf>
    <xf numFmtId="0" fontId="42" fillId="0" borderId="16" xfId="95" applyFont="1" applyBorder="1">
      <alignment/>
      <protection/>
    </xf>
    <xf numFmtId="0" fontId="42" fillId="0" borderId="17" xfId="95" applyFont="1" applyBorder="1">
      <alignment/>
      <protection/>
    </xf>
    <xf numFmtId="0" fontId="42" fillId="0" borderId="0" xfId="0" applyFont="1" applyAlignment="1">
      <alignment horizontal="left"/>
    </xf>
    <xf numFmtId="176" fontId="3" fillId="0" borderId="0" xfId="95" applyNumberFormat="1" applyFont="1" applyBorder="1" applyAlignment="1">
      <alignment horizontal="right"/>
      <protection/>
    </xf>
    <xf numFmtId="176" fontId="10" fillId="0" borderId="0" xfId="95" applyNumberFormat="1" applyFont="1">
      <alignment/>
      <protection/>
    </xf>
    <xf numFmtId="0" fontId="41" fillId="0" borderId="0" xfId="95" applyFont="1">
      <alignment/>
      <protection/>
    </xf>
    <xf numFmtId="0" fontId="10" fillId="0" borderId="0" xfId="95" applyFont="1">
      <alignment/>
      <protection/>
    </xf>
    <xf numFmtId="0" fontId="10" fillId="0" borderId="0" xfId="95" applyFont="1" applyBorder="1" quotePrefix="1">
      <alignment/>
      <protection/>
    </xf>
    <xf numFmtId="0" fontId="10" fillId="0" borderId="0" xfId="95" applyFont="1" applyBorder="1" applyAlignment="1">
      <alignment horizontal="left"/>
      <protection/>
    </xf>
    <xf numFmtId="1" fontId="10" fillId="0" borderId="0" xfId="95" applyNumberFormat="1" applyFont="1" applyBorder="1">
      <alignment/>
      <protection/>
    </xf>
    <xf numFmtId="0" fontId="3" fillId="0" borderId="0" xfId="95" applyFont="1" applyBorder="1" applyAlignment="1">
      <alignment horizontal="right"/>
      <protection/>
    </xf>
    <xf numFmtId="176" fontId="3" fillId="0" borderId="17" xfId="95" applyNumberFormat="1" applyFont="1" applyBorder="1" applyAlignment="1">
      <alignment horizontal="right"/>
      <protection/>
    </xf>
    <xf numFmtId="0" fontId="3" fillId="0" borderId="17" xfId="95" applyFont="1" applyBorder="1" applyAlignment="1">
      <alignment horizontal="right"/>
      <protection/>
    </xf>
    <xf numFmtId="0" fontId="30" fillId="0" borderId="17" xfId="0" applyFont="1" applyBorder="1" applyAlignment="1">
      <alignment horizontal="right"/>
    </xf>
    <xf numFmtId="0" fontId="31" fillId="0" borderId="22" xfId="0" applyFont="1" applyBorder="1" applyAlignment="1">
      <alignment horizontal="center"/>
    </xf>
    <xf numFmtId="176" fontId="39" fillId="0" borderId="22" xfId="95" applyNumberFormat="1" applyFont="1" applyBorder="1" applyAlignment="1">
      <alignment horizontal="right"/>
      <protection/>
    </xf>
    <xf numFmtId="176" fontId="39" fillId="0" borderId="0" xfId="95" applyNumberFormat="1" applyFont="1" applyBorder="1" applyAlignment="1">
      <alignment horizontal="right"/>
      <protection/>
    </xf>
    <xf numFmtId="0" fontId="10" fillId="0" borderId="0" xfId="95" applyFont="1" applyAlignment="1">
      <alignment horizontal="center"/>
      <protection/>
    </xf>
    <xf numFmtId="0" fontId="10" fillId="0" borderId="17" xfId="100" applyFont="1" applyBorder="1">
      <alignment/>
      <protection/>
    </xf>
    <xf numFmtId="0" fontId="109" fillId="0" borderId="17" xfId="100" applyFont="1" applyBorder="1">
      <alignment/>
      <protection/>
    </xf>
    <xf numFmtId="176" fontId="10" fillId="0" borderId="22" xfId="95" applyNumberFormat="1" applyFont="1" applyBorder="1" applyAlignment="1">
      <alignment horizontal="right"/>
      <protection/>
    </xf>
  </cellXfs>
  <cellStyles count="96">
    <cellStyle name="Normal" xfId="0"/>
    <cellStyle name="RowLevel_0" xfId="1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22" xfId="57"/>
    <cellStyle name="Comma 23" xfId="58"/>
    <cellStyle name="Comma 24" xfId="59"/>
    <cellStyle name="Comma 25" xfId="60"/>
    <cellStyle name="Comma 26" xfId="61"/>
    <cellStyle name="Comma 27" xfId="62"/>
    <cellStyle name="Comma 28" xfId="63"/>
    <cellStyle name="Comma 29" xfId="64"/>
    <cellStyle name="Comma 3" xfId="65"/>
    <cellStyle name="Comma 30" xfId="66"/>
    <cellStyle name="Comma 31" xfId="67"/>
    <cellStyle name="Comma 4" xfId="68"/>
    <cellStyle name="Comma 5" xfId="69"/>
    <cellStyle name="Comma 6" xfId="70"/>
    <cellStyle name="Comma 7" xfId="71"/>
    <cellStyle name="Comma 8" xfId="72"/>
    <cellStyle name="Comma 9" xfId="73"/>
    <cellStyle name="Comma_AR-CPI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5" xfId="88"/>
    <cellStyle name="Normal 5 2" xfId="89"/>
    <cellStyle name="Normal 5 3" xfId="90"/>
    <cellStyle name="Normal_AR-00-01" xfId="91"/>
    <cellStyle name="Normal_AR-CPI" xfId="92"/>
    <cellStyle name="Normal_BANK" xfId="93"/>
    <cellStyle name="Normal_HYANALT" xfId="94"/>
    <cellStyle name="Normal_OM-1" xfId="95"/>
    <cellStyle name="Normal_PrCR" xfId="96"/>
    <cellStyle name="Normal_Sheet2" xfId="97"/>
    <cellStyle name="Normal_TXM" xfId="98"/>
    <cellStyle name="Normal_TXM 2" xfId="99"/>
    <cellStyle name="Normal_ZYKA" xfId="100"/>
    <cellStyle name="Note" xfId="101"/>
    <cellStyle name="Output" xfId="102"/>
    <cellStyle name="Percent" xfId="103"/>
    <cellStyle name="Title" xfId="104"/>
    <cellStyle name="Total" xfId="105"/>
    <cellStyle name="Warning Text" xfId="10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9</xdr:row>
      <xdr:rowOff>28575</xdr:rowOff>
    </xdr:from>
    <xdr:to>
      <xdr:col>12</xdr:col>
      <xdr:colOff>142875</xdr:colOff>
      <xdr:row>9</xdr:row>
      <xdr:rowOff>66675</xdr:rowOff>
    </xdr:to>
    <xdr:sp>
      <xdr:nvSpPr>
        <xdr:cNvPr id="1" name="AutoShape 13"/>
        <xdr:cNvSpPr>
          <a:spLocks noChangeAspect="1"/>
        </xdr:cNvSpPr>
      </xdr:nvSpPr>
      <xdr:spPr>
        <a:xfrm>
          <a:off x="13154025" y="129540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57150</xdr:rowOff>
    </xdr:from>
    <xdr:to>
      <xdr:col>10</xdr:col>
      <xdr:colOff>638175</xdr:colOff>
      <xdr:row>7</xdr:row>
      <xdr:rowOff>85725</xdr:rowOff>
    </xdr:to>
    <xdr:grpSp>
      <xdr:nvGrpSpPr>
        <xdr:cNvPr id="2" name="Group 34"/>
        <xdr:cNvGrpSpPr>
          <a:grpSpLocks noChangeAspect="1"/>
        </xdr:cNvGrpSpPr>
      </xdr:nvGrpSpPr>
      <xdr:grpSpPr>
        <a:xfrm>
          <a:off x="8763000" y="447675"/>
          <a:ext cx="3514725" cy="600075"/>
          <a:chOff x="621" y="62"/>
          <a:chExt cx="505" cy="112"/>
        </a:xfrm>
        <a:solidFill>
          <a:srgbClr val="FFFFFF"/>
        </a:solidFill>
      </xdr:grpSpPr>
      <xdr:sp>
        <xdr:nvSpPr>
          <xdr:cNvPr id="3" name="AutoShape 33"/>
          <xdr:cNvSpPr>
            <a:spLocks noChangeAspect="1"/>
          </xdr:cNvSpPr>
        </xdr:nvSpPr>
        <xdr:spPr>
          <a:xfrm>
            <a:off x="1070" y="119"/>
            <a:ext cx="56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35"/>
          <xdr:cNvSpPr>
            <a:spLocks/>
          </xdr:cNvSpPr>
        </xdr:nvSpPr>
        <xdr:spPr>
          <a:xfrm flipV="1">
            <a:off x="621" y="94"/>
            <a:ext cx="37" cy="8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Line 36"/>
          <xdr:cNvSpPr>
            <a:spLocks/>
          </xdr:cNvSpPr>
        </xdr:nvSpPr>
        <xdr:spPr>
          <a:xfrm flipH="1">
            <a:off x="690" y="85"/>
            <a:ext cx="16" cy="24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6" name="Rectangle 37"/>
          <xdr:cNvSpPr>
            <a:spLocks/>
          </xdr:cNvSpPr>
        </xdr:nvSpPr>
        <xdr:spPr>
          <a:xfrm flipV="1">
            <a:off x="704" y="108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38"/>
          <xdr:cNvSpPr>
            <a:spLocks/>
          </xdr:cNvSpPr>
        </xdr:nvSpPr>
        <xdr:spPr>
          <a:xfrm>
            <a:off x="688" y="85"/>
            <a:ext cx="8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8" name="Rectangle 39"/>
          <xdr:cNvSpPr>
            <a:spLocks/>
          </xdr:cNvSpPr>
        </xdr:nvSpPr>
        <xdr:spPr>
          <a:xfrm>
            <a:off x="626" y="108"/>
            <a:ext cx="4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9" name="Rectangle 40"/>
          <xdr:cNvSpPr>
            <a:spLocks/>
          </xdr:cNvSpPr>
        </xdr:nvSpPr>
        <xdr:spPr>
          <a:xfrm>
            <a:off x="626" y="62"/>
            <a:ext cx="5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  <xdr:oneCellAnchor>
    <xdr:from>
      <xdr:col>8</xdr:col>
      <xdr:colOff>28575</xdr:colOff>
      <xdr:row>10</xdr:row>
      <xdr:rowOff>95250</xdr:rowOff>
    </xdr:from>
    <xdr:ext cx="609600" cy="523875"/>
    <xdr:sp>
      <xdr:nvSpPr>
        <xdr:cNvPr id="10" name="AutoShape 3"/>
        <xdr:cNvSpPr>
          <a:spLocks noChangeAspect="1"/>
        </xdr:cNvSpPr>
      </xdr:nvSpPr>
      <xdr:spPr>
        <a:xfrm>
          <a:off x="10201275" y="1514475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 Mon"/>
              <a:ea typeface="Dutch Mon"/>
              <a:cs typeface="Dutch Mo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19050</xdr:rowOff>
    </xdr:from>
    <xdr:to>
      <xdr:col>14</xdr:col>
      <xdr:colOff>161925</xdr:colOff>
      <xdr:row>7</xdr:row>
      <xdr:rowOff>9525</xdr:rowOff>
    </xdr:to>
    <xdr:grpSp>
      <xdr:nvGrpSpPr>
        <xdr:cNvPr id="1" name="Group 12"/>
        <xdr:cNvGrpSpPr>
          <a:grpSpLocks/>
        </xdr:cNvGrpSpPr>
      </xdr:nvGrpSpPr>
      <xdr:grpSpPr>
        <a:xfrm>
          <a:off x="8934450" y="504825"/>
          <a:ext cx="6553200" cy="523875"/>
          <a:chOff x="2401" y="49"/>
          <a:chExt cx="588" cy="55"/>
        </a:xfrm>
        <a:solidFill>
          <a:srgbClr val="FFFFFF"/>
        </a:solidFill>
      </xdr:grpSpPr>
      <xdr:sp>
        <xdr:nvSpPr>
          <xdr:cNvPr id="2" name="AutoShape 4"/>
          <xdr:cNvSpPr>
            <a:spLocks noChangeAspect="1"/>
          </xdr:cNvSpPr>
        </xdr:nvSpPr>
        <xdr:spPr>
          <a:xfrm>
            <a:off x="2934" y="49"/>
            <a:ext cx="55" cy="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 flipV="1">
            <a:off x="2401" y="64"/>
            <a:ext cx="3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2436" y="58"/>
            <a:ext cx="10" cy="11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2443" y="67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2436" y="54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2404" y="67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</a:t>
            </a:r>
          </a:p>
        </xdr:txBody>
      </xdr:sp>
      <xdr:sp>
        <xdr:nvSpPr>
          <xdr:cNvPr id="8" name="Rectangle 11"/>
          <xdr:cNvSpPr>
            <a:spLocks/>
          </xdr:cNvSpPr>
        </xdr:nvSpPr>
        <xdr:spPr>
          <a:xfrm>
            <a:off x="2404" y="49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4</xdr:row>
      <xdr:rowOff>0</xdr:rowOff>
    </xdr:from>
    <xdr:to>
      <xdr:col>5</xdr:col>
      <xdr:colOff>504825</xdr:colOff>
      <xdr:row>10</xdr:row>
      <xdr:rowOff>95250</xdr:rowOff>
    </xdr:to>
    <xdr:grpSp>
      <xdr:nvGrpSpPr>
        <xdr:cNvPr id="1" name="Group 13"/>
        <xdr:cNvGrpSpPr>
          <a:grpSpLocks/>
        </xdr:cNvGrpSpPr>
      </xdr:nvGrpSpPr>
      <xdr:grpSpPr>
        <a:xfrm>
          <a:off x="9372600" y="647700"/>
          <a:ext cx="428625" cy="1066800"/>
          <a:chOff x="1188" y="140"/>
          <a:chExt cx="39" cy="112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1218" y="191"/>
            <a:ext cx="4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 flipV="1">
            <a:off x="1188" y="160"/>
            <a:ext cx="28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H="1">
            <a:off x="1215" y="152"/>
            <a:ext cx="12" cy="17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Dutch Mon"/>
                <a:ea typeface="Dutch Mon"/>
                <a:cs typeface="Dutch Mon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1221" y="163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216" y="148"/>
            <a:ext cx="5" cy="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0</a:t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191" y="163"/>
            <a:ext cx="28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2010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
</a:t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1190" y="140"/>
            <a:ext cx="2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2011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oleObject" Target="../embeddings/oleObject_21_2.bin" /><Relationship Id="rId4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workbookViewId="0" topLeftCell="A5">
      <selection activeCell="A1" sqref="A1:M43"/>
    </sheetView>
  </sheetViews>
  <sheetFormatPr defaultColWidth="9.00390625" defaultRowHeight="12.75"/>
  <cols>
    <col min="1" max="1" width="2.25390625" style="49" customWidth="1"/>
    <col min="2" max="2" width="34.375" style="49" customWidth="1"/>
    <col min="3" max="3" width="36.375" style="49" customWidth="1"/>
    <col min="4" max="4" width="7.25390625" style="49" customWidth="1"/>
    <col min="5" max="5" width="7.125" style="49" customWidth="1"/>
    <col min="6" max="6" width="6.375" style="49" customWidth="1"/>
    <col min="7" max="7" width="7.25390625" style="49" customWidth="1"/>
    <col min="8" max="8" width="7.00390625" style="49" customWidth="1"/>
    <col min="9" max="9" width="7.125" style="49" customWidth="1"/>
    <col min="10" max="10" width="6.375" style="49" customWidth="1"/>
    <col min="11" max="12" width="7.375" style="49" customWidth="1"/>
    <col min="13" max="13" width="6.875" style="49" customWidth="1"/>
    <col min="14" max="16384" width="9.125" style="49" customWidth="1"/>
  </cols>
  <sheetData>
    <row r="1" spans="1:15" ht="12.75">
      <c r="A1"/>
      <c r="B1"/>
      <c r="C1" s="256" t="s">
        <v>499</v>
      </c>
      <c r="D1" s="239"/>
      <c r="E1" s="239"/>
      <c r="F1" s="239"/>
      <c r="G1" s="239"/>
      <c r="H1" s="239"/>
      <c r="I1" s="239"/>
      <c r="J1"/>
      <c r="K1"/>
      <c r="L1"/>
      <c r="M1"/>
      <c r="N1"/>
      <c r="O1"/>
    </row>
    <row r="2" spans="1:15" ht="12.75">
      <c r="A2"/>
      <c r="B2"/>
      <c r="C2" s="222" t="s">
        <v>41</v>
      </c>
      <c r="D2" s="239"/>
      <c r="E2" s="239"/>
      <c r="F2" s="239"/>
      <c r="G2" s="239"/>
      <c r="H2" s="239"/>
      <c r="I2" s="239"/>
      <c r="J2"/>
      <c r="K2"/>
      <c r="L2"/>
      <c r="M2"/>
      <c r="N2"/>
      <c r="O2"/>
    </row>
    <row r="3" ht="7.5" customHeight="1"/>
    <row r="4" spans="1:15" ht="12.75">
      <c r="A4" s="52"/>
      <c r="B4" s="414"/>
      <c r="C4" s="315"/>
      <c r="D4" s="315">
        <v>2002</v>
      </c>
      <c r="E4" s="315">
        <v>2003</v>
      </c>
      <c r="F4" s="444">
        <v>2004</v>
      </c>
      <c r="G4" s="443">
        <v>2005</v>
      </c>
      <c r="H4" s="442">
        <v>2006</v>
      </c>
      <c r="I4" s="442">
        <v>2007</v>
      </c>
      <c r="J4" s="442">
        <v>2008</v>
      </c>
      <c r="K4" s="442">
        <v>2009</v>
      </c>
      <c r="L4" s="442">
        <v>2010</v>
      </c>
      <c r="M4" s="442" t="s">
        <v>1074</v>
      </c>
      <c r="N4"/>
      <c r="O4"/>
    </row>
    <row r="5" spans="1:15" ht="18" customHeight="1">
      <c r="A5"/>
      <c r="B5" s="49" t="s">
        <v>304</v>
      </c>
      <c r="C5" s="107" t="s">
        <v>714</v>
      </c>
      <c r="D5" s="49">
        <v>96.4</v>
      </c>
      <c r="E5" s="89">
        <v>94.6</v>
      </c>
      <c r="F5" s="89">
        <v>91.8</v>
      </c>
      <c r="G5" s="89">
        <v>91.1</v>
      </c>
      <c r="H5" s="89">
        <v>90.5</v>
      </c>
      <c r="I5" s="89">
        <v>88.7</v>
      </c>
      <c r="J5" s="89">
        <v>89.3</v>
      </c>
      <c r="K5" s="89">
        <v>89.3</v>
      </c>
      <c r="L5" s="89">
        <v>91</v>
      </c>
      <c r="M5" s="89">
        <v>92.4</v>
      </c>
      <c r="N5"/>
      <c r="O5"/>
    </row>
    <row r="6" spans="1:15" ht="18.75" customHeight="1">
      <c r="A6"/>
      <c r="B6" s="49" t="s">
        <v>713</v>
      </c>
      <c r="C6" s="51" t="s">
        <v>715</v>
      </c>
      <c r="D6" s="49">
        <v>1.5</v>
      </c>
      <c r="E6" s="49">
        <v>1.7</v>
      </c>
      <c r="F6" s="89">
        <v>1.5</v>
      </c>
      <c r="G6" s="89">
        <v>1.6</v>
      </c>
      <c r="H6" s="89">
        <v>1.6</v>
      </c>
      <c r="I6" s="89">
        <v>1.5</v>
      </c>
      <c r="J6" s="89">
        <v>1.8</v>
      </c>
      <c r="K6" s="89">
        <v>1.8</v>
      </c>
      <c r="L6" s="89">
        <f>'AX-3'!E59/1000</f>
        <v>2.312</v>
      </c>
      <c r="M6" s="89">
        <f>'AX-3'!F59/1000</f>
        <v>2.219</v>
      </c>
      <c r="N6"/>
      <c r="O6"/>
    </row>
    <row r="7" spans="1:15" ht="14.25" customHeight="1">
      <c r="A7"/>
      <c r="B7" s="49" t="s">
        <v>841</v>
      </c>
      <c r="C7" s="51" t="s">
        <v>192</v>
      </c>
      <c r="D7" s="49">
        <v>1113.2</v>
      </c>
      <c r="E7" s="49">
        <v>531.9</v>
      </c>
      <c r="F7" s="49">
        <v>541.9</v>
      </c>
      <c r="G7" s="89">
        <v>700.3</v>
      </c>
      <c r="H7" s="89">
        <v>791.4</v>
      </c>
      <c r="I7" s="89">
        <v>1372.5</v>
      </c>
      <c r="J7" s="89">
        <v>2808.1</v>
      </c>
      <c r="K7" s="89">
        <v>2901.2</v>
      </c>
      <c r="L7" s="89">
        <v>2972.4</v>
      </c>
      <c r="M7" s="89">
        <v>3410.1</v>
      </c>
      <c r="N7" s="89"/>
      <c r="O7" s="89"/>
    </row>
    <row r="8" spans="1:15" ht="21.75" customHeight="1">
      <c r="A8"/>
      <c r="B8" s="49" t="s">
        <v>261</v>
      </c>
      <c r="C8" s="51" t="s">
        <v>232</v>
      </c>
      <c r="D8"/>
      <c r="E8" s="89">
        <v>388.5</v>
      </c>
      <c r="F8" s="89">
        <v>388.9</v>
      </c>
      <c r="G8" s="89">
        <v>462.4</v>
      </c>
      <c r="H8" s="89">
        <v>649.5</v>
      </c>
      <c r="I8" s="89">
        <v>882.5</v>
      </c>
      <c r="J8" s="89">
        <v>1653.8</v>
      </c>
      <c r="K8" s="89">
        <v>419.5</v>
      </c>
      <c r="L8" s="89">
        <v>477.8</v>
      </c>
      <c r="M8" s="89">
        <v>450.9</v>
      </c>
      <c r="O8"/>
    </row>
    <row r="9" spans="1:15" ht="18" customHeight="1">
      <c r="A9"/>
      <c r="B9" s="49" t="s">
        <v>577</v>
      </c>
      <c r="C9" s="51" t="s">
        <v>108</v>
      </c>
      <c r="D9" s="49">
        <v>5700.5</v>
      </c>
      <c r="E9" s="89">
        <v>5863.6</v>
      </c>
      <c r="F9" s="49">
        <v>7162.9</v>
      </c>
      <c r="G9" s="89">
        <v>7775</v>
      </c>
      <c r="H9" s="89">
        <v>9775.8</v>
      </c>
      <c r="I9" s="89">
        <v>14676.8</v>
      </c>
      <c r="J9" s="89">
        <v>22683.8</v>
      </c>
      <c r="K9" s="89">
        <v>23149.4</v>
      </c>
      <c r="L9" s="89">
        <f>L11+L10</f>
        <v>28114.5</v>
      </c>
      <c r="M9" s="89">
        <f>M11+M10</f>
        <v>29750.7</v>
      </c>
      <c r="O9"/>
    </row>
    <row r="10" spans="1:15" ht="12.75" customHeight="1">
      <c r="A10"/>
      <c r="B10" s="49" t="s">
        <v>396</v>
      </c>
      <c r="C10" s="51" t="s">
        <v>838</v>
      </c>
      <c r="D10"/>
      <c r="E10" s="89">
        <v>4830</v>
      </c>
      <c r="F10" s="49">
        <v>5947.2</v>
      </c>
      <c r="G10" s="89">
        <v>6432.1</v>
      </c>
      <c r="H10" s="89">
        <v>8081.5</v>
      </c>
      <c r="I10" s="89">
        <v>11471</v>
      </c>
      <c r="J10" s="89">
        <v>18056.6</v>
      </c>
      <c r="K10" s="89">
        <v>19349.4</v>
      </c>
      <c r="L10" s="89">
        <v>22914.7</v>
      </c>
      <c r="M10" s="89">
        <v>24066</v>
      </c>
      <c r="O10"/>
    </row>
    <row r="11" spans="1:15" ht="12.75" customHeight="1">
      <c r="A11"/>
      <c r="B11" s="49" t="s">
        <v>397</v>
      </c>
      <c r="C11" s="51" t="s">
        <v>108</v>
      </c>
      <c r="D11"/>
      <c r="E11" s="89">
        <v>1033.6</v>
      </c>
      <c r="F11" s="49">
        <v>1215.7</v>
      </c>
      <c r="G11" s="89">
        <v>1342.9</v>
      </c>
      <c r="H11" s="89">
        <v>1694.3</v>
      </c>
      <c r="I11" s="89">
        <v>3205.8</v>
      </c>
      <c r="J11" s="89">
        <v>4627.2</v>
      </c>
      <c r="K11" s="89">
        <v>3800</v>
      </c>
      <c r="L11" s="89">
        <v>5199.8</v>
      </c>
      <c r="M11" s="89">
        <v>5684.7</v>
      </c>
      <c r="O11"/>
    </row>
    <row r="12" spans="1:15" ht="14.25" customHeight="1" hidden="1">
      <c r="A12"/>
      <c r="B12" s="49" t="s">
        <v>387</v>
      </c>
      <c r="C12" s="51" t="s">
        <v>399</v>
      </c>
      <c r="D12" s="89">
        <v>1748.7999999999997</v>
      </c>
      <c r="E12" s="89">
        <v>1837.4</v>
      </c>
      <c r="F12" s="89">
        <v>1948.1999999999998</v>
      </c>
      <c r="G12" s="89">
        <v>2195</v>
      </c>
      <c r="H12" s="89">
        <v>2530.508</v>
      </c>
      <c r="I12" s="89">
        <v>2912.5</v>
      </c>
      <c r="J12" s="89">
        <v>3379.2</v>
      </c>
      <c r="K12" s="89">
        <v>3619.1</v>
      </c>
      <c r="L12" s="89">
        <f>L13+L14+L15+L16+L17</f>
        <v>2679.2</v>
      </c>
      <c r="M12" s="89">
        <f>M13+M14+M15+M16+M17</f>
        <v>2679.2</v>
      </c>
      <c r="N12"/>
      <c r="O12"/>
    </row>
    <row r="13" spans="1:15" ht="12.75" customHeight="1" hidden="1">
      <c r="A13"/>
      <c r="B13" s="49" t="s">
        <v>388</v>
      </c>
      <c r="C13" s="51" t="s">
        <v>400</v>
      </c>
      <c r="D13" s="49">
        <v>0.7</v>
      </c>
      <c r="E13" s="89">
        <v>0.7</v>
      </c>
      <c r="F13" s="49">
        <v>0.7</v>
      </c>
      <c r="G13" s="49">
        <v>0.7</v>
      </c>
      <c r="H13" s="49">
        <v>0.8</v>
      </c>
      <c r="I13" s="49">
        <v>0.8</v>
      </c>
      <c r="J13" s="49">
        <v>0.8</v>
      </c>
      <c r="K13" s="49">
        <v>0.8</v>
      </c>
      <c r="L13" s="49">
        <v>0.9</v>
      </c>
      <c r="M13" s="49">
        <v>0.9</v>
      </c>
      <c r="N13"/>
      <c r="O13"/>
    </row>
    <row r="14" spans="1:15" ht="12.75" customHeight="1" hidden="1">
      <c r="A14"/>
      <c r="B14" s="49" t="s">
        <v>389</v>
      </c>
      <c r="C14" s="51" t="s">
        <v>401</v>
      </c>
      <c r="D14" s="49">
        <v>197.7</v>
      </c>
      <c r="E14" s="89">
        <v>192.6</v>
      </c>
      <c r="F14" s="49">
        <v>191.2</v>
      </c>
      <c r="G14" s="49">
        <v>194.4</v>
      </c>
      <c r="H14" s="89">
        <v>205.198</v>
      </c>
      <c r="I14" s="89">
        <v>219.7</v>
      </c>
      <c r="J14" s="89">
        <v>236.2</v>
      </c>
      <c r="K14" s="89">
        <v>251.2</v>
      </c>
      <c r="L14" s="89">
        <v>196.1</v>
      </c>
      <c r="M14" s="89">
        <v>196.1</v>
      </c>
      <c r="N14"/>
      <c r="O14"/>
    </row>
    <row r="15" spans="1:15" ht="12.75" customHeight="1" hidden="1">
      <c r="A15"/>
      <c r="B15" s="49" t="s">
        <v>390</v>
      </c>
      <c r="C15" s="51" t="s">
        <v>402</v>
      </c>
      <c r="D15" s="49">
        <v>253.4</v>
      </c>
      <c r="E15" s="89">
        <v>230.8</v>
      </c>
      <c r="F15" s="49">
        <v>231.7</v>
      </c>
      <c r="G15" s="49">
        <v>253.2</v>
      </c>
      <c r="H15" s="89">
        <v>281.346</v>
      </c>
      <c r="I15" s="89">
        <v>316.3</v>
      </c>
      <c r="J15" s="89">
        <v>352.8</v>
      </c>
      <c r="K15" s="89">
        <v>385.9</v>
      </c>
      <c r="L15" s="89">
        <v>301.9</v>
      </c>
      <c r="M15" s="89">
        <v>301.9</v>
      </c>
      <c r="N15"/>
      <c r="O15"/>
    </row>
    <row r="16" spans="1:15" ht="12.75" customHeight="1" hidden="1">
      <c r="A16"/>
      <c r="B16" s="49" t="s">
        <v>391</v>
      </c>
      <c r="C16" s="51" t="s">
        <v>748</v>
      </c>
      <c r="D16" s="49">
        <v>769.9</v>
      </c>
      <c r="E16" s="89">
        <v>806.6</v>
      </c>
      <c r="F16" s="49">
        <v>861</v>
      </c>
      <c r="G16" s="49">
        <v>991.6</v>
      </c>
      <c r="H16" s="89">
        <v>1162.417</v>
      </c>
      <c r="I16" s="89">
        <v>1358.1</v>
      </c>
      <c r="J16" s="89">
        <v>1614.4</v>
      </c>
      <c r="K16" s="89">
        <v>1786.1</v>
      </c>
      <c r="L16" s="89">
        <v>1327.5</v>
      </c>
      <c r="M16" s="89">
        <v>1327.5</v>
      </c>
      <c r="N16"/>
      <c r="O16"/>
    </row>
    <row r="17" spans="2:13" ht="12.75" customHeight="1" hidden="1">
      <c r="B17" s="49" t="s">
        <v>398</v>
      </c>
      <c r="C17" s="51" t="s">
        <v>749</v>
      </c>
      <c r="D17" s="49">
        <v>527.1</v>
      </c>
      <c r="E17" s="89">
        <v>606.7</v>
      </c>
      <c r="F17" s="49">
        <v>663.6</v>
      </c>
      <c r="G17" s="49">
        <v>755.1</v>
      </c>
      <c r="H17" s="89">
        <v>880.747</v>
      </c>
      <c r="I17" s="89">
        <v>1017.6</v>
      </c>
      <c r="J17" s="89">
        <v>1175</v>
      </c>
      <c r="K17" s="89">
        <v>1195.1</v>
      </c>
      <c r="L17" s="89">
        <v>852.8</v>
      </c>
      <c r="M17" s="89">
        <v>852.8</v>
      </c>
    </row>
    <row r="18" spans="2:13" ht="16.5" customHeight="1">
      <c r="B18" s="49" t="s">
        <v>174</v>
      </c>
      <c r="C18" s="51" t="s">
        <v>175</v>
      </c>
      <c r="D18" s="49">
        <v>70.2</v>
      </c>
      <c r="E18" s="89">
        <v>116.2</v>
      </c>
      <c r="F18" s="89">
        <v>26.7</v>
      </c>
      <c r="G18" s="89">
        <v>19.1</v>
      </c>
      <c r="H18" s="89">
        <v>21.4</v>
      </c>
      <c r="I18" s="89">
        <v>17.3</v>
      </c>
      <c r="J18" s="89">
        <v>41.6</v>
      </c>
      <c r="K18" s="89">
        <v>56.7</v>
      </c>
      <c r="L18" s="89">
        <v>1084.2</v>
      </c>
      <c r="M18" s="89">
        <v>85.3</v>
      </c>
    </row>
    <row r="19" spans="2:13" ht="10.5" customHeight="1">
      <c r="B19" s="49" t="s">
        <v>57</v>
      </c>
      <c r="C19" s="51" t="s">
        <v>15</v>
      </c>
      <c r="D19" s="49">
        <v>576.7</v>
      </c>
      <c r="E19" s="89">
        <v>495</v>
      </c>
      <c r="F19" s="89">
        <v>602.7</v>
      </c>
      <c r="G19" s="89">
        <v>673.4</v>
      </c>
      <c r="H19" s="89">
        <v>773.2</v>
      </c>
      <c r="I19" s="89">
        <v>907</v>
      </c>
      <c r="J19" s="89">
        <v>1007.9</v>
      </c>
      <c r="K19" s="89">
        <v>1142.1</v>
      </c>
      <c r="L19" s="89">
        <v>583.6</v>
      </c>
      <c r="M19" s="89">
        <v>1002.9</v>
      </c>
    </row>
    <row r="20" spans="2:13" ht="10.5">
      <c r="B20" s="49" t="s">
        <v>750</v>
      </c>
      <c r="C20" s="51" t="s">
        <v>202</v>
      </c>
      <c r="D20" s="49">
        <v>3210</v>
      </c>
      <c r="E20" s="89">
        <v>4130</v>
      </c>
      <c r="F20" s="89">
        <v>1870</v>
      </c>
      <c r="G20" s="89">
        <v>1340</v>
      </c>
      <c r="H20" s="89">
        <v>520</v>
      </c>
      <c r="I20" s="89">
        <v>728</v>
      </c>
      <c r="J20" s="89">
        <v>1280</v>
      </c>
      <c r="K20" s="89">
        <v>4000</v>
      </c>
      <c r="L20" s="89">
        <v>3515</v>
      </c>
      <c r="M20" s="89">
        <v>3050</v>
      </c>
    </row>
    <row r="21" spans="2:13" ht="10.5">
      <c r="B21" s="49" t="s">
        <v>751</v>
      </c>
      <c r="C21" s="51" t="s">
        <v>203</v>
      </c>
      <c r="D21" s="89">
        <v>301.2</v>
      </c>
      <c r="E21" s="89">
        <v>310</v>
      </c>
      <c r="F21" s="89">
        <v>161.2</v>
      </c>
      <c r="G21" s="89">
        <v>210</v>
      </c>
      <c r="H21" s="89">
        <v>536.9</v>
      </c>
      <c r="I21" s="89">
        <v>434.4</v>
      </c>
      <c r="J21" s="89">
        <v>613.4</v>
      </c>
      <c r="K21" s="89">
        <v>600.5</v>
      </c>
      <c r="L21" s="89">
        <v>363.4</v>
      </c>
      <c r="M21" s="89">
        <v>438.2</v>
      </c>
    </row>
    <row r="22" spans="2:13" ht="10.5">
      <c r="B22" s="49" t="s">
        <v>198</v>
      </c>
      <c r="C22" s="51" t="s">
        <v>204</v>
      </c>
      <c r="D22" s="89">
        <v>120.3</v>
      </c>
      <c r="E22" s="89">
        <v>121.5</v>
      </c>
      <c r="F22" s="89">
        <v>39.1</v>
      </c>
      <c r="G22" s="89">
        <v>68.8</v>
      </c>
      <c r="H22" s="89">
        <v>72.4</v>
      </c>
      <c r="I22" s="89">
        <v>187.8</v>
      </c>
      <c r="J22" s="89">
        <v>152</v>
      </c>
      <c r="K22" s="89">
        <v>170</v>
      </c>
      <c r="L22" s="89">
        <v>128.8</v>
      </c>
      <c r="M22" s="89">
        <v>138.8</v>
      </c>
    </row>
    <row r="23" spans="2:13" ht="10.5">
      <c r="B23" s="49" t="s">
        <v>199</v>
      </c>
      <c r="C23" s="51" t="s">
        <v>205</v>
      </c>
      <c r="D23" s="89">
        <v>1041</v>
      </c>
      <c r="E23" s="89">
        <v>2780</v>
      </c>
      <c r="F23" s="89">
        <v>1101</v>
      </c>
      <c r="G23" s="89">
        <v>720</v>
      </c>
      <c r="H23" s="89">
        <v>648</v>
      </c>
      <c r="I23" s="89">
        <v>190</v>
      </c>
      <c r="J23" s="89">
        <v>1833</v>
      </c>
      <c r="K23" s="89">
        <v>2395</v>
      </c>
      <c r="L23" s="89">
        <v>2753</v>
      </c>
      <c r="M23" s="89">
        <v>3619</v>
      </c>
    </row>
    <row r="24" spans="2:13" ht="10.5">
      <c r="B24" s="49" t="s">
        <v>200</v>
      </c>
      <c r="C24" s="51" t="s">
        <v>206</v>
      </c>
      <c r="D24" s="89">
        <v>1315</v>
      </c>
      <c r="E24" s="89">
        <v>2635</v>
      </c>
      <c r="F24" s="89">
        <v>1315.3</v>
      </c>
      <c r="G24" s="89">
        <v>965.1</v>
      </c>
      <c r="H24" s="89">
        <v>3348.4</v>
      </c>
      <c r="I24" s="89">
        <v>2926.5</v>
      </c>
      <c r="J24" s="89">
        <v>4520</v>
      </c>
      <c r="K24" s="89">
        <v>3283.9</v>
      </c>
      <c r="L24" s="89">
        <v>4015.1</v>
      </c>
      <c r="M24" s="89">
        <v>4020.2</v>
      </c>
    </row>
    <row r="25" spans="2:13" ht="10.5">
      <c r="B25" s="49" t="s">
        <v>201</v>
      </c>
      <c r="C25" s="51" t="s">
        <v>514</v>
      </c>
      <c r="D25" s="89">
        <v>445.2</v>
      </c>
      <c r="E25" s="89">
        <v>847</v>
      </c>
      <c r="F25" s="89">
        <v>394.2</v>
      </c>
      <c r="G25" s="89">
        <v>379.6</v>
      </c>
      <c r="H25" s="89">
        <v>478.9</v>
      </c>
      <c r="I25" s="89">
        <v>1255.4</v>
      </c>
      <c r="J25" s="89">
        <v>1120</v>
      </c>
      <c r="K25" s="89">
        <v>1103.8</v>
      </c>
      <c r="L25" s="89">
        <v>1247.5</v>
      </c>
      <c r="M25" s="89">
        <v>1245.5</v>
      </c>
    </row>
    <row r="26" spans="2:13" ht="10.5">
      <c r="B26" s="49" t="s">
        <v>938</v>
      </c>
      <c r="C26" s="51"/>
      <c r="D26" s="89">
        <v>40.8</v>
      </c>
      <c r="E26" s="89">
        <v>64.8</v>
      </c>
      <c r="F26" s="89">
        <v>65.4</v>
      </c>
      <c r="G26" s="89">
        <v>70</v>
      </c>
      <c r="H26" s="89">
        <v>69.9</v>
      </c>
      <c r="I26" s="89">
        <v>55</v>
      </c>
      <c r="J26" s="89">
        <v>80.9</v>
      </c>
      <c r="K26" s="89">
        <v>53.5</v>
      </c>
      <c r="L26" s="89">
        <v>84.7</v>
      </c>
      <c r="M26" s="89">
        <v>85.1</v>
      </c>
    </row>
    <row r="27" spans="2:13" ht="21">
      <c r="B27" s="415" t="s">
        <v>152</v>
      </c>
      <c r="C27" s="416" t="s">
        <v>153</v>
      </c>
      <c r="D27" s="49">
        <v>954.6</v>
      </c>
      <c r="E27" s="49">
        <v>767.8</v>
      </c>
      <c r="F27" s="89">
        <v>744.6</v>
      </c>
      <c r="G27" s="89">
        <v>790.2</v>
      </c>
      <c r="H27" s="89">
        <v>948.2</v>
      </c>
      <c r="I27" s="89">
        <v>1717.1</v>
      </c>
      <c r="J27" s="89">
        <v>3319.4</v>
      </c>
      <c r="K27" s="89">
        <v>4027.0000000000005</v>
      </c>
      <c r="L27" s="89">
        <v>4255.1</v>
      </c>
      <c r="M27" s="89">
        <v>4237.5</v>
      </c>
    </row>
    <row r="28" spans="2:13" ht="21">
      <c r="B28" s="417" t="s">
        <v>154</v>
      </c>
      <c r="C28" s="416" t="s">
        <v>178</v>
      </c>
      <c r="D28" s="49">
        <v>738.6</v>
      </c>
      <c r="E28" s="89">
        <v>455.6</v>
      </c>
      <c r="F28" s="89">
        <v>328.4</v>
      </c>
      <c r="G28" s="89">
        <v>259.3</v>
      </c>
      <c r="H28" s="89">
        <v>337.2</v>
      </c>
      <c r="I28" s="89">
        <v>1557.1</v>
      </c>
      <c r="J28" s="89">
        <v>2019.4</v>
      </c>
      <c r="K28" s="89">
        <v>2400.666580511111</v>
      </c>
      <c r="L28" s="89">
        <v>2476.3</v>
      </c>
      <c r="M28" s="89">
        <v>1635.4</v>
      </c>
    </row>
    <row r="29" spans="2:13" ht="21" hidden="1">
      <c r="B29" s="417" t="s">
        <v>136</v>
      </c>
      <c r="C29" s="416" t="s">
        <v>137</v>
      </c>
      <c r="D29" s="89">
        <v>688.3</v>
      </c>
      <c r="E29" s="89">
        <v>1212.2</v>
      </c>
      <c r="F29" s="89">
        <v>743.8</v>
      </c>
      <c r="G29" s="89">
        <v>1459.5</v>
      </c>
      <c r="H29" s="89">
        <v>1013.1</v>
      </c>
      <c r="I29" s="89">
        <v>13330.3</v>
      </c>
      <c r="J29" s="89">
        <v>5134.4</v>
      </c>
      <c r="K29" s="89">
        <v>3620.7</v>
      </c>
      <c r="L29" s="89">
        <v>4691.4</v>
      </c>
      <c r="M29" s="89">
        <v>4691.4</v>
      </c>
    </row>
    <row r="30" spans="2:13" ht="10.5" hidden="1">
      <c r="B30" s="49" t="s">
        <v>335</v>
      </c>
      <c r="C30" s="51" t="s">
        <v>758</v>
      </c>
      <c r="D30" s="89">
        <v>212.7</v>
      </c>
      <c r="E30" s="49">
        <v>225.8</v>
      </c>
      <c r="F30" s="89">
        <v>153.4</v>
      </c>
      <c r="G30" s="49">
        <v>176.4</v>
      </c>
      <c r="H30" s="49">
        <v>132.5</v>
      </c>
      <c r="I30" s="49">
        <v>182.9</v>
      </c>
      <c r="J30" s="89">
        <v>361.1</v>
      </c>
      <c r="K30" s="89">
        <v>248</v>
      </c>
      <c r="L30" s="89">
        <v>247.8</v>
      </c>
      <c r="M30" s="89">
        <v>247.8</v>
      </c>
    </row>
    <row r="31" spans="2:13" ht="10.5" hidden="1">
      <c r="B31" s="49" t="s">
        <v>757</v>
      </c>
      <c r="C31" s="51" t="s">
        <v>759</v>
      </c>
      <c r="D31" s="49">
        <v>244.6</v>
      </c>
      <c r="E31" s="49">
        <v>348.3</v>
      </c>
      <c r="F31" s="89">
        <v>441.2</v>
      </c>
      <c r="G31" s="89">
        <v>522.9</v>
      </c>
      <c r="H31" s="89">
        <v>499.3</v>
      </c>
      <c r="I31" s="89">
        <v>504.9</v>
      </c>
      <c r="J31" s="89">
        <v>323.6</v>
      </c>
      <c r="K31" s="89">
        <v>219.9</v>
      </c>
      <c r="L31" s="89">
        <v>216.8</v>
      </c>
      <c r="M31" s="89">
        <v>216.8</v>
      </c>
    </row>
    <row r="32" spans="2:13" ht="24" customHeight="1">
      <c r="B32" s="418" t="s">
        <v>422</v>
      </c>
      <c r="C32" s="419" t="s">
        <v>423</v>
      </c>
      <c r="D32" s="89">
        <v>1125</v>
      </c>
      <c r="E32" s="89">
        <v>1168</v>
      </c>
      <c r="F32" s="49">
        <v>1209</v>
      </c>
      <c r="G32" s="49">
        <v>1221</v>
      </c>
      <c r="H32" s="89">
        <v>1165</v>
      </c>
      <c r="I32" s="89">
        <v>1170</v>
      </c>
      <c r="J32" s="89">
        <v>1267</v>
      </c>
      <c r="K32" s="89">
        <v>1440.2</v>
      </c>
      <c r="L32" s="89">
        <v>1257.12</v>
      </c>
      <c r="M32" s="89">
        <v>1353.1</v>
      </c>
    </row>
    <row r="33" spans="2:13" ht="13.5" customHeight="1">
      <c r="B33" s="418" t="s">
        <v>952</v>
      </c>
      <c r="C33" s="419" t="s">
        <v>951</v>
      </c>
      <c r="D33" s="395">
        <v>1905</v>
      </c>
      <c r="E33" s="395">
        <v>1648</v>
      </c>
      <c r="F33" s="395">
        <v>1546</v>
      </c>
      <c r="G33" s="395">
        <v>1454</v>
      </c>
      <c r="H33" s="395">
        <v>1556</v>
      </c>
      <c r="I33" s="395">
        <v>1742</v>
      </c>
      <c r="J33" s="395">
        <v>1989</v>
      </c>
      <c r="K33" s="425">
        <v>2049</v>
      </c>
      <c r="L33" s="121">
        <v>1950</v>
      </c>
      <c r="M33" s="121">
        <v>1892</v>
      </c>
    </row>
    <row r="34" spans="2:14" ht="13.5" customHeight="1">
      <c r="B34" s="128" t="s">
        <v>424</v>
      </c>
      <c r="C34" s="51" t="s">
        <v>425</v>
      </c>
      <c r="D34" s="121">
        <v>784</v>
      </c>
      <c r="E34" s="121">
        <v>487</v>
      </c>
      <c r="F34" s="121">
        <v>484</v>
      </c>
      <c r="G34" s="121">
        <v>623</v>
      </c>
      <c r="H34" s="121">
        <v>618</v>
      </c>
      <c r="I34" s="121">
        <v>939</v>
      </c>
      <c r="J34" s="121">
        <v>825</v>
      </c>
      <c r="K34" s="121">
        <v>564</v>
      </c>
      <c r="L34" s="121">
        <v>627</v>
      </c>
      <c r="M34" s="121">
        <v>996</v>
      </c>
      <c r="N34"/>
    </row>
    <row r="35" spans="2:14" ht="13.5" customHeight="1">
      <c r="B35" s="50" t="s">
        <v>426</v>
      </c>
      <c r="C35" s="352" t="s">
        <v>427</v>
      </c>
      <c r="D35" s="50">
        <v>352</v>
      </c>
      <c r="E35" s="50">
        <v>345</v>
      </c>
      <c r="F35" s="50">
        <v>344</v>
      </c>
      <c r="G35" s="50">
        <v>384</v>
      </c>
      <c r="H35" s="50">
        <v>398</v>
      </c>
      <c r="I35" s="50">
        <v>486</v>
      </c>
      <c r="J35" s="50">
        <v>526</v>
      </c>
      <c r="K35" s="50">
        <v>431</v>
      </c>
      <c r="L35" s="50">
        <v>458</v>
      </c>
      <c r="M35" s="50">
        <v>350</v>
      </c>
      <c r="N35"/>
    </row>
    <row r="36" spans="2:14" ht="8.25" customHeight="1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/>
      <c r="M36"/>
      <c r="N36"/>
    </row>
    <row r="37" spans="2:14" ht="12.75">
      <c r="B37" s="239" t="s">
        <v>138</v>
      </c>
      <c r="C37" s="239"/>
      <c r="D37" s="239"/>
      <c r="E37" s="128"/>
      <c r="F37" s="128"/>
      <c r="G37" s="128"/>
      <c r="H37" s="128"/>
      <c r="I37" s="128"/>
      <c r="J37" s="128"/>
      <c r="K37" s="128"/>
      <c r="L37"/>
      <c r="M37"/>
      <c r="N37"/>
    </row>
    <row r="38" spans="2:14" ht="12.75">
      <c r="B38" s="239" t="s">
        <v>100</v>
      </c>
      <c r="C38" s="239"/>
      <c r="D38" s="239"/>
      <c r="E38"/>
      <c r="F38"/>
      <c r="G38"/>
      <c r="H38"/>
      <c r="I38"/>
      <c r="J38"/>
      <c r="K38"/>
      <c r="L38"/>
      <c r="M38"/>
      <c r="N38"/>
    </row>
    <row r="39" spans="2:14" s="52" customFormat="1" ht="10.5">
      <c r="B39" s="239"/>
      <c r="C39" s="239"/>
      <c r="D39" s="23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2:14" s="52" customFormat="1" ht="10.5">
      <c r="B40" s="239" t="s">
        <v>139</v>
      </c>
      <c r="C40" s="239"/>
      <c r="D40" s="23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2:14" s="52" customFormat="1" ht="10.5">
      <c r="B41" s="239" t="s">
        <v>140</v>
      </c>
      <c r="C41" s="239"/>
      <c r="D41" s="23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2:4" ht="10.5">
      <c r="B42" s="239"/>
      <c r="C42" s="239"/>
      <c r="D42" s="239"/>
    </row>
    <row r="43" spans="2:14" ht="12" customHeight="1">
      <c r="B43"/>
      <c r="C43" s="446" t="s">
        <v>1075</v>
      </c>
      <c r="D43"/>
      <c r="E43"/>
      <c r="F43"/>
      <c r="G43"/>
      <c r="H43"/>
      <c r="I43"/>
      <c r="J43"/>
      <c r="K43"/>
      <c r="L43"/>
      <c r="M43"/>
      <c r="N43"/>
    </row>
    <row r="44" spans="2:14" ht="12.7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ht="12.75">
      <c r="B45"/>
      <c r="C45"/>
      <c r="D45"/>
      <c r="E45" s="239"/>
      <c r="F45" s="239"/>
      <c r="G45" s="239"/>
      <c r="H45" s="239"/>
      <c r="I45" s="239"/>
      <c r="J45" s="239"/>
      <c r="K45" s="239"/>
      <c r="L45"/>
      <c r="M45"/>
      <c r="N45"/>
    </row>
    <row r="46" spans="2:14" ht="12" customHeight="1">
      <c r="B46"/>
      <c r="C46"/>
      <c r="D46"/>
      <c r="E46" s="239"/>
      <c r="F46" s="239"/>
      <c r="G46" s="239"/>
      <c r="H46" s="239"/>
      <c r="I46" s="239"/>
      <c r="J46" s="239"/>
      <c r="K46" s="239"/>
      <c r="L46"/>
      <c r="M46"/>
      <c r="N46"/>
    </row>
    <row r="47" spans="2:14" ht="12.75">
      <c r="B47"/>
      <c r="C47"/>
      <c r="D47"/>
      <c r="E47"/>
      <c r="F47"/>
      <c r="G47"/>
      <c r="H47"/>
      <c r="I47"/>
      <c r="J47"/>
      <c r="K47"/>
      <c r="L47"/>
      <c r="M47"/>
      <c r="N47"/>
    </row>
    <row r="49" ht="22.5" customHeight="1"/>
    <row r="50" spans="2:11" ht="11.25" customHeight="1">
      <c r="B50"/>
      <c r="C50"/>
      <c r="D50"/>
      <c r="E50"/>
      <c r="F50"/>
      <c r="G50"/>
      <c r="H50"/>
      <c r="I50"/>
      <c r="J50"/>
      <c r="K50"/>
    </row>
    <row r="51" spans="2:11" ht="12.75">
      <c r="B51"/>
      <c r="C51"/>
      <c r="D51"/>
      <c r="E51"/>
      <c r="F51"/>
      <c r="G51"/>
      <c r="H51"/>
      <c r="I51"/>
      <c r="J51"/>
      <c r="K51"/>
    </row>
    <row r="54" spans="5:11" ht="10.5">
      <c r="E54" s="239"/>
      <c r="F54" s="239"/>
      <c r="G54" s="239"/>
      <c r="H54" s="239"/>
      <c r="I54" s="239"/>
      <c r="J54" s="239"/>
      <c r="K54" s="239"/>
    </row>
    <row r="55" spans="2:11" ht="12.75">
      <c r="B55"/>
      <c r="C55"/>
      <c r="D55"/>
      <c r="E55" s="239"/>
      <c r="F55" s="239"/>
      <c r="G55" s="239"/>
      <c r="H55" s="239"/>
      <c r="I55" s="239"/>
      <c r="J55" s="239"/>
      <c r="K55" s="239"/>
    </row>
    <row r="56" spans="2:11" ht="12.75">
      <c r="B56"/>
      <c r="C56"/>
      <c r="D56"/>
      <c r="E56" s="239"/>
      <c r="F56" s="239"/>
      <c r="G56" s="239"/>
      <c r="H56" s="239"/>
      <c r="I56" s="239"/>
      <c r="J56" s="239"/>
      <c r="K56" s="239"/>
    </row>
    <row r="58" spans="4:7" ht="10.5">
      <c r="D58" s="239"/>
      <c r="E58" s="239"/>
      <c r="F58" s="239"/>
      <c r="G58" s="239"/>
    </row>
    <row r="59" spans="2:11" ht="12.75">
      <c r="B59"/>
      <c r="C59"/>
      <c r="D59" s="239"/>
      <c r="E59" s="239"/>
      <c r="F59" s="239"/>
      <c r="G59" s="239"/>
      <c r="H59"/>
      <c r="I59"/>
      <c r="J59"/>
      <c r="K59"/>
    </row>
    <row r="61" spans="2:11" ht="10.5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 ht="10.5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ht="10.5">
      <c r="H63" s="88"/>
    </row>
    <row r="64" spans="2:11" ht="12.75">
      <c r="B64"/>
      <c r="C64"/>
      <c r="D64"/>
      <c r="E64"/>
      <c r="F64"/>
      <c r="G64"/>
      <c r="H64" s="88"/>
      <c r="I64"/>
      <c r="J64"/>
      <c r="K64"/>
    </row>
  </sheetData>
  <sheetProtection/>
  <printOptions/>
  <pageMargins left="0.2" right="0.2" top="0.53" bottom="0.21" header="0.41" footer="0.21"/>
  <pageSetup firstPageNumber="5" useFirstPageNumber="1" horizontalDpi="600" verticalDpi="600" orientation="landscape" paperSize="9" r:id="rId1"/>
  <headerFooter alignWithMargins="0">
    <oddFooter>&amp;R&amp;"Arial Mon,Regular"&amp;16 &amp;18 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78"/>
  <sheetViews>
    <sheetView zoomScalePageLayoutView="0" workbookViewId="0" topLeftCell="K19">
      <selection activeCell="K22" sqref="K22"/>
    </sheetView>
  </sheetViews>
  <sheetFormatPr defaultColWidth="9.25390625" defaultRowHeight="12.75"/>
  <cols>
    <col min="1" max="1" width="5.875" style="1" customWidth="1"/>
    <col min="2" max="2" width="17.00390625" style="1" customWidth="1"/>
    <col min="3" max="3" width="21.375" style="1" customWidth="1"/>
    <col min="4" max="4" width="13.00390625" style="1" customWidth="1"/>
    <col min="5" max="5" width="18.75390625" style="1" customWidth="1"/>
    <col min="6" max="6" width="18.375" style="1" customWidth="1"/>
    <col min="7" max="7" width="20.375" style="1" customWidth="1"/>
    <col min="8" max="10" width="10.00390625" style="1" customWidth="1"/>
    <col min="11" max="11" width="9.25390625" style="1" customWidth="1"/>
    <col min="12" max="12" width="19.25390625" style="1" customWidth="1"/>
    <col min="13" max="13" width="21.00390625" style="1" customWidth="1"/>
    <col min="14" max="14" width="16.375" style="1" customWidth="1"/>
    <col min="15" max="15" width="18.75390625" style="1" customWidth="1"/>
    <col min="16" max="16" width="19.75390625" style="1" customWidth="1"/>
    <col min="17" max="17" width="15.875" style="1" customWidth="1"/>
    <col min="18" max="18" width="4.375" style="1" customWidth="1"/>
    <col min="19" max="19" width="7.75390625" style="1" customWidth="1"/>
    <col min="20" max="20" width="7.375" style="1" customWidth="1"/>
    <col min="21" max="21" width="6.125" style="1" customWidth="1"/>
    <col min="22" max="22" width="5.25390625" style="1" customWidth="1"/>
    <col min="23" max="23" width="6.875" style="1" customWidth="1"/>
    <col min="24" max="24" width="5.75390625" style="1" customWidth="1"/>
    <col min="25" max="25" width="6.00390625" style="1" customWidth="1"/>
    <col min="26" max="26" width="4.875" style="1" customWidth="1"/>
    <col min="27" max="27" width="3.75390625" style="1" customWidth="1"/>
    <col min="28" max="29" width="5.00390625" style="1" customWidth="1"/>
    <col min="30" max="30" width="4.00390625" style="1" customWidth="1"/>
    <col min="31" max="32" width="5.375" style="1" customWidth="1"/>
    <col min="33" max="33" width="6.125" style="1" customWidth="1"/>
    <col min="34" max="34" width="4.375" style="1" customWidth="1"/>
    <col min="35" max="35" width="4.75390625" style="1" customWidth="1"/>
    <col min="36" max="36" width="5.375" style="1" customWidth="1"/>
    <col min="37" max="38" width="4.25390625" style="1" customWidth="1"/>
    <col min="39" max="39" width="4.125" style="1" customWidth="1"/>
    <col min="40" max="40" width="5.125" style="1" customWidth="1"/>
    <col min="41" max="41" width="5.25390625" style="1" customWidth="1"/>
    <col min="42" max="42" width="5.375" style="1" customWidth="1"/>
    <col min="43" max="43" width="6.125" style="1" customWidth="1"/>
    <col min="44" max="44" width="6.00390625" style="1" customWidth="1"/>
    <col min="45" max="45" width="6.25390625" style="1" customWidth="1"/>
    <col min="46" max="46" width="6.375" style="1" customWidth="1"/>
    <col min="47" max="47" width="4.375" style="1" customWidth="1"/>
    <col min="48" max="48" width="5.125" style="1" customWidth="1"/>
    <col min="49" max="16384" width="9.25390625" style="1" customWidth="1"/>
  </cols>
  <sheetData>
    <row r="1" spans="13:38" ht="12.75">
      <c r="M1" s="1" t="s">
        <v>726</v>
      </c>
      <c r="S1" s="22"/>
      <c r="T1" s="22"/>
      <c r="U1" s="22"/>
      <c r="V1" s="22" t="s">
        <v>197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</row>
    <row r="2" spans="4:38" ht="12.75">
      <c r="D2" s="1114" t="s">
        <v>724</v>
      </c>
      <c r="E2" s="1114"/>
      <c r="M2" s="1" t="s">
        <v>654</v>
      </c>
      <c r="S2" s="22"/>
      <c r="T2" s="22"/>
      <c r="U2" s="22"/>
      <c r="V2" s="22" t="s">
        <v>209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4:41" ht="12.75">
      <c r="D3" s="1114" t="s">
        <v>725</v>
      </c>
      <c r="E3" s="1114"/>
      <c r="K3" s="1" t="s">
        <v>615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16"/>
      <c r="AN3" s="16"/>
      <c r="AO3" s="16"/>
    </row>
    <row r="4" spans="3:42" ht="12.75">
      <c r="C4" s="1" t="s">
        <v>653</v>
      </c>
      <c r="K4" s="2"/>
      <c r="L4" s="3" t="s">
        <v>568</v>
      </c>
      <c r="M4" s="7" t="s">
        <v>687</v>
      </c>
      <c r="N4" s="2" t="s">
        <v>688</v>
      </c>
      <c r="O4" s="2" t="s">
        <v>689</v>
      </c>
      <c r="P4" s="3" t="s">
        <v>650</v>
      </c>
      <c r="S4" s="34"/>
      <c r="T4" s="40" t="s">
        <v>651</v>
      </c>
      <c r="U4" s="41"/>
      <c r="V4" s="42"/>
      <c r="W4" s="42"/>
      <c r="X4" s="42" t="s">
        <v>359</v>
      </c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11"/>
      <c r="AP4" s="6"/>
    </row>
    <row r="5" spans="3:42" ht="12.75">
      <c r="C5" s="1" t="s">
        <v>210</v>
      </c>
      <c r="K5" s="8" t="s">
        <v>550</v>
      </c>
      <c r="L5" s="9" t="s">
        <v>551</v>
      </c>
      <c r="M5" s="12" t="s">
        <v>552</v>
      </c>
      <c r="N5" s="6" t="s">
        <v>858</v>
      </c>
      <c r="O5" s="6" t="s">
        <v>859</v>
      </c>
      <c r="P5" s="9" t="s">
        <v>860</v>
      </c>
      <c r="S5" s="43" t="s">
        <v>550</v>
      </c>
      <c r="T5" s="36" t="s">
        <v>861</v>
      </c>
      <c r="U5" s="43" t="s">
        <v>862</v>
      </c>
      <c r="V5" s="36" t="s">
        <v>863</v>
      </c>
      <c r="W5" s="36" t="s">
        <v>651</v>
      </c>
      <c r="X5" s="36" t="s">
        <v>864</v>
      </c>
      <c r="Y5" s="36" t="s">
        <v>865</v>
      </c>
      <c r="Z5" s="36" t="s">
        <v>63</v>
      </c>
      <c r="AA5" s="36" t="s">
        <v>64</v>
      </c>
      <c r="AB5" s="34"/>
      <c r="AC5" s="34"/>
      <c r="AD5" s="34"/>
      <c r="AE5" s="34"/>
      <c r="AF5" s="34"/>
      <c r="AG5" s="34"/>
      <c r="AH5" s="34"/>
      <c r="AI5" s="40"/>
      <c r="AJ5" s="40"/>
      <c r="AK5" s="40"/>
      <c r="AL5" s="40"/>
      <c r="AM5" s="40" t="s">
        <v>541</v>
      </c>
      <c r="AN5" s="34" t="s">
        <v>870</v>
      </c>
      <c r="AO5" s="34" t="s">
        <v>187</v>
      </c>
      <c r="AP5" s="48"/>
    </row>
    <row r="6" spans="2:42" ht="12.75">
      <c r="B6" s="1" t="s">
        <v>736</v>
      </c>
      <c r="K6" s="6" t="s">
        <v>305</v>
      </c>
      <c r="L6" s="9" t="s">
        <v>306</v>
      </c>
      <c r="M6" s="12" t="s">
        <v>546</v>
      </c>
      <c r="N6" s="6" t="s">
        <v>521</v>
      </c>
      <c r="O6" s="6" t="s">
        <v>522</v>
      </c>
      <c r="P6" s="9" t="s">
        <v>523</v>
      </c>
      <c r="S6" s="36" t="s">
        <v>305</v>
      </c>
      <c r="T6" s="36" t="s">
        <v>889</v>
      </c>
      <c r="U6" s="43" t="s">
        <v>890</v>
      </c>
      <c r="V6" s="36" t="s">
        <v>891</v>
      </c>
      <c r="W6" s="36" t="s">
        <v>892</v>
      </c>
      <c r="X6" s="36" t="s">
        <v>893</v>
      </c>
      <c r="Y6" s="36" t="s">
        <v>894</v>
      </c>
      <c r="Z6" s="36" t="s">
        <v>895</v>
      </c>
      <c r="AA6" s="36" t="s">
        <v>896</v>
      </c>
      <c r="AB6" s="36"/>
      <c r="AC6" s="36"/>
      <c r="AD6" s="36"/>
      <c r="AE6" s="36"/>
      <c r="AF6" s="36"/>
      <c r="AG6" s="36"/>
      <c r="AH6" s="36"/>
      <c r="AI6" s="35"/>
      <c r="AJ6" s="35"/>
      <c r="AK6" s="35"/>
      <c r="AL6" s="35"/>
      <c r="AM6" s="35" t="s">
        <v>542</v>
      </c>
      <c r="AN6" s="36" t="s">
        <v>871</v>
      </c>
      <c r="AO6" s="36" t="s">
        <v>188</v>
      </c>
      <c r="AP6" s="48"/>
    </row>
    <row r="7" spans="2:42" ht="12.75">
      <c r="B7" s="2"/>
      <c r="C7" s="3" t="s">
        <v>211</v>
      </c>
      <c r="D7" s="4" t="s">
        <v>258</v>
      </c>
      <c r="E7" s="3" t="s">
        <v>259</v>
      </c>
      <c r="F7" s="5" t="s">
        <v>782</v>
      </c>
      <c r="G7" s="3" t="s">
        <v>783</v>
      </c>
      <c r="H7" s="6"/>
      <c r="K7" s="13"/>
      <c r="L7" s="14"/>
      <c r="M7" s="17"/>
      <c r="N7" s="13"/>
      <c r="O7" s="13"/>
      <c r="P7" s="14" t="s">
        <v>330</v>
      </c>
      <c r="S7" s="36"/>
      <c r="T7" s="36" t="s">
        <v>331</v>
      </c>
      <c r="U7" s="43" t="s">
        <v>332</v>
      </c>
      <c r="V7" s="36" t="s">
        <v>333</v>
      </c>
      <c r="W7" s="36" t="s">
        <v>118</v>
      </c>
      <c r="X7" s="36" t="s">
        <v>119</v>
      </c>
      <c r="Y7" s="36" t="s">
        <v>120</v>
      </c>
      <c r="Z7" s="36" t="s">
        <v>121</v>
      </c>
      <c r="AA7" s="36" t="s">
        <v>122</v>
      </c>
      <c r="AB7" s="36" t="s">
        <v>123</v>
      </c>
      <c r="AC7" s="36" t="s">
        <v>669</v>
      </c>
      <c r="AD7" s="36" t="s">
        <v>762</v>
      </c>
      <c r="AE7" s="36" t="s">
        <v>670</v>
      </c>
      <c r="AF7" s="36" t="s">
        <v>671</v>
      </c>
      <c r="AG7" s="36" t="s">
        <v>672</v>
      </c>
      <c r="AH7" s="36" t="s">
        <v>673</v>
      </c>
      <c r="AI7" s="35" t="s">
        <v>674</v>
      </c>
      <c r="AJ7" s="35" t="s">
        <v>27</v>
      </c>
      <c r="AK7" s="35" t="s">
        <v>845</v>
      </c>
      <c r="AL7" s="35" t="s">
        <v>846</v>
      </c>
      <c r="AM7" s="35" t="s">
        <v>543</v>
      </c>
      <c r="AN7" s="36" t="s">
        <v>872</v>
      </c>
      <c r="AO7" s="36"/>
      <c r="AP7" s="48"/>
    </row>
    <row r="8" spans="2:42" ht="12.75">
      <c r="B8" s="8" t="s">
        <v>360</v>
      </c>
      <c r="C8" s="9" t="s">
        <v>361</v>
      </c>
      <c r="D8" s="10" t="s">
        <v>182</v>
      </c>
      <c r="E8" s="9" t="s">
        <v>886</v>
      </c>
      <c r="F8" s="11" t="s">
        <v>887</v>
      </c>
      <c r="G8" s="9" t="s">
        <v>549</v>
      </c>
      <c r="H8" s="6"/>
      <c r="K8" s="2" t="s">
        <v>225</v>
      </c>
      <c r="L8" s="7">
        <v>2605</v>
      </c>
      <c r="M8" s="7">
        <v>2592</v>
      </c>
      <c r="N8" s="7">
        <v>8</v>
      </c>
      <c r="O8" s="7">
        <v>126</v>
      </c>
      <c r="P8" s="27">
        <v>21</v>
      </c>
      <c r="S8" s="36"/>
      <c r="T8" s="36" t="s">
        <v>212</v>
      </c>
      <c r="U8" s="36" t="s">
        <v>274</v>
      </c>
      <c r="V8" s="36"/>
      <c r="W8" s="36" t="s">
        <v>479</v>
      </c>
      <c r="X8" s="36" t="s">
        <v>480</v>
      </c>
      <c r="Y8" s="36" t="s">
        <v>450</v>
      </c>
      <c r="Z8" s="36" t="s">
        <v>454</v>
      </c>
      <c r="AA8" s="36" t="s">
        <v>455</v>
      </c>
      <c r="AB8" s="36" t="s">
        <v>456</v>
      </c>
      <c r="AC8" s="36" t="s">
        <v>457</v>
      </c>
      <c r="AD8" s="44" t="s">
        <v>763</v>
      </c>
      <c r="AE8" s="36" t="s">
        <v>458</v>
      </c>
      <c r="AF8" s="36" t="s">
        <v>459</v>
      </c>
      <c r="AG8" s="36" t="s">
        <v>460</v>
      </c>
      <c r="AH8" s="36"/>
      <c r="AI8" s="35" t="s">
        <v>461</v>
      </c>
      <c r="AJ8" s="35" t="s">
        <v>28</v>
      </c>
      <c r="AK8" s="35"/>
      <c r="AL8" s="35" t="s">
        <v>847</v>
      </c>
      <c r="AM8" s="35" t="s">
        <v>544</v>
      </c>
      <c r="AN8" s="36" t="s">
        <v>129</v>
      </c>
      <c r="AO8" s="36"/>
      <c r="AP8" s="48"/>
    </row>
    <row r="9" spans="2:42" ht="12.75">
      <c r="B9" s="6"/>
      <c r="C9" s="9"/>
      <c r="D9" s="10" t="s">
        <v>881</v>
      </c>
      <c r="E9" s="9" t="s">
        <v>929</v>
      </c>
      <c r="F9" s="11" t="s">
        <v>930</v>
      </c>
      <c r="G9" s="9" t="s">
        <v>604</v>
      </c>
      <c r="H9" s="6"/>
      <c r="K9" s="6" t="s">
        <v>463</v>
      </c>
      <c r="L9" s="12">
        <v>2461</v>
      </c>
      <c r="M9" s="12">
        <v>2454</v>
      </c>
      <c r="N9" s="12">
        <v>7</v>
      </c>
      <c r="O9" s="12">
        <v>75</v>
      </c>
      <c r="P9" s="29">
        <v>31</v>
      </c>
      <c r="S9" s="36"/>
      <c r="T9" s="36" t="s">
        <v>464</v>
      </c>
      <c r="U9" s="36"/>
      <c r="V9" s="36"/>
      <c r="W9" s="36"/>
      <c r="X9" s="36"/>
      <c r="Y9" s="36" t="s">
        <v>465</v>
      </c>
      <c r="Z9" s="36"/>
      <c r="AA9" s="36" t="s">
        <v>466</v>
      </c>
      <c r="AB9" s="36" t="s">
        <v>467</v>
      </c>
      <c r="AC9" s="36" t="s">
        <v>468</v>
      </c>
      <c r="AD9" s="36" t="s">
        <v>764</v>
      </c>
      <c r="AE9" s="36" t="s">
        <v>469</v>
      </c>
      <c r="AF9" s="36"/>
      <c r="AG9" s="36" t="s">
        <v>438</v>
      </c>
      <c r="AH9" s="36"/>
      <c r="AI9" s="35" t="s">
        <v>470</v>
      </c>
      <c r="AJ9" s="35" t="s">
        <v>133</v>
      </c>
      <c r="AK9" s="35"/>
      <c r="AL9" s="35" t="s">
        <v>848</v>
      </c>
      <c r="AM9" s="35" t="s">
        <v>545</v>
      </c>
      <c r="AN9" s="36"/>
      <c r="AO9" s="36"/>
      <c r="AP9" s="48"/>
    </row>
    <row r="10" spans="2:56" ht="12.75">
      <c r="B10" s="13"/>
      <c r="C10" s="14"/>
      <c r="D10" s="15"/>
      <c r="E10" s="14"/>
      <c r="F10" s="16" t="s">
        <v>8</v>
      </c>
      <c r="G10" s="14" t="s">
        <v>329</v>
      </c>
      <c r="H10" s="6"/>
      <c r="K10" s="6" t="s">
        <v>472</v>
      </c>
      <c r="L10" s="12">
        <v>2433</v>
      </c>
      <c r="M10" s="12">
        <v>2423</v>
      </c>
      <c r="N10" s="12">
        <v>4</v>
      </c>
      <c r="O10" s="12">
        <v>87</v>
      </c>
      <c r="P10" s="29">
        <v>21</v>
      </c>
      <c r="S10" s="38"/>
      <c r="T10" s="38" t="s">
        <v>473</v>
      </c>
      <c r="U10" s="38"/>
      <c r="V10" s="38"/>
      <c r="W10" s="38"/>
      <c r="X10" s="38"/>
      <c r="Y10" s="38" t="s">
        <v>474</v>
      </c>
      <c r="Z10" s="38"/>
      <c r="AA10" s="38" t="s">
        <v>475</v>
      </c>
      <c r="AB10" s="38"/>
      <c r="AC10" s="38"/>
      <c r="AD10" s="38" t="s">
        <v>844</v>
      </c>
      <c r="AE10" s="38"/>
      <c r="AF10" s="38"/>
      <c r="AG10" s="38"/>
      <c r="AH10" s="38"/>
      <c r="AI10" s="37"/>
      <c r="AJ10" s="37" t="s">
        <v>134</v>
      </c>
      <c r="AK10" s="37"/>
      <c r="AL10" s="37"/>
      <c r="AM10" s="37"/>
      <c r="AN10" s="38"/>
      <c r="AO10" s="38"/>
      <c r="AP10" s="48"/>
      <c r="AW10" s="18"/>
      <c r="AX10" s="18"/>
      <c r="AY10" s="18"/>
      <c r="AZ10" s="18"/>
      <c r="BA10" s="18"/>
      <c r="BB10" s="18"/>
      <c r="BC10" s="18"/>
      <c r="BD10" s="18"/>
    </row>
    <row r="11" spans="2:56" ht="12.75">
      <c r="B11" s="2" t="s">
        <v>224</v>
      </c>
      <c r="C11" s="7">
        <v>16</v>
      </c>
      <c r="D11" s="7">
        <v>4</v>
      </c>
      <c r="E11" s="7">
        <v>10481</v>
      </c>
      <c r="F11" s="7">
        <v>8193</v>
      </c>
      <c r="G11" s="28">
        <f>F11/E11*100</f>
        <v>78.17002194447095</v>
      </c>
      <c r="K11" s="6" t="s">
        <v>557</v>
      </c>
      <c r="L11" s="12">
        <v>2501</v>
      </c>
      <c r="M11" s="12">
        <v>2484</v>
      </c>
      <c r="N11" s="12">
        <v>7</v>
      </c>
      <c r="O11" s="12">
        <v>65</v>
      </c>
      <c r="P11" s="29">
        <v>18</v>
      </c>
      <c r="Q11" s="6"/>
      <c r="R11" s="6"/>
      <c r="S11" s="35" t="s">
        <v>225</v>
      </c>
      <c r="T11" s="44">
        <v>1023</v>
      </c>
      <c r="U11" s="44">
        <v>198</v>
      </c>
      <c r="V11" s="44"/>
      <c r="W11" s="44">
        <v>77</v>
      </c>
      <c r="X11" s="44">
        <v>9</v>
      </c>
      <c r="Y11" s="44">
        <v>30</v>
      </c>
      <c r="Z11" s="44">
        <v>1</v>
      </c>
      <c r="AA11" s="44"/>
      <c r="AB11" s="44"/>
      <c r="AC11" s="44">
        <v>103</v>
      </c>
      <c r="AD11" s="44"/>
      <c r="AE11" s="44">
        <v>14</v>
      </c>
      <c r="AF11" s="44">
        <v>338</v>
      </c>
      <c r="AG11" s="44">
        <v>19</v>
      </c>
      <c r="AH11" s="44"/>
      <c r="AI11" s="44"/>
      <c r="AJ11" s="44"/>
      <c r="AK11" s="44"/>
      <c r="AL11" s="44"/>
      <c r="AM11" s="44"/>
      <c r="AN11" s="11"/>
      <c r="AP11" s="6"/>
      <c r="AW11" s="18"/>
      <c r="AX11" s="18"/>
      <c r="AY11" s="18"/>
      <c r="AZ11" s="18"/>
      <c r="BA11" s="18"/>
      <c r="BB11" s="18"/>
      <c r="BC11" s="18"/>
      <c r="BD11" s="18"/>
    </row>
    <row r="12" spans="2:56" ht="12.75">
      <c r="B12" s="6" t="s">
        <v>462</v>
      </c>
      <c r="C12" s="12">
        <v>14</v>
      </c>
      <c r="D12" s="12">
        <v>3</v>
      </c>
      <c r="E12" s="12">
        <v>3685</v>
      </c>
      <c r="F12" s="12">
        <v>2028</v>
      </c>
      <c r="G12" s="28">
        <f>F12/E12*100</f>
        <v>55.033921302578015</v>
      </c>
      <c r="K12" s="13" t="s">
        <v>51</v>
      </c>
      <c r="L12" s="17">
        <v>2294</v>
      </c>
      <c r="M12" s="17">
        <v>2288</v>
      </c>
      <c r="N12" s="17">
        <v>6</v>
      </c>
      <c r="O12" s="17">
        <v>60</v>
      </c>
      <c r="P12" s="30">
        <v>35</v>
      </c>
      <c r="S12" s="35" t="s">
        <v>463</v>
      </c>
      <c r="T12" s="44">
        <v>994</v>
      </c>
      <c r="U12" s="44">
        <v>457</v>
      </c>
      <c r="V12" s="44"/>
      <c r="W12" s="44">
        <v>22</v>
      </c>
      <c r="X12" s="44">
        <v>5</v>
      </c>
      <c r="Y12" s="44">
        <v>26</v>
      </c>
      <c r="Z12" s="44">
        <v>42</v>
      </c>
      <c r="AA12" s="44"/>
      <c r="AB12" s="44"/>
      <c r="AC12" s="44">
        <v>95</v>
      </c>
      <c r="AD12" s="44"/>
      <c r="AE12" s="44">
        <v>25</v>
      </c>
      <c r="AF12" s="44">
        <v>315</v>
      </c>
      <c r="AG12" s="44">
        <v>36</v>
      </c>
      <c r="AH12" s="44"/>
      <c r="AI12" s="44"/>
      <c r="AJ12" s="44"/>
      <c r="AK12" s="44"/>
      <c r="AL12" s="44"/>
      <c r="AM12" s="44"/>
      <c r="AN12" s="11"/>
      <c r="AP12" s="6"/>
      <c r="AW12" s="18"/>
      <c r="AX12" s="18"/>
      <c r="AY12" s="18"/>
      <c r="AZ12" s="18"/>
      <c r="BA12" s="18"/>
      <c r="BB12" s="18"/>
      <c r="BC12" s="18"/>
      <c r="BD12" s="18"/>
    </row>
    <row r="13" spans="2:56" ht="12.75">
      <c r="B13" s="6" t="s">
        <v>471</v>
      </c>
      <c r="C13" s="12">
        <v>14</v>
      </c>
      <c r="D13" s="12">
        <v>4</v>
      </c>
      <c r="E13" s="12">
        <v>8589</v>
      </c>
      <c r="F13" s="12">
        <v>4844</v>
      </c>
      <c r="G13" s="28">
        <f aca="true" t="shared" si="0" ref="G13:G30">F13/E13*100</f>
        <v>56.39771801140995</v>
      </c>
      <c r="K13" s="2" t="s">
        <v>745</v>
      </c>
      <c r="L13" s="7">
        <v>179</v>
      </c>
      <c r="M13" s="7">
        <v>3</v>
      </c>
      <c r="N13" s="7">
        <v>1</v>
      </c>
      <c r="O13" s="7">
        <v>9</v>
      </c>
      <c r="P13" s="27">
        <v>9</v>
      </c>
      <c r="S13" s="35" t="s">
        <v>472</v>
      </c>
      <c r="T13" s="44">
        <v>564</v>
      </c>
      <c r="U13" s="44">
        <v>287</v>
      </c>
      <c r="V13" s="44"/>
      <c r="W13" s="44">
        <v>35</v>
      </c>
      <c r="X13" s="44">
        <v>2</v>
      </c>
      <c r="Y13" s="44">
        <v>19</v>
      </c>
      <c r="Z13" s="44">
        <v>38</v>
      </c>
      <c r="AA13" s="44"/>
      <c r="AB13" s="44"/>
      <c r="AC13" s="44">
        <v>51</v>
      </c>
      <c r="AD13" s="44"/>
      <c r="AE13" s="44">
        <v>22</v>
      </c>
      <c r="AF13" s="44">
        <v>51</v>
      </c>
      <c r="AG13" s="44">
        <v>23</v>
      </c>
      <c r="AH13" s="44"/>
      <c r="AI13" s="44"/>
      <c r="AJ13" s="44"/>
      <c r="AK13" s="44"/>
      <c r="AL13" s="44"/>
      <c r="AM13" s="44"/>
      <c r="AN13" s="11"/>
      <c r="AP13" s="6"/>
      <c r="AW13" s="18"/>
      <c r="AX13" s="18"/>
      <c r="AY13" s="18"/>
      <c r="AZ13" s="18"/>
      <c r="BA13" s="18"/>
      <c r="BB13" s="18"/>
      <c r="BC13" s="18"/>
      <c r="BD13" s="18"/>
    </row>
    <row r="14" spans="2:42" ht="12.75">
      <c r="B14" s="6" t="s">
        <v>556</v>
      </c>
      <c r="C14" s="12">
        <v>30</v>
      </c>
      <c r="D14" s="12">
        <v>6</v>
      </c>
      <c r="E14" s="12">
        <v>9783</v>
      </c>
      <c r="F14" s="12">
        <v>4524</v>
      </c>
      <c r="G14" s="28">
        <f t="shared" si="0"/>
        <v>46.24348359398957</v>
      </c>
      <c r="K14" s="6" t="s">
        <v>340</v>
      </c>
      <c r="L14" s="12">
        <v>360</v>
      </c>
      <c r="M14" s="12">
        <v>356</v>
      </c>
      <c r="N14" s="12">
        <v>2</v>
      </c>
      <c r="O14" s="12">
        <v>11</v>
      </c>
      <c r="P14" s="29">
        <v>9</v>
      </c>
      <c r="S14" s="35" t="s">
        <v>557</v>
      </c>
      <c r="T14" s="44">
        <v>647</v>
      </c>
      <c r="U14" s="44">
        <v>206</v>
      </c>
      <c r="V14" s="44">
        <v>75</v>
      </c>
      <c r="W14" s="44">
        <v>18</v>
      </c>
      <c r="X14" s="44">
        <v>33</v>
      </c>
      <c r="Y14" s="44">
        <v>3</v>
      </c>
      <c r="Z14" s="44">
        <v>17</v>
      </c>
      <c r="AA14" s="44">
        <v>285</v>
      </c>
      <c r="AB14" s="44">
        <v>2</v>
      </c>
      <c r="AC14" s="44">
        <v>75</v>
      </c>
      <c r="AD14" s="44">
        <v>40</v>
      </c>
      <c r="AE14" s="44">
        <v>23</v>
      </c>
      <c r="AF14" s="44">
        <v>42</v>
      </c>
      <c r="AG14" s="44">
        <v>33</v>
      </c>
      <c r="AH14" s="44">
        <v>3</v>
      </c>
      <c r="AI14" s="44">
        <v>2</v>
      </c>
      <c r="AJ14" s="44">
        <v>17</v>
      </c>
      <c r="AK14" s="44"/>
      <c r="AL14" s="44"/>
      <c r="AM14" s="44"/>
      <c r="AN14" s="11"/>
      <c r="AP14" s="6"/>
    </row>
    <row r="15" spans="2:42" ht="12.75">
      <c r="B15" s="6" t="s">
        <v>624</v>
      </c>
      <c r="C15" s="12">
        <v>16</v>
      </c>
      <c r="D15" s="12">
        <v>2</v>
      </c>
      <c r="E15" s="12">
        <v>3103</v>
      </c>
      <c r="F15" s="12">
        <v>1345</v>
      </c>
      <c r="G15" s="28">
        <f t="shared" si="0"/>
        <v>43.345149854979056</v>
      </c>
      <c r="K15" s="6" t="s">
        <v>183</v>
      </c>
      <c r="L15" s="12">
        <v>558</v>
      </c>
      <c r="M15" s="12">
        <v>553</v>
      </c>
      <c r="N15" s="12">
        <v>2</v>
      </c>
      <c r="O15" s="12">
        <v>20</v>
      </c>
      <c r="P15" s="29">
        <v>13</v>
      </c>
      <c r="S15" s="37" t="s">
        <v>150</v>
      </c>
      <c r="T15" s="45">
        <v>585</v>
      </c>
      <c r="U15" s="45">
        <v>121</v>
      </c>
      <c r="V15" s="45">
        <v>79</v>
      </c>
      <c r="W15" s="45">
        <v>15</v>
      </c>
      <c r="X15" s="45">
        <v>33</v>
      </c>
      <c r="Y15" s="45">
        <v>11</v>
      </c>
      <c r="Z15" s="45">
        <v>13</v>
      </c>
      <c r="AA15" s="45">
        <v>303</v>
      </c>
      <c r="AB15" s="45">
        <v>4</v>
      </c>
      <c r="AC15" s="45">
        <v>54</v>
      </c>
      <c r="AD15" s="45">
        <v>15</v>
      </c>
      <c r="AE15" s="45">
        <v>26</v>
      </c>
      <c r="AF15" s="45">
        <v>32</v>
      </c>
      <c r="AG15" s="45">
        <v>23</v>
      </c>
      <c r="AH15" s="45">
        <v>1</v>
      </c>
      <c r="AI15" s="45"/>
      <c r="AJ15" s="45">
        <v>23</v>
      </c>
      <c r="AK15" s="45">
        <v>2</v>
      </c>
      <c r="AL15" s="45">
        <v>3</v>
      </c>
      <c r="AM15" s="45"/>
      <c r="AN15" s="16"/>
      <c r="AO15" s="24"/>
      <c r="AP15" s="6"/>
    </row>
    <row r="16" spans="2:42" ht="12.75">
      <c r="B16" s="6" t="s">
        <v>625</v>
      </c>
      <c r="C16" s="12">
        <v>30</v>
      </c>
      <c r="D16" s="12">
        <v>7</v>
      </c>
      <c r="E16" s="12">
        <v>15645</v>
      </c>
      <c r="F16" s="12">
        <v>4137</v>
      </c>
      <c r="G16" s="28">
        <f t="shared" si="0"/>
        <v>26.44295302013423</v>
      </c>
      <c r="K16" s="6" t="s">
        <v>58</v>
      </c>
      <c r="L16" s="12">
        <v>783</v>
      </c>
      <c r="M16" s="12">
        <v>779</v>
      </c>
      <c r="N16" s="12">
        <v>2</v>
      </c>
      <c r="O16" s="12">
        <v>33</v>
      </c>
      <c r="P16" s="29">
        <v>17</v>
      </c>
      <c r="S16" s="40" t="s">
        <v>745</v>
      </c>
      <c r="T16" s="47">
        <f aca="true" t="shared" si="1" ref="T16:T26">SUM(U16:AL16)</f>
        <v>52</v>
      </c>
      <c r="U16" s="47">
        <v>9</v>
      </c>
      <c r="V16" s="47">
        <v>12</v>
      </c>
      <c r="W16" s="47">
        <v>3</v>
      </c>
      <c r="X16" s="47">
        <v>16</v>
      </c>
      <c r="Y16" s="47"/>
      <c r="Z16" s="47">
        <v>1</v>
      </c>
      <c r="AA16" s="47">
        <v>2</v>
      </c>
      <c r="AB16" s="47">
        <v>1</v>
      </c>
      <c r="AC16" s="47">
        <v>4</v>
      </c>
      <c r="AD16" s="47">
        <v>2</v>
      </c>
      <c r="AE16" s="47"/>
      <c r="AF16" s="47"/>
      <c r="AG16" s="47">
        <v>2</v>
      </c>
      <c r="AH16" s="47"/>
      <c r="AI16" s="47"/>
      <c r="AJ16" s="47"/>
      <c r="AK16" s="47"/>
      <c r="AL16" s="47"/>
      <c r="AM16" s="47"/>
      <c r="AN16" s="11"/>
      <c r="AP16" s="6"/>
    </row>
    <row r="17" spans="2:64" ht="12.75">
      <c r="B17" s="6" t="s">
        <v>690</v>
      </c>
      <c r="C17" s="12">
        <v>12</v>
      </c>
      <c r="D17" s="12">
        <v>3</v>
      </c>
      <c r="E17" s="12">
        <v>6255</v>
      </c>
      <c r="F17" s="12">
        <v>2461</v>
      </c>
      <c r="G17" s="28">
        <f t="shared" si="0"/>
        <v>39.344524380495606</v>
      </c>
      <c r="K17" s="6" t="s">
        <v>451</v>
      </c>
      <c r="L17" s="12">
        <v>984</v>
      </c>
      <c r="M17" s="12">
        <v>978</v>
      </c>
      <c r="N17" s="12">
        <v>3</v>
      </c>
      <c r="O17" s="12">
        <v>39</v>
      </c>
      <c r="P17" s="29">
        <v>20</v>
      </c>
      <c r="S17" s="35" t="s">
        <v>340</v>
      </c>
      <c r="T17" s="44">
        <f t="shared" si="1"/>
        <v>132</v>
      </c>
      <c r="U17" s="44">
        <v>23</v>
      </c>
      <c r="V17" s="44">
        <v>25</v>
      </c>
      <c r="W17" s="44">
        <v>8</v>
      </c>
      <c r="X17" s="44">
        <v>27</v>
      </c>
      <c r="Y17" s="44"/>
      <c r="Z17" s="44">
        <v>2</v>
      </c>
      <c r="AA17" s="44">
        <v>33</v>
      </c>
      <c r="AB17" s="44">
        <v>2</v>
      </c>
      <c r="AC17" s="44">
        <v>4</v>
      </c>
      <c r="AD17" s="44">
        <v>2</v>
      </c>
      <c r="AE17" s="44"/>
      <c r="AF17" s="44">
        <v>3</v>
      </c>
      <c r="AG17" s="44">
        <v>3</v>
      </c>
      <c r="AH17" s="44"/>
      <c r="AI17" s="44"/>
      <c r="AJ17" s="44"/>
      <c r="AK17" s="44"/>
      <c r="AL17" s="44"/>
      <c r="AM17" s="44">
        <v>1</v>
      </c>
      <c r="AN17" s="11"/>
      <c r="AO17" s="11"/>
      <c r="AP17" s="6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2:64" ht="12.75">
      <c r="B18" s="6" t="s">
        <v>444</v>
      </c>
      <c r="C18" s="12">
        <v>12</v>
      </c>
      <c r="D18" s="12">
        <v>3</v>
      </c>
      <c r="E18" s="12">
        <v>6266</v>
      </c>
      <c r="F18" s="12">
        <v>1700</v>
      </c>
      <c r="G18" s="28">
        <f t="shared" si="0"/>
        <v>27.130545802744972</v>
      </c>
      <c r="K18" s="6" t="s">
        <v>10</v>
      </c>
      <c r="L18" s="12">
        <v>1189</v>
      </c>
      <c r="M18" s="12">
        <v>1182</v>
      </c>
      <c r="N18" s="12">
        <v>3</v>
      </c>
      <c r="O18" s="12">
        <v>46</v>
      </c>
      <c r="P18" s="29">
        <v>21</v>
      </c>
      <c r="Q18" s="11"/>
      <c r="R18" s="11"/>
      <c r="S18" s="35" t="s">
        <v>183</v>
      </c>
      <c r="T18" s="44">
        <f t="shared" si="1"/>
        <v>187</v>
      </c>
      <c r="U18" s="44">
        <v>35</v>
      </c>
      <c r="V18" s="44">
        <v>37</v>
      </c>
      <c r="W18" s="44">
        <v>9</v>
      </c>
      <c r="X18" s="44">
        <v>31</v>
      </c>
      <c r="Y18" s="44">
        <v>2</v>
      </c>
      <c r="Z18" s="44">
        <v>3</v>
      </c>
      <c r="AA18" s="44">
        <v>41</v>
      </c>
      <c r="AB18" s="44">
        <v>2</v>
      </c>
      <c r="AC18" s="44">
        <v>10</v>
      </c>
      <c r="AD18" s="44">
        <v>3</v>
      </c>
      <c r="AE18" s="44">
        <v>2</v>
      </c>
      <c r="AF18" s="44">
        <v>9</v>
      </c>
      <c r="AG18" s="44">
        <v>3</v>
      </c>
      <c r="AH18" s="44"/>
      <c r="AI18" s="44"/>
      <c r="AJ18" s="44"/>
      <c r="AK18" s="44"/>
      <c r="AL18" s="44"/>
      <c r="AM18" s="44"/>
      <c r="AN18" s="11"/>
      <c r="AO18" s="11"/>
      <c r="AP18" s="6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spans="2:42" ht="12.75">
      <c r="B19" s="6" t="s">
        <v>445</v>
      </c>
      <c r="C19" s="12">
        <v>14</v>
      </c>
      <c r="D19" s="12">
        <v>3</v>
      </c>
      <c r="E19" s="12">
        <v>3667</v>
      </c>
      <c r="F19" s="12">
        <v>1220</v>
      </c>
      <c r="G19" s="28">
        <f t="shared" si="0"/>
        <v>33.26970275429507</v>
      </c>
      <c r="K19" s="6" t="s">
        <v>260</v>
      </c>
      <c r="L19" s="12">
        <v>1377</v>
      </c>
      <c r="M19" s="12">
        <v>1372</v>
      </c>
      <c r="N19" s="12">
        <v>4</v>
      </c>
      <c r="O19" s="12">
        <v>48</v>
      </c>
      <c r="P19" s="29">
        <v>24</v>
      </c>
      <c r="Q19" s="11"/>
      <c r="R19" s="11"/>
      <c r="S19" s="35" t="s">
        <v>885</v>
      </c>
      <c r="T19" s="44">
        <f t="shared" si="1"/>
        <v>231</v>
      </c>
      <c r="U19" s="44">
        <v>45</v>
      </c>
      <c r="V19" s="44">
        <v>54</v>
      </c>
      <c r="W19" s="44">
        <v>11</v>
      </c>
      <c r="X19" s="44">
        <v>32</v>
      </c>
      <c r="Y19" s="44">
        <v>2</v>
      </c>
      <c r="Z19" s="44">
        <v>3</v>
      </c>
      <c r="AA19" s="44">
        <v>41</v>
      </c>
      <c r="AB19" s="44">
        <v>2</v>
      </c>
      <c r="AC19" s="44">
        <v>12</v>
      </c>
      <c r="AD19" s="44">
        <v>5</v>
      </c>
      <c r="AE19" s="44">
        <v>2</v>
      </c>
      <c r="AF19" s="44">
        <v>13</v>
      </c>
      <c r="AG19" s="44">
        <v>8</v>
      </c>
      <c r="AH19" s="44"/>
      <c r="AI19" s="44"/>
      <c r="AJ19" s="44"/>
      <c r="AK19" s="44">
        <v>1</v>
      </c>
      <c r="AL19" s="44"/>
      <c r="AM19" s="44">
        <v>1</v>
      </c>
      <c r="AN19" s="11"/>
      <c r="AP19" s="6"/>
    </row>
    <row r="20" spans="2:42" ht="12.75">
      <c r="B20" s="6" t="s">
        <v>792</v>
      </c>
      <c r="C20" s="12">
        <v>18</v>
      </c>
      <c r="D20" s="12">
        <v>4</v>
      </c>
      <c r="E20" s="12">
        <v>8039</v>
      </c>
      <c r="F20" s="12">
        <v>3783</v>
      </c>
      <c r="G20" s="28">
        <f t="shared" si="0"/>
        <v>47.05809180246299</v>
      </c>
      <c r="K20" s="6" t="s">
        <v>830</v>
      </c>
      <c r="L20" s="12">
        <v>1579</v>
      </c>
      <c r="M20" s="12">
        <v>1575</v>
      </c>
      <c r="N20" s="12">
        <v>4</v>
      </c>
      <c r="O20" s="12">
        <v>49</v>
      </c>
      <c r="P20" s="29">
        <v>26</v>
      </c>
      <c r="Q20" s="11"/>
      <c r="R20" s="11"/>
      <c r="S20" s="35" t="s">
        <v>451</v>
      </c>
      <c r="T20" s="44">
        <f t="shared" si="1"/>
        <v>316</v>
      </c>
      <c r="U20" s="44">
        <v>57</v>
      </c>
      <c r="V20" s="44">
        <v>68</v>
      </c>
      <c r="W20" s="44">
        <v>13</v>
      </c>
      <c r="X20" s="44">
        <v>32</v>
      </c>
      <c r="Y20" s="44">
        <v>4</v>
      </c>
      <c r="Z20" s="44">
        <v>7</v>
      </c>
      <c r="AA20" s="44">
        <v>68</v>
      </c>
      <c r="AB20" s="44">
        <v>2</v>
      </c>
      <c r="AC20" s="44">
        <v>20</v>
      </c>
      <c r="AD20" s="44">
        <v>7</v>
      </c>
      <c r="AE20" s="44">
        <v>10</v>
      </c>
      <c r="AF20" s="44">
        <v>16</v>
      </c>
      <c r="AG20" s="44">
        <v>12</v>
      </c>
      <c r="AH20" s="44"/>
      <c r="AI20" s="44"/>
      <c r="AJ20" s="44"/>
      <c r="AK20" s="44"/>
      <c r="AL20" s="44"/>
      <c r="AM20" s="44"/>
      <c r="AN20" s="11"/>
      <c r="AP20" s="6"/>
    </row>
    <row r="21" spans="2:42" ht="12.75">
      <c r="B21" s="6" t="s">
        <v>746</v>
      </c>
      <c r="C21" s="12">
        <v>12</v>
      </c>
      <c r="D21" s="12">
        <v>3</v>
      </c>
      <c r="E21" s="12">
        <v>5133</v>
      </c>
      <c r="F21" s="12">
        <v>2161</v>
      </c>
      <c r="G21" s="28">
        <f t="shared" si="0"/>
        <v>42.10013637249172</v>
      </c>
      <c r="K21" s="6" t="s">
        <v>583</v>
      </c>
      <c r="L21" s="12">
        <v>1770</v>
      </c>
      <c r="M21" s="12">
        <v>1764</v>
      </c>
      <c r="N21" s="12">
        <v>5</v>
      </c>
      <c r="O21" s="12">
        <v>51</v>
      </c>
      <c r="P21" s="29">
        <v>27</v>
      </c>
      <c r="Q21" s="11"/>
      <c r="R21" s="11"/>
      <c r="S21" s="35" t="s">
        <v>56</v>
      </c>
      <c r="T21" s="44">
        <f t="shared" si="1"/>
        <v>356</v>
      </c>
      <c r="U21" s="44">
        <v>64</v>
      </c>
      <c r="V21" s="44">
        <v>75</v>
      </c>
      <c r="W21" s="44">
        <v>13</v>
      </c>
      <c r="X21" s="44">
        <v>32</v>
      </c>
      <c r="Y21" s="44">
        <v>10</v>
      </c>
      <c r="Z21" s="44">
        <v>8</v>
      </c>
      <c r="AA21" s="44">
        <v>69</v>
      </c>
      <c r="AB21" s="44">
        <v>2</v>
      </c>
      <c r="AC21" s="44">
        <v>28</v>
      </c>
      <c r="AD21" s="44">
        <v>7</v>
      </c>
      <c r="AE21" s="44">
        <v>12</v>
      </c>
      <c r="AF21" s="44">
        <v>17</v>
      </c>
      <c r="AG21" s="44">
        <v>14</v>
      </c>
      <c r="AH21" s="44"/>
      <c r="AI21" s="44"/>
      <c r="AJ21" s="44">
        <v>5</v>
      </c>
      <c r="AK21" s="44"/>
      <c r="AL21" s="44"/>
      <c r="AM21" s="44"/>
      <c r="AN21" s="11"/>
      <c r="AP21" s="6"/>
    </row>
    <row r="22" spans="2:59" ht="12.75">
      <c r="B22" s="6" t="s">
        <v>553</v>
      </c>
      <c r="C22" s="12">
        <v>12</v>
      </c>
      <c r="D22" s="12">
        <v>1</v>
      </c>
      <c r="E22" s="12">
        <v>3134</v>
      </c>
      <c r="F22" s="12">
        <v>1246</v>
      </c>
      <c r="G22" s="28">
        <f t="shared" si="0"/>
        <v>39.75749840459476</v>
      </c>
      <c r="K22" s="6" t="s">
        <v>840</v>
      </c>
      <c r="L22" s="12">
        <v>1926</v>
      </c>
      <c r="M22" s="12">
        <v>1920</v>
      </c>
      <c r="N22" s="12">
        <v>5</v>
      </c>
      <c r="O22" s="12">
        <v>54</v>
      </c>
      <c r="P22" s="29">
        <v>30</v>
      </c>
      <c r="Q22" s="11"/>
      <c r="R22" s="11"/>
      <c r="S22" s="35" t="s">
        <v>511</v>
      </c>
      <c r="T22" s="44">
        <f t="shared" si="1"/>
        <v>373</v>
      </c>
      <c r="U22" s="44">
        <v>67</v>
      </c>
      <c r="V22" s="44">
        <v>75</v>
      </c>
      <c r="W22" s="44">
        <v>13</v>
      </c>
      <c r="X22" s="44">
        <v>32</v>
      </c>
      <c r="Y22" s="44">
        <v>10</v>
      </c>
      <c r="Z22" s="44">
        <v>9</v>
      </c>
      <c r="AA22" s="44">
        <v>69</v>
      </c>
      <c r="AB22" s="44">
        <v>3</v>
      </c>
      <c r="AC22" s="44">
        <v>37</v>
      </c>
      <c r="AD22" s="44">
        <v>8</v>
      </c>
      <c r="AE22" s="44">
        <v>13</v>
      </c>
      <c r="AF22" s="44">
        <v>18</v>
      </c>
      <c r="AG22" s="44">
        <v>14</v>
      </c>
      <c r="AH22" s="44"/>
      <c r="AI22" s="44"/>
      <c r="AJ22" s="44">
        <v>5</v>
      </c>
      <c r="AK22" s="44"/>
      <c r="AL22" s="44"/>
      <c r="AM22" s="44"/>
      <c r="AN22" s="11"/>
      <c r="AO22" s="11"/>
      <c r="AP22" s="6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2:42" ht="12.75" hidden="1">
      <c r="B23" s="6" t="s">
        <v>554</v>
      </c>
      <c r="C23" s="12">
        <v>12</v>
      </c>
      <c r="D23" s="12">
        <v>3</v>
      </c>
      <c r="E23" s="12">
        <v>8292</v>
      </c>
      <c r="F23" s="12">
        <v>3663</v>
      </c>
      <c r="G23" s="28">
        <f t="shared" si="0"/>
        <v>44.175108538350216</v>
      </c>
      <c r="K23" s="13" t="s">
        <v>868</v>
      </c>
      <c r="L23" s="17">
        <v>2110</v>
      </c>
      <c r="M23" s="17">
        <v>2102</v>
      </c>
      <c r="N23" s="17">
        <v>6</v>
      </c>
      <c r="O23" s="17">
        <v>60</v>
      </c>
      <c r="P23" s="30">
        <v>35</v>
      </c>
      <c r="Q23" s="11"/>
      <c r="R23" s="11"/>
      <c r="S23" s="35" t="s">
        <v>830</v>
      </c>
      <c r="T23" s="44">
        <f t="shared" si="1"/>
        <v>443</v>
      </c>
      <c r="U23" s="44">
        <v>76</v>
      </c>
      <c r="V23" s="44">
        <v>75</v>
      </c>
      <c r="W23" s="44">
        <v>15</v>
      </c>
      <c r="X23" s="44">
        <v>32</v>
      </c>
      <c r="Y23" s="44">
        <v>11</v>
      </c>
      <c r="Z23" s="44">
        <v>13</v>
      </c>
      <c r="AA23" s="44">
        <v>108</v>
      </c>
      <c r="AB23" s="44">
        <v>3</v>
      </c>
      <c r="AC23" s="44">
        <v>42</v>
      </c>
      <c r="AD23" s="44">
        <v>9</v>
      </c>
      <c r="AE23" s="44">
        <v>18</v>
      </c>
      <c r="AF23" s="44">
        <v>20</v>
      </c>
      <c r="AG23" s="44">
        <v>15</v>
      </c>
      <c r="AH23" s="44"/>
      <c r="AI23" s="44"/>
      <c r="AJ23" s="44">
        <v>6</v>
      </c>
      <c r="AK23" s="44"/>
      <c r="AL23" s="44"/>
      <c r="AM23" s="44"/>
      <c r="AN23" s="11"/>
      <c r="AP23" s="6"/>
    </row>
    <row r="24" spans="2:42" ht="12.75">
      <c r="B24" s="6" t="s">
        <v>555</v>
      </c>
      <c r="C24" s="12">
        <v>16</v>
      </c>
      <c r="D24" s="12">
        <v>3</v>
      </c>
      <c r="E24" s="12">
        <v>5310</v>
      </c>
      <c r="F24" s="12">
        <v>2578</v>
      </c>
      <c r="G24" s="28">
        <f t="shared" si="0"/>
        <v>48.54990583804143</v>
      </c>
      <c r="K24" s="2" t="s">
        <v>903</v>
      </c>
      <c r="L24" s="7">
        <v>203</v>
      </c>
      <c r="M24" s="7">
        <v>198</v>
      </c>
      <c r="N24" s="7"/>
      <c r="O24" s="7">
        <v>2</v>
      </c>
      <c r="P24" s="27"/>
      <c r="Q24" s="11"/>
      <c r="R24" s="11"/>
      <c r="S24" s="35" t="s">
        <v>583</v>
      </c>
      <c r="T24" s="44">
        <f t="shared" si="1"/>
        <v>631</v>
      </c>
      <c r="U24" s="44">
        <v>82</v>
      </c>
      <c r="V24" s="44">
        <v>75</v>
      </c>
      <c r="W24" s="44">
        <v>15</v>
      </c>
      <c r="X24" s="44">
        <v>32</v>
      </c>
      <c r="Y24" s="44">
        <v>11</v>
      </c>
      <c r="Z24" s="44">
        <v>13</v>
      </c>
      <c r="AA24" s="44">
        <v>279</v>
      </c>
      <c r="AB24" s="44">
        <v>4</v>
      </c>
      <c r="AC24" s="44">
        <v>44</v>
      </c>
      <c r="AD24" s="44">
        <v>10</v>
      </c>
      <c r="AE24" s="44">
        <v>20</v>
      </c>
      <c r="AF24" s="44">
        <v>24</v>
      </c>
      <c r="AG24" s="44">
        <v>16</v>
      </c>
      <c r="AH24" s="44"/>
      <c r="AI24" s="44"/>
      <c r="AJ24" s="44">
        <v>6</v>
      </c>
      <c r="AK24" s="44"/>
      <c r="AL24" s="44"/>
      <c r="AM24" s="44"/>
      <c r="AN24" s="11"/>
      <c r="AP24" s="6"/>
    </row>
    <row r="25" spans="2:42" ht="12.75">
      <c r="B25" s="6" t="s">
        <v>621</v>
      </c>
      <c r="C25" s="12">
        <v>14</v>
      </c>
      <c r="D25" s="12">
        <v>2</v>
      </c>
      <c r="E25" s="12">
        <v>3971</v>
      </c>
      <c r="F25" s="12">
        <v>1764</v>
      </c>
      <c r="G25" s="28">
        <f t="shared" si="0"/>
        <v>44.42205993452531</v>
      </c>
      <c r="K25" s="6" t="s">
        <v>341</v>
      </c>
      <c r="L25" s="32">
        <v>394</v>
      </c>
      <c r="M25" s="32">
        <v>393</v>
      </c>
      <c r="N25" s="32"/>
      <c r="O25" s="32">
        <v>10</v>
      </c>
      <c r="P25" s="33">
        <v>1</v>
      </c>
      <c r="Q25" s="11"/>
      <c r="R25" s="11"/>
      <c r="S25" s="35" t="s">
        <v>840</v>
      </c>
      <c r="T25" s="44">
        <f t="shared" si="1"/>
        <v>629</v>
      </c>
      <c r="U25" s="44">
        <v>94</v>
      </c>
      <c r="V25" s="44">
        <v>75</v>
      </c>
      <c r="W25" s="44">
        <v>15</v>
      </c>
      <c r="X25" s="44">
        <v>5</v>
      </c>
      <c r="Y25" s="44">
        <v>11</v>
      </c>
      <c r="Z25" s="44">
        <v>13</v>
      </c>
      <c r="AA25" s="44">
        <v>286</v>
      </c>
      <c r="AB25" s="44">
        <v>4</v>
      </c>
      <c r="AC25" s="44">
        <v>46</v>
      </c>
      <c r="AD25" s="44">
        <v>10</v>
      </c>
      <c r="AE25" s="44">
        <v>20</v>
      </c>
      <c r="AF25" s="44">
        <v>24</v>
      </c>
      <c r="AG25" s="44">
        <v>16</v>
      </c>
      <c r="AH25" s="44"/>
      <c r="AI25" s="44"/>
      <c r="AJ25" s="44">
        <v>6</v>
      </c>
      <c r="AK25" s="44">
        <v>1</v>
      </c>
      <c r="AL25" s="44">
        <v>3</v>
      </c>
      <c r="AM25" s="44"/>
      <c r="AN25" s="11"/>
      <c r="AP25" s="6"/>
    </row>
    <row r="26" spans="2:42" ht="12.75">
      <c r="B26" s="6" t="s">
        <v>622</v>
      </c>
      <c r="C26" s="12">
        <v>12</v>
      </c>
      <c r="D26" s="12">
        <v>3</v>
      </c>
      <c r="E26" s="12">
        <v>15939</v>
      </c>
      <c r="F26" s="12">
        <v>5583</v>
      </c>
      <c r="G26" s="28">
        <f t="shared" si="0"/>
        <v>35.02729154903068</v>
      </c>
      <c r="K26" s="6" t="s">
        <v>184</v>
      </c>
      <c r="L26" s="32">
        <v>631</v>
      </c>
      <c r="M26" s="32">
        <v>631</v>
      </c>
      <c r="N26" s="32">
        <v>1</v>
      </c>
      <c r="O26" s="32">
        <v>20</v>
      </c>
      <c r="P26" s="33">
        <v>3</v>
      </c>
      <c r="Q26" s="11"/>
      <c r="R26" s="11"/>
      <c r="S26" s="35" t="s">
        <v>868</v>
      </c>
      <c r="T26" s="44">
        <f t="shared" si="1"/>
        <v>753</v>
      </c>
      <c r="U26" s="44">
        <v>121</v>
      </c>
      <c r="V26" s="44">
        <v>79</v>
      </c>
      <c r="W26" s="44">
        <v>15</v>
      </c>
      <c r="X26" s="44">
        <v>32</v>
      </c>
      <c r="Y26" s="44">
        <v>11</v>
      </c>
      <c r="Z26" s="44">
        <v>13</v>
      </c>
      <c r="AA26" s="44">
        <v>303</v>
      </c>
      <c r="AB26" s="44">
        <v>4</v>
      </c>
      <c r="AC26" s="44">
        <v>54</v>
      </c>
      <c r="AD26" s="44">
        <v>15</v>
      </c>
      <c r="AE26" s="44">
        <v>23</v>
      </c>
      <c r="AF26" s="44">
        <v>32</v>
      </c>
      <c r="AG26" s="44">
        <v>23</v>
      </c>
      <c r="AH26" s="44"/>
      <c r="AI26" s="44"/>
      <c r="AJ26" s="44">
        <v>23</v>
      </c>
      <c r="AK26" s="44">
        <v>2</v>
      </c>
      <c r="AL26" s="44">
        <v>3</v>
      </c>
      <c r="AM26" s="44"/>
      <c r="AN26" s="11"/>
      <c r="AO26" s="23"/>
      <c r="AP26" s="6"/>
    </row>
    <row r="27" spans="2:42" ht="12.75">
      <c r="B27" s="6" t="s">
        <v>623</v>
      </c>
      <c r="C27" s="12">
        <v>10</v>
      </c>
      <c r="D27" s="12">
        <v>2</v>
      </c>
      <c r="E27" s="12">
        <v>4584</v>
      </c>
      <c r="F27" s="12">
        <v>3124</v>
      </c>
      <c r="G27" s="28">
        <f t="shared" si="0"/>
        <v>68.15008726003491</v>
      </c>
      <c r="K27" s="6" t="s">
        <v>59</v>
      </c>
      <c r="L27" s="12">
        <v>842</v>
      </c>
      <c r="M27" s="12">
        <v>842</v>
      </c>
      <c r="N27" s="12">
        <v>1</v>
      </c>
      <c r="O27" s="12">
        <v>25</v>
      </c>
      <c r="P27" s="29">
        <v>6</v>
      </c>
      <c r="Q27" s="11"/>
      <c r="R27" s="11"/>
      <c r="S27" s="2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24"/>
      <c r="AP27" s="11"/>
    </row>
    <row r="28" spans="2:42" ht="12.75">
      <c r="B28" s="6" t="s">
        <v>437</v>
      </c>
      <c r="C28" s="12">
        <v>344</v>
      </c>
      <c r="D28" s="12">
        <v>36</v>
      </c>
      <c r="E28" s="12">
        <v>147470</v>
      </c>
      <c r="F28" s="12">
        <v>66467</v>
      </c>
      <c r="G28" s="28">
        <f t="shared" si="0"/>
        <v>45.07153997423205</v>
      </c>
      <c r="K28" s="6" t="s">
        <v>452</v>
      </c>
      <c r="L28" s="12">
        <v>1013</v>
      </c>
      <c r="M28" s="12">
        <v>1015</v>
      </c>
      <c r="N28" s="12">
        <v>1</v>
      </c>
      <c r="O28" s="32">
        <v>32</v>
      </c>
      <c r="P28" s="33">
        <v>8</v>
      </c>
      <c r="Q28" s="11"/>
      <c r="R28" s="11"/>
      <c r="S28" s="35" t="s">
        <v>903</v>
      </c>
      <c r="T28" s="44">
        <f aca="true" t="shared" si="2" ref="T28:T36">SUM(U28:AO28)</f>
        <v>47</v>
      </c>
      <c r="U28" s="44">
        <v>11</v>
      </c>
      <c r="V28" s="44">
        <v>5</v>
      </c>
      <c r="W28" s="44">
        <v>1</v>
      </c>
      <c r="X28" s="44"/>
      <c r="Y28" s="44"/>
      <c r="Z28" s="44"/>
      <c r="AA28" s="44">
        <v>14</v>
      </c>
      <c r="AB28" s="44"/>
      <c r="AC28" s="44">
        <v>1</v>
      </c>
      <c r="AD28" s="44">
        <v>2</v>
      </c>
      <c r="AE28" s="44">
        <v>1</v>
      </c>
      <c r="AF28" s="44">
        <v>1</v>
      </c>
      <c r="AG28" s="44">
        <v>9</v>
      </c>
      <c r="AH28" s="44"/>
      <c r="AI28" s="44"/>
      <c r="AJ28" s="44">
        <v>2</v>
      </c>
      <c r="AK28" s="44"/>
      <c r="AL28" s="44"/>
      <c r="AM28" s="44"/>
      <c r="AN28" s="11"/>
      <c r="AP28" s="6"/>
    </row>
    <row r="29" spans="2:42" ht="12.75">
      <c r="B29" s="6" t="s">
        <v>616</v>
      </c>
      <c r="C29" s="12">
        <v>12</v>
      </c>
      <c r="D29" s="12">
        <v>3</v>
      </c>
      <c r="E29" s="12">
        <v>6675</v>
      </c>
      <c r="F29" s="12">
        <v>3668</v>
      </c>
      <c r="G29" s="28">
        <f t="shared" si="0"/>
        <v>54.95131086142322</v>
      </c>
      <c r="K29" s="20" t="s">
        <v>151</v>
      </c>
      <c r="L29" s="32">
        <v>1191</v>
      </c>
      <c r="M29" s="32">
        <v>1192</v>
      </c>
      <c r="N29" s="32">
        <v>1</v>
      </c>
      <c r="O29" s="32">
        <v>32</v>
      </c>
      <c r="P29" s="33">
        <v>13</v>
      </c>
      <c r="S29" s="35" t="s">
        <v>341</v>
      </c>
      <c r="T29" s="44">
        <f t="shared" si="2"/>
        <v>83</v>
      </c>
      <c r="U29" s="44">
        <v>26</v>
      </c>
      <c r="V29" s="44">
        <v>5</v>
      </c>
      <c r="W29" s="44">
        <v>3</v>
      </c>
      <c r="X29" s="44"/>
      <c r="Y29" s="44">
        <v>1</v>
      </c>
      <c r="Z29" s="44"/>
      <c r="AA29" s="44">
        <v>17</v>
      </c>
      <c r="AB29" s="44"/>
      <c r="AC29" s="44">
        <v>5</v>
      </c>
      <c r="AD29" s="44">
        <v>2</v>
      </c>
      <c r="AE29" s="44">
        <v>4</v>
      </c>
      <c r="AF29" s="44">
        <v>1</v>
      </c>
      <c r="AG29" s="44">
        <v>14</v>
      </c>
      <c r="AH29" s="44"/>
      <c r="AI29" s="44"/>
      <c r="AJ29" s="44">
        <v>5</v>
      </c>
      <c r="AK29" s="44"/>
      <c r="AL29" s="44"/>
      <c r="AM29" s="44">
        <v>0</v>
      </c>
      <c r="AN29" s="11"/>
      <c r="AP29" s="6"/>
    </row>
    <row r="30" spans="2:42" ht="12.75">
      <c r="B30" s="13" t="s">
        <v>617</v>
      </c>
      <c r="C30" s="17">
        <f>SUM(C11:C29)</f>
        <v>620</v>
      </c>
      <c r="D30" s="17">
        <f>SUM(D11:D29)</f>
        <v>95</v>
      </c>
      <c r="E30" s="17">
        <f>SUM(E11:E29)</f>
        <v>276021</v>
      </c>
      <c r="F30" s="17">
        <f>SUM(F11:F29)</f>
        <v>124489</v>
      </c>
      <c r="G30" s="31">
        <f t="shared" si="0"/>
        <v>45.10127852590926</v>
      </c>
      <c r="K30" s="20" t="s">
        <v>662</v>
      </c>
      <c r="L30" s="32">
        <v>1385</v>
      </c>
      <c r="M30" s="32">
        <v>1387</v>
      </c>
      <c r="N30" s="32">
        <v>1</v>
      </c>
      <c r="O30" s="32">
        <v>37</v>
      </c>
      <c r="P30" s="33">
        <v>13</v>
      </c>
      <c r="Q30" s="11"/>
      <c r="R30" s="11"/>
      <c r="S30" s="35" t="s">
        <v>184</v>
      </c>
      <c r="T30" s="44">
        <f t="shared" si="2"/>
        <v>126</v>
      </c>
      <c r="U30" s="44">
        <v>33</v>
      </c>
      <c r="V30" s="44">
        <v>7</v>
      </c>
      <c r="W30" s="44">
        <v>4</v>
      </c>
      <c r="X30" s="44"/>
      <c r="Y30" s="44">
        <v>1</v>
      </c>
      <c r="Z30" s="44"/>
      <c r="AA30" s="44">
        <v>17</v>
      </c>
      <c r="AB30" s="44"/>
      <c r="AC30" s="44">
        <v>11</v>
      </c>
      <c r="AD30" s="44">
        <v>2</v>
      </c>
      <c r="AE30" s="44">
        <v>5</v>
      </c>
      <c r="AF30" s="44">
        <v>9</v>
      </c>
      <c r="AG30" s="44">
        <v>23</v>
      </c>
      <c r="AH30" s="44"/>
      <c r="AI30" s="44"/>
      <c r="AJ30" s="44">
        <v>14</v>
      </c>
      <c r="AK30" s="44"/>
      <c r="AL30" s="44"/>
      <c r="AM30" s="44"/>
      <c r="AN30" s="11"/>
      <c r="AP30" s="6"/>
    </row>
    <row r="31" spans="11:42" ht="12.75">
      <c r="K31" s="20" t="s">
        <v>831</v>
      </c>
      <c r="L31" s="32">
        <v>1580</v>
      </c>
      <c r="M31" s="32">
        <v>1583</v>
      </c>
      <c r="N31" s="32">
        <v>2</v>
      </c>
      <c r="O31" s="32">
        <v>41</v>
      </c>
      <c r="P31" s="33">
        <v>16</v>
      </c>
      <c r="Q31" s="11"/>
      <c r="R31" s="11"/>
      <c r="S31" s="35" t="s">
        <v>59</v>
      </c>
      <c r="T31" s="44">
        <f t="shared" si="2"/>
        <v>167</v>
      </c>
      <c r="U31" s="44">
        <v>51</v>
      </c>
      <c r="V31" s="44">
        <v>7</v>
      </c>
      <c r="W31" s="44">
        <v>8</v>
      </c>
      <c r="X31" s="44"/>
      <c r="Y31" s="44">
        <v>1</v>
      </c>
      <c r="Z31" s="44">
        <v>1</v>
      </c>
      <c r="AA31" s="44">
        <v>17</v>
      </c>
      <c r="AB31" s="44"/>
      <c r="AC31" s="44">
        <v>20</v>
      </c>
      <c r="AD31" s="44">
        <v>2</v>
      </c>
      <c r="AE31" s="44">
        <v>5</v>
      </c>
      <c r="AF31" s="44">
        <v>16</v>
      </c>
      <c r="AG31" s="44">
        <v>25</v>
      </c>
      <c r="AH31" s="44"/>
      <c r="AI31" s="44"/>
      <c r="AJ31" s="44">
        <v>14</v>
      </c>
      <c r="AK31" s="44"/>
      <c r="AL31" s="44"/>
      <c r="AM31" s="44"/>
      <c r="AN31" s="11"/>
      <c r="AP31" s="6"/>
    </row>
    <row r="32" spans="11:42" ht="12.75">
      <c r="K32" s="20" t="s">
        <v>413</v>
      </c>
      <c r="L32" s="32">
        <v>1774</v>
      </c>
      <c r="M32" s="32">
        <v>1779</v>
      </c>
      <c r="N32" s="32">
        <v>2</v>
      </c>
      <c r="O32" s="32">
        <v>41</v>
      </c>
      <c r="P32" s="33">
        <v>16</v>
      </c>
      <c r="Q32" s="11"/>
      <c r="R32" s="11"/>
      <c r="S32" s="35" t="s">
        <v>452</v>
      </c>
      <c r="T32" s="44">
        <f t="shared" si="2"/>
        <v>236</v>
      </c>
      <c r="U32" s="44">
        <v>60</v>
      </c>
      <c r="V32" s="44">
        <v>7</v>
      </c>
      <c r="W32" s="44">
        <v>10</v>
      </c>
      <c r="X32" s="44"/>
      <c r="Y32" s="44">
        <v>1</v>
      </c>
      <c r="Z32" s="44">
        <v>2</v>
      </c>
      <c r="AA32" s="44">
        <v>23</v>
      </c>
      <c r="AB32" s="44">
        <v>0</v>
      </c>
      <c r="AC32" s="44">
        <v>29</v>
      </c>
      <c r="AD32" s="44">
        <v>3</v>
      </c>
      <c r="AE32" s="44">
        <v>8</v>
      </c>
      <c r="AF32" s="44">
        <v>22</v>
      </c>
      <c r="AG32" s="44">
        <v>29</v>
      </c>
      <c r="AH32" s="44"/>
      <c r="AI32" s="44"/>
      <c r="AJ32" s="44">
        <v>42</v>
      </c>
      <c r="AK32" s="44"/>
      <c r="AL32" s="44"/>
      <c r="AM32" s="44"/>
      <c r="AN32" s="11"/>
      <c r="AP32" s="6"/>
    </row>
    <row r="33" spans="2:42" ht="12.75">
      <c r="B33" s="1" t="s">
        <v>772</v>
      </c>
      <c r="K33" s="20" t="s">
        <v>193</v>
      </c>
      <c r="L33" s="32">
        <v>1934</v>
      </c>
      <c r="M33" s="32">
        <v>1939</v>
      </c>
      <c r="N33" s="32">
        <v>2</v>
      </c>
      <c r="O33" s="32">
        <v>44</v>
      </c>
      <c r="P33" s="33">
        <v>16</v>
      </c>
      <c r="Q33" s="11"/>
      <c r="R33" s="11"/>
      <c r="S33" s="35" t="s">
        <v>151</v>
      </c>
      <c r="T33" s="44">
        <f t="shared" si="2"/>
        <v>264</v>
      </c>
      <c r="U33" s="44">
        <v>72</v>
      </c>
      <c r="V33" s="44">
        <v>9</v>
      </c>
      <c r="W33" s="44">
        <v>10</v>
      </c>
      <c r="X33" s="44">
        <v>3</v>
      </c>
      <c r="Y33" s="44">
        <v>3</v>
      </c>
      <c r="Z33" s="44">
        <v>2</v>
      </c>
      <c r="AA33" s="44">
        <v>23</v>
      </c>
      <c r="AB33" s="44"/>
      <c r="AC33" s="44">
        <v>33</v>
      </c>
      <c r="AD33" s="44">
        <v>4</v>
      </c>
      <c r="AE33" s="44">
        <v>8</v>
      </c>
      <c r="AF33" s="44">
        <v>24</v>
      </c>
      <c r="AG33" s="44">
        <v>31</v>
      </c>
      <c r="AH33" s="44"/>
      <c r="AI33" s="44"/>
      <c r="AJ33" s="44">
        <v>42</v>
      </c>
      <c r="AK33" s="44"/>
      <c r="AL33" s="44"/>
      <c r="AM33" s="44"/>
      <c r="AN33" s="11"/>
      <c r="AP33" s="6"/>
    </row>
    <row r="34" spans="5:42" ht="12.75">
      <c r="E34" s="1114" t="s">
        <v>773</v>
      </c>
      <c r="F34" s="1116"/>
      <c r="G34" s="1116"/>
      <c r="H34" s="1116"/>
      <c r="K34" s="20" t="s">
        <v>869</v>
      </c>
      <c r="L34" s="32">
        <v>2111</v>
      </c>
      <c r="M34" s="32">
        <v>2113</v>
      </c>
      <c r="N34" s="32">
        <v>2</v>
      </c>
      <c r="O34" s="32">
        <v>49</v>
      </c>
      <c r="P34" s="33">
        <v>18</v>
      </c>
      <c r="Q34" s="11"/>
      <c r="R34" s="11"/>
      <c r="S34" s="35" t="s">
        <v>662</v>
      </c>
      <c r="T34" s="44">
        <f t="shared" si="2"/>
        <v>305</v>
      </c>
      <c r="U34" s="44">
        <v>79</v>
      </c>
      <c r="V34" s="44">
        <v>9</v>
      </c>
      <c r="W34" s="44">
        <v>10</v>
      </c>
      <c r="X34" s="44">
        <v>3</v>
      </c>
      <c r="Y34" s="44">
        <v>3</v>
      </c>
      <c r="Z34" s="44">
        <v>2</v>
      </c>
      <c r="AA34" s="44">
        <v>52</v>
      </c>
      <c r="AB34" s="44"/>
      <c r="AC34" s="44">
        <v>34</v>
      </c>
      <c r="AD34" s="44">
        <v>5</v>
      </c>
      <c r="AE34" s="44">
        <v>10</v>
      </c>
      <c r="AF34" s="44">
        <v>24</v>
      </c>
      <c r="AG34" s="44">
        <v>32</v>
      </c>
      <c r="AH34" s="44"/>
      <c r="AI34" s="44"/>
      <c r="AJ34" s="44">
        <v>42</v>
      </c>
      <c r="AK34" s="44"/>
      <c r="AL34" s="44"/>
      <c r="AM34" s="44"/>
      <c r="AN34" s="11"/>
      <c r="AP34" s="6"/>
    </row>
    <row r="35" spans="11:42" ht="12.75">
      <c r="K35" s="21" t="s">
        <v>854</v>
      </c>
      <c r="L35" s="26">
        <v>2282</v>
      </c>
      <c r="M35" s="26">
        <v>2262</v>
      </c>
      <c r="N35" s="26">
        <v>4</v>
      </c>
      <c r="O35" s="26">
        <v>53</v>
      </c>
      <c r="P35" s="39">
        <v>21</v>
      </c>
      <c r="S35" s="35" t="s">
        <v>831</v>
      </c>
      <c r="T35" s="44">
        <f t="shared" si="2"/>
        <v>425</v>
      </c>
      <c r="U35" s="44">
        <v>82</v>
      </c>
      <c r="V35" s="44">
        <v>9</v>
      </c>
      <c r="W35" s="44">
        <v>11</v>
      </c>
      <c r="X35" s="44">
        <v>3</v>
      </c>
      <c r="Y35" s="44">
        <v>5</v>
      </c>
      <c r="Z35" s="44">
        <v>2</v>
      </c>
      <c r="AA35" s="44">
        <v>158</v>
      </c>
      <c r="AB35" s="44"/>
      <c r="AC35" s="44">
        <v>37</v>
      </c>
      <c r="AD35" s="44">
        <v>5</v>
      </c>
      <c r="AE35" s="44">
        <v>13</v>
      </c>
      <c r="AF35" s="44">
        <v>25</v>
      </c>
      <c r="AG35" s="44">
        <v>32</v>
      </c>
      <c r="AH35" s="44"/>
      <c r="AI35" s="44"/>
      <c r="AJ35" s="44">
        <v>43</v>
      </c>
      <c r="AK35" s="44"/>
      <c r="AL35" s="44"/>
      <c r="AM35" s="44"/>
      <c r="AN35" s="11"/>
      <c r="AP35" s="6"/>
    </row>
    <row r="36" spans="3:42" ht="12.75">
      <c r="C36" s="1" t="s">
        <v>17</v>
      </c>
      <c r="S36" s="35" t="s">
        <v>413</v>
      </c>
      <c r="T36" s="44">
        <f t="shared" si="2"/>
        <v>452</v>
      </c>
      <c r="U36" s="44">
        <v>98</v>
      </c>
      <c r="V36" s="44">
        <v>9</v>
      </c>
      <c r="W36" s="44">
        <v>12</v>
      </c>
      <c r="X36" s="44">
        <v>3</v>
      </c>
      <c r="Y36" s="44">
        <v>5</v>
      </c>
      <c r="Z36" s="44">
        <v>2</v>
      </c>
      <c r="AA36" s="44">
        <v>163</v>
      </c>
      <c r="AB36" s="44"/>
      <c r="AC36" s="44">
        <v>42</v>
      </c>
      <c r="AD36" s="44">
        <v>5</v>
      </c>
      <c r="AE36" s="44">
        <v>13</v>
      </c>
      <c r="AF36" s="44">
        <v>25</v>
      </c>
      <c r="AG36" s="44">
        <v>32</v>
      </c>
      <c r="AH36" s="44"/>
      <c r="AI36" s="44"/>
      <c r="AJ36" s="44">
        <v>43</v>
      </c>
      <c r="AK36" s="44"/>
      <c r="AL36" s="44"/>
      <c r="AM36" s="44"/>
      <c r="AN36" s="11"/>
      <c r="AP36" s="6"/>
    </row>
    <row r="37" spans="3:42" ht="12.75">
      <c r="C37" s="1" t="s">
        <v>614</v>
      </c>
      <c r="S37" s="35" t="s">
        <v>193</v>
      </c>
      <c r="T37" s="44">
        <f>SUM(U37:AO37)</f>
        <v>522</v>
      </c>
      <c r="U37" s="44">
        <v>116</v>
      </c>
      <c r="V37" s="44">
        <v>9</v>
      </c>
      <c r="W37" s="44">
        <v>12</v>
      </c>
      <c r="X37" s="44">
        <v>3</v>
      </c>
      <c r="Y37" s="44">
        <v>5</v>
      </c>
      <c r="Z37" s="44">
        <v>3</v>
      </c>
      <c r="AA37" s="44">
        <v>166</v>
      </c>
      <c r="AB37" s="44">
        <v>0</v>
      </c>
      <c r="AC37" s="44">
        <v>54</v>
      </c>
      <c r="AD37" s="44">
        <v>7</v>
      </c>
      <c r="AE37" s="44">
        <v>14</v>
      </c>
      <c r="AF37" s="44">
        <v>31</v>
      </c>
      <c r="AG37" s="44">
        <v>39</v>
      </c>
      <c r="AH37" s="44"/>
      <c r="AI37" s="44"/>
      <c r="AJ37" s="44">
        <v>61</v>
      </c>
      <c r="AK37" s="44"/>
      <c r="AL37" s="44">
        <v>2</v>
      </c>
      <c r="AM37" s="44"/>
      <c r="AN37" s="11"/>
      <c r="AP37" s="6"/>
    </row>
    <row r="38" spans="19:41" ht="12.75">
      <c r="S38" s="37" t="s">
        <v>869</v>
      </c>
      <c r="T38" s="45">
        <f>SUM(U38:AO38)</f>
        <v>666</v>
      </c>
      <c r="U38" s="45">
        <v>139</v>
      </c>
      <c r="V38" s="45">
        <v>9</v>
      </c>
      <c r="W38" s="45">
        <v>12</v>
      </c>
      <c r="X38" s="45">
        <v>3</v>
      </c>
      <c r="Y38" s="45">
        <v>6</v>
      </c>
      <c r="Z38" s="45">
        <v>3</v>
      </c>
      <c r="AA38" s="45">
        <v>182</v>
      </c>
      <c r="AB38" s="45"/>
      <c r="AC38" s="45">
        <v>54</v>
      </c>
      <c r="AD38" s="45">
        <v>8</v>
      </c>
      <c r="AE38" s="45">
        <v>17</v>
      </c>
      <c r="AF38" s="45">
        <v>40</v>
      </c>
      <c r="AG38" s="45">
        <v>45</v>
      </c>
      <c r="AH38" s="45"/>
      <c r="AI38" s="45"/>
      <c r="AJ38" s="45">
        <v>65</v>
      </c>
      <c r="AK38" s="45"/>
      <c r="AL38" s="45">
        <v>2</v>
      </c>
      <c r="AM38" s="45">
        <v>1</v>
      </c>
      <c r="AN38" s="45">
        <v>5</v>
      </c>
      <c r="AO38" s="46">
        <v>75</v>
      </c>
    </row>
    <row r="39" spans="1:29" ht="12.75">
      <c r="A39" s="1115">
        <v>40</v>
      </c>
      <c r="B39" s="1115"/>
      <c r="C39" s="1115"/>
      <c r="D39" s="1115"/>
      <c r="E39" s="1115"/>
      <c r="F39" s="1115"/>
      <c r="G39" s="1115"/>
      <c r="H39" s="1115"/>
      <c r="I39" s="1115"/>
      <c r="K39" s="1115">
        <v>42</v>
      </c>
      <c r="L39" s="1115"/>
      <c r="M39" s="1115"/>
      <c r="N39" s="1115"/>
      <c r="O39" s="1115"/>
      <c r="P39" s="1115"/>
      <c r="AC39" s="1">
        <v>45</v>
      </c>
    </row>
    <row r="40" ht="12.75">
      <c r="AC40" s="1" t="s">
        <v>615</v>
      </c>
    </row>
    <row r="41" spans="37:41" ht="12.75">
      <c r="AK41" s="1" t="s">
        <v>615</v>
      </c>
      <c r="AM41" s="1" t="s">
        <v>615</v>
      </c>
      <c r="AO41" s="1" t="s">
        <v>615</v>
      </c>
    </row>
    <row r="78" ht="12.75">
      <c r="E78" s="19">
        <v>39</v>
      </c>
    </row>
  </sheetData>
  <sheetProtection/>
  <mergeCells count="5">
    <mergeCell ref="D2:E2"/>
    <mergeCell ref="D3:E3"/>
    <mergeCell ref="K39:P39"/>
    <mergeCell ref="E34:H34"/>
    <mergeCell ref="A39:I39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240" verticalDpi="240" orientation="landscape" paperSize="9" r:id="rId1"/>
  <headerFooter alignWithMargins="0">
    <oddHeader>&amp;LXII õýñýã: Ýð¿¿ë ìýíä&amp;RSection XII: Health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3"/>
  <sheetViews>
    <sheetView zoomScalePageLayoutView="0" workbookViewId="0" topLeftCell="A1">
      <selection activeCell="A1" sqref="A1:N61"/>
    </sheetView>
  </sheetViews>
  <sheetFormatPr defaultColWidth="9.00390625" defaultRowHeight="12.75"/>
  <cols>
    <col min="1" max="1" width="1.37890625" style="68" customWidth="1"/>
    <col min="2" max="2" width="4.875" style="68" customWidth="1"/>
    <col min="3" max="3" width="7.25390625" style="68" customWidth="1"/>
    <col min="4" max="4" width="8.75390625" style="68" customWidth="1"/>
    <col min="5" max="5" width="7.875" style="68" customWidth="1"/>
    <col min="6" max="6" width="11.75390625" style="68" customWidth="1"/>
    <col min="7" max="7" width="14.75390625" style="68" customWidth="1"/>
    <col min="8" max="8" width="10.375" style="68" customWidth="1"/>
    <col min="9" max="9" width="9.125" style="68" customWidth="1"/>
    <col min="10" max="10" width="5.00390625" style="68" customWidth="1"/>
    <col min="11" max="11" width="27.25390625" style="68" customWidth="1"/>
    <col min="12" max="12" width="9.00390625" style="68" customWidth="1"/>
    <col min="13" max="13" width="8.375" style="68" customWidth="1"/>
    <col min="14" max="14" width="16.00390625" style="68" customWidth="1"/>
    <col min="15" max="15" width="9.125" style="68" customWidth="1"/>
    <col min="16" max="16" width="44.75390625" style="68" customWidth="1"/>
    <col min="17" max="17" width="34.75390625" style="68" customWidth="1"/>
    <col min="18" max="20" width="9.125" style="68" customWidth="1"/>
    <col min="21" max="21" width="4.00390625" style="68" customWidth="1"/>
    <col min="22" max="22" width="13.00390625" style="68" customWidth="1"/>
    <col min="23" max="24" width="11.875" style="68" customWidth="1"/>
    <col min="25" max="25" width="14.375" style="80" customWidth="1"/>
    <col min="26" max="30" width="9.125" style="68" customWidth="1"/>
    <col min="31" max="31" width="25.375" style="68" customWidth="1"/>
    <col min="32" max="16384" width="9.125" style="68" customWidth="1"/>
  </cols>
  <sheetData>
    <row r="1" spans="2:36" ht="12">
      <c r="B1" s="68" t="s">
        <v>615</v>
      </c>
      <c r="C1" s="90"/>
      <c r="D1" s="90"/>
      <c r="E1" s="233"/>
      <c r="F1" s="90"/>
      <c r="G1" s="114"/>
      <c r="H1" s="172" t="s">
        <v>605</v>
      </c>
      <c r="I1" s="90"/>
      <c r="J1" s="90"/>
      <c r="K1" s="90"/>
      <c r="L1" s="90"/>
      <c r="M1" s="90"/>
      <c r="N1" s="90"/>
      <c r="O1" s="234"/>
      <c r="P1" s="90"/>
      <c r="Q1" s="172" t="s">
        <v>647</v>
      </c>
      <c r="R1" s="90"/>
      <c r="S1" s="90"/>
      <c r="T1" s="90"/>
      <c r="U1" s="90"/>
      <c r="V1" s="90"/>
      <c r="W1" s="93"/>
      <c r="X1" s="93"/>
      <c r="Y1" s="11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76"/>
    </row>
    <row r="2" spans="2:36" ht="10.5" customHeight="1">
      <c r="B2" s="90"/>
      <c r="C2" s="90"/>
      <c r="D2" s="90"/>
      <c r="E2" s="235"/>
      <c r="F2" s="90"/>
      <c r="G2" s="114"/>
      <c r="H2" s="177" t="s">
        <v>606</v>
      </c>
      <c r="I2" s="90"/>
      <c r="J2" s="90"/>
      <c r="K2" s="90"/>
      <c r="L2" s="90"/>
      <c r="M2" s="90"/>
      <c r="N2" s="90"/>
      <c r="O2" s="90"/>
      <c r="P2" s="90"/>
      <c r="Q2" s="236" t="s">
        <v>19</v>
      </c>
      <c r="R2" s="90"/>
      <c r="S2" s="114"/>
      <c r="T2" s="90"/>
      <c r="U2" s="90"/>
      <c r="V2" s="90"/>
      <c r="W2" s="93"/>
      <c r="X2" s="93"/>
      <c r="Y2" s="11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76"/>
    </row>
    <row r="3" spans="2:36" ht="4.5" customHeight="1">
      <c r="B3" s="90"/>
      <c r="C3" s="90"/>
      <c r="D3" s="90"/>
      <c r="E3" s="90"/>
      <c r="F3" s="90"/>
      <c r="G3" s="90"/>
      <c r="H3" s="237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327"/>
      <c r="X3" s="93"/>
      <c r="Y3" s="316"/>
      <c r="Z3" s="328"/>
      <c r="AA3" s="189"/>
      <c r="AB3" s="189"/>
      <c r="AC3" s="93"/>
      <c r="AD3" s="93"/>
      <c r="AE3" s="329"/>
      <c r="AF3" s="328"/>
      <c r="AG3" s="189"/>
      <c r="AH3" s="93"/>
      <c r="AI3" s="93"/>
      <c r="AJ3" s="76"/>
    </row>
    <row r="4" spans="2:36" ht="9.75" customHeight="1">
      <c r="B4" s="90"/>
      <c r="C4" s="172" t="s">
        <v>223</v>
      </c>
      <c r="D4" s="239"/>
      <c r="E4" s="237"/>
      <c r="F4" s="237"/>
      <c r="G4" s="222" t="s">
        <v>835</v>
      </c>
      <c r="H4" s="115"/>
      <c r="I4" s="90"/>
      <c r="J4" s="90"/>
      <c r="K4" s="90"/>
      <c r="L4" s="95"/>
      <c r="M4" s="95"/>
      <c r="N4" s="90"/>
      <c r="O4" s="90"/>
      <c r="P4" s="239" t="s">
        <v>645</v>
      </c>
      <c r="Q4" s="237"/>
      <c r="R4" s="237"/>
      <c r="S4" s="237"/>
      <c r="T4" s="90"/>
      <c r="U4" s="90"/>
      <c r="V4" s="90"/>
      <c r="W4" s="93"/>
      <c r="X4" s="93"/>
      <c r="Y4" s="11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76"/>
    </row>
    <row r="5" spans="2:36" ht="9.75" customHeight="1">
      <c r="B5" s="90"/>
      <c r="C5" s="98"/>
      <c r="D5" s="240"/>
      <c r="E5" s="225"/>
      <c r="F5" s="241"/>
      <c r="G5" s="224"/>
      <c r="H5" s="99"/>
      <c r="I5" s="99"/>
      <c r="J5" s="99"/>
      <c r="K5" s="242" t="s">
        <v>324</v>
      </c>
      <c r="L5" s="1124" t="s">
        <v>849</v>
      </c>
      <c r="M5" s="1125"/>
      <c r="N5" s="90"/>
      <c r="O5" s="90"/>
      <c r="P5" s="243" t="s">
        <v>646</v>
      </c>
      <c r="Q5" s="244"/>
      <c r="R5" s="244"/>
      <c r="S5" s="244"/>
      <c r="T5" s="95"/>
      <c r="U5" s="93"/>
      <c r="V5" s="93"/>
      <c r="W5" s="1128"/>
      <c r="X5" s="1128"/>
      <c r="Y5" s="1130"/>
      <c r="Z5" s="1130"/>
      <c r="AA5" s="1130"/>
      <c r="AB5" s="1130"/>
      <c r="AC5" s="93"/>
      <c r="AD5" s="93"/>
      <c r="AE5" s="93"/>
      <c r="AF5" s="1130"/>
      <c r="AG5" s="1130"/>
      <c r="AH5" s="113"/>
      <c r="AI5" s="93"/>
      <c r="AJ5" s="76"/>
    </row>
    <row r="6" spans="2:36" ht="9" customHeight="1">
      <c r="B6" s="90"/>
      <c r="C6" s="101"/>
      <c r="D6" s="95"/>
      <c r="E6" s="95"/>
      <c r="F6" s="102"/>
      <c r="G6" s="101"/>
      <c r="H6" s="95"/>
      <c r="I6" s="95"/>
      <c r="J6" s="95"/>
      <c r="K6" s="105" t="s">
        <v>128</v>
      </c>
      <c r="L6" s="1126" t="s">
        <v>906</v>
      </c>
      <c r="M6" s="1127"/>
      <c r="N6" s="90"/>
      <c r="O6" s="90"/>
      <c r="P6" s="98"/>
      <c r="Q6" s="94"/>
      <c r="R6" s="98" t="s">
        <v>126</v>
      </c>
      <c r="S6" s="98" t="s">
        <v>127</v>
      </c>
      <c r="T6" s="90"/>
      <c r="U6" s="93"/>
      <c r="V6" s="93"/>
      <c r="W6" s="1128"/>
      <c r="X6" s="1128"/>
      <c r="Y6" s="1130"/>
      <c r="Z6" s="1130"/>
      <c r="AA6" s="1130"/>
      <c r="AB6" s="1130"/>
      <c r="AC6" s="93"/>
      <c r="AD6" s="93"/>
      <c r="AE6" s="93"/>
      <c r="AF6" s="1130"/>
      <c r="AG6" s="1130"/>
      <c r="AH6" s="323"/>
      <c r="AI6" s="93"/>
      <c r="AJ6" s="76"/>
    </row>
    <row r="7" spans="2:36" ht="9" customHeight="1">
      <c r="B7" s="90"/>
      <c r="C7" s="93" t="s">
        <v>644</v>
      </c>
      <c r="D7" s="93"/>
      <c r="E7" s="93"/>
      <c r="F7" s="103"/>
      <c r="G7" s="92" t="s">
        <v>101</v>
      </c>
      <c r="H7" s="93"/>
      <c r="I7" s="90"/>
      <c r="J7" s="90"/>
      <c r="K7" s="106">
        <v>2241</v>
      </c>
      <c r="L7" s="361">
        <v>1080</v>
      </c>
      <c r="M7" s="361"/>
      <c r="N7" s="90"/>
      <c r="O7" s="90"/>
      <c r="P7" s="101"/>
      <c r="Q7" s="97"/>
      <c r="R7" s="229" t="s">
        <v>128</v>
      </c>
      <c r="S7" s="229" t="s">
        <v>718</v>
      </c>
      <c r="T7" s="90"/>
      <c r="U7" s="93"/>
      <c r="V7" s="93"/>
      <c r="W7" s="1128"/>
      <c r="X7" s="1128"/>
      <c r="Y7" s="1130"/>
      <c r="Z7" s="93"/>
      <c r="AA7" s="93"/>
      <c r="AB7" s="1130"/>
      <c r="AC7" s="103"/>
      <c r="AD7" s="93"/>
      <c r="AE7" s="93"/>
      <c r="AF7" s="93"/>
      <c r="AG7" s="93"/>
      <c r="AH7" s="113"/>
      <c r="AI7" s="93"/>
      <c r="AJ7" s="76"/>
    </row>
    <row r="8" spans="2:36" ht="9">
      <c r="B8" s="90"/>
      <c r="C8" s="90" t="s">
        <v>102</v>
      </c>
      <c r="D8" s="113"/>
      <c r="E8" s="113"/>
      <c r="F8" s="113"/>
      <c r="G8" s="92" t="s">
        <v>103</v>
      </c>
      <c r="H8" s="93"/>
      <c r="I8" s="90"/>
      <c r="J8" s="90"/>
      <c r="K8" s="106">
        <f>K9+K10+K11+K12+K13+K14+K15+K16</f>
        <v>93</v>
      </c>
      <c r="L8" s="223">
        <f>L9+L10+L11+L12+L13+L14+L15+L16</f>
        <v>44</v>
      </c>
      <c r="M8" s="223"/>
      <c r="N8" s="90"/>
      <c r="O8" s="90"/>
      <c r="P8" s="90" t="s">
        <v>420</v>
      </c>
      <c r="Q8" s="92" t="s">
        <v>101</v>
      </c>
      <c r="R8" s="106">
        <v>1546</v>
      </c>
      <c r="S8" s="1129">
        <v>789</v>
      </c>
      <c r="T8" s="1129"/>
      <c r="U8" s="93"/>
      <c r="V8" s="93"/>
      <c r="W8" s="1128"/>
      <c r="X8" s="1128"/>
      <c r="Y8" s="1130"/>
      <c r="Z8" s="103"/>
      <c r="AA8" s="103"/>
      <c r="AB8" s="1130"/>
      <c r="AC8" s="103"/>
      <c r="AD8" s="93"/>
      <c r="AE8" s="103"/>
      <c r="AF8" s="93"/>
      <c r="AG8" s="93"/>
      <c r="AH8" s="113"/>
      <c r="AI8" s="93"/>
      <c r="AJ8" s="76"/>
    </row>
    <row r="9" spans="2:36" ht="7.5" customHeight="1">
      <c r="B9" s="90"/>
      <c r="C9" s="90" t="s">
        <v>666</v>
      </c>
      <c r="D9" s="106"/>
      <c r="E9" s="106"/>
      <c r="F9" s="106"/>
      <c r="G9" s="92" t="s">
        <v>105</v>
      </c>
      <c r="H9" s="90"/>
      <c r="I9" s="90"/>
      <c r="J9" s="90"/>
      <c r="K9" s="106">
        <v>7</v>
      </c>
      <c r="L9" s="223">
        <v>3</v>
      </c>
      <c r="M9" s="223"/>
      <c r="N9" s="90"/>
      <c r="O9" s="90"/>
      <c r="P9" s="90" t="s">
        <v>102</v>
      </c>
      <c r="Q9" s="92" t="s">
        <v>103</v>
      </c>
      <c r="R9" s="106">
        <f>SUM(R10+R11+R12+R13+R14+R15+R16+R17)</f>
        <v>70</v>
      </c>
      <c r="S9" s="1066">
        <f>SUM(S10+S11+S12+S13+S14+S15+S16+S17)</f>
        <v>39</v>
      </c>
      <c r="T9" s="1066"/>
      <c r="U9" s="90"/>
      <c r="V9" s="90"/>
      <c r="W9" s="93"/>
      <c r="X9" s="124"/>
      <c r="Y9" s="113"/>
      <c r="Z9" s="93"/>
      <c r="AA9" s="93"/>
      <c r="AB9" s="129"/>
      <c r="AC9" s="113"/>
      <c r="AD9" s="93"/>
      <c r="AE9" s="93"/>
      <c r="AF9" s="93"/>
      <c r="AG9" s="93"/>
      <c r="AH9" s="113"/>
      <c r="AI9" s="93"/>
      <c r="AJ9" s="76"/>
    </row>
    <row r="10" spans="2:36" ht="9">
      <c r="B10" s="90"/>
      <c r="C10" s="90" t="s">
        <v>111</v>
      </c>
      <c r="D10" s="106"/>
      <c r="E10" s="106"/>
      <c r="F10" s="106"/>
      <c r="G10" s="92" t="s">
        <v>96</v>
      </c>
      <c r="H10" s="90"/>
      <c r="I10" s="90"/>
      <c r="J10" s="90"/>
      <c r="K10" s="106">
        <v>3</v>
      </c>
      <c r="L10" s="223">
        <v>3</v>
      </c>
      <c r="M10" s="223"/>
      <c r="N10" s="90"/>
      <c r="O10" s="90"/>
      <c r="P10" s="90" t="s">
        <v>104</v>
      </c>
      <c r="Q10" s="92" t="s">
        <v>105</v>
      </c>
      <c r="R10" s="106">
        <v>5</v>
      </c>
      <c r="S10" s="1066">
        <v>2</v>
      </c>
      <c r="T10" s="1066"/>
      <c r="U10" s="90"/>
      <c r="V10" s="90"/>
      <c r="W10" s="93"/>
      <c r="X10" s="124"/>
      <c r="Y10" s="113"/>
      <c r="Z10" s="93"/>
      <c r="AA10" s="93"/>
      <c r="AB10" s="129"/>
      <c r="AC10" s="113"/>
      <c r="AD10" s="93"/>
      <c r="AE10" s="103"/>
      <c r="AF10" s="93"/>
      <c r="AG10" s="93"/>
      <c r="AH10" s="113"/>
      <c r="AI10" s="93"/>
      <c r="AJ10" s="76"/>
    </row>
    <row r="11" spans="2:36" ht="8.25" customHeight="1">
      <c r="B11" s="90"/>
      <c r="C11" s="90" t="s">
        <v>112</v>
      </c>
      <c r="D11" s="106"/>
      <c r="E11" s="106"/>
      <c r="F11" s="106"/>
      <c r="G11" s="92" t="s">
        <v>314</v>
      </c>
      <c r="H11" s="90"/>
      <c r="I11" s="90"/>
      <c r="J11" s="90"/>
      <c r="K11" s="106">
        <v>1</v>
      </c>
      <c r="L11" s="223"/>
      <c r="M11" s="223"/>
      <c r="N11" s="90"/>
      <c r="O11" s="90"/>
      <c r="P11" s="90" t="s">
        <v>111</v>
      </c>
      <c r="Q11" s="92" t="s">
        <v>96</v>
      </c>
      <c r="R11" s="106"/>
      <c r="S11" s="1066"/>
      <c r="T11" s="1066"/>
      <c r="U11" s="90"/>
      <c r="V11" s="90"/>
      <c r="W11" s="93"/>
      <c r="X11" s="124"/>
      <c r="Y11" s="113"/>
      <c r="Z11" s="93"/>
      <c r="AA11" s="93"/>
      <c r="AB11" s="129"/>
      <c r="AC11" s="113"/>
      <c r="AD11" s="93"/>
      <c r="AE11" s="93"/>
      <c r="AF11" s="93"/>
      <c r="AG11" s="93"/>
      <c r="AH11" s="113"/>
      <c r="AI11" s="93"/>
      <c r="AJ11" s="76"/>
    </row>
    <row r="12" spans="2:36" ht="8.25" customHeight="1">
      <c r="B12" s="90"/>
      <c r="C12" s="90" t="s">
        <v>596</v>
      </c>
      <c r="D12" s="106"/>
      <c r="E12" s="106"/>
      <c r="F12" s="106"/>
      <c r="G12" s="92" t="s">
        <v>597</v>
      </c>
      <c r="H12" s="90"/>
      <c r="I12" s="90"/>
      <c r="J12" s="90"/>
      <c r="K12" s="106">
        <v>14</v>
      </c>
      <c r="L12" s="223">
        <v>5</v>
      </c>
      <c r="M12" s="223"/>
      <c r="N12" s="90"/>
      <c r="O12" s="90"/>
      <c r="P12" s="90" t="s">
        <v>112</v>
      </c>
      <c r="Q12" s="92" t="s">
        <v>314</v>
      </c>
      <c r="R12" s="106">
        <v>2</v>
      </c>
      <c r="S12" s="1066"/>
      <c r="T12" s="1066"/>
      <c r="U12" s="90"/>
      <c r="V12" s="90"/>
      <c r="W12" s="93"/>
      <c r="X12" s="124"/>
      <c r="Y12" s="113"/>
      <c r="Z12" s="93"/>
      <c r="AA12" s="93"/>
      <c r="AB12" s="129"/>
      <c r="AC12" s="113"/>
      <c r="AD12" s="93"/>
      <c r="AE12" s="103"/>
      <c r="AF12" s="93"/>
      <c r="AG12" s="93"/>
      <c r="AH12" s="113"/>
      <c r="AI12" s="93"/>
      <c r="AJ12" s="76"/>
    </row>
    <row r="13" spans="2:36" ht="8.25" customHeight="1">
      <c r="B13" s="90"/>
      <c r="C13" s="90" t="s">
        <v>572</v>
      </c>
      <c r="D13" s="106"/>
      <c r="E13" s="106"/>
      <c r="F13" s="106"/>
      <c r="G13" s="92" t="s">
        <v>663</v>
      </c>
      <c r="H13" s="90"/>
      <c r="I13" s="90"/>
      <c r="J13" s="90"/>
      <c r="K13" s="106">
        <v>1</v>
      </c>
      <c r="L13" s="223"/>
      <c r="M13" s="223"/>
      <c r="N13" s="90"/>
      <c r="O13" s="90"/>
      <c r="P13" s="90" t="s">
        <v>596</v>
      </c>
      <c r="Q13" s="92" t="s">
        <v>597</v>
      </c>
      <c r="R13" s="106">
        <v>17</v>
      </c>
      <c r="S13" s="1066">
        <v>11</v>
      </c>
      <c r="T13" s="1066"/>
      <c r="U13" s="90"/>
      <c r="V13" s="90"/>
      <c r="W13" s="93"/>
      <c r="X13" s="124"/>
      <c r="Y13" s="113"/>
      <c r="Z13" s="93"/>
      <c r="AA13" s="93"/>
      <c r="AB13" s="129"/>
      <c r="AC13" s="113"/>
      <c r="AD13" s="93"/>
      <c r="AE13" s="93"/>
      <c r="AF13" s="93"/>
      <c r="AG13" s="93"/>
      <c r="AH13" s="113"/>
      <c r="AI13" s="93"/>
      <c r="AJ13" s="76"/>
    </row>
    <row r="14" spans="2:36" ht="9" customHeight="1">
      <c r="B14" s="90"/>
      <c r="C14" s="90" t="s">
        <v>227</v>
      </c>
      <c r="D14" s="90"/>
      <c r="E14" s="92"/>
      <c r="F14" s="106"/>
      <c r="G14" s="92" t="s">
        <v>608</v>
      </c>
      <c r="H14" s="90"/>
      <c r="I14" s="90"/>
      <c r="J14" s="90"/>
      <c r="K14" s="106">
        <v>10</v>
      </c>
      <c r="L14" s="223">
        <v>6</v>
      </c>
      <c r="M14" s="223"/>
      <c r="N14" s="90"/>
      <c r="O14" s="90"/>
      <c r="P14" s="90" t="s">
        <v>572</v>
      </c>
      <c r="Q14" s="92" t="s">
        <v>663</v>
      </c>
      <c r="R14" s="106"/>
      <c r="S14" s="106"/>
      <c r="T14" s="106"/>
      <c r="U14" s="90"/>
      <c r="V14" s="90"/>
      <c r="W14" s="93"/>
      <c r="X14" s="124"/>
      <c r="Y14" s="113"/>
      <c r="Z14" s="93"/>
      <c r="AA14" s="93"/>
      <c r="AB14" s="129"/>
      <c r="AC14" s="113"/>
      <c r="AD14" s="93"/>
      <c r="AE14" s="93"/>
      <c r="AF14" s="93"/>
      <c r="AG14" s="93"/>
      <c r="AH14" s="113"/>
      <c r="AI14" s="93"/>
      <c r="AJ14" s="76"/>
    </row>
    <row r="15" spans="2:36" ht="8.25" customHeight="1">
      <c r="B15" s="90"/>
      <c r="C15" s="90" t="s">
        <v>147</v>
      </c>
      <c r="D15" s="90"/>
      <c r="E15" s="92"/>
      <c r="F15" s="106"/>
      <c r="G15" s="92" t="s">
        <v>148</v>
      </c>
      <c r="H15" s="90"/>
      <c r="I15" s="90"/>
      <c r="J15" s="90"/>
      <c r="K15" s="106">
        <v>1</v>
      </c>
      <c r="L15" s="223"/>
      <c r="M15" s="223"/>
      <c r="N15" s="90"/>
      <c r="O15" s="90"/>
      <c r="P15" s="90" t="s">
        <v>227</v>
      </c>
      <c r="Q15" s="92" t="s">
        <v>608</v>
      </c>
      <c r="R15" s="106">
        <v>9</v>
      </c>
      <c r="S15" s="1066">
        <v>7</v>
      </c>
      <c r="T15" s="1066"/>
      <c r="U15" s="90"/>
      <c r="V15" s="90"/>
      <c r="W15" s="93"/>
      <c r="X15" s="124"/>
      <c r="Y15" s="113"/>
      <c r="Z15" s="93"/>
      <c r="AA15" s="93"/>
      <c r="AB15" s="129"/>
      <c r="AC15" s="113"/>
      <c r="AD15" s="93"/>
      <c r="AE15" s="93"/>
      <c r="AF15" s="93"/>
      <c r="AG15" s="93"/>
      <c r="AH15" s="113"/>
      <c r="AI15" s="93"/>
      <c r="AJ15" s="76"/>
    </row>
    <row r="16" spans="2:36" ht="7.5" customHeight="1">
      <c r="B16" s="90"/>
      <c r="C16" s="90" t="s">
        <v>149</v>
      </c>
      <c r="D16" s="90"/>
      <c r="E16" s="92"/>
      <c r="F16" s="106"/>
      <c r="G16" s="92" t="s">
        <v>419</v>
      </c>
      <c r="H16" s="90"/>
      <c r="I16" s="90"/>
      <c r="J16" s="90"/>
      <c r="K16" s="106">
        <v>56</v>
      </c>
      <c r="L16" s="223">
        <v>27</v>
      </c>
      <c r="M16" s="223"/>
      <c r="N16" s="90"/>
      <c r="O16" s="90"/>
      <c r="P16" s="90" t="s">
        <v>147</v>
      </c>
      <c r="Q16" s="92" t="s">
        <v>148</v>
      </c>
      <c r="R16" s="106">
        <v>5</v>
      </c>
      <c r="S16" s="1066">
        <v>3</v>
      </c>
      <c r="T16" s="1066"/>
      <c r="U16" s="90"/>
      <c r="V16" s="90"/>
      <c r="W16" s="93"/>
      <c r="X16" s="124"/>
      <c r="Y16" s="113"/>
      <c r="Z16" s="93"/>
      <c r="AA16" s="93"/>
      <c r="AB16" s="129"/>
      <c r="AC16" s="113"/>
      <c r="AD16" s="93"/>
      <c r="AE16" s="103"/>
      <c r="AF16" s="93"/>
      <c r="AG16" s="93"/>
      <c r="AH16" s="113"/>
      <c r="AI16" s="93"/>
      <c r="AJ16" s="76"/>
    </row>
    <row r="17" spans="2:36" ht="9">
      <c r="B17" s="90"/>
      <c r="C17" s="90" t="s">
        <v>53</v>
      </c>
      <c r="D17" s="90"/>
      <c r="E17" s="92"/>
      <c r="F17" s="106"/>
      <c r="G17" s="92" t="s">
        <v>342</v>
      </c>
      <c r="H17" s="90"/>
      <c r="I17" s="90"/>
      <c r="J17" s="90"/>
      <c r="K17" s="106">
        <f>K18+K19+K20+K21+K22</f>
        <v>115</v>
      </c>
      <c r="L17" s="223">
        <v>54</v>
      </c>
      <c r="M17" s="223"/>
      <c r="N17" s="90"/>
      <c r="O17" s="90"/>
      <c r="P17" s="90" t="s">
        <v>149</v>
      </c>
      <c r="Q17" s="92" t="s">
        <v>419</v>
      </c>
      <c r="R17" s="106">
        <v>32</v>
      </c>
      <c r="S17" s="1066">
        <v>16</v>
      </c>
      <c r="T17" s="1066"/>
      <c r="U17" s="90"/>
      <c r="V17" s="90"/>
      <c r="W17" s="93"/>
      <c r="X17" s="124"/>
      <c r="Y17" s="113"/>
      <c r="Z17" s="93"/>
      <c r="AA17" s="93"/>
      <c r="AB17" s="129"/>
      <c r="AC17" s="113"/>
      <c r="AD17" s="93"/>
      <c r="AE17" s="93"/>
      <c r="AF17" s="93"/>
      <c r="AG17" s="93"/>
      <c r="AH17" s="113"/>
      <c r="AI17" s="93"/>
      <c r="AJ17" s="76"/>
    </row>
    <row r="18" spans="2:36" ht="9" customHeight="1">
      <c r="B18" s="90"/>
      <c r="C18" s="90" t="s">
        <v>591</v>
      </c>
      <c r="D18" s="90"/>
      <c r="E18" s="92"/>
      <c r="F18" s="106"/>
      <c r="G18" s="92" t="s">
        <v>634</v>
      </c>
      <c r="H18" s="90"/>
      <c r="I18" s="90"/>
      <c r="J18" s="90"/>
      <c r="K18" s="106"/>
      <c r="L18" s="223"/>
      <c r="M18" s="223"/>
      <c r="N18" s="90"/>
      <c r="O18" s="90"/>
      <c r="P18" s="90" t="s">
        <v>53</v>
      </c>
      <c r="Q18" s="92" t="s">
        <v>342</v>
      </c>
      <c r="R18" s="106">
        <f>SUM(R19+R20+R21+R22+R23)</f>
        <v>31</v>
      </c>
      <c r="S18" s="1066">
        <v>21</v>
      </c>
      <c r="T18" s="1066"/>
      <c r="U18" s="90"/>
      <c r="V18" s="90"/>
      <c r="W18" s="93"/>
      <c r="X18" s="124"/>
      <c r="Y18" s="113"/>
      <c r="Z18" s="93"/>
      <c r="AA18" s="93"/>
      <c r="AB18" s="129"/>
      <c r="AC18" s="113"/>
      <c r="AD18" s="93"/>
      <c r="AE18" s="93"/>
      <c r="AF18" s="93"/>
      <c r="AG18" s="93"/>
      <c r="AH18" s="113"/>
      <c r="AI18" s="93"/>
      <c r="AJ18" s="76"/>
    </row>
    <row r="19" spans="2:36" ht="9" customHeight="1">
      <c r="B19" s="90"/>
      <c r="C19" s="90" t="s">
        <v>633</v>
      </c>
      <c r="D19" s="90"/>
      <c r="E19" s="92"/>
      <c r="F19" s="106"/>
      <c r="G19" s="92" t="s">
        <v>664</v>
      </c>
      <c r="H19" s="90"/>
      <c r="I19" s="90"/>
      <c r="J19" s="90"/>
      <c r="K19" s="106"/>
      <c r="L19" s="223"/>
      <c r="M19" s="223"/>
      <c r="N19" s="90"/>
      <c r="O19" s="90"/>
      <c r="P19" s="90" t="s">
        <v>591</v>
      </c>
      <c r="Q19" s="92" t="s">
        <v>634</v>
      </c>
      <c r="R19" s="106"/>
      <c r="S19" s="106"/>
      <c r="T19" s="106"/>
      <c r="U19" s="90"/>
      <c r="V19" s="90"/>
      <c r="W19" s="93"/>
      <c r="X19" s="124"/>
      <c r="Y19" s="113"/>
      <c r="Z19" s="93"/>
      <c r="AA19" s="93"/>
      <c r="AB19" s="129"/>
      <c r="AC19" s="113"/>
      <c r="AD19" s="93"/>
      <c r="AE19" s="93"/>
      <c r="AF19" s="93"/>
      <c r="AG19" s="93"/>
      <c r="AH19" s="113"/>
      <c r="AI19" s="93"/>
      <c r="AJ19" s="76"/>
    </row>
    <row r="20" spans="2:36" ht="8.25" customHeight="1">
      <c r="B20" s="90"/>
      <c r="C20" s="90" t="s">
        <v>668</v>
      </c>
      <c r="D20" s="90"/>
      <c r="E20" s="92"/>
      <c r="F20" s="106"/>
      <c r="G20" s="92" t="s">
        <v>99</v>
      </c>
      <c r="H20" s="90"/>
      <c r="I20" s="90"/>
      <c r="J20" s="90"/>
      <c r="K20" s="106">
        <v>35</v>
      </c>
      <c r="L20" s="223">
        <v>11</v>
      </c>
      <c r="M20" s="223"/>
      <c r="N20" s="90"/>
      <c r="O20" s="90"/>
      <c r="P20" s="90" t="s">
        <v>633</v>
      </c>
      <c r="Q20" s="92" t="s">
        <v>664</v>
      </c>
      <c r="R20" s="106">
        <v>7</v>
      </c>
      <c r="S20" s="1066">
        <v>6</v>
      </c>
      <c r="T20" s="1066"/>
      <c r="U20" s="90"/>
      <c r="V20" s="90"/>
      <c r="W20" s="93"/>
      <c r="X20" s="124"/>
      <c r="Y20" s="113"/>
      <c r="Z20" s="93"/>
      <c r="AA20" s="93"/>
      <c r="AB20" s="129"/>
      <c r="AC20" s="113"/>
      <c r="AD20" s="93"/>
      <c r="AE20" s="93"/>
      <c r="AF20" s="93"/>
      <c r="AG20" s="93"/>
      <c r="AH20" s="113"/>
      <c r="AI20" s="93"/>
      <c r="AJ20" s="76"/>
    </row>
    <row r="21" spans="2:36" ht="8.25" customHeight="1">
      <c r="B21" s="90"/>
      <c r="C21" s="90" t="s">
        <v>61</v>
      </c>
      <c r="D21" s="90"/>
      <c r="E21" s="92"/>
      <c r="F21" s="106"/>
      <c r="G21" s="92" t="s">
        <v>573</v>
      </c>
      <c r="H21" s="90"/>
      <c r="I21" s="90"/>
      <c r="J21" s="90"/>
      <c r="K21" s="106">
        <v>7</v>
      </c>
      <c r="L21" s="223">
        <v>5</v>
      </c>
      <c r="M21" s="223"/>
      <c r="N21" s="90"/>
      <c r="O21" s="90"/>
      <c r="P21" s="90" t="s">
        <v>668</v>
      </c>
      <c r="Q21" s="92" t="s">
        <v>99</v>
      </c>
      <c r="R21" s="106">
        <v>13</v>
      </c>
      <c r="S21" s="1066">
        <v>10</v>
      </c>
      <c r="T21" s="1066"/>
      <c r="U21" s="90"/>
      <c r="V21" s="90"/>
      <c r="W21" s="93"/>
      <c r="X21" s="124"/>
      <c r="Y21" s="113"/>
      <c r="Z21" s="93"/>
      <c r="AA21" s="93"/>
      <c r="AB21" s="129"/>
      <c r="AC21" s="113"/>
      <c r="AD21" s="93"/>
      <c r="AE21" s="93"/>
      <c r="AF21" s="93"/>
      <c r="AG21" s="93"/>
      <c r="AH21" s="93"/>
      <c r="AI21" s="93"/>
      <c r="AJ21" s="76"/>
    </row>
    <row r="22" spans="2:36" ht="8.25" customHeight="1">
      <c r="B22" s="90"/>
      <c r="C22" s="90" t="s">
        <v>574</v>
      </c>
      <c r="D22" s="90"/>
      <c r="E22" s="92"/>
      <c r="F22" s="106"/>
      <c r="G22" s="92" t="s">
        <v>575</v>
      </c>
      <c r="H22" s="90"/>
      <c r="I22" s="90"/>
      <c r="J22" s="90"/>
      <c r="K22" s="106">
        <v>73</v>
      </c>
      <c r="L22" s="223">
        <v>38</v>
      </c>
      <c r="M22" s="223"/>
      <c r="N22" s="90"/>
      <c r="O22" s="90"/>
      <c r="P22" s="90" t="s">
        <v>61</v>
      </c>
      <c r="Q22" s="92" t="s">
        <v>573</v>
      </c>
      <c r="R22" s="106">
        <v>4</v>
      </c>
      <c r="S22" s="1066"/>
      <c r="T22" s="1066"/>
      <c r="U22" s="90"/>
      <c r="V22" s="90"/>
      <c r="W22" s="93"/>
      <c r="X22" s="124"/>
      <c r="Y22" s="113"/>
      <c r="Z22" s="93"/>
      <c r="AA22" s="93"/>
      <c r="AB22" s="129"/>
      <c r="AC22" s="113"/>
      <c r="AD22" s="93"/>
      <c r="AE22" s="327"/>
      <c r="AF22" s="327"/>
      <c r="AG22" s="93"/>
      <c r="AH22" s="93"/>
      <c r="AI22" s="93"/>
      <c r="AJ22" s="76"/>
    </row>
    <row r="23" spans="2:36" ht="9">
      <c r="B23" s="90"/>
      <c r="C23" s="90" t="s">
        <v>931</v>
      </c>
      <c r="D23" s="90"/>
      <c r="E23" s="92"/>
      <c r="F23" s="106"/>
      <c r="G23" s="92" t="s">
        <v>932</v>
      </c>
      <c r="H23" s="90"/>
      <c r="I23" s="90"/>
      <c r="J23" s="90"/>
      <c r="K23" s="106"/>
      <c r="L23" s="223"/>
      <c r="M23" s="223"/>
      <c r="N23" s="90"/>
      <c r="O23" s="90"/>
      <c r="P23" s="90" t="s">
        <v>574</v>
      </c>
      <c r="Q23" s="92" t="s">
        <v>575</v>
      </c>
      <c r="R23" s="106">
        <v>7</v>
      </c>
      <c r="S23" s="1066">
        <v>5</v>
      </c>
      <c r="T23" s="1066"/>
      <c r="U23" s="90"/>
      <c r="V23" s="90"/>
      <c r="W23" s="93"/>
      <c r="X23" s="124"/>
      <c r="Y23" s="113"/>
      <c r="Z23" s="93"/>
      <c r="AA23" s="93"/>
      <c r="AB23" s="129"/>
      <c r="AC23" s="113"/>
      <c r="AD23" s="93"/>
      <c r="AE23" s="93"/>
      <c r="AF23" s="93"/>
      <c r="AG23" s="93"/>
      <c r="AH23" s="113"/>
      <c r="AI23" s="93"/>
      <c r="AJ23" s="76"/>
    </row>
    <row r="24" spans="2:36" ht="9">
      <c r="B24" s="90"/>
      <c r="C24" s="90" t="s">
        <v>933</v>
      </c>
      <c r="D24" s="90"/>
      <c r="E24" s="92"/>
      <c r="F24" s="106"/>
      <c r="G24" s="92" t="s">
        <v>580</v>
      </c>
      <c r="H24" s="90"/>
      <c r="I24" s="90"/>
      <c r="J24" s="90"/>
      <c r="K24" s="106">
        <f>K25+K26</f>
        <v>2219</v>
      </c>
      <c r="L24" s="223">
        <f>L25+L26</f>
        <v>1070</v>
      </c>
      <c r="M24" s="223"/>
      <c r="N24" s="90"/>
      <c r="O24" s="90"/>
      <c r="P24" s="90" t="s">
        <v>931</v>
      </c>
      <c r="Q24" s="92" t="s">
        <v>932</v>
      </c>
      <c r="R24" s="106"/>
      <c r="S24" s="1066"/>
      <c r="T24" s="1066"/>
      <c r="U24" s="90"/>
      <c r="V24" s="90"/>
      <c r="W24" s="93"/>
      <c r="X24" s="124"/>
      <c r="Y24" s="113"/>
      <c r="Z24" s="93"/>
      <c r="AA24" s="93"/>
      <c r="AB24" s="129"/>
      <c r="AC24" s="113"/>
      <c r="AD24" s="93"/>
      <c r="AE24" s="93"/>
      <c r="AF24" s="93"/>
      <c r="AG24" s="130"/>
      <c r="AH24" s="113"/>
      <c r="AI24" s="93"/>
      <c r="AJ24" s="76"/>
    </row>
    <row r="25" spans="2:36" ht="9">
      <c r="B25" s="90"/>
      <c r="C25" s="90" t="s">
        <v>581</v>
      </c>
      <c r="D25" s="90"/>
      <c r="E25" s="92"/>
      <c r="F25" s="106"/>
      <c r="G25" s="92" t="s">
        <v>582</v>
      </c>
      <c r="H25" s="90"/>
      <c r="I25" s="90"/>
      <c r="J25" s="90"/>
      <c r="K25" s="106">
        <v>1859</v>
      </c>
      <c r="L25" s="223">
        <v>916</v>
      </c>
      <c r="M25" s="223"/>
      <c r="N25" s="90"/>
      <c r="O25" s="90"/>
      <c r="P25" s="90" t="s">
        <v>933</v>
      </c>
      <c r="Q25" s="92" t="s">
        <v>580</v>
      </c>
      <c r="R25" s="106">
        <f>SUM(R8+R9)-(R18+R24)</f>
        <v>1585</v>
      </c>
      <c r="S25" s="1066">
        <f>SUM(S8+S9)-(S18+S24)</f>
        <v>807</v>
      </c>
      <c r="T25" s="1066"/>
      <c r="U25" s="90"/>
      <c r="V25" s="90"/>
      <c r="W25" s="93"/>
      <c r="X25" s="124"/>
      <c r="Y25" s="113"/>
      <c r="Z25" s="93"/>
      <c r="AA25" s="93"/>
      <c r="AB25" s="129"/>
      <c r="AC25" s="113"/>
      <c r="AD25" s="93"/>
      <c r="AE25" s="93"/>
      <c r="AF25" s="93"/>
      <c r="AG25" s="129"/>
      <c r="AH25" s="129"/>
      <c r="AI25" s="93"/>
      <c r="AJ25" s="76"/>
    </row>
    <row r="26" spans="2:36" ht="9">
      <c r="B26" s="90"/>
      <c r="C26" s="90" t="s">
        <v>904</v>
      </c>
      <c r="D26" s="90"/>
      <c r="E26" s="92"/>
      <c r="F26" s="106"/>
      <c r="G26" s="92" t="s">
        <v>821</v>
      </c>
      <c r="H26" s="90"/>
      <c r="I26" s="90"/>
      <c r="J26" s="90"/>
      <c r="K26" s="106">
        <v>360</v>
      </c>
      <c r="L26" s="223">
        <v>154</v>
      </c>
      <c r="M26" s="223"/>
      <c r="N26" s="90"/>
      <c r="O26" s="90"/>
      <c r="P26" s="90" t="s">
        <v>581</v>
      </c>
      <c r="Q26" s="92" t="s">
        <v>582</v>
      </c>
      <c r="R26" s="106">
        <v>586</v>
      </c>
      <c r="S26" s="1066">
        <v>290</v>
      </c>
      <c r="T26" s="1066"/>
      <c r="U26" s="90"/>
      <c r="V26" s="90"/>
      <c r="W26" s="93"/>
      <c r="X26" s="124"/>
      <c r="Y26" s="113"/>
      <c r="Z26" s="93"/>
      <c r="AA26" s="93"/>
      <c r="AB26" s="129"/>
      <c r="AC26" s="113"/>
      <c r="AD26" s="93"/>
      <c r="AE26" s="93"/>
      <c r="AF26" s="93"/>
      <c r="AG26" s="129"/>
      <c r="AH26" s="129"/>
      <c r="AI26" s="93"/>
      <c r="AJ26" s="76"/>
    </row>
    <row r="27" spans="2:36" ht="9">
      <c r="B27" s="90"/>
      <c r="C27" s="90" t="s">
        <v>343</v>
      </c>
      <c r="D27" s="90"/>
      <c r="E27" s="92"/>
      <c r="F27" s="106"/>
      <c r="G27" s="92" t="s">
        <v>344</v>
      </c>
      <c r="H27" s="90"/>
      <c r="I27" s="90"/>
      <c r="J27" s="90"/>
      <c r="K27" s="106">
        <f>SUM(K29:K32)</f>
        <v>2219</v>
      </c>
      <c r="L27" s="223">
        <f>SUM(L29:L32)</f>
        <v>1070</v>
      </c>
      <c r="M27" s="223"/>
      <c r="N27" s="90"/>
      <c r="O27" s="90"/>
      <c r="P27" s="90" t="s">
        <v>904</v>
      </c>
      <c r="Q27" s="92" t="s">
        <v>821</v>
      </c>
      <c r="R27" s="106">
        <v>999</v>
      </c>
      <c r="S27" s="1066">
        <v>517</v>
      </c>
      <c r="T27" s="1066"/>
      <c r="U27" s="90"/>
      <c r="V27" s="90"/>
      <c r="W27" s="93"/>
      <c r="X27" s="124"/>
      <c r="Y27" s="113"/>
      <c r="Z27" s="93"/>
      <c r="AA27" s="93"/>
      <c r="AB27" s="129"/>
      <c r="AC27" s="113"/>
      <c r="AD27" s="93"/>
      <c r="AE27" s="93"/>
      <c r="AF27" s="93"/>
      <c r="AG27" s="129"/>
      <c r="AH27" s="129"/>
      <c r="AI27" s="93"/>
      <c r="AJ27" s="76"/>
    </row>
    <row r="28" spans="2:36" ht="9">
      <c r="B28" s="90"/>
      <c r="C28" s="106" t="s">
        <v>615</v>
      </c>
      <c r="D28" s="90"/>
      <c r="E28" s="92" t="s">
        <v>615</v>
      </c>
      <c r="F28" s="106"/>
      <c r="G28" s="92" t="s">
        <v>348</v>
      </c>
      <c r="H28" s="90"/>
      <c r="I28" s="90"/>
      <c r="J28" s="90"/>
      <c r="K28" s="106"/>
      <c r="L28" s="223"/>
      <c r="M28" s="223"/>
      <c r="N28" s="90"/>
      <c r="O28" s="90"/>
      <c r="P28" s="90" t="s">
        <v>343</v>
      </c>
      <c r="Q28" s="92" t="s">
        <v>344</v>
      </c>
      <c r="R28" s="106">
        <f>SUM(R30:R32)</f>
        <v>1311</v>
      </c>
      <c r="S28" s="1066">
        <f>SUM(S30:S32)</f>
        <v>707</v>
      </c>
      <c r="T28" s="1066"/>
      <c r="U28" s="90"/>
      <c r="V28" s="90"/>
      <c r="W28" s="93"/>
      <c r="X28" s="93"/>
      <c r="Y28" s="113"/>
      <c r="Z28" s="93"/>
      <c r="AA28" s="93"/>
      <c r="AB28" s="93"/>
      <c r="AC28" s="113"/>
      <c r="AD28" s="93"/>
      <c r="AE28" s="93"/>
      <c r="AF28" s="93"/>
      <c r="AG28" s="93"/>
      <c r="AH28" s="93"/>
      <c r="AI28" s="93"/>
      <c r="AJ28" s="76"/>
    </row>
    <row r="29" spans="2:36" ht="9" customHeight="1">
      <c r="B29" s="90"/>
      <c r="C29" s="90"/>
      <c r="D29" s="106" t="s">
        <v>349</v>
      </c>
      <c r="E29" s="92"/>
      <c r="F29" s="106"/>
      <c r="G29" s="246" t="s">
        <v>349</v>
      </c>
      <c r="H29" s="90"/>
      <c r="I29" s="90"/>
      <c r="J29" s="90"/>
      <c r="K29" s="106">
        <v>470</v>
      </c>
      <c r="L29" s="223">
        <v>240</v>
      </c>
      <c r="M29" s="223"/>
      <c r="N29" s="90"/>
      <c r="O29" s="90"/>
      <c r="P29" s="106" t="s">
        <v>615</v>
      </c>
      <c r="Q29" s="92" t="s">
        <v>348</v>
      </c>
      <c r="R29" s="106"/>
      <c r="S29" s="106"/>
      <c r="T29" s="106"/>
      <c r="U29" s="90"/>
      <c r="V29" s="90"/>
      <c r="W29" s="135"/>
      <c r="X29" s="330"/>
      <c r="Y29" s="322"/>
      <c r="Z29" s="135"/>
      <c r="AA29" s="135"/>
      <c r="AB29" s="331"/>
      <c r="AC29" s="322"/>
      <c r="AD29" s="93"/>
      <c r="AE29" s="93"/>
      <c r="AF29" s="93"/>
      <c r="AG29" s="93"/>
      <c r="AH29" s="93"/>
      <c r="AI29" s="93"/>
      <c r="AJ29" s="76"/>
    </row>
    <row r="30" spans="2:36" ht="8.25" customHeight="1">
      <c r="B30" s="90"/>
      <c r="C30" s="90"/>
      <c r="D30" s="106" t="s">
        <v>350</v>
      </c>
      <c r="E30" s="246"/>
      <c r="F30" s="106"/>
      <c r="G30" s="246" t="s">
        <v>350</v>
      </c>
      <c r="H30" s="90"/>
      <c r="I30" s="90"/>
      <c r="J30" s="90"/>
      <c r="K30" s="106">
        <v>724</v>
      </c>
      <c r="L30" s="223">
        <v>359</v>
      </c>
      <c r="M30" s="223"/>
      <c r="N30" s="90"/>
      <c r="O30" s="90"/>
      <c r="P30" s="106" t="s">
        <v>349</v>
      </c>
      <c r="Q30" s="246" t="s">
        <v>349</v>
      </c>
      <c r="R30" s="106">
        <v>373</v>
      </c>
      <c r="S30" s="1066">
        <v>219</v>
      </c>
      <c r="T30" s="1066"/>
      <c r="U30" s="90"/>
      <c r="V30" s="90"/>
      <c r="W30" s="135"/>
      <c r="X30" s="135"/>
      <c r="Y30" s="322"/>
      <c r="Z30" s="135"/>
      <c r="AA30" s="135"/>
      <c r="AB30" s="135"/>
      <c r="AC30" s="135"/>
      <c r="AD30" s="93"/>
      <c r="AE30" s="93"/>
      <c r="AF30" s="93"/>
      <c r="AG30" s="93"/>
      <c r="AH30" s="93"/>
      <c r="AI30" s="93"/>
      <c r="AJ30" s="76"/>
    </row>
    <row r="31" spans="2:36" ht="8.25" customHeight="1">
      <c r="B31" s="90"/>
      <c r="C31" s="90"/>
      <c r="D31" s="106" t="s">
        <v>351</v>
      </c>
      <c r="E31" s="246"/>
      <c r="F31" s="106"/>
      <c r="G31" s="246" t="s">
        <v>351</v>
      </c>
      <c r="H31" s="90"/>
      <c r="I31" s="90"/>
      <c r="J31" s="90"/>
      <c r="K31" s="106">
        <v>571</v>
      </c>
      <c r="L31" s="223">
        <v>290</v>
      </c>
      <c r="M31" s="223"/>
      <c r="N31" s="90"/>
      <c r="O31" s="90"/>
      <c r="P31" s="106" t="s">
        <v>350</v>
      </c>
      <c r="Q31" s="246" t="s">
        <v>350</v>
      </c>
      <c r="R31" s="106">
        <v>479</v>
      </c>
      <c r="S31" s="1066">
        <v>256</v>
      </c>
      <c r="T31" s="1066"/>
      <c r="U31" s="90"/>
      <c r="V31" s="90"/>
      <c r="W31" s="93"/>
      <c r="X31" s="93"/>
      <c r="Y31" s="11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76"/>
    </row>
    <row r="32" spans="2:36" ht="9" customHeight="1">
      <c r="B32" s="90"/>
      <c r="C32" s="95"/>
      <c r="D32" s="122" t="s">
        <v>352</v>
      </c>
      <c r="E32" s="137"/>
      <c r="F32" s="122"/>
      <c r="G32" s="137" t="s">
        <v>352</v>
      </c>
      <c r="H32" s="95"/>
      <c r="I32" s="95"/>
      <c r="J32" s="95"/>
      <c r="K32" s="122">
        <v>454</v>
      </c>
      <c r="L32" s="248">
        <v>181</v>
      </c>
      <c r="M32" s="248"/>
      <c r="N32" s="90"/>
      <c r="O32" s="90"/>
      <c r="P32" s="106" t="s">
        <v>351</v>
      </c>
      <c r="Q32" s="246" t="s">
        <v>351</v>
      </c>
      <c r="R32" s="106">
        <v>459</v>
      </c>
      <c r="S32" s="1066">
        <v>232</v>
      </c>
      <c r="T32" s="1066"/>
      <c r="U32" s="90"/>
      <c r="V32" s="90"/>
      <c r="W32" s="93"/>
      <c r="X32" s="93"/>
      <c r="Y32" s="11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76"/>
    </row>
    <row r="33" spans="2:36" ht="12.75">
      <c r="B33" s="90"/>
      <c r="C33" s="120" t="s">
        <v>78</v>
      </c>
      <c r="D33" s="90"/>
      <c r="E33" s="238"/>
      <c r="F33" s="236" t="s">
        <v>79</v>
      </c>
      <c r="G33" s="238"/>
      <c r="H33" s="119"/>
      <c r="I33" s="90"/>
      <c r="J33" s="90"/>
      <c r="K33" s="234" t="s">
        <v>80</v>
      </c>
      <c r="L33" s="236" t="s">
        <v>81</v>
      </c>
      <c r="M33" s="238"/>
      <c r="N33" s="90"/>
      <c r="O33" s="90"/>
      <c r="P33" s="90"/>
      <c r="Q33" s="90"/>
      <c r="R33" s="90"/>
      <c r="S33" s="90"/>
      <c r="T33" s="90"/>
      <c r="U33" s="90"/>
      <c r="V33" s="90"/>
      <c r="W33" s="93"/>
      <c r="X33" s="93"/>
      <c r="Y33" s="11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76"/>
    </row>
    <row r="34" spans="2:36" ht="3" customHeight="1" hidden="1">
      <c r="B34" s="90"/>
      <c r="C34" s="90"/>
      <c r="D34" s="90"/>
      <c r="E34" s="90"/>
      <c r="F34" s="90"/>
      <c r="G34" s="90"/>
      <c r="H34" s="90"/>
      <c r="I34" s="90" t="s">
        <v>231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3"/>
      <c r="X34" s="93"/>
      <c r="Y34" s="11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76"/>
    </row>
    <row r="35" spans="2:36" ht="9">
      <c r="B35" s="93"/>
      <c r="C35" s="1117" t="s">
        <v>586</v>
      </c>
      <c r="D35" s="1117" t="s">
        <v>325</v>
      </c>
      <c r="E35" s="1105" t="s">
        <v>1064</v>
      </c>
      <c r="F35" s="1120" t="s">
        <v>1065</v>
      </c>
      <c r="G35" s="1121"/>
      <c r="H35" s="1105" t="s">
        <v>983</v>
      </c>
      <c r="I35" s="98" t="s">
        <v>146</v>
      </c>
      <c r="J35" s="93"/>
      <c r="K35" s="99"/>
      <c r="L35" s="1105" t="s">
        <v>1066</v>
      </c>
      <c r="M35" s="1105" t="s">
        <v>1067</v>
      </c>
      <c r="N35" s="226" t="s">
        <v>251</v>
      </c>
      <c r="O35" s="93"/>
      <c r="P35" s="90"/>
      <c r="Q35" s="90"/>
      <c r="R35" s="90"/>
      <c r="S35" s="90"/>
      <c r="T35" s="90"/>
      <c r="U35" s="90"/>
      <c r="V35" s="90"/>
      <c r="W35" s="93"/>
      <c r="X35" s="93"/>
      <c r="Y35" s="11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76"/>
    </row>
    <row r="36" spans="2:36" ht="6.75" customHeight="1">
      <c r="B36" s="93"/>
      <c r="C36" s="1118"/>
      <c r="D36" s="1118"/>
      <c r="E36" s="1106"/>
      <c r="F36" s="1122"/>
      <c r="G36" s="1123"/>
      <c r="H36" s="1106"/>
      <c r="I36" s="100" t="s">
        <v>253</v>
      </c>
      <c r="J36" s="93"/>
      <c r="K36" s="95"/>
      <c r="L36" s="1107"/>
      <c r="M36" s="1107"/>
      <c r="N36" s="245" t="s">
        <v>882</v>
      </c>
      <c r="O36" s="93"/>
      <c r="P36" s="90"/>
      <c r="Q36" s="90"/>
      <c r="R36" s="90"/>
      <c r="S36" s="90"/>
      <c r="T36" s="90"/>
      <c r="U36" s="90"/>
      <c r="V36" s="90"/>
      <c r="W36" s="93"/>
      <c r="X36" s="93"/>
      <c r="Y36" s="11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76"/>
    </row>
    <row r="37" spans="2:36" ht="9">
      <c r="B37" s="93"/>
      <c r="C37" s="1118"/>
      <c r="D37" s="1118"/>
      <c r="E37" s="1106"/>
      <c r="F37" s="100" t="s">
        <v>883</v>
      </c>
      <c r="G37" s="98" t="s">
        <v>558</v>
      </c>
      <c r="H37" s="1106"/>
      <c r="I37" s="231" t="s">
        <v>855</v>
      </c>
      <c r="J37" s="93"/>
      <c r="K37" s="90" t="s">
        <v>719</v>
      </c>
      <c r="L37" s="223">
        <f>L43+L44+L45+L47+L48+L49+L50</f>
        <v>2312</v>
      </c>
      <c r="M37" s="223">
        <f>M43+M44+M45+M47+M48+M49+M50</f>
        <v>2219</v>
      </c>
      <c r="N37" s="223">
        <f>M37-L37</f>
        <v>-93</v>
      </c>
      <c r="O37" s="90"/>
      <c r="P37" s="90"/>
      <c r="Q37" s="90"/>
      <c r="R37" s="90"/>
      <c r="S37" s="90"/>
      <c r="T37" s="90"/>
      <c r="U37" s="90"/>
      <c r="V37" s="90"/>
      <c r="W37" s="93"/>
      <c r="X37" s="93"/>
      <c r="Y37" s="11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76"/>
    </row>
    <row r="38" spans="2:35" ht="9">
      <c r="B38" s="93"/>
      <c r="C38" s="1119"/>
      <c r="D38" s="1119"/>
      <c r="E38" s="1107"/>
      <c r="F38" s="229" t="s">
        <v>720</v>
      </c>
      <c r="G38" s="229" t="s">
        <v>721</v>
      </c>
      <c r="H38" s="1107"/>
      <c r="I38" s="229" t="s">
        <v>873</v>
      </c>
      <c r="J38" s="93"/>
      <c r="K38" s="92" t="s">
        <v>905</v>
      </c>
      <c r="L38" s="223"/>
      <c r="M38" s="223"/>
      <c r="N38" s="223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106"/>
      <c r="Z38" s="90"/>
      <c r="AA38" s="90"/>
      <c r="AB38" s="90"/>
      <c r="AC38" s="90"/>
      <c r="AD38" s="90"/>
      <c r="AE38" s="90"/>
      <c r="AF38" s="90"/>
      <c r="AG38" s="90"/>
      <c r="AH38" s="90"/>
      <c r="AI38" s="90"/>
    </row>
    <row r="39" spans="2:35" ht="9">
      <c r="B39" s="90"/>
      <c r="C39" s="90" t="s">
        <v>737</v>
      </c>
      <c r="D39" s="110" t="s">
        <v>652</v>
      </c>
      <c r="E39" s="90">
        <v>74</v>
      </c>
      <c r="F39" s="90">
        <v>47</v>
      </c>
      <c r="G39" s="90">
        <v>24</v>
      </c>
      <c r="H39" s="139">
        <f>F39/E39*100</f>
        <v>63.51351351351351</v>
      </c>
      <c r="I39" s="223">
        <f>F39-E39</f>
        <v>-27</v>
      </c>
      <c r="J39" s="90"/>
      <c r="K39" s="90" t="s">
        <v>127</v>
      </c>
      <c r="L39" s="223">
        <v>1016</v>
      </c>
      <c r="M39" s="223">
        <v>1070</v>
      </c>
      <c r="N39" s="223">
        <f>M39-L39</f>
        <v>54</v>
      </c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06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2:35" ht="9">
      <c r="B40" s="90"/>
      <c r="C40" s="90" t="s">
        <v>738</v>
      </c>
      <c r="D40" s="110" t="s">
        <v>280</v>
      </c>
      <c r="E40" s="90">
        <v>48</v>
      </c>
      <c r="F40" s="90">
        <v>57</v>
      </c>
      <c r="G40" s="90">
        <v>22</v>
      </c>
      <c r="H40" s="139">
        <f>F40/E40*100</f>
        <v>118.75</v>
      </c>
      <c r="I40" s="223">
        <f aca="true" t="shared" si="0" ref="I40:I57">F40-E40</f>
        <v>9</v>
      </c>
      <c r="J40" s="90"/>
      <c r="K40" s="92" t="s">
        <v>906</v>
      </c>
      <c r="L40" s="223"/>
      <c r="M40" s="223"/>
      <c r="N40" s="223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06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2:35" ht="9.75" customHeight="1">
      <c r="B41" s="90"/>
      <c r="C41" s="90" t="s">
        <v>739</v>
      </c>
      <c r="D41" s="110" t="s">
        <v>281</v>
      </c>
      <c r="E41" s="90">
        <v>46</v>
      </c>
      <c r="F41" s="90">
        <v>48</v>
      </c>
      <c r="G41" s="90">
        <v>25</v>
      </c>
      <c r="H41" s="139">
        <f>F41/E41*100</f>
        <v>104.34782608695652</v>
      </c>
      <c r="I41" s="223">
        <f t="shared" si="0"/>
        <v>2</v>
      </c>
      <c r="J41" s="90"/>
      <c r="K41" s="90" t="s">
        <v>907</v>
      </c>
      <c r="L41" s="223"/>
      <c r="M41" s="223"/>
      <c r="N41" s="223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106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2:35" ht="9">
      <c r="B42" s="90"/>
      <c r="C42" s="90" t="s">
        <v>740</v>
      </c>
      <c r="D42" s="110" t="s">
        <v>282</v>
      </c>
      <c r="E42" s="90">
        <v>91</v>
      </c>
      <c r="F42" s="90">
        <v>108</v>
      </c>
      <c r="G42" s="90">
        <v>32</v>
      </c>
      <c r="H42" s="139">
        <f aca="true" t="shared" si="1" ref="H42:H57">F42/E42*100</f>
        <v>118.68131868131869</v>
      </c>
      <c r="I42" s="223">
        <f t="shared" si="0"/>
        <v>17</v>
      </c>
      <c r="J42" s="90"/>
      <c r="K42" s="92" t="s">
        <v>908</v>
      </c>
      <c r="L42" s="223"/>
      <c r="M42" s="223"/>
      <c r="N42" s="223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106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35" ht="9">
      <c r="B43" s="90"/>
      <c r="C43" s="90" t="s">
        <v>741</v>
      </c>
      <c r="D43" s="110" t="s">
        <v>283</v>
      </c>
      <c r="E43" s="90">
        <v>110</v>
      </c>
      <c r="F43" s="90">
        <v>119</v>
      </c>
      <c r="G43" s="90">
        <v>62</v>
      </c>
      <c r="H43" s="139">
        <f t="shared" si="1"/>
        <v>108.18181818181817</v>
      </c>
      <c r="I43" s="223">
        <f t="shared" si="0"/>
        <v>9</v>
      </c>
      <c r="J43" s="90"/>
      <c r="K43" s="90" t="s">
        <v>326</v>
      </c>
      <c r="L43" s="223">
        <v>352</v>
      </c>
      <c r="M43" s="223">
        <v>280</v>
      </c>
      <c r="N43" s="223">
        <f>M43-L43</f>
        <v>-72</v>
      </c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106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2:35" ht="9">
      <c r="B44" s="90"/>
      <c r="C44" s="90" t="s">
        <v>742</v>
      </c>
      <c r="D44" s="110" t="s">
        <v>284</v>
      </c>
      <c r="E44" s="90">
        <v>92</v>
      </c>
      <c r="F44" s="90">
        <v>77</v>
      </c>
      <c r="G44" s="90">
        <v>42</v>
      </c>
      <c r="H44" s="139">
        <f t="shared" si="1"/>
        <v>83.69565217391305</v>
      </c>
      <c r="I44" s="223">
        <f t="shared" si="0"/>
        <v>-15</v>
      </c>
      <c r="J44" s="90"/>
      <c r="K44" s="90" t="s">
        <v>114</v>
      </c>
      <c r="L44" s="223">
        <v>113</v>
      </c>
      <c r="M44" s="223">
        <v>95</v>
      </c>
      <c r="N44" s="223">
        <f>M44-L44</f>
        <v>-18</v>
      </c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106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2:35" ht="9">
      <c r="B45" s="90"/>
      <c r="C45" s="90" t="s">
        <v>403</v>
      </c>
      <c r="D45" s="110" t="s">
        <v>285</v>
      </c>
      <c r="E45" s="90">
        <v>57</v>
      </c>
      <c r="F45" s="90">
        <v>38</v>
      </c>
      <c r="G45" s="90">
        <v>7</v>
      </c>
      <c r="H45" s="139">
        <f t="shared" si="1"/>
        <v>66.66666666666666</v>
      </c>
      <c r="I45" s="223">
        <f t="shared" si="0"/>
        <v>-19</v>
      </c>
      <c r="J45" s="90"/>
      <c r="K45" s="90" t="s">
        <v>760</v>
      </c>
      <c r="L45" s="223">
        <v>121</v>
      </c>
      <c r="M45" s="223">
        <v>105</v>
      </c>
      <c r="N45" s="223">
        <f>M45-L45</f>
        <v>-16</v>
      </c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106"/>
      <c r="Z45" s="90"/>
      <c r="AA45" s="90"/>
      <c r="AB45" s="90"/>
      <c r="AC45" s="90"/>
      <c r="AD45" s="90"/>
      <c r="AE45" s="90"/>
      <c r="AF45" s="90"/>
      <c r="AG45" s="90"/>
      <c r="AH45" s="90"/>
      <c r="AI45" s="90"/>
    </row>
    <row r="46" spans="2:35" ht="9">
      <c r="B46" s="90"/>
      <c r="C46" s="90" t="s">
        <v>404</v>
      </c>
      <c r="D46" s="110" t="s">
        <v>286</v>
      </c>
      <c r="E46" s="90">
        <v>47</v>
      </c>
      <c r="F46" s="90">
        <v>62</v>
      </c>
      <c r="G46" s="90">
        <v>32</v>
      </c>
      <c r="H46" s="139">
        <f t="shared" si="1"/>
        <v>131.91489361702128</v>
      </c>
      <c r="I46" s="223">
        <f t="shared" si="0"/>
        <v>15</v>
      </c>
      <c r="J46" s="90"/>
      <c r="K46" s="92" t="s">
        <v>761</v>
      </c>
      <c r="L46" s="223"/>
      <c r="M46" s="223"/>
      <c r="N46" s="223" t="s">
        <v>615</v>
      </c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106"/>
      <c r="Z46" s="90"/>
      <c r="AA46" s="90"/>
      <c r="AB46" s="90"/>
      <c r="AC46" s="90"/>
      <c r="AD46" s="90"/>
      <c r="AE46" s="90"/>
      <c r="AF46" s="90"/>
      <c r="AG46" s="90"/>
      <c r="AH46" s="90"/>
      <c r="AI46" s="90"/>
    </row>
    <row r="47" spans="2:35" ht="9">
      <c r="B47" s="90"/>
      <c r="C47" s="90" t="s">
        <v>394</v>
      </c>
      <c r="D47" s="110" t="s">
        <v>287</v>
      </c>
      <c r="E47" s="90">
        <v>22</v>
      </c>
      <c r="F47" s="90">
        <v>21</v>
      </c>
      <c r="G47" s="90">
        <v>10</v>
      </c>
      <c r="H47" s="139">
        <f t="shared" si="1"/>
        <v>95.45454545454545</v>
      </c>
      <c r="I47" s="223">
        <f t="shared" si="0"/>
        <v>-1</v>
      </c>
      <c r="J47" s="90"/>
      <c r="K47" s="90" t="s">
        <v>115</v>
      </c>
      <c r="L47" s="223">
        <v>1080</v>
      </c>
      <c r="M47" s="223">
        <v>1075</v>
      </c>
      <c r="N47" s="223">
        <f>M47-L47</f>
        <v>-5</v>
      </c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106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2:35" ht="9">
      <c r="B48" s="90"/>
      <c r="C48" s="90" t="s">
        <v>395</v>
      </c>
      <c r="D48" s="110" t="s">
        <v>288</v>
      </c>
      <c r="E48" s="90">
        <v>51</v>
      </c>
      <c r="F48" s="90">
        <v>45</v>
      </c>
      <c r="G48" s="90">
        <v>34</v>
      </c>
      <c r="H48" s="139">
        <f t="shared" si="1"/>
        <v>88.23529411764706</v>
      </c>
      <c r="I48" s="223">
        <f t="shared" si="0"/>
        <v>-6</v>
      </c>
      <c r="J48" s="90"/>
      <c r="K48" s="90" t="s">
        <v>116</v>
      </c>
      <c r="L48" s="223">
        <v>519</v>
      </c>
      <c r="M48" s="223">
        <v>536</v>
      </c>
      <c r="N48" s="223">
        <f>M48-L48</f>
        <v>17</v>
      </c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106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2:35" ht="9">
      <c r="B49" s="90"/>
      <c r="C49" s="90" t="s">
        <v>705</v>
      </c>
      <c r="D49" s="110" t="s">
        <v>289</v>
      </c>
      <c r="E49" s="90">
        <v>23</v>
      </c>
      <c r="F49" s="90">
        <v>54</v>
      </c>
      <c r="G49" s="90">
        <v>25</v>
      </c>
      <c r="H49" s="139">
        <f t="shared" si="1"/>
        <v>234.7826086956522</v>
      </c>
      <c r="I49" s="223">
        <f t="shared" si="0"/>
        <v>31</v>
      </c>
      <c r="J49" s="90"/>
      <c r="K49" s="90" t="s">
        <v>117</v>
      </c>
      <c r="L49" s="223">
        <v>104</v>
      </c>
      <c r="M49" s="223">
        <v>102</v>
      </c>
      <c r="N49" s="223">
        <f>M49-L49</f>
        <v>-2</v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106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2:35" ht="9">
      <c r="B50" s="90"/>
      <c r="C50" s="90" t="s">
        <v>405</v>
      </c>
      <c r="D50" s="110" t="s">
        <v>290</v>
      </c>
      <c r="E50" s="90">
        <v>45</v>
      </c>
      <c r="F50" s="90">
        <v>37</v>
      </c>
      <c r="G50" s="90">
        <v>24</v>
      </c>
      <c r="H50" s="139">
        <f t="shared" si="1"/>
        <v>82.22222222222221</v>
      </c>
      <c r="I50" s="223">
        <f t="shared" si="0"/>
        <v>-8</v>
      </c>
      <c r="J50" s="90"/>
      <c r="K50" s="95" t="s">
        <v>655</v>
      </c>
      <c r="L50" s="248">
        <v>23</v>
      </c>
      <c r="M50" s="248">
        <v>26</v>
      </c>
      <c r="N50" s="248">
        <f>M50-L50</f>
        <v>3</v>
      </c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106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2:35" ht="9">
      <c r="B51" s="90"/>
      <c r="C51" s="90" t="s">
        <v>406</v>
      </c>
      <c r="D51" s="110" t="s">
        <v>291</v>
      </c>
      <c r="E51" s="90">
        <v>72</v>
      </c>
      <c r="F51" s="90">
        <v>35</v>
      </c>
      <c r="G51" s="90">
        <v>16</v>
      </c>
      <c r="H51" s="139">
        <f t="shared" si="1"/>
        <v>48.61111111111111</v>
      </c>
      <c r="I51" s="223">
        <f t="shared" si="0"/>
        <v>-37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106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2:35" ht="8.25" customHeight="1">
      <c r="B52" s="90"/>
      <c r="C52" s="90" t="s">
        <v>407</v>
      </c>
      <c r="D52" s="110" t="s">
        <v>292</v>
      </c>
      <c r="E52" s="90">
        <v>84</v>
      </c>
      <c r="F52" s="90">
        <v>78</v>
      </c>
      <c r="G52" s="90">
        <v>27</v>
      </c>
      <c r="H52" s="139">
        <f t="shared" si="1"/>
        <v>92.85714285714286</v>
      </c>
      <c r="I52" s="223">
        <f t="shared" si="0"/>
        <v>-6</v>
      </c>
      <c r="J52" s="90"/>
      <c r="K52" s="108" t="s">
        <v>82</v>
      </c>
      <c r="L52" s="190" t="s">
        <v>60</v>
      </c>
      <c r="M52" s="93"/>
      <c r="N52" s="93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106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2:35" ht="9">
      <c r="B53" s="90"/>
      <c r="C53" s="90" t="s">
        <v>408</v>
      </c>
      <c r="D53" s="110" t="s">
        <v>293</v>
      </c>
      <c r="E53" s="90">
        <v>51</v>
      </c>
      <c r="F53" s="90">
        <v>49</v>
      </c>
      <c r="G53" s="90">
        <v>29</v>
      </c>
      <c r="H53" s="139">
        <f t="shared" si="1"/>
        <v>96.07843137254902</v>
      </c>
      <c r="I53" s="223">
        <f t="shared" si="0"/>
        <v>-2</v>
      </c>
      <c r="J53" s="90"/>
      <c r="K53" s="93"/>
      <c r="L53" s="93"/>
      <c r="M53" s="94" t="s">
        <v>584</v>
      </c>
      <c r="N53" s="226" t="s">
        <v>49</v>
      </c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106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2:35" ht="9">
      <c r="B54" s="90"/>
      <c r="C54" s="90" t="s">
        <v>409</v>
      </c>
      <c r="D54" s="110" t="s">
        <v>294</v>
      </c>
      <c r="E54" s="90">
        <v>66</v>
      </c>
      <c r="F54" s="90">
        <v>88</v>
      </c>
      <c r="G54" s="90">
        <v>32</v>
      </c>
      <c r="H54" s="139">
        <f t="shared" si="1"/>
        <v>133.33333333333331</v>
      </c>
      <c r="I54" s="223">
        <f t="shared" si="0"/>
        <v>22</v>
      </c>
      <c r="J54" s="90"/>
      <c r="K54" s="95"/>
      <c r="L54" s="95" t="s">
        <v>615</v>
      </c>
      <c r="M54" s="160" t="s">
        <v>18</v>
      </c>
      <c r="N54" s="185" t="s">
        <v>585</v>
      </c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106"/>
      <c r="Z54" s="90"/>
      <c r="AA54" s="90"/>
      <c r="AB54" s="90"/>
      <c r="AC54" s="90"/>
      <c r="AD54" s="90"/>
      <c r="AE54" s="90"/>
      <c r="AF54" s="90"/>
      <c r="AG54" s="90"/>
      <c r="AH54" s="90"/>
      <c r="AI54" s="90"/>
    </row>
    <row r="55" spans="2:35" ht="9">
      <c r="B55" s="90"/>
      <c r="C55" s="90" t="s">
        <v>410</v>
      </c>
      <c r="D55" s="110" t="s">
        <v>295</v>
      </c>
      <c r="E55" s="90">
        <v>35</v>
      </c>
      <c r="F55" s="90">
        <v>46</v>
      </c>
      <c r="G55" s="90">
        <v>20</v>
      </c>
      <c r="H55" s="139">
        <f t="shared" si="1"/>
        <v>131.42857142857142</v>
      </c>
      <c r="I55" s="223">
        <f t="shared" si="0"/>
        <v>11</v>
      </c>
      <c r="J55" s="93"/>
      <c r="K55" s="93" t="s">
        <v>656</v>
      </c>
      <c r="L55" s="93"/>
      <c r="M55" s="230">
        <v>36247.7</v>
      </c>
      <c r="N55" s="129">
        <v>6706.9</v>
      </c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106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2:35" ht="9">
      <c r="B56" s="90"/>
      <c r="C56" s="90" t="s">
        <v>411</v>
      </c>
      <c r="D56" s="110" t="s">
        <v>296</v>
      </c>
      <c r="E56" s="90">
        <v>1288</v>
      </c>
      <c r="F56" s="90">
        <v>1182</v>
      </c>
      <c r="G56" s="90">
        <v>589</v>
      </c>
      <c r="H56" s="139">
        <f t="shared" si="1"/>
        <v>91.77018633540372</v>
      </c>
      <c r="I56" s="223">
        <f t="shared" si="0"/>
        <v>-106</v>
      </c>
      <c r="J56" s="93"/>
      <c r="K56" s="93" t="s">
        <v>323</v>
      </c>
      <c r="L56" s="93"/>
      <c r="M56" s="129">
        <v>35164.6</v>
      </c>
      <c r="N56" s="129">
        <v>6706.9</v>
      </c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106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2:35" ht="9">
      <c r="B57" s="90"/>
      <c r="C57" s="90" t="s">
        <v>412</v>
      </c>
      <c r="D57" s="110" t="s">
        <v>297</v>
      </c>
      <c r="E57" s="90">
        <v>10</v>
      </c>
      <c r="F57" s="90">
        <v>28</v>
      </c>
      <c r="G57" s="90">
        <v>18</v>
      </c>
      <c r="H57" s="139">
        <f t="shared" si="1"/>
        <v>280</v>
      </c>
      <c r="I57" s="223">
        <f t="shared" si="0"/>
        <v>18</v>
      </c>
      <c r="J57" s="93"/>
      <c r="K57" s="93" t="s">
        <v>657</v>
      </c>
      <c r="L57" s="93"/>
      <c r="M57" s="129">
        <v>109.1</v>
      </c>
      <c r="N57" s="129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106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  <row r="58" spans="2:35" ht="7.5" customHeight="1">
      <c r="B58" s="90"/>
      <c r="C58" s="90"/>
      <c r="D58" s="90"/>
      <c r="E58" s="90"/>
      <c r="F58" s="90"/>
      <c r="G58" s="90"/>
      <c r="H58" s="90" t="s">
        <v>615</v>
      </c>
      <c r="I58" s="223"/>
      <c r="J58" s="93"/>
      <c r="K58" s="95" t="s">
        <v>658</v>
      </c>
      <c r="L58" s="95"/>
      <c r="M58" s="95">
        <v>69</v>
      </c>
      <c r="N58" s="95">
        <v>4</v>
      </c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106"/>
      <c r="Z58" s="90"/>
      <c r="AA58" s="90"/>
      <c r="AB58" s="90"/>
      <c r="AC58" s="90"/>
      <c r="AD58" s="90"/>
      <c r="AE58" s="90"/>
      <c r="AF58" s="90"/>
      <c r="AG58" s="90"/>
      <c r="AH58" s="90"/>
      <c r="AI58" s="90"/>
    </row>
    <row r="59" spans="2:35" ht="9">
      <c r="B59" s="90"/>
      <c r="C59" s="111" t="s">
        <v>250</v>
      </c>
      <c r="D59" s="112" t="s">
        <v>128</v>
      </c>
      <c r="E59" s="111">
        <f>SUM(E39:E58)</f>
        <v>2312</v>
      </c>
      <c r="F59" s="111">
        <f>SUM(F39:F58)</f>
        <v>2219</v>
      </c>
      <c r="G59" s="111">
        <f>SUM(G39:G58)</f>
        <v>1070</v>
      </c>
      <c r="H59" s="247">
        <f>F59/E59*100</f>
        <v>95.97750865051903</v>
      </c>
      <c r="I59" s="249">
        <f>F59-E59</f>
        <v>-93</v>
      </c>
      <c r="J59" s="93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106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2:35" ht="9">
      <c r="B60" s="90"/>
      <c r="C60" s="91"/>
      <c r="D60" s="91"/>
      <c r="E60" s="91"/>
      <c r="F60" s="91"/>
      <c r="G60" s="91"/>
      <c r="H60" s="91"/>
      <c r="I60" s="91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106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ht="9">
      <c r="F61" s="68" t="s">
        <v>1033</v>
      </c>
    </row>
    <row r="63" ht="9">
      <c r="M63" s="68" t="s">
        <v>615</v>
      </c>
    </row>
  </sheetData>
  <sheetProtection/>
  <mergeCells count="38">
    <mergeCell ref="AF5:AF6"/>
    <mergeCell ref="S21:T21"/>
    <mergeCell ref="AG5:AG6"/>
    <mergeCell ref="X5:X8"/>
    <mergeCell ref="Y5:Y8"/>
    <mergeCell ref="Z5:AA6"/>
    <mergeCell ref="AB5:AB8"/>
    <mergeCell ref="S10:T10"/>
    <mergeCell ref="S12:T12"/>
    <mergeCell ref="S13:T13"/>
    <mergeCell ref="S27:T27"/>
    <mergeCell ref="S28:T28"/>
    <mergeCell ref="W5:W8"/>
    <mergeCell ref="S31:T31"/>
    <mergeCell ref="S26:T26"/>
    <mergeCell ref="S8:T8"/>
    <mergeCell ref="S9:T9"/>
    <mergeCell ref="S16:T16"/>
    <mergeCell ref="S15:T15"/>
    <mergeCell ref="L5:M5"/>
    <mergeCell ref="L6:M6"/>
    <mergeCell ref="S11:T11"/>
    <mergeCell ref="S25:T25"/>
    <mergeCell ref="S17:T17"/>
    <mergeCell ref="S22:T22"/>
    <mergeCell ref="S23:T23"/>
    <mergeCell ref="S18:T18"/>
    <mergeCell ref="S20:T20"/>
    <mergeCell ref="S24:T24"/>
    <mergeCell ref="S32:T32"/>
    <mergeCell ref="S30:T30"/>
    <mergeCell ref="H35:H38"/>
    <mergeCell ref="L35:L36"/>
    <mergeCell ref="M35:M36"/>
    <mergeCell ref="C35:C38"/>
    <mergeCell ref="D35:D38"/>
    <mergeCell ref="E35:E38"/>
    <mergeCell ref="F35:G36"/>
  </mergeCells>
  <printOptions/>
  <pageMargins left="0.393700787401575" right="0.196850393700787" top="0.19" bottom="0.196850393700787" header="0.196850393700787" footer="0.196850393700787"/>
  <pageSetup horizontalDpi="300" verticalDpi="300" orientation="landscape" paperSize="9" r:id="rId4"/>
  <headerFooter alignWithMargins="0">
    <oddHeader>&amp;R&amp;"Arial Mon,Regular"&amp;8&amp;UÁ¿ëýã 7. Àæèëã¿éäýë</oddHeader>
    <oddFooter xml:space="preserve">&amp;L&amp;18 &amp;R&amp;"Arial Mon,Regular"&amp;18 24   </oddFooter>
  </headerFooter>
  <legacyDrawing r:id="rId3"/>
  <oleObjects>
    <oleObject progId="Equation.3" shapeId="700912" r:id="rId1"/>
    <oleObject progId="Equation.3" shapeId="2334211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:P32"/>
    </sheetView>
  </sheetViews>
  <sheetFormatPr defaultColWidth="9.00390625" defaultRowHeight="12.75"/>
  <cols>
    <col min="1" max="1" width="12.625" style="0" customWidth="1"/>
    <col min="2" max="2" width="4.75390625" style="0" customWidth="1"/>
    <col min="3" max="6" width="8.75390625" style="0" customWidth="1"/>
    <col min="7" max="7" width="8.00390625" style="0" customWidth="1"/>
    <col min="8" max="8" width="8.75390625" style="0" customWidth="1"/>
    <col min="9" max="9" width="7.00390625" style="0" customWidth="1"/>
    <col min="10" max="16" width="8.75390625" style="0" customWidth="1"/>
  </cols>
  <sheetData>
    <row r="1" spans="1:25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</row>
    <row r="2" spans="1:25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5" ht="15.75">
      <c r="A3" s="119"/>
      <c r="B3" s="119"/>
      <c r="C3" s="119"/>
      <c r="D3" s="119"/>
      <c r="E3" s="119"/>
      <c r="F3" s="335" t="s">
        <v>277</v>
      </c>
      <c r="G3" s="119"/>
      <c r="I3" s="335"/>
      <c r="J3" s="335"/>
      <c r="K3" s="335"/>
      <c r="L3" s="335"/>
      <c r="M3" s="335"/>
      <c r="N3" s="335"/>
      <c r="O3" s="335"/>
      <c r="P3" s="335"/>
      <c r="Q3" s="119"/>
      <c r="R3" s="119"/>
      <c r="S3" s="119"/>
      <c r="T3" s="119"/>
      <c r="U3" s="119"/>
      <c r="V3" s="119"/>
      <c r="W3" s="119"/>
      <c r="X3" s="119"/>
      <c r="Y3" s="119"/>
    </row>
    <row r="4" spans="1:25" ht="15.75">
      <c r="A4" s="119"/>
      <c r="B4" s="119"/>
      <c r="C4" s="119"/>
      <c r="D4" s="119"/>
      <c r="E4" s="119"/>
      <c r="F4" s="119"/>
      <c r="G4" s="119"/>
      <c r="H4" s="335"/>
      <c r="I4" s="335"/>
      <c r="J4" s="335"/>
      <c r="K4" s="335"/>
      <c r="L4" s="335"/>
      <c r="M4" s="335"/>
      <c r="N4" s="335"/>
      <c r="O4" s="335"/>
      <c r="P4" s="335"/>
      <c r="Q4" s="119"/>
      <c r="R4" s="119"/>
      <c r="S4" s="119"/>
      <c r="T4" s="119"/>
      <c r="U4" s="119"/>
      <c r="V4" s="119"/>
      <c r="W4" s="119"/>
      <c r="X4" s="119"/>
      <c r="Y4" s="119"/>
    </row>
    <row r="5" spans="1:25" ht="15.7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119"/>
      <c r="R5" s="119"/>
      <c r="S5" s="119"/>
      <c r="T5" s="119"/>
      <c r="U5" s="119"/>
      <c r="V5" s="119"/>
      <c r="W5" s="119"/>
      <c r="X5" s="119"/>
      <c r="Y5" s="119"/>
    </row>
    <row r="6" spans="1:25" ht="12.75" customHeight="1">
      <c r="A6" s="1131" t="s">
        <v>414</v>
      </c>
      <c r="B6" s="1138" t="s">
        <v>126</v>
      </c>
      <c r="C6" s="1134" t="s">
        <v>928</v>
      </c>
      <c r="D6" s="1134"/>
      <c r="E6" s="1134"/>
      <c r="F6" s="1134"/>
      <c r="G6" s="1134"/>
      <c r="H6" s="1134"/>
      <c r="I6" s="1134"/>
      <c r="J6" s="1134"/>
      <c r="K6" s="1134"/>
      <c r="L6" s="1134"/>
      <c r="M6" s="1134"/>
      <c r="N6" s="1134"/>
      <c r="O6" s="1134"/>
      <c r="P6" s="1134"/>
      <c r="Q6" s="119"/>
      <c r="R6" s="119"/>
      <c r="S6" s="119"/>
      <c r="T6" s="119"/>
      <c r="U6" s="119"/>
      <c r="V6" s="119"/>
      <c r="W6" s="119"/>
      <c r="X6" s="119"/>
      <c r="Y6" s="119"/>
    </row>
    <row r="7" spans="1:25" ht="12.75" customHeight="1">
      <c r="A7" s="1132"/>
      <c r="B7" s="1138"/>
      <c r="C7" s="1131" t="s">
        <v>916</v>
      </c>
      <c r="D7" s="1131" t="s">
        <v>917</v>
      </c>
      <c r="E7" s="1131" t="s">
        <v>918</v>
      </c>
      <c r="F7" s="1131" t="s">
        <v>919</v>
      </c>
      <c r="G7" s="1131" t="s">
        <v>920</v>
      </c>
      <c r="H7" s="1131" t="s">
        <v>921</v>
      </c>
      <c r="I7" s="1131" t="s">
        <v>278</v>
      </c>
      <c r="J7" s="1131" t="s">
        <v>922</v>
      </c>
      <c r="K7" s="1131" t="s">
        <v>923</v>
      </c>
      <c r="L7" s="1131" t="s">
        <v>924</v>
      </c>
      <c r="M7" s="1131" t="s">
        <v>925</v>
      </c>
      <c r="N7" s="1131" t="s">
        <v>279</v>
      </c>
      <c r="O7" s="1131" t="s">
        <v>926</v>
      </c>
      <c r="P7" s="1135" t="s">
        <v>927</v>
      </c>
      <c r="Q7" s="119"/>
      <c r="R7" s="119"/>
      <c r="S7" s="119"/>
      <c r="T7" s="119"/>
      <c r="U7" s="119"/>
      <c r="V7" s="119"/>
      <c r="W7" s="119"/>
      <c r="X7" s="119"/>
      <c r="Y7" s="119"/>
    </row>
    <row r="8" spans="1:25" ht="12.75">
      <c r="A8" s="1132"/>
      <c r="B8" s="1138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6"/>
      <c r="Q8" s="119"/>
      <c r="R8" s="119"/>
      <c r="S8" s="119"/>
      <c r="T8" s="119"/>
      <c r="U8" s="119"/>
      <c r="V8" s="119"/>
      <c r="W8" s="119"/>
      <c r="X8" s="119"/>
      <c r="Y8" s="119"/>
    </row>
    <row r="9" spans="1:25" ht="74.25" customHeight="1">
      <c r="A9" s="1133"/>
      <c r="B9" s="1139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7"/>
      <c r="Q9" s="119"/>
      <c r="R9" s="119"/>
      <c r="S9" s="119"/>
      <c r="T9" s="119"/>
      <c r="U9" s="119"/>
      <c r="V9" s="119"/>
      <c r="W9" s="119"/>
      <c r="X9" s="119"/>
      <c r="Y9" s="119"/>
    </row>
    <row r="10" spans="1:25" ht="12.75">
      <c r="A10" s="368" t="s">
        <v>46</v>
      </c>
      <c r="B10" s="370">
        <f>SUM(C10:P10)</f>
        <v>125</v>
      </c>
      <c r="C10" s="106">
        <v>75</v>
      </c>
      <c r="D10" s="106">
        <v>1</v>
      </c>
      <c r="E10" s="106">
        <v>28</v>
      </c>
      <c r="F10" s="106"/>
      <c r="G10" s="106">
        <v>11</v>
      </c>
      <c r="H10" s="106">
        <v>3</v>
      </c>
      <c r="I10" s="106">
        <v>3</v>
      </c>
      <c r="J10" s="106"/>
      <c r="K10" s="106"/>
      <c r="L10" s="106"/>
      <c r="M10" s="106">
        <v>1</v>
      </c>
      <c r="N10" s="106"/>
      <c r="O10" s="106">
        <v>2</v>
      </c>
      <c r="P10" s="106">
        <v>1</v>
      </c>
      <c r="Q10" s="119"/>
      <c r="R10" s="119"/>
      <c r="S10" s="119"/>
      <c r="T10" s="119"/>
      <c r="U10" s="119"/>
      <c r="V10" s="119"/>
      <c r="W10" s="119"/>
      <c r="X10" s="119"/>
      <c r="Y10" s="119"/>
    </row>
    <row r="11" spans="1:25" ht="12.75">
      <c r="A11" s="337" t="s">
        <v>47</v>
      </c>
      <c r="B11" s="322">
        <f>SUM(C11:P11)</f>
        <v>106</v>
      </c>
      <c r="C11" s="106">
        <v>81</v>
      </c>
      <c r="D11" s="106"/>
      <c r="E11" s="106">
        <v>1</v>
      </c>
      <c r="F11" s="106">
        <v>1</v>
      </c>
      <c r="G11" s="106">
        <v>4</v>
      </c>
      <c r="H11" s="106">
        <v>15</v>
      </c>
      <c r="I11" s="106"/>
      <c r="J11" s="106"/>
      <c r="K11" s="106">
        <v>1</v>
      </c>
      <c r="L11" s="106">
        <v>1</v>
      </c>
      <c r="M11" s="106">
        <v>1</v>
      </c>
      <c r="N11" s="106"/>
      <c r="O11" s="106"/>
      <c r="P11" s="106">
        <v>1</v>
      </c>
      <c r="Q11" s="119"/>
      <c r="R11" s="119"/>
      <c r="S11" s="119"/>
      <c r="T11" s="119"/>
      <c r="U11" s="119"/>
      <c r="V11" s="119"/>
      <c r="W11" s="119"/>
      <c r="X11" s="119"/>
      <c r="Y11" s="119"/>
    </row>
    <row r="12" spans="1:25" ht="12.75">
      <c r="A12" s="337" t="s">
        <v>667</v>
      </c>
      <c r="B12" s="322">
        <f>SUM(C12:P12)</f>
        <v>99</v>
      </c>
      <c r="C12" s="106">
        <v>50</v>
      </c>
      <c r="D12" s="106">
        <v>1</v>
      </c>
      <c r="E12" s="106">
        <v>6</v>
      </c>
      <c r="F12" s="106"/>
      <c r="G12" s="106">
        <v>24</v>
      </c>
      <c r="H12" s="106">
        <v>5</v>
      </c>
      <c r="I12" s="106">
        <v>6</v>
      </c>
      <c r="J12" s="106">
        <v>1</v>
      </c>
      <c r="K12" s="106">
        <v>4</v>
      </c>
      <c r="L12" s="106"/>
      <c r="M12" s="106">
        <v>2</v>
      </c>
      <c r="N12" s="106"/>
      <c r="O12" s="106"/>
      <c r="P12" s="106"/>
      <c r="Q12" s="119"/>
      <c r="R12" s="119"/>
      <c r="S12" s="119"/>
      <c r="T12" s="119"/>
      <c r="U12" s="119"/>
      <c r="V12" s="119"/>
      <c r="W12" s="119"/>
      <c r="X12" s="119"/>
      <c r="Y12" s="119"/>
    </row>
    <row r="13" spans="1:25" ht="12.75">
      <c r="A13" s="337" t="s">
        <v>48</v>
      </c>
      <c r="B13" s="322">
        <f>SUM(C13:P13)</f>
        <v>109</v>
      </c>
      <c r="C13" s="106">
        <v>34</v>
      </c>
      <c r="D13" s="106"/>
      <c r="E13" s="106">
        <v>8</v>
      </c>
      <c r="F13" s="106"/>
      <c r="G13" s="106">
        <v>13</v>
      </c>
      <c r="H13" s="106">
        <v>34</v>
      </c>
      <c r="I13" s="106">
        <v>9</v>
      </c>
      <c r="J13" s="106"/>
      <c r="K13" s="106"/>
      <c r="L13" s="106"/>
      <c r="M13" s="106">
        <v>2</v>
      </c>
      <c r="N13" s="106"/>
      <c r="O13" s="106"/>
      <c r="P13" s="106">
        <v>9</v>
      </c>
      <c r="Q13" s="119"/>
      <c r="R13" s="119"/>
      <c r="S13" s="119"/>
      <c r="T13" s="119"/>
      <c r="U13" s="119"/>
      <c r="V13" s="119"/>
      <c r="W13" s="119"/>
      <c r="X13" s="119"/>
      <c r="Y13" s="119"/>
    </row>
    <row r="14" spans="1:25" ht="12.75">
      <c r="A14" s="337" t="s">
        <v>589</v>
      </c>
      <c r="B14" s="322">
        <f>SUM(C14:P14)</f>
        <v>112</v>
      </c>
      <c r="C14" s="106">
        <v>57</v>
      </c>
      <c r="D14" s="106">
        <v>2</v>
      </c>
      <c r="E14" s="106">
        <v>5</v>
      </c>
      <c r="F14" s="106">
        <v>1</v>
      </c>
      <c r="G14" s="106">
        <v>23</v>
      </c>
      <c r="H14" s="106">
        <v>9</v>
      </c>
      <c r="I14" s="106">
        <v>4</v>
      </c>
      <c r="J14" s="106"/>
      <c r="K14" s="106">
        <v>2</v>
      </c>
      <c r="L14" s="106"/>
      <c r="M14" s="106">
        <v>2</v>
      </c>
      <c r="N14" s="106">
        <v>3</v>
      </c>
      <c r="O14" s="106"/>
      <c r="P14" s="106">
        <v>4</v>
      </c>
      <c r="Q14" s="119"/>
      <c r="R14" s="119"/>
      <c r="S14" s="119"/>
      <c r="T14" s="119"/>
      <c r="U14" s="119"/>
      <c r="V14" s="119"/>
      <c r="W14" s="119"/>
      <c r="X14" s="119"/>
      <c r="Y14" s="119"/>
    </row>
    <row r="15" spans="1:25" ht="12.75">
      <c r="A15" s="337" t="s">
        <v>777</v>
      </c>
      <c r="B15" s="322">
        <f aca="true" t="shared" si="0" ref="B15:B29">SUM(C15:P15)</f>
        <v>139</v>
      </c>
      <c r="C15" s="106">
        <v>72</v>
      </c>
      <c r="D15" s="106"/>
      <c r="E15" s="106">
        <v>4</v>
      </c>
      <c r="F15" s="106"/>
      <c r="G15" s="106">
        <v>41</v>
      </c>
      <c r="H15" s="106">
        <v>18</v>
      </c>
      <c r="I15" s="106"/>
      <c r="J15" s="106"/>
      <c r="K15" s="106"/>
      <c r="L15" s="106"/>
      <c r="M15" s="106"/>
      <c r="N15" s="106"/>
      <c r="O15" s="106"/>
      <c r="P15" s="106">
        <v>4</v>
      </c>
      <c r="Q15" s="119"/>
      <c r="R15" s="119"/>
      <c r="S15" s="119"/>
      <c r="T15" s="119"/>
      <c r="U15" s="119"/>
      <c r="V15" s="119"/>
      <c r="W15" s="119"/>
      <c r="X15" s="119"/>
      <c r="Y15" s="119"/>
    </row>
    <row r="16" spans="1:25" ht="12.75">
      <c r="A16" s="337" t="s">
        <v>587</v>
      </c>
      <c r="B16" s="322">
        <f t="shared" si="0"/>
        <v>108</v>
      </c>
      <c r="C16" s="106">
        <v>80</v>
      </c>
      <c r="D16" s="106"/>
      <c r="E16" s="106">
        <v>23</v>
      </c>
      <c r="F16" s="106"/>
      <c r="G16" s="106">
        <v>1</v>
      </c>
      <c r="H16" s="106">
        <v>2</v>
      </c>
      <c r="I16" s="106"/>
      <c r="J16" s="106"/>
      <c r="K16" s="106"/>
      <c r="L16" s="106"/>
      <c r="M16" s="106"/>
      <c r="N16" s="106"/>
      <c r="O16" s="106"/>
      <c r="P16" s="106">
        <v>2</v>
      </c>
      <c r="Q16" s="119"/>
      <c r="R16" s="119"/>
      <c r="S16" s="119"/>
      <c r="T16" s="119"/>
      <c r="U16" s="119"/>
      <c r="V16" s="119"/>
      <c r="W16" s="119"/>
      <c r="X16" s="119"/>
      <c r="Y16" s="119"/>
    </row>
    <row r="17" spans="1:25" ht="12.75">
      <c r="A17" s="337" t="s">
        <v>20</v>
      </c>
      <c r="B17" s="322">
        <f t="shared" si="0"/>
        <v>98</v>
      </c>
      <c r="C17" s="106">
        <v>35</v>
      </c>
      <c r="D17" s="106"/>
      <c r="E17" s="106">
        <v>36</v>
      </c>
      <c r="F17" s="106"/>
      <c r="G17" s="106">
        <v>3</v>
      </c>
      <c r="H17" s="106">
        <v>4</v>
      </c>
      <c r="I17" s="106">
        <v>1</v>
      </c>
      <c r="J17" s="106"/>
      <c r="K17" s="106"/>
      <c r="L17" s="106"/>
      <c r="M17" s="106">
        <v>2</v>
      </c>
      <c r="N17" s="106"/>
      <c r="O17" s="106"/>
      <c r="P17" s="106">
        <v>17</v>
      </c>
      <c r="Q17" s="119"/>
      <c r="R17" s="119"/>
      <c r="S17" s="119"/>
      <c r="T17" s="119"/>
      <c r="U17" s="119"/>
      <c r="V17" s="119"/>
      <c r="W17" s="119"/>
      <c r="X17" s="119"/>
      <c r="Y17" s="119"/>
    </row>
    <row r="18" spans="1:25" ht="12.75">
      <c r="A18" s="337" t="s">
        <v>21</v>
      </c>
      <c r="B18" s="322">
        <f t="shared" si="0"/>
        <v>112</v>
      </c>
      <c r="C18" s="106">
        <v>34</v>
      </c>
      <c r="D18" s="106"/>
      <c r="E18" s="106">
        <v>10</v>
      </c>
      <c r="F18" s="106"/>
      <c r="G18" s="106">
        <v>20</v>
      </c>
      <c r="H18" s="106">
        <v>19</v>
      </c>
      <c r="I18" s="106">
        <v>2</v>
      </c>
      <c r="J18" s="106">
        <v>3</v>
      </c>
      <c r="K18" s="106"/>
      <c r="L18" s="106"/>
      <c r="M18" s="106"/>
      <c r="N18" s="106"/>
      <c r="O18" s="106">
        <v>2</v>
      </c>
      <c r="P18" s="106">
        <v>22</v>
      </c>
      <c r="Q18" s="119"/>
      <c r="R18" s="119"/>
      <c r="S18" s="119"/>
      <c r="T18" s="119"/>
      <c r="U18" s="119"/>
      <c r="V18" s="119"/>
      <c r="W18" s="119"/>
      <c r="X18" s="119"/>
      <c r="Y18" s="119"/>
    </row>
    <row r="19" spans="1:25" ht="12.75">
      <c r="A19" s="337" t="s">
        <v>22</v>
      </c>
      <c r="B19" s="322">
        <f t="shared" si="0"/>
        <v>104</v>
      </c>
      <c r="C19" s="106">
        <v>37</v>
      </c>
      <c r="D19" s="106"/>
      <c r="E19" s="106"/>
      <c r="F19" s="106"/>
      <c r="G19" s="106">
        <v>1</v>
      </c>
      <c r="H19" s="106">
        <v>37</v>
      </c>
      <c r="I19" s="106">
        <v>6</v>
      </c>
      <c r="J19" s="106">
        <v>1</v>
      </c>
      <c r="K19" s="106"/>
      <c r="L19" s="106"/>
      <c r="M19" s="106"/>
      <c r="N19" s="106"/>
      <c r="O19" s="106"/>
      <c r="P19" s="106">
        <v>22</v>
      </c>
      <c r="Q19" s="119"/>
      <c r="R19" s="119"/>
      <c r="S19" s="119"/>
      <c r="T19" s="119"/>
      <c r="U19" s="119"/>
      <c r="V19" s="119"/>
      <c r="W19" s="119"/>
      <c r="X19" s="119"/>
      <c r="Y19" s="119"/>
    </row>
    <row r="20" spans="1:25" ht="12.75">
      <c r="A20" s="337" t="s">
        <v>547</v>
      </c>
      <c r="B20" s="322">
        <f t="shared" si="0"/>
        <v>89</v>
      </c>
      <c r="C20" s="106">
        <v>17</v>
      </c>
      <c r="D20" s="106">
        <v>6</v>
      </c>
      <c r="E20" s="106"/>
      <c r="F20" s="106">
        <v>2</v>
      </c>
      <c r="G20" s="106">
        <v>32</v>
      </c>
      <c r="H20" s="106">
        <v>11</v>
      </c>
      <c r="I20" s="106">
        <v>11</v>
      </c>
      <c r="J20" s="106"/>
      <c r="K20" s="106"/>
      <c r="L20" s="106"/>
      <c r="M20" s="106"/>
      <c r="N20" s="106"/>
      <c r="O20" s="106"/>
      <c r="P20" s="106">
        <v>10</v>
      </c>
      <c r="Q20" s="119"/>
      <c r="R20" s="119"/>
      <c r="S20" s="119"/>
      <c r="T20" s="119"/>
      <c r="U20" s="119"/>
      <c r="V20" s="119"/>
      <c r="W20" s="119"/>
      <c r="X20" s="119"/>
      <c r="Y20" s="119"/>
    </row>
    <row r="21" spans="1:25" ht="12.75">
      <c r="A21" s="337" t="s">
        <v>23</v>
      </c>
      <c r="B21" s="322">
        <f t="shared" si="0"/>
        <v>105</v>
      </c>
      <c r="C21" s="106">
        <v>33</v>
      </c>
      <c r="D21" s="106">
        <v>25</v>
      </c>
      <c r="E21" s="106">
        <v>13</v>
      </c>
      <c r="F21" s="106"/>
      <c r="G21" s="106">
        <v>22</v>
      </c>
      <c r="H21" s="106">
        <v>2</v>
      </c>
      <c r="I21" s="106">
        <v>2</v>
      </c>
      <c r="J21" s="106"/>
      <c r="K21" s="106"/>
      <c r="L21" s="106"/>
      <c r="M21" s="106">
        <v>5</v>
      </c>
      <c r="N21" s="106">
        <v>1</v>
      </c>
      <c r="O21" s="106"/>
      <c r="P21" s="106">
        <v>2</v>
      </c>
      <c r="Q21" s="119"/>
      <c r="R21" s="119"/>
      <c r="S21" s="119"/>
      <c r="T21" s="119"/>
      <c r="U21" s="119"/>
      <c r="V21" s="119"/>
      <c r="W21" s="119"/>
      <c r="X21" s="119"/>
      <c r="Y21" s="119"/>
    </row>
    <row r="22" spans="1:25" ht="12.75">
      <c r="A22" s="337" t="s">
        <v>24</v>
      </c>
      <c r="B22" s="322">
        <f t="shared" si="0"/>
        <v>48</v>
      </c>
      <c r="C22" s="106">
        <v>16</v>
      </c>
      <c r="D22" s="106"/>
      <c r="E22" s="106">
        <v>2</v>
      </c>
      <c r="F22" s="106"/>
      <c r="G22" s="106"/>
      <c r="H22" s="106">
        <v>12</v>
      </c>
      <c r="I22" s="106">
        <v>2</v>
      </c>
      <c r="J22" s="106"/>
      <c r="K22" s="106">
        <v>3</v>
      </c>
      <c r="L22" s="106"/>
      <c r="M22" s="106">
        <v>2</v>
      </c>
      <c r="N22" s="106"/>
      <c r="O22" s="106"/>
      <c r="P22" s="106">
        <v>11</v>
      </c>
      <c r="Q22" s="119"/>
      <c r="R22" s="119"/>
      <c r="S22" s="119"/>
      <c r="T22" s="119"/>
      <c r="U22" s="119"/>
      <c r="V22" s="119"/>
      <c r="W22" s="119"/>
      <c r="X22" s="119"/>
      <c r="Y22" s="119"/>
    </row>
    <row r="23" spans="1:25" ht="12.75">
      <c r="A23" s="337" t="s">
        <v>43</v>
      </c>
      <c r="B23" s="322">
        <f t="shared" si="0"/>
        <v>109</v>
      </c>
      <c r="C23" s="106">
        <v>55</v>
      </c>
      <c r="D23" s="106"/>
      <c r="E23" s="106">
        <v>5</v>
      </c>
      <c r="F23" s="106"/>
      <c r="G23" s="106"/>
      <c r="H23" s="106">
        <v>3</v>
      </c>
      <c r="I23" s="106">
        <v>1</v>
      </c>
      <c r="J23" s="106"/>
      <c r="K23" s="106"/>
      <c r="L23" s="106"/>
      <c r="M23" s="106"/>
      <c r="N23" s="106"/>
      <c r="O23" s="106"/>
      <c r="P23" s="106">
        <v>45</v>
      </c>
      <c r="Q23" s="119"/>
      <c r="R23" s="119"/>
      <c r="S23" s="119"/>
      <c r="T23" s="119"/>
      <c r="U23" s="119"/>
      <c r="V23" s="119"/>
      <c r="W23" s="119"/>
      <c r="X23" s="119"/>
      <c r="Y23" s="119"/>
    </row>
    <row r="24" spans="1:25" ht="12.75">
      <c r="A24" s="337" t="s">
        <v>588</v>
      </c>
      <c r="B24" s="322">
        <f t="shared" si="0"/>
        <v>177</v>
      </c>
      <c r="C24" s="106">
        <v>106</v>
      </c>
      <c r="D24" s="106"/>
      <c r="E24" s="106">
        <v>31</v>
      </c>
      <c r="F24" s="106"/>
      <c r="G24" s="106">
        <v>9</v>
      </c>
      <c r="H24" s="106">
        <v>18</v>
      </c>
      <c r="I24" s="106">
        <v>7</v>
      </c>
      <c r="J24" s="106"/>
      <c r="K24" s="106"/>
      <c r="L24" s="106"/>
      <c r="M24" s="106">
        <v>1</v>
      </c>
      <c r="N24" s="106"/>
      <c r="O24" s="106"/>
      <c r="P24" s="106">
        <v>5</v>
      </c>
      <c r="Q24" s="119"/>
      <c r="R24" s="119"/>
      <c r="S24" s="119"/>
      <c r="T24" s="119"/>
      <c r="U24" s="119"/>
      <c r="V24" s="119"/>
      <c r="W24" s="119"/>
      <c r="X24" s="119"/>
      <c r="Y24" s="119"/>
    </row>
    <row r="25" spans="1:25" ht="12.75">
      <c r="A25" s="337" t="s">
        <v>44</v>
      </c>
      <c r="B25" s="322">
        <f t="shared" si="0"/>
        <v>89</v>
      </c>
      <c r="C25" s="106">
        <v>39</v>
      </c>
      <c r="D25" s="106">
        <v>10</v>
      </c>
      <c r="E25" s="106">
        <v>5</v>
      </c>
      <c r="F25" s="106"/>
      <c r="G25" s="106">
        <v>16</v>
      </c>
      <c r="H25" s="106">
        <v>10</v>
      </c>
      <c r="I25" s="106"/>
      <c r="J25" s="106">
        <v>2</v>
      </c>
      <c r="K25" s="106">
        <v>3</v>
      </c>
      <c r="L25" s="106"/>
      <c r="M25" s="106">
        <v>2</v>
      </c>
      <c r="N25" s="106"/>
      <c r="O25" s="106"/>
      <c r="P25" s="106">
        <v>2</v>
      </c>
      <c r="Q25" s="119"/>
      <c r="R25" s="119"/>
      <c r="S25" s="119"/>
      <c r="T25" s="119"/>
      <c r="U25" s="119"/>
      <c r="V25" s="119"/>
      <c r="W25" s="119"/>
      <c r="X25" s="119"/>
      <c r="Y25" s="119"/>
    </row>
    <row r="26" spans="1:25" ht="12.75">
      <c r="A26" s="337" t="s">
        <v>25</v>
      </c>
      <c r="B26" s="322">
        <f t="shared" si="0"/>
        <v>110</v>
      </c>
      <c r="C26" s="106">
        <v>69</v>
      </c>
      <c r="D26" s="106"/>
      <c r="E26" s="106">
        <v>8</v>
      </c>
      <c r="F26" s="106">
        <v>1</v>
      </c>
      <c r="G26" s="106">
        <v>1</v>
      </c>
      <c r="H26" s="106">
        <v>4</v>
      </c>
      <c r="I26" s="106">
        <v>4</v>
      </c>
      <c r="J26" s="106">
        <v>3</v>
      </c>
      <c r="K26" s="106">
        <v>4</v>
      </c>
      <c r="L26" s="106"/>
      <c r="M26" s="106"/>
      <c r="N26" s="106">
        <v>4</v>
      </c>
      <c r="O26" s="106">
        <v>2</v>
      </c>
      <c r="P26" s="106">
        <v>10</v>
      </c>
      <c r="Q26" s="119"/>
      <c r="R26" s="119"/>
      <c r="S26" s="119"/>
      <c r="T26" s="119"/>
      <c r="U26" s="119"/>
      <c r="V26" s="119"/>
      <c r="W26" s="119"/>
      <c r="X26" s="119"/>
      <c r="Y26" s="119"/>
    </row>
    <row r="27" spans="1:25" ht="12.75">
      <c r="A27" s="337" t="s">
        <v>45</v>
      </c>
      <c r="B27" s="322">
        <f t="shared" si="0"/>
        <v>377</v>
      </c>
      <c r="C27" s="106">
        <v>52</v>
      </c>
      <c r="D27" s="106"/>
      <c r="E27" s="106">
        <v>108</v>
      </c>
      <c r="F27" s="106"/>
      <c r="G27" s="106">
        <v>103</v>
      </c>
      <c r="H27" s="106">
        <v>13</v>
      </c>
      <c r="I27" s="106">
        <v>35</v>
      </c>
      <c r="J27" s="106">
        <v>6</v>
      </c>
      <c r="K27" s="106">
        <v>7</v>
      </c>
      <c r="L27" s="106"/>
      <c r="M27" s="106">
        <v>10</v>
      </c>
      <c r="N27" s="106">
        <v>7</v>
      </c>
      <c r="O27" s="106">
        <v>17</v>
      </c>
      <c r="P27" s="106">
        <v>19</v>
      </c>
      <c r="Q27" s="119"/>
      <c r="R27" s="119"/>
      <c r="S27" s="119"/>
      <c r="T27" s="119"/>
      <c r="U27" s="119"/>
      <c r="V27" s="119"/>
      <c r="W27" s="119"/>
      <c r="X27" s="119"/>
      <c r="Y27" s="119"/>
    </row>
    <row r="28" spans="1:25" ht="12.75">
      <c r="A28" s="369" t="s">
        <v>26</v>
      </c>
      <c r="B28" s="193">
        <f t="shared" si="0"/>
        <v>69</v>
      </c>
      <c r="C28" s="113">
        <v>15</v>
      </c>
      <c r="D28" s="113"/>
      <c r="E28" s="113">
        <v>17</v>
      </c>
      <c r="F28" s="113"/>
      <c r="G28" s="113">
        <v>2</v>
      </c>
      <c r="H28" s="113">
        <v>29</v>
      </c>
      <c r="I28" s="113"/>
      <c r="J28" s="113">
        <v>2</v>
      </c>
      <c r="K28" s="113"/>
      <c r="L28" s="113"/>
      <c r="M28" s="113"/>
      <c r="N28" s="113"/>
      <c r="O28" s="113"/>
      <c r="P28" s="122">
        <v>4</v>
      </c>
      <c r="Q28" s="119"/>
      <c r="R28" s="119"/>
      <c r="S28" s="119"/>
      <c r="T28" s="119"/>
      <c r="U28" s="119"/>
      <c r="V28" s="119"/>
      <c r="W28" s="119"/>
      <c r="X28" s="119"/>
      <c r="Y28" s="119"/>
    </row>
    <row r="29" spans="1:25" ht="12.75">
      <c r="A29" s="338" t="s">
        <v>141</v>
      </c>
      <c r="B29" s="193">
        <f t="shared" si="0"/>
        <v>2285</v>
      </c>
      <c r="C29" s="371">
        <f aca="true" t="shared" si="1" ref="C29:P29">SUM(C10:C28)</f>
        <v>957</v>
      </c>
      <c r="D29" s="371">
        <f t="shared" si="1"/>
        <v>45</v>
      </c>
      <c r="E29" s="371">
        <f t="shared" si="1"/>
        <v>310</v>
      </c>
      <c r="F29" s="371">
        <f t="shared" si="1"/>
        <v>5</v>
      </c>
      <c r="G29" s="371">
        <f t="shared" si="1"/>
        <v>326</v>
      </c>
      <c r="H29" s="371">
        <f t="shared" si="1"/>
        <v>248</v>
      </c>
      <c r="I29" s="371">
        <f t="shared" si="1"/>
        <v>93</v>
      </c>
      <c r="J29" s="371">
        <f t="shared" si="1"/>
        <v>18</v>
      </c>
      <c r="K29" s="371">
        <f t="shared" si="1"/>
        <v>24</v>
      </c>
      <c r="L29" s="371">
        <f t="shared" si="1"/>
        <v>1</v>
      </c>
      <c r="M29" s="371">
        <f t="shared" si="1"/>
        <v>30</v>
      </c>
      <c r="N29" s="371">
        <f t="shared" si="1"/>
        <v>15</v>
      </c>
      <c r="O29" s="371">
        <f t="shared" si="1"/>
        <v>23</v>
      </c>
      <c r="P29" s="372">
        <f t="shared" si="1"/>
        <v>190</v>
      </c>
      <c r="Q29" s="119"/>
      <c r="R29" s="119"/>
      <c r="S29" s="119"/>
      <c r="T29" s="119"/>
      <c r="U29" s="119"/>
      <c r="V29" s="119"/>
      <c r="W29" s="119"/>
      <c r="X29" s="119"/>
      <c r="Y29" s="119"/>
    </row>
    <row r="30" spans="1:25" ht="12.75">
      <c r="A30" s="381" t="s">
        <v>937</v>
      </c>
      <c r="B30" s="193">
        <v>1364</v>
      </c>
      <c r="C30" s="371">
        <v>392</v>
      </c>
      <c r="D30" s="371">
        <v>31</v>
      </c>
      <c r="E30" s="371">
        <v>301</v>
      </c>
      <c r="F30" s="371">
        <v>7</v>
      </c>
      <c r="G30" s="371">
        <v>168</v>
      </c>
      <c r="H30" s="371">
        <v>125</v>
      </c>
      <c r="I30" s="371">
        <v>78</v>
      </c>
      <c r="J30" s="371">
        <v>39</v>
      </c>
      <c r="K30" s="371">
        <v>8</v>
      </c>
      <c r="L30" s="371">
        <v>1</v>
      </c>
      <c r="M30" s="371">
        <v>2</v>
      </c>
      <c r="N30" s="371">
        <v>14</v>
      </c>
      <c r="O30" s="371">
        <v>4</v>
      </c>
      <c r="P30" s="372">
        <v>194</v>
      </c>
      <c r="Q30" s="119"/>
      <c r="R30" s="119"/>
      <c r="S30" s="119"/>
      <c r="T30" s="119"/>
      <c r="U30" s="119"/>
      <c r="V30" s="119"/>
      <c r="W30" s="119"/>
      <c r="X30" s="119"/>
      <c r="Y30" s="119"/>
    </row>
    <row r="31" spans="1:25" ht="12.75">
      <c r="A31" s="327"/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1:25" ht="15.75">
      <c r="A32" s="336"/>
      <c r="B32" s="336"/>
      <c r="C32" s="336"/>
      <c r="D32" s="68" t="s">
        <v>1033</v>
      </c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119"/>
      <c r="R32" s="119"/>
      <c r="S32" s="119"/>
      <c r="T32" s="119"/>
      <c r="U32" s="119"/>
      <c r="V32" s="119"/>
      <c r="W32" s="119"/>
      <c r="X32" s="119"/>
      <c r="Y32" s="119"/>
    </row>
    <row r="33" spans="1:25" ht="15.75">
      <c r="A33" s="336"/>
      <c r="B33" s="336"/>
      <c r="C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5" ht="15.75">
      <c r="A34" s="336"/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15.75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25" ht="15.75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5.75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119"/>
      <c r="R37" s="119"/>
      <c r="S37" s="119"/>
      <c r="T37" s="119"/>
      <c r="U37" s="119"/>
      <c r="V37" s="119"/>
      <c r="W37" s="119"/>
      <c r="X37" s="119"/>
      <c r="Y37" s="119"/>
    </row>
    <row r="38" spans="1:25" ht="15.75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1:25" ht="15.75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1:25" ht="15.75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1:25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5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1:25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1:25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1:25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1:25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1:25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1:25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spans="1:25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</row>
    <row r="50" spans="1:25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spans="1:25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1:25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spans="1:25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1:25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1:25" ht="12.7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</sheetData>
  <sheetProtection/>
  <mergeCells count="17">
    <mergeCell ref="H7:H9"/>
    <mergeCell ref="C6:P6"/>
    <mergeCell ref="P7:P9"/>
    <mergeCell ref="B6:B9"/>
    <mergeCell ref="C7:C9"/>
    <mergeCell ref="D7:D9"/>
    <mergeCell ref="E7:E9"/>
    <mergeCell ref="A6:A9"/>
    <mergeCell ref="M7:M9"/>
    <mergeCell ref="N7:N9"/>
    <mergeCell ref="O7:O9"/>
    <mergeCell ref="I7:I9"/>
    <mergeCell ref="J7:J9"/>
    <mergeCell ref="K7:K9"/>
    <mergeCell ref="L7:L9"/>
    <mergeCell ref="F7:F9"/>
    <mergeCell ref="G7:G9"/>
  </mergeCells>
  <printOptions/>
  <pageMargins left="0.1" right="0" top="1" bottom="1" header="0.5" footer="0.5"/>
  <pageSetup horizontalDpi="600" verticalDpi="600" orientation="landscape" r:id="rId1"/>
  <headerFooter alignWithMargins="0">
    <oddHeader>&amp;L&amp;8&amp;USection 7. Unemplyoment</oddHeader>
    <oddFooter>&amp;L&amp;18 25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U16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.00390625" style="0" customWidth="1"/>
    <col min="2" max="2" width="21.125" style="0" customWidth="1"/>
    <col min="3" max="3" width="20.25390625" style="0" customWidth="1"/>
    <col min="4" max="4" width="11.375" style="0" customWidth="1"/>
    <col min="5" max="5" width="10.75390625" style="0" customWidth="1"/>
    <col min="6" max="6" width="10.125" style="0" customWidth="1"/>
    <col min="7" max="7" width="9.75390625" style="0" bestFit="1" customWidth="1"/>
    <col min="8" max="8" width="8.875" style="0" customWidth="1"/>
    <col min="9" max="9" width="11.75390625" style="0" customWidth="1"/>
    <col min="10" max="10" width="12.875" style="0" customWidth="1"/>
    <col min="11" max="11" width="10.875" style="0" customWidth="1"/>
    <col min="12" max="12" width="9.125" style="0" customWidth="1"/>
    <col min="13" max="13" width="25.125" style="0" customWidth="1"/>
    <col min="14" max="14" width="25.00390625" style="0" customWidth="1"/>
    <col min="15" max="15" width="10.25390625" style="0" customWidth="1"/>
    <col min="16" max="16" width="8.375" style="215" customWidth="1"/>
    <col min="17" max="17" width="9.875" style="215" customWidth="1"/>
    <col min="18" max="18" width="8.25390625" style="0" customWidth="1"/>
    <col min="19" max="19" width="9.375" style="0" customWidth="1"/>
    <col min="20" max="20" width="8.375" style="0" customWidth="1"/>
    <col min="21" max="21" width="8.875" style="0" customWidth="1"/>
    <col min="32" max="33" width="13.375" style="0" customWidth="1"/>
    <col min="34" max="34" width="11.875" style="0" customWidth="1"/>
    <col min="42" max="42" width="11.625" style="0" customWidth="1"/>
    <col min="46" max="46" width="0" style="0" hidden="1" customWidth="1"/>
    <col min="52" max="52" width="13.00390625" style="0" customWidth="1"/>
    <col min="55" max="55" width="12.375" style="0" customWidth="1"/>
  </cols>
  <sheetData>
    <row r="1" spans="1:73" ht="12.75" customHeight="1">
      <c r="A1" s="291"/>
      <c r="B1" s="291" t="s">
        <v>38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</row>
    <row r="2" spans="1:73" ht="12.75">
      <c r="A2" s="291"/>
      <c r="B2" s="291"/>
      <c r="C2" s="291"/>
      <c r="D2" s="291"/>
      <c r="E2" s="291" t="s">
        <v>615</v>
      </c>
      <c r="F2" s="291"/>
      <c r="G2" s="291"/>
      <c r="H2" s="291"/>
      <c r="I2" s="291"/>
      <c r="J2" s="291"/>
      <c r="K2" s="291"/>
      <c r="L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</row>
    <row r="3" spans="1:73" ht="12.75" customHeight="1">
      <c r="A3" s="210"/>
      <c r="B3" s="297"/>
      <c r="C3" s="217" t="s">
        <v>95</v>
      </c>
      <c r="D3" s="289"/>
      <c r="E3" s="289"/>
      <c r="F3" s="210"/>
      <c r="G3" s="210"/>
      <c r="H3" s="210"/>
      <c r="I3" s="210"/>
      <c r="J3" s="210"/>
      <c r="K3" s="210"/>
      <c r="L3" s="290"/>
      <c r="X3" s="210"/>
      <c r="Y3" s="297"/>
      <c r="Z3" s="210"/>
      <c r="AA3" s="291"/>
      <c r="AB3" s="291"/>
      <c r="AC3" s="291"/>
      <c r="AD3" s="291"/>
      <c r="AE3" s="291"/>
      <c r="AF3" s="291"/>
      <c r="AG3" s="291"/>
      <c r="AH3" s="291"/>
      <c r="AI3" s="291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</row>
    <row r="4" spans="1:73" ht="12.75">
      <c r="A4" s="210"/>
      <c r="B4" s="297"/>
      <c r="C4" s="199" t="s">
        <v>756</v>
      </c>
      <c r="D4" s="292"/>
      <c r="E4" s="292"/>
      <c r="F4" s="291"/>
      <c r="G4" s="210"/>
      <c r="H4" s="210"/>
      <c r="I4" s="210"/>
      <c r="J4" s="210"/>
      <c r="K4" s="297"/>
      <c r="L4" s="290"/>
      <c r="X4" s="210"/>
      <c r="Y4" s="297"/>
      <c r="Z4" s="210"/>
      <c r="AA4" s="291"/>
      <c r="AB4" s="291"/>
      <c r="AC4" s="291"/>
      <c r="AD4" s="291"/>
      <c r="AE4" s="291"/>
      <c r="AF4" s="291"/>
      <c r="AG4" s="291"/>
      <c r="AH4" s="291"/>
      <c r="AI4" s="291"/>
      <c r="AJ4" s="290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</row>
    <row r="5" spans="1:73" ht="12.75" customHeight="1">
      <c r="A5" s="210"/>
      <c r="B5" s="210"/>
      <c r="C5" s="210"/>
      <c r="D5" s="210"/>
      <c r="E5" s="211"/>
      <c r="F5" s="210"/>
      <c r="G5" s="210"/>
      <c r="H5" s="210"/>
      <c r="I5" s="210"/>
      <c r="J5" s="210"/>
      <c r="K5" s="211"/>
      <c r="L5" s="290"/>
      <c r="X5" s="210"/>
      <c r="Y5" s="297"/>
      <c r="Z5" s="210"/>
      <c r="AA5" s="291"/>
      <c r="AB5" s="291"/>
      <c r="AC5" s="291"/>
      <c r="AD5" s="291"/>
      <c r="AE5" s="291"/>
      <c r="AF5" s="291"/>
      <c r="AG5" s="291"/>
      <c r="AH5" s="291" t="s">
        <v>564</v>
      </c>
      <c r="AI5" s="291"/>
      <c r="AJ5" s="321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</row>
    <row r="6" spans="1:73" ht="12.75">
      <c r="A6" s="210"/>
      <c r="B6" s="293"/>
      <c r="C6" s="204"/>
      <c r="D6" s="206" t="s">
        <v>570</v>
      </c>
      <c r="E6" s="299" t="s">
        <v>235</v>
      </c>
      <c r="F6" s="1148" t="s">
        <v>158</v>
      </c>
      <c r="G6" s="1148"/>
      <c r="H6" s="1148"/>
      <c r="I6" s="1148"/>
      <c r="J6" s="1148"/>
      <c r="K6" s="207" t="s">
        <v>659</v>
      </c>
      <c r="L6" s="204"/>
      <c r="X6" s="300"/>
      <c r="Y6" s="297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321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</row>
    <row r="7" spans="1:73" ht="12.75" customHeight="1">
      <c r="A7" s="210"/>
      <c r="B7" s="210" t="s">
        <v>565</v>
      </c>
      <c r="C7" s="202" t="s">
        <v>566</v>
      </c>
      <c r="D7" s="201" t="s">
        <v>912</v>
      </c>
      <c r="E7" s="302" t="s">
        <v>735</v>
      </c>
      <c r="F7" s="295" t="s">
        <v>191</v>
      </c>
      <c r="G7" s="295"/>
      <c r="H7" s="295"/>
      <c r="I7" s="296"/>
      <c r="J7" s="294" t="s">
        <v>434</v>
      </c>
      <c r="K7" s="201" t="s">
        <v>982</v>
      </c>
      <c r="L7" s="202" t="s">
        <v>979</v>
      </c>
      <c r="X7" s="210"/>
      <c r="Y7" s="297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</row>
    <row r="8" spans="1:73" ht="12.75">
      <c r="A8" s="210"/>
      <c r="B8" s="303"/>
      <c r="C8" s="203"/>
      <c r="D8" s="304"/>
      <c r="E8" s="305"/>
      <c r="F8" s="306">
        <v>2008</v>
      </c>
      <c r="G8" s="306">
        <v>2009</v>
      </c>
      <c r="H8" s="306">
        <v>2010</v>
      </c>
      <c r="I8" s="306">
        <v>2011</v>
      </c>
      <c r="J8" s="306" t="s">
        <v>609</v>
      </c>
      <c r="K8" s="304"/>
      <c r="L8" s="306"/>
      <c r="X8" s="300"/>
      <c r="Y8" s="297"/>
      <c r="Z8" s="291"/>
      <c r="AA8" s="291"/>
      <c r="AB8" s="291"/>
      <c r="AC8" s="291"/>
      <c r="AD8" s="291"/>
      <c r="AE8" s="291"/>
      <c r="AF8" s="291"/>
      <c r="AG8" s="210"/>
      <c r="AH8" s="210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</row>
    <row r="9" spans="1:73" ht="12.75" customHeight="1">
      <c r="A9" s="210"/>
      <c r="B9" s="210" t="s">
        <v>754</v>
      </c>
      <c r="C9" s="216" t="s">
        <v>755</v>
      </c>
      <c r="D9" s="298" t="s">
        <v>567</v>
      </c>
      <c r="E9" s="299" t="s">
        <v>559</v>
      </c>
      <c r="F9" s="209">
        <v>73.6</v>
      </c>
      <c r="G9" s="209">
        <v>68</v>
      </c>
      <c r="H9" s="209">
        <v>33.8</v>
      </c>
      <c r="I9" s="209">
        <v>11567.2</v>
      </c>
      <c r="J9" s="209">
        <v>1329.8</v>
      </c>
      <c r="K9" s="209">
        <f>I9/G9*100</f>
        <v>17010.58823529412</v>
      </c>
      <c r="L9" s="209">
        <f>I9/H9*100</f>
        <v>34222.485207100595</v>
      </c>
      <c r="X9" s="300"/>
      <c r="Y9" s="297"/>
      <c r="Z9" s="291"/>
      <c r="AA9" s="291"/>
      <c r="AB9" s="291"/>
      <c r="AC9" s="291"/>
      <c r="AD9" s="291"/>
      <c r="AE9" s="291"/>
      <c r="AF9" s="291"/>
      <c r="AH9" s="210"/>
      <c r="AI9" s="210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211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</row>
    <row r="10" spans="1:73" ht="12.75" customHeight="1">
      <c r="A10" s="210"/>
      <c r="B10" s="210" t="s">
        <v>159</v>
      </c>
      <c r="C10" s="216" t="s">
        <v>160</v>
      </c>
      <c r="D10" s="298" t="s">
        <v>418</v>
      </c>
      <c r="E10" s="302" t="s">
        <v>560</v>
      </c>
      <c r="F10" s="209">
        <v>0.4</v>
      </c>
      <c r="G10" s="209">
        <v>0.3</v>
      </c>
      <c r="H10" s="209">
        <v>0.4</v>
      </c>
      <c r="I10" s="209">
        <v>25.6</v>
      </c>
      <c r="J10" s="209">
        <v>2.9</v>
      </c>
      <c r="K10" s="209">
        <f>I10/G10*100</f>
        <v>8533.333333333334</v>
      </c>
      <c r="L10" s="209">
        <f aca="true" t="shared" si="0" ref="L10:L25">I10/H10*100</f>
        <v>6400</v>
      </c>
      <c r="X10" s="300"/>
      <c r="Y10" s="297"/>
      <c r="Z10" s="291"/>
      <c r="AA10" s="291"/>
      <c r="AB10" s="291"/>
      <c r="AC10" s="291"/>
      <c r="AD10" s="291"/>
      <c r="AE10" s="291"/>
      <c r="AF10" s="291"/>
      <c r="AG10" s="1153" t="s">
        <v>417</v>
      </c>
      <c r="AH10" s="1149" t="s">
        <v>447</v>
      </c>
      <c r="AI10" s="1151" t="s">
        <v>448</v>
      </c>
      <c r="AJ10" s="437" t="s">
        <v>884</v>
      </c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1149" t="s">
        <v>447</v>
      </c>
      <c r="BA10" s="1144" t="s">
        <v>76</v>
      </c>
      <c r="BB10" s="1146" t="s">
        <v>449</v>
      </c>
      <c r="BC10" s="1143" t="s">
        <v>75</v>
      </c>
      <c r="BD10" s="205" t="s">
        <v>898</v>
      </c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</row>
    <row r="11" spans="1:73" ht="12.75" customHeight="1">
      <c r="A11" s="210"/>
      <c r="B11" s="210" t="s">
        <v>262</v>
      </c>
      <c r="C11" s="216" t="s">
        <v>0</v>
      </c>
      <c r="D11" s="298" t="s">
        <v>708</v>
      </c>
      <c r="E11" s="302" t="s">
        <v>561</v>
      </c>
      <c r="F11" s="209">
        <v>21948.2</v>
      </c>
      <c r="G11" s="209">
        <v>8192.7</v>
      </c>
      <c r="H11" s="209">
        <v>10189.5</v>
      </c>
      <c r="I11" s="209">
        <v>12531.3</v>
      </c>
      <c r="J11" s="209">
        <v>3062.7</v>
      </c>
      <c r="K11" s="209">
        <f aca="true" t="shared" si="1" ref="K11:K25">I11/G11*100</f>
        <v>152.95690065546154</v>
      </c>
      <c r="L11" s="209">
        <f t="shared" si="0"/>
        <v>122.98248196673045</v>
      </c>
      <c r="X11" s="300"/>
      <c r="Y11" s="297"/>
      <c r="Z11" s="291"/>
      <c r="AA11" s="291"/>
      <c r="AB11" s="291"/>
      <c r="AC11" s="291"/>
      <c r="AD11" s="291"/>
      <c r="AE11" s="291"/>
      <c r="AF11" s="291"/>
      <c r="AG11" s="1154"/>
      <c r="AH11" s="1150"/>
      <c r="AI11" s="1152"/>
      <c r="AJ11" s="347" t="s">
        <v>636</v>
      </c>
      <c r="AK11" s="347" t="s">
        <v>637</v>
      </c>
      <c r="AL11" s="347" t="s">
        <v>638</v>
      </c>
      <c r="AM11" s="347" t="s">
        <v>65</v>
      </c>
      <c r="AN11" s="347" t="s">
        <v>66</v>
      </c>
      <c r="AO11" s="347" t="s">
        <v>74</v>
      </c>
      <c r="AP11" s="347" t="s">
        <v>67</v>
      </c>
      <c r="AQ11" s="347" t="s">
        <v>68</v>
      </c>
      <c r="AR11" s="347" t="s">
        <v>69</v>
      </c>
      <c r="AS11" s="347" t="s">
        <v>70</v>
      </c>
      <c r="AT11" s="347" t="s">
        <v>71</v>
      </c>
      <c r="AU11" s="347" t="s">
        <v>72</v>
      </c>
      <c r="AV11" s="347" t="s">
        <v>960</v>
      </c>
      <c r="AW11" s="347" t="s">
        <v>961</v>
      </c>
      <c r="AX11" s="347" t="s">
        <v>73</v>
      </c>
      <c r="AY11" s="347" t="s">
        <v>897</v>
      </c>
      <c r="AZ11" s="1150"/>
      <c r="BA11" s="1145"/>
      <c r="BB11" s="1147"/>
      <c r="BC11" s="1144"/>
      <c r="BD11" s="205" t="s">
        <v>712</v>
      </c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</row>
    <row r="12" spans="1:73" ht="12.75">
      <c r="A12" s="210"/>
      <c r="B12" s="210" t="s">
        <v>161</v>
      </c>
      <c r="C12" s="216" t="s">
        <v>487</v>
      </c>
      <c r="D12" s="298" t="s">
        <v>709</v>
      </c>
      <c r="E12" s="302" t="s">
        <v>562</v>
      </c>
      <c r="F12" s="209">
        <v>146</v>
      </c>
      <c r="G12" s="209">
        <v>32.1</v>
      </c>
      <c r="H12" s="209">
        <v>49.1</v>
      </c>
      <c r="I12" s="209">
        <v>42.6</v>
      </c>
      <c r="J12" s="209">
        <v>11</v>
      </c>
      <c r="K12" s="209">
        <f>I12/G12*100</f>
        <v>132.71028037383178</v>
      </c>
      <c r="L12" s="209">
        <f>I12/H12*100</f>
        <v>86.76171079429736</v>
      </c>
      <c r="X12" s="300"/>
      <c r="Y12" s="297"/>
      <c r="Z12" s="291"/>
      <c r="AA12" s="291"/>
      <c r="AB12" s="291"/>
      <c r="AC12" s="291"/>
      <c r="AD12" s="291"/>
      <c r="AE12" s="291"/>
      <c r="AF12" s="362"/>
      <c r="AG12" s="345" t="s">
        <v>77</v>
      </c>
      <c r="AH12" s="348">
        <v>26</v>
      </c>
      <c r="AI12" s="348">
        <v>1</v>
      </c>
      <c r="AJ12" s="346">
        <v>4</v>
      </c>
      <c r="AK12" s="346">
        <v>5</v>
      </c>
      <c r="AL12" s="346">
        <v>6</v>
      </c>
      <c r="AM12" s="346">
        <v>7</v>
      </c>
      <c r="AN12" s="346">
        <v>8</v>
      </c>
      <c r="AO12" s="346">
        <v>9</v>
      </c>
      <c r="AP12" s="346">
        <v>10</v>
      </c>
      <c r="AQ12" s="346">
        <v>11</v>
      </c>
      <c r="AR12" s="346">
        <v>12</v>
      </c>
      <c r="AS12" s="346">
        <v>13</v>
      </c>
      <c r="AT12" s="346">
        <v>20</v>
      </c>
      <c r="AU12" s="346">
        <v>14</v>
      </c>
      <c r="AV12" s="346">
        <v>21</v>
      </c>
      <c r="AW12" s="346">
        <v>22</v>
      </c>
      <c r="AX12" s="346">
        <v>24</v>
      </c>
      <c r="AY12" s="346">
        <v>25</v>
      </c>
      <c r="AZ12" s="348">
        <v>26</v>
      </c>
      <c r="BA12" s="346">
        <v>29</v>
      </c>
      <c r="BB12" s="346">
        <v>32</v>
      </c>
      <c r="BC12" s="346">
        <v>38</v>
      </c>
      <c r="BD12" s="346">
        <v>39</v>
      </c>
      <c r="BE12" s="346">
        <v>42</v>
      </c>
      <c r="BF12" s="346">
        <v>43</v>
      </c>
      <c r="BG12" s="346">
        <v>44</v>
      </c>
      <c r="BH12" s="346">
        <v>45</v>
      </c>
      <c r="BI12" s="346">
        <v>46</v>
      </c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</row>
    <row r="13" spans="1:73" ht="12.75" customHeight="1">
      <c r="A13" s="210"/>
      <c r="B13" s="210" t="s">
        <v>162</v>
      </c>
      <c r="C13" s="216" t="s">
        <v>11</v>
      </c>
      <c r="D13" s="298" t="s">
        <v>308</v>
      </c>
      <c r="E13" s="302" t="s">
        <v>239</v>
      </c>
      <c r="F13" s="209">
        <v>330953</v>
      </c>
      <c r="G13" s="209">
        <v>220698.4</v>
      </c>
      <c r="H13" s="209">
        <v>219447.1</v>
      </c>
      <c r="I13" s="209">
        <v>482215.6</v>
      </c>
      <c r="J13" s="209">
        <v>116995.2</v>
      </c>
      <c r="K13" s="209">
        <f t="shared" si="1"/>
        <v>218.49528587429722</v>
      </c>
      <c r="L13" s="209">
        <f t="shared" si="0"/>
        <v>219.74115857534687</v>
      </c>
      <c r="X13" s="300"/>
      <c r="Y13" s="297"/>
      <c r="Z13" s="291"/>
      <c r="AA13" s="291"/>
      <c r="AB13" s="291"/>
      <c r="AC13" s="291"/>
      <c r="AD13" s="291"/>
      <c r="AE13" s="291"/>
      <c r="AF13" s="426">
        <f>AZ13/AI13*1000</f>
        <v>283.3489743933503</v>
      </c>
      <c r="AG13" s="291" t="s">
        <v>677</v>
      </c>
      <c r="AH13" s="307"/>
      <c r="AI13" s="307">
        <f aca="true" t="shared" si="2" ref="AI13:AI23">AJ13+AO13+AP13+AS13+AT13+AU13+AV13+AX13+AY13+AQ13+AR13</f>
        <v>1491.8</v>
      </c>
      <c r="AJ13" s="197">
        <v>55.8</v>
      </c>
      <c r="AK13" s="197">
        <v>53.8</v>
      </c>
      <c r="AL13" s="197">
        <v>8</v>
      </c>
      <c r="AM13" s="197"/>
      <c r="AN13" s="197"/>
      <c r="AO13" s="197">
        <v>2</v>
      </c>
      <c r="AP13" s="197">
        <v>749</v>
      </c>
      <c r="AQ13" s="197">
        <v>36</v>
      </c>
      <c r="AR13" s="197">
        <v>403</v>
      </c>
      <c r="AS13" s="197"/>
      <c r="AT13" s="197"/>
      <c r="AU13" s="197">
        <v>145</v>
      </c>
      <c r="AV13" s="197">
        <v>38</v>
      </c>
      <c r="AW13" s="197">
        <v>20</v>
      </c>
      <c r="AX13" s="197">
        <v>21</v>
      </c>
      <c r="AY13" s="197">
        <v>42</v>
      </c>
      <c r="AZ13" s="307">
        <v>422.7</v>
      </c>
      <c r="BA13" s="197">
        <v>1500</v>
      </c>
      <c r="BB13" s="197">
        <v>450</v>
      </c>
      <c r="BC13" s="197">
        <v>16</v>
      </c>
      <c r="BD13" s="197">
        <v>36136</v>
      </c>
      <c r="BE13" s="197"/>
      <c r="BF13" s="197">
        <v>5</v>
      </c>
      <c r="BG13" s="197">
        <v>10</v>
      </c>
      <c r="BH13" s="197">
        <v>4</v>
      </c>
      <c r="BI13" s="197">
        <v>8</v>
      </c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</row>
    <row r="14" spans="1:73" ht="12.75">
      <c r="A14" s="210"/>
      <c r="B14" s="286" t="s">
        <v>163</v>
      </c>
      <c r="C14" s="216" t="s">
        <v>164</v>
      </c>
      <c r="D14" s="201"/>
      <c r="E14" s="317"/>
      <c r="F14" s="209"/>
      <c r="G14" s="209"/>
      <c r="H14" s="209"/>
      <c r="I14" s="209"/>
      <c r="J14" s="209"/>
      <c r="K14" s="209"/>
      <c r="L14" s="209"/>
      <c r="X14" s="300"/>
      <c r="Y14" s="297"/>
      <c r="Z14" s="291"/>
      <c r="AA14" s="291"/>
      <c r="AB14" s="291"/>
      <c r="AC14" s="291"/>
      <c r="AD14" s="291"/>
      <c r="AE14" s="291"/>
      <c r="AF14" s="426">
        <f aca="true" t="shared" si="3" ref="AF14:AF34">AZ14/AI14*1000</f>
        <v>690.0306748466257</v>
      </c>
      <c r="AG14" s="291" t="s">
        <v>678</v>
      </c>
      <c r="AH14" s="291"/>
      <c r="AI14" s="307">
        <f t="shared" si="2"/>
        <v>652</v>
      </c>
      <c r="AJ14" s="197">
        <f aca="true" t="shared" si="4" ref="AJ14:AJ29">AK14+AL14+AM14+AN14</f>
        <v>0</v>
      </c>
      <c r="AK14" s="197"/>
      <c r="AL14" s="197"/>
      <c r="AM14" s="197"/>
      <c r="AN14" s="197"/>
      <c r="AO14" s="197">
        <v>20</v>
      </c>
      <c r="AP14" s="197"/>
      <c r="AQ14" s="197"/>
      <c r="AR14" s="197"/>
      <c r="AS14" s="197"/>
      <c r="AT14" s="197"/>
      <c r="AU14" s="197"/>
      <c r="AV14" s="197"/>
      <c r="AW14" s="197"/>
      <c r="AX14" s="197"/>
      <c r="AY14" s="197">
        <v>632</v>
      </c>
      <c r="AZ14" s="291">
        <v>449.9</v>
      </c>
      <c r="BA14" s="197">
        <v>9300</v>
      </c>
      <c r="BB14" s="197">
        <v>685</v>
      </c>
      <c r="BC14" s="197">
        <v>74</v>
      </c>
      <c r="BD14" s="197">
        <v>13780</v>
      </c>
      <c r="BE14" s="197"/>
      <c r="BF14" s="197">
        <v>5</v>
      </c>
      <c r="BG14" s="197"/>
      <c r="BH14" s="197">
        <v>3</v>
      </c>
      <c r="BI14" s="197">
        <v>1</v>
      </c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</row>
    <row r="15" spans="1:73" ht="12.75" customHeight="1">
      <c r="A15" s="210"/>
      <c r="B15" s="210" t="s">
        <v>1</v>
      </c>
      <c r="C15" s="216" t="s">
        <v>165</v>
      </c>
      <c r="D15" s="298" t="s">
        <v>708</v>
      </c>
      <c r="E15" s="302" t="s">
        <v>561</v>
      </c>
      <c r="F15" s="209">
        <v>20714.3</v>
      </c>
      <c r="G15" s="209">
        <v>7120</v>
      </c>
      <c r="H15" s="209">
        <v>8190.2</v>
      </c>
      <c r="I15" s="209">
        <v>10950.4</v>
      </c>
      <c r="J15" s="209">
        <v>2501.5</v>
      </c>
      <c r="K15" s="209">
        <f t="shared" si="1"/>
        <v>153.79775280898875</v>
      </c>
      <c r="L15" s="209">
        <f t="shared" si="0"/>
        <v>133.70125271666137</v>
      </c>
      <c r="X15" s="300"/>
      <c r="Y15" s="297"/>
      <c r="Z15" s="291"/>
      <c r="AA15" s="291"/>
      <c r="AB15" s="291"/>
      <c r="AC15" s="291"/>
      <c r="AD15" s="291"/>
      <c r="AE15" s="291"/>
      <c r="AF15" s="426">
        <f>AZ15/AI15*1000</f>
        <v>718</v>
      </c>
      <c r="AG15" s="291" t="s">
        <v>679</v>
      </c>
      <c r="AH15" s="291"/>
      <c r="AI15" s="307">
        <f t="shared" si="2"/>
        <v>300</v>
      </c>
      <c r="AJ15" s="197">
        <f t="shared" si="4"/>
        <v>0</v>
      </c>
      <c r="AK15" s="197"/>
      <c r="AL15" s="197"/>
      <c r="AM15" s="197"/>
      <c r="AN15" s="197"/>
      <c r="AO15" s="197"/>
      <c r="AP15" s="197">
        <v>185</v>
      </c>
      <c r="AQ15" s="197">
        <v>10</v>
      </c>
      <c r="AR15" s="197">
        <v>15</v>
      </c>
      <c r="AS15" s="197"/>
      <c r="AT15" s="197"/>
      <c r="AU15" s="197"/>
      <c r="AV15" s="197"/>
      <c r="AW15" s="197"/>
      <c r="AX15" s="197">
        <v>90</v>
      </c>
      <c r="AY15" s="197"/>
      <c r="AZ15" s="291">
        <v>215.4</v>
      </c>
      <c r="BA15" s="197"/>
      <c r="BB15" s="197"/>
      <c r="BC15" s="197"/>
      <c r="BD15" s="197">
        <v>2750</v>
      </c>
      <c r="BE15" s="197"/>
      <c r="BF15" s="197"/>
      <c r="BG15" s="197"/>
      <c r="BH15" s="197"/>
      <c r="BI15" s="197">
        <v>3</v>
      </c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</row>
    <row r="16" spans="1:73" ht="12.75">
      <c r="A16" s="210"/>
      <c r="B16" s="210" t="s">
        <v>486</v>
      </c>
      <c r="C16" s="216" t="s">
        <v>487</v>
      </c>
      <c r="D16" s="298" t="s">
        <v>709</v>
      </c>
      <c r="E16" s="302" t="s">
        <v>562</v>
      </c>
      <c r="F16" s="209">
        <v>29.5</v>
      </c>
      <c r="G16" s="209">
        <v>22</v>
      </c>
      <c r="H16" s="209">
        <v>13.6</v>
      </c>
      <c r="I16" s="209">
        <v>29.4</v>
      </c>
      <c r="J16" s="209">
        <v>7.1</v>
      </c>
      <c r="K16" s="209">
        <f t="shared" si="1"/>
        <v>133.63636363636363</v>
      </c>
      <c r="L16" s="209">
        <f t="shared" si="0"/>
        <v>216.17647058823528</v>
      </c>
      <c r="X16" s="300"/>
      <c r="Y16" s="297"/>
      <c r="Z16" s="291"/>
      <c r="AA16" s="291"/>
      <c r="AB16" s="291"/>
      <c r="AC16" s="291"/>
      <c r="AD16" s="291"/>
      <c r="AE16" s="291"/>
      <c r="AF16" s="426">
        <f t="shared" si="3"/>
        <v>564.9051490514905</v>
      </c>
      <c r="AG16" s="291" t="s">
        <v>680</v>
      </c>
      <c r="AH16" s="291"/>
      <c r="AI16" s="307">
        <f>AJ16+AO16+AP16+AS16+AT16+AU16+AV16+AX16+AY16+AQ16+AR16+AW16</f>
        <v>738</v>
      </c>
      <c r="AJ16" s="197">
        <f t="shared" si="4"/>
        <v>0</v>
      </c>
      <c r="AK16" s="197"/>
      <c r="AL16" s="197"/>
      <c r="AM16" s="197"/>
      <c r="AN16" s="197"/>
      <c r="AO16" s="197">
        <v>60</v>
      </c>
      <c r="AP16" s="197">
        <v>110</v>
      </c>
      <c r="AQ16" s="197">
        <v>28</v>
      </c>
      <c r="AR16" s="197">
        <v>60</v>
      </c>
      <c r="AS16" s="197">
        <v>230</v>
      </c>
      <c r="AT16" s="197"/>
      <c r="AU16" s="197">
        <v>25</v>
      </c>
      <c r="AV16" s="197"/>
      <c r="AW16" s="197">
        <v>190</v>
      </c>
      <c r="AX16" s="197">
        <v>35</v>
      </c>
      <c r="AY16" s="197"/>
      <c r="AZ16" s="291">
        <v>416.9</v>
      </c>
      <c r="BA16" s="197"/>
      <c r="BB16" s="197"/>
      <c r="BC16" s="197">
        <v>38</v>
      </c>
      <c r="BD16" s="197">
        <v>25000</v>
      </c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</row>
    <row r="17" spans="1:73" ht="12.75" customHeight="1">
      <c r="A17" s="210"/>
      <c r="B17" s="210" t="s">
        <v>488</v>
      </c>
      <c r="C17" s="216" t="s">
        <v>489</v>
      </c>
      <c r="D17" s="201" t="s">
        <v>308</v>
      </c>
      <c r="E17" s="302" t="s">
        <v>239</v>
      </c>
      <c r="F17" s="209">
        <v>327335</v>
      </c>
      <c r="G17" s="209">
        <v>219918.4</v>
      </c>
      <c r="H17" s="209">
        <v>216035.2</v>
      </c>
      <c r="I17" s="209">
        <v>463849.8</v>
      </c>
      <c r="J17" s="209">
        <v>112018.1</v>
      </c>
      <c r="K17" s="209">
        <f t="shared" si="1"/>
        <v>210.91904997489976</v>
      </c>
      <c r="L17" s="209">
        <f t="shared" si="0"/>
        <v>214.71028795307427</v>
      </c>
      <c r="X17" s="300"/>
      <c r="Y17" s="297"/>
      <c r="Z17" s="291"/>
      <c r="AA17" s="291"/>
      <c r="AB17" s="291"/>
      <c r="AC17" s="291"/>
      <c r="AD17" s="291"/>
      <c r="AE17" s="291"/>
      <c r="AF17" s="426">
        <f t="shared" si="3"/>
        <v>221.42857142857142</v>
      </c>
      <c r="AG17" s="291" t="s">
        <v>681</v>
      </c>
      <c r="AH17" s="291"/>
      <c r="AI17" s="307">
        <f t="shared" si="2"/>
        <v>420</v>
      </c>
      <c r="AJ17" s="197">
        <f t="shared" si="4"/>
        <v>0</v>
      </c>
      <c r="AK17" s="197"/>
      <c r="AL17" s="197"/>
      <c r="AM17" s="197"/>
      <c r="AN17" s="197"/>
      <c r="AO17" s="197"/>
      <c r="AP17" s="197">
        <v>300</v>
      </c>
      <c r="AQ17" s="197"/>
      <c r="AR17" s="197">
        <v>20</v>
      </c>
      <c r="AS17" s="197"/>
      <c r="AT17" s="197"/>
      <c r="AU17" s="197"/>
      <c r="AV17" s="197"/>
      <c r="AW17" s="197">
        <v>150</v>
      </c>
      <c r="AX17" s="197"/>
      <c r="AY17" s="197">
        <v>100</v>
      </c>
      <c r="AZ17" s="291">
        <v>93</v>
      </c>
      <c r="BA17" s="197">
        <v>225</v>
      </c>
      <c r="BB17" s="197">
        <v>2700</v>
      </c>
      <c r="BC17" s="197">
        <v>9</v>
      </c>
      <c r="BD17" s="197">
        <v>17375</v>
      </c>
      <c r="BE17" s="197"/>
      <c r="BF17" s="197">
        <v>6</v>
      </c>
      <c r="BG17" s="197"/>
      <c r="BH17" s="197"/>
      <c r="BI17" s="197">
        <v>3</v>
      </c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</row>
    <row r="18" spans="1:73" ht="12.75">
      <c r="A18" s="210"/>
      <c r="B18" s="210" t="s">
        <v>675</v>
      </c>
      <c r="C18" s="216" t="s">
        <v>498</v>
      </c>
      <c r="D18" s="201" t="s">
        <v>308</v>
      </c>
      <c r="E18" s="302" t="s">
        <v>239</v>
      </c>
      <c r="F18" s="209">
        <v>279659.3</v>
      </c>
      <c r="G18" s="209">
        <v>233921.4</v>
      </c>
      <c r="H18" s="209">
        <v>193334.9</v>
      </c>
      <c r="I18" s="209">
        <v>212869.7</v>
      </c>
      <c r="J18" s="209">
        <v>17941.6</v>
      </c>
      <c r="K18" s="209">
        <f t="shared" si="1"/>
        <v>91.00052410767037</v>
      </c>
      <c r="L18" s="209">
        <f t="shared" si="0"/>
        <v>110.10412501829727</v>
      </c>
      <c r="X18" s="300"/>
      <c r="Y18" s="297"/>
      <c r="Z18" s="291"/>
      <c r="AA18" s="291"/>
      <c r="AB18" s="291"/>
      <c r="AC18" s="291"/>
      <c r="AD18" s="291"/>
      <c r="AE18" s="291"/>
      <c r="AF18" s="426">
        <f t="shared" si="3"/>
        <v>350.00000000000006</v>
      </c>
      <c r="AG18" s="291" t="s">
        <v>682</v>
      </c>
      <c r="AH18" s="291"/>
      <c r="AI18" s="307">
        <f t="shared" si="2"/>
        <v>756</v>
      </c>
      <c r="AJ18" s="197">
        <v>128</v>
      </c>
      <c r="AK18" s="197">
        <v>25</v>
      </c>
      <c r="AL18" s="197">
        <v>35</v>
      </c>
      <c r="AM18" s="197">
        <v>40</v>
      </c>
      <c r="AN18" s="197"/>
      <c r="AO18" s="197">
        <v>28</v>
      </c>
      <c r="AP18" s="197">
        <v>300</v>
      </c>
      <c r="AQ18" s="197">
        <v>60</v>
      </c>
      <c r="AR18" s="197">
        <v>50</v>
      </c>
      <c r="AS18" s="197">
        <v>60</v>
      </c>
      <c r="AT18" s="197"/>
      <c r="AU18" s="197">
        <v>130</v>
      </c>
      <c r="AV18" s="197"/>
      <c r="AW18" s="197"/>
      <c r="AX18" s="197"/>
      <c r="AY18" s="197"/>
      <c r="AZ18" s="291">
        <v>264.6</v>
      </c>
      <c r="BA18" s="197">
        <v>510</v>
      </c>
      <c r="BB18" s="197">
        <v>99.9</v>
      </c>
      <c r="BC18" s="197">
        <v>6</v>
      </c>
      <c r="BD18" s="197">
        <v>16800</v>
      </c>
      <c r="BE18" s="197"/>
      <c r="BF18" s="197">
        <v>2</v>
      </c>
      <c r="BG18" s="197"/>
      <c r="BH18" s="197">
        <v>2</v>
      </c>
      <c r="BI18" s="197">
        <v>2</v>
      </c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</row>
    <row r="19" spans="1:73" ht="12.75" customHeight="1">
      <c r="A19" s="210"/>
      <c r="B19" s="210" t="s">
        <v>490</v>
      </c>
      <c r="C19" s="308" t="s">
        <v>166</v>
      </c>
      <c r="D19" s="201" t="s">
        <v>308</v>
      </c>
      <c r="E19" s="302" t="s">
        <v>239</v>
      </c>
      <c r="F19" s="209">
        <v>143926.7</v>
      </c>
      <c r="G19" s="209">
        <v>59439.6</v>
      </c>
      <c r="H19" s="209">
        <v>27345.2</v>
      </c>
      <c r="I19" s="209">
        <v>29737.4</v>
      </c>
      <c r="J19" s="209">
        <v>2984.2</v>
      </c>
      <c r="K19" s="209">
        <f t="shared" si="1"/>
        <v>50.02960988970317</v>
      </c>
      <c r="L19" s="209">
        <f t="shared" si="0"/>
        <v>108.74815324078814</v>
      </c>
      <c r="X19" s="300"/>
      <c r="Y19" s="297"/>
      <c r="Z19" s="291"/>
      <c r="AA19" s="291"/>
      <c r="AB19" s="291"/>
      <c r="AC19" s="291"/>
      <c r="AD19" s="291"/>
      <c r="AE19" s="291"/>
      <c r="AF19" s="426">
        <f t="shared" si="3"/>
        <v>355.877616747182</v>
      </c>
      <c r="AG19" s="291" t="s">
        <v>683</v>
      </c>
      <c r="AH19" s="291"/>
      <c r="AI19" s="307">
        <f t="shared" si="2"/>
        <v>62.1</v>
      </c>
      <c r="AJ19" s="197">
        <f t="shared" si="4"/>
        <v>2.6</v>
      </c>
      <c r="AK19" s="197">
        <v>0.8</v>
      </c>
      <c r="AL19" s="197">
        <v>1.8</v>
      </c>
      <c r="AM19" s="197"/>
      <c r="AN19" s="197"/>
      <c r="AO19" s="197">
        <v>13.5</v>
      </c>
      <c r="AP19" s="197">
        <v>16.5</v>
      </c>
      <c r="AQ19" s="197">
        <v>1.5</v>
      </c>
      <c r="AR19" s="197">
        <v>15</v>
      </c>
      <c r="AS19" s="197"/>
      <c r="AT19" s="197"/>
      <c r="AU19" s="197"/>
      <c r="AV19" s="197"/>
      <c r="AW19" s="197"/>
      <c r="AX19" s="197">
        <v>5</v>
      </c>
      <c r="AY19" s="197">
        <v>8</v>
      </c>
      <c r="AZ19" s="291">
        <v>22.1</v>
      </c>
      <c r="BA19" s="197">
        <v>0.6</v>
      </c>
      <c r="BB19" s="197"/>
      <c r="BC19" s="197">
        <v>15</v>
      </c>
      <c r="BD19" s="197">
        <v>15.5</v>
      </c>
      <c r="BE19" s="197"/>
      <c r="BF19" s="197">
        <v>7</v>
      </c>
      <c r="BG19" s="197"/>
      <c r="BH19" s="197"/>
      <c r="BI19" s="197">
        <v>4</v>
      </c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</row>
    <row r="20" spans="1:73" ht="12.75">
      <c r="A20" s="210"/>
      <c r="B20" s="210" t="s">
        <v>491</v>
      </c>
      <c r="C20" s="216" t="s">
        <v>492</v>
      </c>
      <c r="D20" s="201" t="s">
        <v>712</v>
      </c>
      <c r="E20" s="302" t="s">
        <v>239</v>
      </c>
      <c r="F20" s="209">
        <v>1507</v>
      </c>
      <c r="G20" s="209">
        <v>1146</v>
      </c>
      <c r="H20" s="209">
        <v>1562.7</v>
      </c>
      <c r="I20" s="209">
        <v>2323.4</v>
      </c>
      <c r="J20" s="209">
        <v>1048.2</v>
      </c>
      <c r="K20" s="209">
        <f t="shared" si="1"/>
        <v>202.73996509598607</v>
      </c>
      <c r="L20" s="209">
        <f t="shared" si="0"/>
        <v>148.67856914314967</v>
      </c>
      <c r="X20" s="300"/>
      <c r="Y20" s="297"/>
      <c r="Z20" s="291"/>
      <c r="AA20" s="291"/>
      <c r="AB20" s="291"/>
      <c r="AC20" s="291"/>
      <c r="AD20" s="291"/>
      <c r="AE20" s="291"/>
      <c r="AF20" s="426">
        <f t="shared" si="3"/>
        <v>169.41176470588235</v>
      </c>
      <c r="AG20" s="291" t="s">
        <v>404</v>
      </c>
      <c r="AH20" s="291"/>
      <c r="AI20" s="307">
        <f t="shared" si="2"/>
        <v>340</v>
      </c>
      <c r="AJ20" s="197">
        <f t="shared" si="4"/>
        <v>0</v>
      </c>
      <c r="AK20" s="197"/>
      <c r="AL20" s="197"/>
      <c r="AM20" s="197"/>
      <c r="AN20" s="197"/>
      <c r="AO20" s="197"/>
      <c r="AP20" s="197">
        <v>170</v>
      </c>
      <c r="AQ20" s="197">
        <v>55</v>
      </c>
      <c r="AR20" s="197"/>
      <c r="AS20" s="197">
        <v>115</v>
      </c>
      <c r="AT20" s="197"/>
      <c r="AU20" s="197"/>
      <c r="AV20" s="197"/>
      <c r="AW20" s="197"/>
      <c r="AX20" s="197"/>
      <c r="AY20" s="197"/>
      <c r="AZ20" s="291">
        <v>57.6</v>
      </c>
      <c r="BA20" s="197"/>
      <c r="BB20" s="197"/>
      <c r="BC20" s="197"/>
      <c r="BD20" s="197">
        <v>7650</v>
      </c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</row>
    <row r="21" spans="1:73" ht="12.75" customHeight="1">
      <c r="A21" s="210"/>
      <c r="B21" s="210" t="s">
        <v>493</v>
      </c>
      <c r="C21" s="216" t="s">
        <v>494</v>
      </c>
      <c r="D21" s="201" t="s">
        <v>712</v>
      </c>
      <c r="E21" s="302" t="s">
        <v>239</v>
      </c>
      <c r="F21" s="209">
        <v>39</v>
      </c>
      <c r="G21" s="209">
        <v>17.6</v>
      </c>
      <c r="H21" s="209">
        <v>156</v>
      </c>
      <c r="I21" s="209">
        <v>66.5</v>
      </c>
      <c r="J21" s="209">
        <v>53.2</v>
      </c>
      <c r="K21" s="209"/>
      <c r="L21" s="209">
        <f>I21/H21*100</f>
        <v>42.628205128205124</v>
      </c>
      <c r="X21" s="300"/>
      <c r="Y21" s="297"/>
      <c r="Z21" s="291"/>
      <c r="AA21" s="291"/>
      <c r="AB21" s="291"/>
      <c r="AC21" s="291"/>
      <c r="AD21" s="291"/>
      <c r="AE21" s="291"/>
      <c r="AF21" s="426">
        <f t="shared" si="3"/>
        <v>402.79720279720283</v>
      </c>
      <c r="AG21" s="291" t="s">
        <v>684</v>
      </c>
      <c r="AH21" s="307"/>
      <c r="AI21" s="307">
        <f t="shared" si="2"/>
        <v>286</v>
      </c>
      <c r="AJ21" s="197">
        <f t="shared" si="4"/>
        <v>30</v>
      </c>
      <c r="AK21" s="197">
        <v>12</v>
      </c>
      <c r="AL21" s="197">
        <v>3</v>
      </c>
      <c r="AM21" s="197">
        <v>15</v>
      </c>
      <c r="AN21" s="197"/>
      <c r="AO21" s="197">
        <v>3</v>
      </c>
      <c r="AP21" s="197">
        <v>90</v>
      </c>
      <c r="AQ21" s="197">
        <v>17</v>
      </c>
      <c r="AR21" s="197">
        <v>13</v>
      </c>
      <c r="AS21" s="197">
        <v>120</v>
      </c>
      <c r="AT21" s="197"/>
      <c r="AU21" s="197"/>
      <c r="AV21" s="197"/>
      <c r="AW21" s="197"/>
      <c r="AX21" s="197">
        <v>6</v>
      </c>
      <c r="AY21" s="197">
        <v>7</v>
      </c>
      <c r="AZ21" s="307">
        <v>115.2</v>
      </c>
      <c r="BA21" s="197">
        <v>600</v>
      </c>
      <c r="BB21" s="197">
        <v>270</v>
      </c>
      <c r="BC21" s="197">
        <v>35</v>
      </c>
      <c r="BD21" s="197">
        <v>26300</v>
      </c>
      <c r="BE21" s="197"/>
      <c r="BF21" s="197">
        <v>2</v>
      </c>
      <c r="BG21" s="197"/>
      <c r="BH21" s="197">
        <v>4</v>
      </c>
      <c r="BI21" s="197">
        <v>4</v>
      </c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</row>
    <row r="22" spans="1:73" ht="12.75">
      <c r="A22" s="210"/>
      <c r="B22" s="210" t="s">
        <v>676</v>
      </c>
      <c r="C22" s="216" t="s">
        <v>167</v>
      </c>
      <c r="D22" s="201" t="s">
        <v>712</v>
      </c>
      <c r="E22" s="302" t="s">
        <v>239</v>
      </c>
      <c r="F22" s="209">
        <v>1108</v>
      </c>
      <c r="G22" s="209">
        <v>843</v>
      </c>
      <c r="H22" s="209">
        <v>1091.1</v>
      </c>
      <c r="I22" s="209">
        <v>993.2</v>
      </c>
      <c r="J22" s="209">
        <v>956.4</v>
      </c>
      <c r="K22" s="209">
        <f>I22/G22*100</f>
        <v>117.8173190984579</v>
      </c>
      <c r="L22" s="209">
        <f>I22/H22*100</f>
        <v>91.02740353771425</v>
      </c>
      <c r="X22" s="300"/>
      <c r="Y22" s="297"/>
      <c r="Z22" s="291"/>
      <c r="AA22" s="291"/>
      <c r="AB22" s="291"/>
      <c r="AC22" s="291"/>
      <c r="AD22" s="291"/>
      <c r="AE22" s="291"/>
      <c r="AF22" s="426">
        <f t="shared" si="3"/>
        <v>370.7865168539326</v>
      </c>
      <c r="AG22" s="291" t="s">
        <v>685</v>
      </c>
      <c r="AH22" s="291"/>
      <c r="AI22" s="307">
        <f t="shared" si="2"/>
        <v>890</v>
      </c>
      <c r="AJ22" s="197">
        <v>195</v>
      </c>
      <c r="AK22" s="197">
        <v>130</v>
      </c>
      <c r="AL22" s="197">
        <v>15</v>
      </c>
      <c r="AM22" s="197">
        <v>50</v>
      </c>
      <c r="AN22" s="197">
        <v>10</v>
      </c>
      <c r="AO22" s="197"/>
      <c r="AP22" s="197">
        <v>305</v>
      </c>
      <c r="AQ22" s="197">
        <v>70</v>
      </c>
      <c r="AR22" s="197">
        <v>90</v>
      </c>
      <c r="AS22" s="197">
        <v>70</v>
      </c>
      <c r="AT22" s="197"/>
      <c r="AU22" s="197">
        <v>30</v>
      </c>
      <c r="AV22" s="197">
        <v>95</v>
      </c>
      <c r="AW22" s="197">
        <v>40</v>
      </c>
      <c r="AX22" s="197">
        <v>35</v>
      </c>
      <c r="AY22" s="197"/>
      <c r="AZ22" s="291">
        <v>330</v>
      </c>
      <c r="BA22" s="197">
        <v>2530</v>
      </c>
      <c r="BB22" s="197">
        <v>1135</v>
      </c>
      <c r="BC22" s="197">
        <v>8</v>
      </c>
      <c r="BD22" s="197">
        <v>60680</v>
      </c>
      <c r="BE22" s="197"/>
      <c r="BF22" s="197">
        <v>5</v>
      </c>
      <c r="BG22" s="197"/>
      <c r="BH22" s="197">
        <v>3</v>
      </c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</row>
    <row r="23" spans="1:73" ht="12.75" customHeight="1">
      <c r="A23" s="210"/>
      <c r="B23" s="210" t="s">
        <v>421</v>
      </c>
      <c r="C23" s="216" t="s">
        <v>495</v>
      </c>
      <c r="D23" s="201" t="s">
        <v>712</v>
      </c>
      <c r="E23" s="302" t="s">
        <v>239</v>
      </c>
      <c r="F23" s="209">
        <v>9863</v>
      </c>
      <c r="G23" s="209">
        <v>11000.4</v>
      </c>
      <c r="H23" s="209">
        <v>11863.2</v>
      </c>
      <c r="I23" s="209">
        <v>15168.7</v>
      </c>
      <c r="J23" s="209">
        <v>826</v>
      </c>
      <c r="K23" s="209">
        <f>I23/G23*100</f>
        <v>137.89225846332863</v>
      </c>
      <c r="L23" s="209">
        <f>I23/H23*100</f>
        <v>127.86347697080045</v>
      </c>
      <c r="X23" s="300"/>
      <c r="Y23" s="297"/>
      <c r="Z23" s="291"/>
      <c r="AA23" s="291"/>
      <c r="AB23" s="291"/>
      <c r="AC23" s="291"/>
      <c r="AD23" s="291"/>
      <c r="AE23" s="291"/>
      <c r="AF23" s="426">
        <f t="shared" si="3"/>
        <v>350</v>
      </c>
      <c r="AG23" s="291" t="s">
        <v>686</v>
      </c>
      <c r="AH23" s="291"/>
      <c r="AI23" s="307">
        <f t="shared" si="2"/>
        <v>120</v>
      </c>
      <c r="AJ23" s="197">
        <f t="shared" si="4"/>
        <v>0</v>
      </c>
      <c r="AK23" s="197"/>
      <c r="AL23" s="197"/>
      <c r="AM23" s="197"/>
      <c r="AN23" s="197"/>
      <c r="AO23" s="197"/>
      <c r="AP23" s="197">
        <v>120</v>
      </c>
      <c r="AQ23" s="197"/>
      <c r="AR23" s="197"/>
      <c r="AS23" s="197"/>
      <c r="AT23" s="197"/>
      <c r="AU23" s="197"/>
      <c r="AV23" s="197"/>
      <c r="AW23" s="197"/>
      <c r="AX23" s="197"/>
      <c r="AY23" s="197"/>
      <c r="AZ23" s="291">
        <v>42</v>
      </c>
      <c r="BA23" s="197"/>
      <c r="BB23" s="197"/>
      <c r="BC23" s="197">
        <v>3</v>
      </c>
      <c r="BD23" s="197">
        <v>12000</v>
      </c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</row>
    <row r="24" spans="1:73" ht="12.75">
      <c r="A24" s="210"/>
      <c r="B24" s="210" t="s">
        <v>207</v>
      </c>
      <c r="C24" s="216" t="s">
        <v>496</v>
      </c>
      <c r="D24" s="201" t="s">
        <v>275</v>
      </c>
      <c r="E24" s="302" t="s">
        <v>563</v>
      </c>
      <c r="F24" s="423">
        <v>938</v>
      </c>
      <c r="G24" s="423">
        <v>732</v>
      </c>
      <c r="H24" s="423">
        <v>597</v>
      </c>
      <c r="I24" s="423">
        <v>550</v>
      </c>
      <c r="J24" s="423">
        <v>550</v>
      </c>
      <c r="K24" s="209">
        <f t="shared" si="1"/>
        <v>75.13661202185791</v>
      </c>
      <c r="L24" s="209">
        <f t="shared" si="0"/>
        <v>92.12730318257957</v>
      </c>
      <c r="X24" s="300"/>
      <c r="Y24" s="297"/>
      <c r="Z24" s="291"/>
      <c r="AA24" s="291"/>
      <c r="AB24" s="291"/>
      <c r="AC24" s="291"/>
      <c r="AD24" s="291"/>
      <c r="AE24" s="291"/>
      <c r="AF24" s="426">
        <f t="shared" si="3"/>
        <v>340.4819277108434</v>
      </c>
      <c r="AG24" s="291" t="s">
        <v>813</v>
      </c>
      <c r="AH24" s="291"/>
      <c r="AI24" s="307">
        <f aca="true" t="shared" si="5" ref="AI24:AI32">AJ24+AO24+AP24+AS24+AT24+AU24+AV24+AX24+AY24+AQ24+AR24</f>
        <v>830</v>
      </c>
      <c r="AJ24" s="197">
        <f t="shared" si="4"/>
        <v>130</v>
      </c>
      <c r="AK24" s="197"/>
      <c r="AL24" s="197">
        <v>40</v>
      </c>
      <c r="AM24" s="197">
        <v>90</v>
      </c>
      <c r="AN24" s="197"/>
      <c r="AO24" s="197">
        <v>65</v>
      </c>
      <c r="AP24" s="197">
        <v>115</v>
      </c>
      <c r="AQ24" s="197">
        <v>15</v>
      </c>
      <c r="AR24" s="197">
        <v>45</v>
      </c>
      <c r="AS24" s="197"/>
      <c r="AT24" s="197"/>
      <c r="AU24" s="197">
        <v>145</v>
      </c>
      <c r="AV24" s="197">
        <v>45</v>
      </c>
      <c r="AW24" s="197"/>
      <c r="AX24" s="197">
        <v>130</v>
      </c>
      <c r="AY24" s="197">
        <v>140</v>
      </c>
      <c r="AZ24" s="291">
        <v>282.6</v>
      </c>
      <c r="BA24" s="197">
        <v>550</v>
      </c>
      <c r="BB24" s="197">
        <v>198</v>
      </c>
      <c r="BC24" s="197">
        <v>5</v>
      </c>
      <c r="BD24" s="197">
        <v>46325</v>
      </c>
      <c r="BE24" s="197"/>
      <c r="BF24" s="197">
        <v>2</v>
      </c>
      <c r="BG24" s="197"/>
      <c r="BH24" s="197">
        <v>3</v>
      </c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</row>
    <row r="25" spans="1:73" ht="12.75" customHeight="1">
      <c r="A25" s="210"/>
      <c r="B25" s="211" t="s">
        <v>208</v>
      </c>
      <c r="C25" s="309" t="s">
        <v>497</v>
      </c>
      <c r="D25" s="304" t="s">
        <v>275</v>
      </c>
      <c r="E25" s="310" t="s">
        <v>563</v>
      </c>
      <c r="F25" s="424">
        <v>350</v>
      </c>
      <c r="G25" s="424">
        <v>482</v>
      </c>
      <c r="H25" s="424">
        <v>684</v>
      </c>
      <c r="I25" s="424">
        <v>837</v>
      </c>
      <c r="J25" s="424">
        <v>837</v>
      </c>
      <c r="K25" s="212">
        <f t="shared" si="1"/>
        <v>173.6514522821577</v>
      </c>
      <c r="L25" s="212">
        <f t="shared" si="0"/>
        <v>122.36842105263158</v>
      </c>
      <c r="X25" s="300"/>
      <c r="Y25" s="297"/>
      <c r="Z25" s="291"/>
      <c r="AA25" s="291"/>
      <c r="AB25" s="291"/>
      <c r="AC25" s="291"/>
      <c r="AD25" s="291"/>
      <c r="AE25" s="291"/>
      <c r="AF25" s="426" t="e">
        <f t="shared" si="3"/>
        <v>#DIV/0!</v>
      </c>
      <c r="AG25" s="291" t="s">
        <v>814</v>
      </c>
      <c r="AH25" s="291"/>
      <c r="AI25" s="307">
        <f t="shared" si="5"/>
        <v>0</v>
      </c>
      <c r="AJ25" s="197">
        <f t="shared" si="4"/>
        <v>0</v>
      </c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291"/>
      <c r="BA25" s="197">
        <v>500</v>
      </c>
      <c r="BB25" s="197">
        <v>2</v>
      </c>
      <c r="BC25" s="197">
        <v>2</v>
      </c>
      <c r="BD25" s="197">
        <v>2000</v>
      </c>
      <c r="BE25" s="197"/>
      <c r="BF25" s="197"/>
      <c r="BG25" s="197"/>
      <c r="BH25" s="197">
        <v>2</v>
      </c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</row>
    <row r="26" spans="1:73" ht="12.75">
      <c r="A26" s="210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X26" s="297"/>
      <c r="Y26" s="297"/>
      <c r="Z26" s="291"/>
      <c r="AA26" s="291"/>
      <c r="AB26" s="291"/>
      <c r="AC26" s="291"/>
      <c r="AD26" s="291"/>
      <c r="AE26" s="291"/>
      <c r="AF26" s="426">
        <f t="shared" si="3"/>
        <v>360.00000000000006</v>
      </c>
      <c r="AG26" s="291" t="s">
        <v>716</v>
      </c>
      <c r="AH26" s="291"/>
      <c r="AI26" s="307">
        <f t="shared" si="5"/>
        <v>30</v>
      </c>
      <c r="AJ26" s="197">
        <f t="shared" si="4"/>
        <v>30</v>
      </c>
      <c r="AK26" s="197">
        <v>30</v>
      </c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291">
        <v>10.8</v>
      </c>
      <c r="BD26" s="445">
        <v>2100</v>
      </c>
      <c r="BE26" s="197"/>
      <c r="BF26" s="197"/>
      <c r="BG26" s="197">
        <v>13</v>
      </c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</row>
    <row r="27" spans="1:73" ht="12.75" customHeight="1">
      <c r="A27" s="210"/>
      <c r="B27" s="297"/>
      <c r="C27" s="1140" t="s">
        <v>950</v>
      </c>
      <c r="D27" s="1141"/>
      <c r="E27" s="1141"/>
      <c r="F27" s="1141"/>
      <c r="G27" s="1141"/>
      <c r="H27" s="1141"/>
      <c r="I27" s="297"/>
      <c r="J27" s="297"/>
      <c r="K27" s="297"/>
      <c r="L27" s="297"/>
      <c r="X27" s="297"/>
      <c r="Y27" s="297"/>
      <c r="Z27" s="291"/>
      <c r="AA27" s="291"/>
      <c r="AB27" s="291"/>
      <c r="AC27" s="291"/>
      <c r="AD27" s="291"/>
      <c r="AE27" s="291"/>
      <c r="AF27" s="426" t="e">
        <f t="shared" si="3"/>
        <v>#DIV/0!</v>
      </c>
      <c r="AG27" s="291" t="s">
        <v>815</v>
      </c>
      <c r="AH27" s="291"/>
      <c r="AI27" s="307">
        <f t="shared" si="5"/>
        <v>0</v>
      </c>
      <c r="AJ27" s="197">
        <f t="shared" si="4"/>
        <v>0</v>
      </c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291"/>
      <c r="BA27" s="197">
        <v>920</v>
      </c>
      <c r="BB27" s="197">
        <v>24.8</v>
      </c>
      <c r="BC27" s="197">
        <v>17</v>
      </c>
      <c r="BD27" s="197">
        <v>4820</v>
      </c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</row>
    <row r="28" spans="1:73" ht="12.75">
      <c r="A28" s="210"/>
      <c r="B28" s="297"/>
      <c r="C28" s="1142"/>
      <c r="D28" s="1142"/>
      <c r="E28" s="1142"/>
      <c r="F28" s="1142"/>
      <c r="G28" s="1142"/>
      <c r="H28" s="1142"/>
      <c r="I28" s="297"/>
      <c r="J28" s="297"/>
      <c r="K28" s="297"/>
      <c r="L28" s="297"/>
      <c r="X28" s="297"/>
      <c r="Y28" s="297"/>
      <c r="Z28" s="291"/>
      <c r="AA28" s="291"/>
      <c r="AB28" s="291"/>
      <c r="AC28" s="291"/>
      <c r="AD28" s="291"/>
      <c r="AE28" s="291"/>
      <c r="AF28" s="426">
        <f t="shared" si="3"/>
        <v>323.0769230769231</v>
      </c>
      <c r="AG28" s="291" t="s">
        <v>816</v>
      </c>
      <c r="AH28" s="291"/>
      <c r="AI28" s="307">
        <f t="shared" si="5"/>
        <v>1300</v>
      </c>
      <c r="AJ28" s="197">
        <f t="shared" si="4"/>
        <v>940</v>
      </c>
      <c r="AK28" s="197">
        <v>40</v>
      </c>
      <c r="AL28" s="197"/>
      <c r="AM28" s="197"/>
      <c r="AN28" s="197">
        <v>900</v>
      </c>
      <c r="AO28" s="197">
        <v>70</v>
      </c>
      <c r="AP28" s="197">
        <v>85</v>
      </c>
      <c r="AQ28" s="197">
        <v>35</v>
      </c>
      <c r="AR28" s="197">
        <v>50</v>
      </c>
      <c r="AS28" s="197"/>
      <c r="AT28" s="197"/>
      <c r="AU28" s="197"/>
      <c r="AV28" s="197">
        <v>25</v>
      </c>
      <c r="AW28" s="197"/>
      <c r="AX28" s="197">
        <v>35</v>
      </c>
      <c r="AY28" s="197">
        <v>60</v>
      </c>
      <c r="AZ28" s="291">
        <v>420</v>
      </c>
      <c r="BA28" s="197">
        <v>7500</v>
      </c>
      <c r="BB28" s="197">
        <v>339.7</v>
      </c>
      <c r="BC28" s="197">
        <v>3</v>
      </c>
      <c r="BD28" s="197">
        <v>69300</v>
      </c>
      <c r="BE28" s="197"/>
      <c r="BF28" s="197"/>
      <c r="BG28" s="197">
        <v>4</v>
      </c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</row>
    <row r="29" spans="1:73" ht="12.75" customHeight="1">
      <c r="A29" s="210"/>
      <c r="B29" s="210"/>
      <c r="C29" s="1142"/>
      <c r="D29" s="1142"/>
      <c r="E29" s="1142"/>
      <c r="F29" s="1142"/>
      <c r="G29" s="1142"/>
      <c r="H29" s="1142"/>
      <c r="I29" s="291"/>
      <c r="J29" s="291"/>
      <c r="K29" s="291"/>
      <c r="L29" s="291"/>
      <c r="X29" s="291"/>
      <c r="Y29" s="291"/>
      <c r="Z29" s="291"/>
      <c r="AA29" s="291"/>
      <c r="AB29" s="291"/>
      <c r="AC29" s="291"/>
      <c r="AD29" s="291"/>
      <c r="AE29" s="291"/>
      <c r="AF29" s="426" t="e">
        <f t="shared" si="3"/>
        <v>#DIV/0!</v>
      </c>
      <c r="AG29" s="291"/>
      <c r="AH29" s="307"/>
      <c r="AI29" s="307">
        <f t="shared" si="5"/>
        <v>0</v>
      </c>
      <c r="AJ29" s="197">
        <f t="shared" si="4"/>
        <v>0</v>
      </c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30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</row>
    <row r="30" spans="1:73" ht="12.75">
      <c r="A30" s="210"/>
      <c r="B30" s="210"/>
      <c r="C30" s="210"/>
      <c r="D30" s="210"/>
      <c r="E30" s="291"/>
      <c r="F30" s="291"/>
      <c r="G30" s="291"/>
      <c r="H30" s="291"/>
      <c r="I30" s="291"/>
      <c r="J30" s="291"/>
      <c r="K30" s="301"/>
      <c r="L30" s="301"/>
      <c r="X30" s="210"/>
      <c r="Y30" s="210"/>
      <c r="Z30" s="291"/>
      <c r="AA30" s="291"/>
      <c r="AB30" s="291"/>
      <c r="AC30" s="291"/>
      <c r="AD30" s="291"/>
      <c r="AE30" s="291"/>
      <c r="AF30" s="426" t="e">
        <f t="shared" si="3"/>
        <v>#DIV/0!</v>
      </c>
      <c r="AG30" s="291" t="s">
        <v>410</v>
      </c>
      <c r="AH30" s="307"/>
      <c r="AI30" s="307">
        <f t="shared" si="5"/>
        <v>0</v>
      </c>
      <c r="AJ30" s="197">
        <f>AK30+AL30+AM30+AN30</f>
        <v>0</v>
      </c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30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</row>
    <row r="31" spans="1:73" ht="12.75" customHeight="1">
      <c r="A31" s="210"/>
      <c r="B31" s="210"/>
      <c r="C31" s="210"/>
      <c r="D31" s="210"/>
      <c r="E31" s="291"/>
      <c r="F31" s="291"/>
      <c r="G31" s="291"/>
      <c r="H31" s="291"/>
      <c r="I31" s="291"/>
      <c r="J31" s="291"/>
      <c r="K31" s="301"/>
      <c r="L31" s="301"/>
      <c r="X31" s="210"/>
      <c r="Y31" s="210"/>
      <c r="Z31" s="291"/>
      <c r="AA31" s="291"/>
      <c r="AB31" s="291"/>
      <c r="AC31" s="291"/>
      <c r="AD31" s="291"/>
      <c r="AE31" s="291"/>
      <c r="AF31" s="426" t="e">
        <f t="shared" si="3"/>
        <v>#DIV/0!</v>
      </c>
      <c r="AG31" s="291"/>
      <c r="AH31" s="307"/>
      <c r="AI31" s="307">
        <f t="shared" si="5"/>
        <v>0</v>
      </c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30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</row>
    <row r="32" spans="1:73" ht="12.75">
      <c r="A32" s="301"/>
      <c r="B32" s="210"/>
      <c r="C32" s="210"/>
      <c r="D32" s="208"/>
      <c r="E32" s="448"/>
      <c r="F32" s="448"/>
      <c r="G32" s="449"/>
      <c r="H32" s="210"/>
      <c r="I32" s="209"/>
      <c r="J32" s="209"/>
      <c r="K32" s="209"/>
      <c r="L32" s="210"/>
      <c r="M32" s="210"/>
      <c r="N32" s="210"/>
      <c r="O32" s="210"/>
      <c r="P32" s="291"/>
      <c r="Q32" s="291"/>
      <c r="R32" s="291"/>
      <c r="S32" s="291"/>
      <c r="T32" s="291"/>
      <c r="U32" s="291"/>
      <c r="V32" s="301"/>
      <c r="W32" s="301"/>
      <c r="X32" s="210"/>
      <c r="Y32" s="210"/>
      <c r="Z32" s="291"/>
      <c r="AA32" s="291"/>
      <c r="AB32" s="291"/>
      <c r="AC32" s="291"/>
      <c r="AD32" s="291"/>
      <c r="AE32" s="291"/>
      <c r="AF32" s="426">
        <f t="shared" si="3"/>
        <v>566.5236051502146</v>
      </c>
      <c r="AG32" s="210" t="s">
        <v>276</v>
      </c>
      <c r="AH32" s="210"/>
      <c r="AI32" s="307">
        <f t="shared" si="5"/>
        <v>233</v>
      </c>
      <c r="AJ32" s="197">
        <f>AK32+AL32+AM32+AN32</f>
        <v>20</v>
      </c>
      <c r="AK32" s="197"/>
      <c r="AL32" s="197">
        <v>20</v>
      </c>
      <c r="AM32" s="197"/>
      <c r="AN32" s="197"/>
      <c r="AO32" s="197">
        <v>18</v>
      </c>
      <c r="AP32" s="197">
        <v>92</v>
      </c>
      <c r="AQ32" s="197">
        <v>9</v>
      </c>
      <c r="AR32" s="197">
        <v>50</v>
      </c>
      <c r="AS32" s="197"/>
      <c r="AT32" s="197"/>
      <c r="AU32" s="197">
        <v>4</v>
      </c>
      <c r="AV32" s="197">
        <v>29</v>
      </c>
      <c r="AW32" s="197"/>
      <c r="AX32" s="197"/>
      <c r="AY32" s="197">
        <v>11</v>
      </c>
      <c r="AZ32" s="210">
        <v>132</v>
      </c>
      <c r="BA32" s="197">
        <v>2.1</v>
      </c>
      <c r="BB32" s="197">
        <v>516.6</v>
      </c>
      <c r="BC32" s="197">
        <v>8</v>
      </c>
      <c r="BD32" s="197">
        <v>8800</v>
      </c>
      <c r="BE32" s="197"/>
      <c r="BF32" s="197"/>
      <c r="BG32" s="197"/>
      <c r="BH32" s="197">
        <v>5</v>
      </c>
      <c r="BI32" s="197">
        <v>3</v>
      </c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</row>
    <row r="33" spans="1:73" ht="12.75" customHeight="1">
      <c r="A33" s="300"/>
      <c r="B33" s="210"/>
      <c r="C33" s="300"/>
      <c r="D33" s="208"/>
      <c r="E33" s="448"/>
      <c r="F33" s="448"/>
      <c r="G33" s="449"/>
      <c r="H33" s="210"/>
      <c r="I33" s="210"/>
      <c r="J33" s="209"/>
      <c r="K33" s="209"/>
      <c r="L33" s="210"/>
      <c r="M33" s="210"/>
      <c r="N33" s="210"/>
      <c r="O33" s="210"/>
      <c r="P33" s="210"/>
      <c r="Q33" s="210"/>
      <c r="R33" s="210"/>
      <c r="S33" s="210"/>
      <c r="T33" s="210"/>
      <c r="U33" s="291"/>
      <c r="V33" s="301"/>
      <c r="W33" s="301"/>
      <c r="X33" s="210"/>
      <c r="Y33" s="210"/>
      <c r="Z33" s="208"/>
      <c r="AA33" s="210"/>
      <c r="AB33" s="210"/>
      <c r="AC33" s="210"/>
      <c r="AD33" s="210"/>
      <c r="AE33" s="209"/>
      <c r="AF33" s="426" t="e">
        <f t="shared" si="3"/>
        <v>#DIV/0!</v>
      </c>
      <c r="AG33" s="291"/>
      <c r="AH33" s="297"/>
      <c r="AI33" s="2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2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</row>
    <row r="34" spans="1:73" ht="12.75">
      <c r="A34" s="453"/>
      <c r="B34" s="210"/>
      <c r="C34" s="210"/>
      <c r="D34" s="208"/>
      <c r="E34" s="448"/>
      <c r="F34" s="448"/>
      <c r="G34" s="448"/>
      <c r="H34" s="209"/>
      <c r="I34" s="209"/>
      <c r="J34" s="209"/>
      <c r="K34" s="209"/>
      <c r="L34" s="210"/>
      <c r="M34" s="210"/>
      <c r="N34" s="210"/>
      <c r="O34" s="210"/>
      <c r="P34" s="210"/>
      <c r="Q34" s="210"/>
      <c r="R34" s="210"/>
      <c r="S34" s="210"/>
      <c r="T34" s="210"/>
      <c r="U34" s="291"/>
      <c r="V34" s="301"/>
      <c r="W34" s="301"/>
      <c r="X34" s="210"/>
      <c r="Y34" s="210"/>
      <c r="Z34" s="208"/>
      <c r="AA34" s="210"/>
      <c r="AB34" s="210"/>
      <c r="AC34" s="209"/>
      <c r="AD34" s="210"/>
      <c r="AE34" s="209"/>
      <c r="AF34" s="426">
        <f t="shared" si="3"/>
        <v>387.60075276071433</v>
      </c>
      <c r="AG34" s="349" t="s">
        <v>141</v>
      </c>
      <c r="AH34" s="349">
        <f aca="true" t="shared" si="6" ref="AH34:BI34">SUM(AH13:AH33)</f>
        <v>0</v>
      </c>
      <c r="AI34" s="349">
        <f t="shared" si="6"/>
        <v>8448.900000000001</v>
      </c>
      <c r="AJ34" s="349">
        <f t="shared" si="6"/>
        <v>1531.4</v>
      </c>
      <c r="AK34" s="349">
        <f t="shared" si="6"/>
        <v>291.6</v>
      </c>
      <c r="AL34" s="349">
        <f t="shared" si="6"/>
        <v>122.8</v>
      </c>
      <c r="AM34" s="349">
        <f t="shared" si="6"/>
        <v>195</v>
      </c>
      <c r="AN34" s="349">
        <f t="shared" si="6"/>
        <v>910</v>
      </c>
      <c r="AO34" s="349">
        <f t="shared" si="6"/>
        <v>279.5</v>
      </c>
      <c r="AP34" s="349">
        <f t="shared" si="6"/>
        <v>2637.5</v>
      </c>
      <c r="AQ34" s="349">
        <f t="shared" si="6"/>
        <v>336.5</v>
      </c>
      <c r="AR34" s="349">
        <f t="shared" si="6"/>
        <v>811</v>
      </c>
      <c r="AS34" s="349">
        <f t="shared" si="6"/>
        <v>595</v>
      </c>
      <c r="AT34" s="349">
        <f t="shared" si="6"/>
        <v>0</v>
      </c>
      <c r="AU34" s="349">
        <f t="shared" si="6"/>
        <v>479</v>
      </c>
      <c r="AV34" s="349">
        <f t="shared" si="6"/>
        <v>232</v>
      </c>
      <c r="AW34" s="349"/>
      <c r="AX34" s="349">
        <f t="shared" si="6"/>
        <v>357</v>
      </c>
      <c r="AY34" s="349">
        <f t="shared" si="6"/>
        <v>1000</v>
      </c>
      <c r="AZ34" s="349">
        <f t="shared" si="6"/>
        <v>3274.7999999999997</v>
      </c>
      <c r="BA34" s="349">
        <f t="shared" si="6"/>
        <v>24137.699999999997</v>
      </c>
      <c r="BB34" s="349">
        <f t="shared" si="6"/>
        <v>6421</v>
      </c>
      <c r="BC34" s="349">
        <f t="shared" si="6"/>
        <v>239</v>
      </c>
      <c r="BD34" s="349">
        <f t="shared" si="6"/>
        <v>351831.5</v>
      </c>
      <c r="BE34" s="350">
        <f t="shared" si="6"/>
        <v>0</v>
      </c>
      <c r="BF34" s="349">
        <f t="shared" si="6"/>
        <v>34</v>
      </c>
      <c r="BG34" s="350">
        <f t="shared" si="6"/>
        <v>27</v>
      </c>
      <c r="BH34" s="350">
        <f t="shared" si="6"/>
        <v>26</v>
      </c>
      <c r="BI34" s="350">
        <f t="shared" si="6"/>
        <v>28</v>
      </c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</row>
    <row r="35" spans="1:73" ht="12.75" customHeight="1">
      <c r="A35" s="301"/>
      <c r="B35" s="210"/>
      <c r="C35" s="210"/>
      <c r="D35" s="208"/>
      <c r="E35" s="448"/>
      <c r="F35" s="448"/>
      <c r="G35" s="448"/>
      <c r="H35" s="209"/>
      <c r="I35" s="209"/>
      <c r="J35" s="209"/>
      <c r="K35" s="209"/>
      <c r="L35" s="210"/>
      <c r="M35" s="208"/>
      <c r="N35" s="208"/>
      <c r="O35" s="20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210"/>
      <c r="AB35" s="209"/>
      <c r="AC35" s="210"/>
      <c r="AD35" s="210"/>
      <c r="AE35" s="209"/>
      <c r="AF35" s="209"/>
      <c r="AG35" s="291"/>
      <c r="AH35" s="291"/>
      <c r="AI35" s="291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</row>
    <row r="36" spans="1:73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2"/>
      <c r="AA36" s="291"/>
      <c r="AB36" s="291"/>
      <c r="AC36" s="291"/>
      <c r="AD36" s="291"/>
      <c r="AE36" s="291"/>
      <c r="AF36" s="291"/>
      <c r="AG36" s="291"/>
      <c r="AH36" s="291"/>
      <c r="AI36" s="291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</row>
    <row r="37" spans="1:73" ht="12.75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</row>
    <row r="38" spans="1:73" ht="12.7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</row>
    <row r="39" spans="1:73" ht="12.75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</row>
    <row r="40" spans="1:73" ht="12.7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</row>
    <row r="41" spans="1:73" ht="12.75" customHeigh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91"/>
      <c r="M41" s="210"/>
      <c r="N41" s="210"/>
      <c r="O41" s="210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</row>
    <row r="42" spans="1:73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91"/>
      <c r="M42" s="210"/>
      <c r="N42" s="210"/>
      <c r="O42" s="210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</row>
    <row r="43" spans="1:73" ht="12.75" customHeight="1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91"/>
      <c r="M43" s="210"/>
      <c r="N43" s="210"/>
      <c r="O43" s="210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</row>
    <row r="44" spans="1:73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91"/>
      <c r="M44" s="210"/>
      <c r="N44" s="210"/>
      <c r="O44" s="210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</row>
    <row r="45" spans="1:73" ht="12.75" customHeight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91"/>
      <c r="M45" s="210"/>
      <c r="N45" s="210"/>
      <c r="O45" s="210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</row>
    <row r="46" spans="1:73" ht="12.7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91"/>
      <c r="M46" s="210"/>
      <c r="N46" s="210"/>
      <c r="O46" s="210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</row>
    <row r="47" spans="1:73" ht="12.75" customHeight="1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10"/>
      <c r="N47" s="210"/>
      <c r="O47" s="210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</row>
    <row r="48" spans="2:73" ht="12.75">
      <c r="B48" s="1153"/>
      <c r="C48" s="1155"/>
      <c r="D48" s="1151"/>
      <c r="E48" s="1157"/>
      <c r="F48" s="1157"/>
      <c r="G48" s="1157"/>
      <c r="H48" s="1157"/>
      <c r="I48" s="1157"/>
      <c r="J48" s="1157"/>
      <c r="K48" s="1157"/>
      <c r="L48" s="1157"/>
      <c r="M48" s="1157"/>
      <c r="N48" s="1157"/>
      <c r="O48" s="1157"/>
      <c r="P48" s="1157"/>
      <c r="Q48" s="1157"/>
      <c r="R48" s="1157"/>
      <c r="S48" s="1157"/>
      <c r="T48" s="1144" t="s">
        <v>76</v>
      </c>
      <c r="U48" s="1146"/>
      <c r="V48" s="1143"/>
      <c r="W48" s="205"/>
      <c r="X48" s="197"/>
      <c r="Y48" s="197"/>
      <c r="Z48" s="197"/>
      <c r="AA48" s="197"/>
      <c r="AB48" s="291"/>
      <c r="AC48" s="291"/>
      <c r="AD48" s="291"/>
      <c r="AE48" s="291"/>
      <c r="AF48" s="291"/>
      <c r="AG48" s="291"/>
      <c r="AH48" s="291"/>
      <c r="AI48" s="291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</row>
    <row r="49" spans="2:73" ht="12.75" customHeight="1">
      <c r="B49" s="1154"/>
      <c r="C49" s="1156"/>
      <c r="D49" s="1152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1145"/>
      <c r="U49" s="1147"/>
      <c r="V49" s="1144"/>
      <c r="W49" s="205"/>
      <c r="X49" s="197"/>
      <c r="Y49" s="197"/>
      <c r="Z49" s="197"/>
      <c r="AA49" s="197"/>
      <c r="AB49" s="291"/>
      <c r="AC49" s="291"/>
      <c r="AD49" s="291"/>
      <c r="AE49" s="291"/>
      <c r="AF49" s="291"/>
      <c r="AG49" s="291"/>
      <c r="AH49" s="291"/>
      <c r="AI49" s="291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</row>
    <row r="50" spans="2:73" ht="12.75">
      <c r="B50" s="345"/>
      <c r="C50" s="348"/>
      <c r="D50" s="348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>
        <v>29</v>
      </c>
      <c r="U50" s="346"/>
      <c r="V50" s="346"/>
      <c r="W50" s="346"/>
      <c r="X50" s="346"/>
      <c r="Y50" s="346"/>
      <c r="Z50" s="346"/>
      <c r="AA50" s="346"/>
      <c r="AB50" s="291"/>
      <c r="AC50" s="291"/>
      <c r="AD50" s="291"/>
      <c r="AE50" s="291"/>
      <c r="AF50" s="291"/>
      <c r="AG50" s="291"/>
      <c r="AH50" s="291"/>
      <c r="AI50" s="291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</row>
    <row r="51" spans="2:73" ht="12.75" customHeight="1"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10"/>
      <c r="N51" s="210"/>
      <c r="O51" s="210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</row>
    <row r="52" spans="2:73" ht="12.7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10"/>
      <c r="N52" s="210"/>
      <c r="O52" s="210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</row>
    <row r="53" spans="2:73" ht="12.75" customHeight="1"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10"/>
      <c r="N53" s="210"/>
      <c r="O53" s="210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</row>
    <row r="54" spans="2:73" ht="12.75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10"/>
      <c r="N54" s="210"/>
      <c r="O54" s="210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</row>
    <row r="55" spans="2:73" ht="12.75" customHeight="1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10"/>
      <c r="N55" s="210"/>
      <c r="O55" s="210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</row>
    <row r="56" spans="2:73" ht="12.75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10"/>
      <c r="N56" s="210"/>
      <c r="O56" s="210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</row>
    <row r="57" spans="2:73" ht="12.75" customHeight="1"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10"/>
      <c r="N57" s="210"/>
      <c r="O57" s="210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</row>
    <row r="58" spans="2:73" ht="12.75"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10"/>
      <c r="N58" s="210"/>
      <c r="O58" s="210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</row>
    <row r="59" spans="2:73" ht="12.75" customHeight="1"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10"/>
      <c r="N59" s="210"/>
      <c r="O59" s="210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</row>
    <row r="60" spans="2:73" ht="12.75"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10"/>
      <c r="N60" s="210"/>
      <c r="O60" s="210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</row>
    <row r="61" spans="2:73" ht="12.75" customHeight="1"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10"/>
      <c r="N61" s="210"/>
      <c r="O61" s="210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</row>
    <row r="62" spans="2:73" ht="12.75"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10"/>
      <c r="N62" s="210"/>
      <c r="O62" s="210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</row>
    <row r="63" spans="2:73" ht="12.75" customHeight="1"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10"/>
      <c r="N63" s="210"/>
      <c r="O63" s="210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</row>
    <row r="64" spans="2:73" ht="12.75"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10"/>
      <c r="N64" s="210"/>
      <c r="O64" s="210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</row>
    <row r="65" spans="2:73" ht="12.75" customHeight="1"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10"/>
      <c r="N65" s="210"/>
      <c r="O65" s="210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</row>
    <row r="66" spans="2:73" ht="12.75"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10"/>
      <c r="N66" s="210"/>
      <c r="O66" s="210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</row>
    <row r="67" spans="2:73" ht="12.75" customHeight="1"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10"/>
      <c r="N67" s="210"/>
      <c r="O67" s="210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</row>
    <row r="68" spans="2:73" ht="12.75"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</row>
    <row r="69" spans="2:73" ht="12.75" customHeight="1"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</row>
    <row r="70" spans="2:73" ht="12.75">
      <c r="B70" s="210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</row>
    <row r="71" spans="2:73" ht="12.75" customHeight="1"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</row>
    <row r="72" spans="2:73" ht="12.75">
      <c r="B72" s="349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</row>
    <row r="73" spans="1:73" ht="12.75" customHeight="1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</row>
    <row r="74" spans="1:73" ht="12.7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</row>
    <row r="75" spans="1:73" ht="12.75" customHeight="1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</row>
    <row r="76" spans="1:73" ht="12.7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</row>
    <row r="77" spans="1:73" ht="12.75" customHeight="1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</row>
    <row r="78" spans="1:73" ht="12.7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</row>
    <row r="79" spans="1:73" ht="12.75" customHeight="1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</row>
    <row r="80" spans="1:73" ht="12.7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</row>
    <row r="81" spans="1:73" ht="12.75" customHeight="1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</row>
    <row r="82" spans="1:73" ht="12.7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</row>
    <row r="83" spans="1:73" ht="12.75" customHeight="1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</row>
    <row r="84" spans="1:73" ht="12.7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</row>
    <row r="85" spans="1:73" ht="12.75" customHeight="1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</row>
    <row r="86" spans="1:73" ht="12.7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</row>
    <row r="87" spans="1:73" ht="12.75" customHeight="1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</row>
    <row r="88" spans="1:73" ht="12.7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</row>
    <row r="89" spans="1:73" ht="12.75" customHeight="1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</row>
    <row r="90" spans="1:73" ht="12.7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</row>
    <row r="91" spans="1:73" ht="12.75" customHeight="1">
      <c r="A91" s="196"/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214"/>
      <c r="Q91" s="214"/>
      <c r="R91" s="196"/>
      <c r="S91" s="196"/>
      <c r="T91" s="196"/>
      <c r="U91" s="196"/>
      <c r="V91" s="196"/>
      <c r="W91" s="196"/>
      <c r="X91" s="196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</row>
    <row r="92" spans="1:73" ht="12.75">
      <c r="A92" s="196"/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214"/>
      <c r="Q92" s="214"/>
      <c r="R92" s="196"/>
      <c r="S92" s="196"/>
      <c r="T92" s="196"/>
      <c r="U92" s="196"/>
      <c r="V92" s="196"/>
      <c r="W92" s="196"/>
      <c r="X92" s="196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</row>
    <row r="93" spans="1:73" ht="12.75" customHeight="1">
      <c r="A93" s="196"/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214"/>
      <c r="Q93" s="214"/>
      <c r="R93" s="196"/>
      <c r="S93" s="196"/>
      <c r="T93" s="196"/>
      <c r="U93" s="196"/>
      <c r="V93" s="196"/>
      <c r="W93" s="196"/>
      <c r="X93" s="196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</row>
    <row r="94" spans="1:73" ht="12.75">
      <c r="A94" s="196"/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214"/>
      <c r="Q94" s="214"/>
      <c r="R94" s="196"/>
      <c r="S94" s="196"/>
      <c r="T94" s="196"/>
      <c r="U94" s="196"/>
      <c r="V94" s="196"/>
      <c r="W94" s="196"/>
      <c r="X94" s="196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</row>
    <row r="95" spans="1:73" ht="12.75" customHeight="1">
      <c r="A95" s="196"/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214"/>
      <c r="Q95" s="214"/>
      <c r="R95" s="196"/>
      <c r="S95" s="196"/>
      <c r="T95" s="196"/>
      <c r="U95" s="196"/>
      <c r="V95" s="196"/>
      <c r="W95" s="196"/>
      <c r="X95" s="196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</row>
    <row r="96" spans="1:73" ht="12.75">
      <c r="A96" s="196"/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214"/>
      <c r="Q96" s="214"/>
      <c r="R96" s="196"/>
      <c r="S96" s="196"/>
      <c r="T96" s="196"/>
      <c r="U96" s="196"/>
      <c r="V96" s="196"/>
      <c r="W96" s="196"/>
      <c r="X96" s="196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</row>
    <row r="97" spans="1:73" ht="12.75" customHeight="1">
      <c r="A97" s="196"/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214"/>
      <c r="Q97" s="214"/>
      <c r="R97" s="196"/>
      <c r="S97" s="196"/>
      <c r="T97" s="196"/>
      <c r="U97" s="196"/>
      <c r="V97" s="196"/>
      <c r="W97" s="196"/>
      <c r="X97" s="196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</row>
    <row r="98" spans="1:73" ht="12.75">
      <c r="A98" s="196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214"/>
      <c r="Q98" s="214"/>
      <c r="R98" s="196"/>
      <c r="S98" s="196"/>
      <c r="T98" s="196"/>
      <c r="U98" s="196"/>
      <c r="V98" s="196"/>
      <c r="W98" s="196"/>
      <c r="X98" s="196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</row>
    <row r="99" spans="1:73" ht="12.75" customHeight="1">
      <c r="A99" s="196"/>
      <c r="B99" s="196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214"/>
      <c r="Q99" s="214"/>
      <c r="R99" s="196"/>
      <c r="S99" s="196"/>
      <c r="T99" s="196"/>
      <c r="U99" s="196"/>
      <c r="V99" s="196"/>
      <c r="W99" s="196"/>
      <c r="X99" s="196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</row>
    <row r="100" spans="1:73" ht="12.75">
      <c r="A100" s="196"/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214"/>
      <c r="Q100" s="214"/>
      <c r="R100" s="196"/>
      <c r="S100" s="196"/>
      <c r="T100" s="196"/>
      <c r="U100" s="196"/>
      <c r="V100" s="196"/>
      <c r="W100" s="196"/>
      <c r="X100" s="196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</row>
    <row r="101" spans="1:73" ht="12.75" customHeight="1">
      <c r="A101" s="196"/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214"/>
      <c r="Q101" s="214"/>
      <c r="R101" s="196"/>
      <c r="S101" s="196"/>
      <c r="T101" s="196"/>
      <c r="U101" s="196"/>
      <c r="V101" s="196"/>
      <c r="W101" s="196"/>
      <c r="X101" s="196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</row>
    <row r="102" spans="1:73" ht="12.75">
      <c r="A102" s="196"/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214"/>
      <c r="Q102" s="214"/>
      <c r="R102" s="196"/>
      <c r="S102" s="196"/>
      <c r="T102" s="196"/>
      <c r="U102" s="196"/>
      <c r="V102" s="196"/>
      <c r="W102" s="196"/>
      <c r="X102" s="196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</row>
    <row r="103" spans="1:73" ht="12.75" customHeight="1">
      <c r="A103" s="196"/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214"/>
      <c r="Q103" s="214"/>
      <c r="R103" s="196"/>
      <c r="S103" s="196"/>
      <c r="T103" s="196"/>
      <c r="U103" s="196"/>
      <c r="V103" s="196"/>
      <c r="W103" s="196"/>
      <c r="X103" s="196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</row>
    <row r="104" spans="1:73" ht="12.75">
      <c r="A104" s="196"/>
      <c r="B104" s="196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214"/>
      <c r="Q104" s="214"/>
      <c r="R104" s="196"/>
      <c r="S104" s="196"/>
      <c r="T104" s="196"/>
      <c r="U104" s="196"/>
      <c r="V104" s="196"/>
      <c r="W104" s="196"/>
      <c r="X104" s="196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</row>
    <row r="105" spans="1:73" ht="12.75" customHeight="1">
      <c r="A105" s="196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214"/>
      <c r="Q105" s="214"/>
      <c r="R105" s="196"/>
      <c r="S105" s="196"/>
      <c r="T105" s="196"/>
      <c r="U105" s="196"/>
      <c r="V105" s="196"/>
      <c r="W105" s="196"/>
      <c r="X105" s="196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</row>
    <row r="106" spans="1:73" ht="12.75">
      <c r="A106" s="196"/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214"/>
      <c r="Q106" s="214"/>
      <c r="R106" s="196"/>
      <c r="S106" s="196"/>
      <c r="T106" s="196"/>
      <c r="U106" s="196"/>
      <c r="V106" s="196"/>
      <c r="W106" s="196"/>
      <c r="X106" s="196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</row>
    <row r="107" spans="1:73" ht="12.75" customHeight="1">
      <c r="A107" s="196"/>
      <c r="B107" s="196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214"/>
      <c r="Q107" s="214"/>
      <c r="R107" s="196"/>
      <c r="S107" s="196"/>
      <c r="T107" s="196"/>
      <c r="U107" s="196"/>
      <c r="V107" s="196"/>
      <c r="W107" s="196"/>
      <c r="X107" s="196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</row>
    <row r="108" spans="1:73" ht="12.75">
      <c r="A108" s="196"/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214"/>
      <c r="Q108" s="214"/>
      <c r="R108" s="196"/>
      <c r="S108" s="196"/>
      <c r="T108" s="196"/>
      <c r="U108" s="196"/>
      <c r="V108" s="196"/>
      <c r="W108" s="196"/>
      <c r="X108" s="196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</row>
    <row r="109" spans="1:73" ht="12.75" customHeight="1">
      <c r="A109" s="196"/>
      <c r="B109" s="196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214"/>
      <c r="Q109" s="214"/>
      <c r="R109" s="196"/>
      <c r="S109" s="196"/>
      <c r="T109" s="196"/>
      <c r="U109" s="196"/>
      <c r="V109" s="196"/>
      <c r="W109" s="196"/>
      <c r="X109" s="196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</row>
    <row r="110" spans="1:73" ht="12.75">
      <c r="A110" s="287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7"/>
      <c r="M110" s="196"/>
      <c r="N110" s="196"/>
      <c r="O110" s="196"/>
      <c r="P110" s="214"/>
      <c r="Q110" s="214"/>
      <c r="R110" s="196"/>
      <c r="S110" s="196"/>
      <c r="T110" s="196"/>
      <c r="U110" s="196"/>
      <c r="V110" s="196"/>
      <c r="W110" s="196"/>
      <c r="X110" s="196"/>
      <c r="Y110" s="197"/>
      <c r="Z110" s="197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</row>
    <row r="111" spans="1:73" ht="12.75" customHeight="1">
      <c r="A111" s="287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196"/>
      <c r="N111" s="196"/>
      <c r="O111" s="196"/>
      <c r="P111" s="214"/>
      <c r="Q111" s="214"/>
      <c r="R111" s="196"/>
      <c r="S111" s="196"/>
      <c r="T111" s="196"/>
      <c r="U111" s="196"/>
      <c r="V111" s="196"/>
      <c r="W111" s="196"/>
      <c r="X111" s="196"/>
      <c r="Y111" s="197"/>
      <c r="Z111" s="197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</row>
    <row r="112" spans="1:73" ht="12.75">
      <c r="A112" s="287"/>
      <c r="B112" s="287"/>
      <c r="C112" s="287"/>
      <c r="D112" s="287"/>
      <c r="E112" s="287"/>
      <c r="F112" s="287"/>
      <c r="G112" s="287"/>
      <c r="H112" s="287"/>
      <c r="I112" s="287"/>
      <c r="J112" s="287"/>
      <c r="K112" s="287"/>
      <c r="L112" s="287"/>
      <c r="M112" s="196"/>
      <c r="N112" s="196"/>
      <c r="O112" s="196"/>
      <c r="P112" s="214"/>
      <c r="Q112" s="214"/>
      <c r="R112" s="196"/>
      <c r="S112" s="196"/>
      <c r="T112" s="196"/>
      <c r="U112" s="196"/>
      <c r="V112" s="196"/>
      <c r="W112" s="196"/>
      <c r="X112" s="196"/>
      <c r="Y112" s="197"/>
      <c r="Z112" s="197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</row>
    <row r="113" spans="1:73" ht="12.75" customHeight="1">
      <c r="A113" s="287"/>
      <c r="B113" s="287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196"/>
      <c r="N113" s="196"/>
      <c r="O113" s="196"/>
      <c r="P113" s="214"/>
      <c r="Q113" s="214"/>
      <c r="R113" s="196"/>
      <c r="S113" s="196"/>
      <c r="T113" s="196"/>
      <c r="U113" s="196"/>
      <c r="V113" s="196"/>
      <c r="W113" s="196"/>
      <c r="X113" s="196"/>
      <c r="Y113" s="197"/>
      <c r="Z113" s="197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</row>
    <row r="114" spans="1:73" ht="12.75">
      <c r="A114" s="288"/>
      <c r="B114" s="288"/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196"/>
      <c r="N114" s="196"/>
      <c r="O114" s="196"/>
      <c r="P114" s="214"/>
      <c r="Q114" s="214"/>
      <c r="R114" s="196"/>
      <c r="S114" s="196"/>
      <c r="T114" s="196"/>
      <c r="U114" s="196"/>
      <c r="V114" s="196"/>
      <c r="W114" s="196"/>
      <c r="X114" s="196"/>
      <c r="Y114" s="197"/>
      <c r="Z114" s="197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</row>
    <row r="115" spans="1:73" ht="12.75" customHeight="1">
      <c r="A115" s="288"/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8"/>
      <c r="M115" s="196"/>
      <c r="N115" s="196"/>
      <c r="O115" s="196"/>
      <c r="P115" s="214"/>
      <c r="Q115" s="214"/>
      <c r="R115" s="196"/>
      <c r="S115" s="196"/>
      <c r="T115" s="196"/>
      <c r="U115" s="196"/>
      <c r="V115" s="196"/>
      <c r="W115" s="196"/>
      <c r="X115" s="196"/>
      <c r="Y115" s="197"/>
      <c r="Z115" s="197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</row>
    <row r="116" spans="1:73" ht="12.75">
      <c r="A116" s="288"/>
      <c r="B116" s="288"/>
      <c r="C116" s="288"/>
      <c r="D116" s="288"/>
      <c r="E116" s="288"/>
      <c r="F116" s="288"/>
      <c r="G116" s="288"/>
      <c r="H116" s="288"/>
      <c r="I116" s="288"/>
      <c r="J116" s="288"/>
      <c r="K116" s="288"/>
      <c r="L116" s="288"/>
      <c r="M116" s="196"/>
      <c r="N116" s="196"/>
      <c r="O116" s="196"/>
      <c r="P116" s="214"/>
      <c r="Q116" s="214"/>
      <c r="R116" s="196"/>
      <c r="S116" s="196"/>
      <c r="T116" s="196"/>
      <c r="U116" s="196"/>
      <c r="V116" s="196"/>
      <c r="W116" s="196"/>
      <c r="X116" s="196"/>
      <c r="Y116" s="197"/>
      <c r="Z116" s="197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</row>
    <row r="117" spans="1:73" ht="12.75" customHeight="1">
      <c r="A117" s="288"/>
      <c r="B117" s="288"/>
      <c r="C117" s="288"/>
      <c r="D117" s="288"/>
      <c r="E117" s="288"/>
      <c r="F117" s="288"/>
      <c r="G117" s="288"/>
      <c r="H117" s="288"/>
      <c r="I117" s="288"/>
      <c r="J117" s="288"/>
      <c r="K117" s="288"/>
      <c r="L117" s="288"/>
      <c r="M117" s="196"/>
      <c r="N117" s="196"/>
      <c r="O117" s="196"/>
      <c r="P117" s="214"/>
      <c r="Q117" s="214"/>
      <c r="R117" s="196"/>
      <c r="S117" s="196"/>
      <c r="T117" s="196"/>
      <c r="U117" s="196"/>
      <c r="V117" s="196"/>
      <c r="W117" s="196"/>
      <c r="X117" s="196"/>
      <c r="Y117" s="197"/>
      <c r="Z117" s="197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</row>
    <row r="118" spans="1:73" ht="12.75">
      <c r="A118" s="288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196"/>
      <c r="N118" s="196"/>
      <c r="O118" s="196"/>
      <c r="P118" s="214"/>
      <c r="Q118" s="214"/>
      <c r="R118" s="196"/>
      <c r="S118" s="196"/>
      <c r="T118" s="196"/>
      <c r="U118" s="196"/>
      <c r="V118" s="196"/>
      <c r="W118" s="196"/>
      <c r="X118" s="196"/>
      <c r="Y118" s="197"/>
      <c r="Z118" s="197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</row>
    <row r="119" spans="1:73" ht="12.75" customHeight="1">
      <c r="A119" s="288"/>
      <c r="B119" s="288"/>
      <c r="C119" s="288"/>
      <c r="D119" s="288"/>
      <c r="E119" s="288"/>
      <c r="F119" s="288"/>
      <c r="G119" s="288"/>
      <c r="H119" s="288"/>
      <c r="I119" s="288"/>
      <c r="J119" s="288"/>
      <c r="K119" s="288"/>
      <c r="L119" s="288"/>
      <c r="M119" s="196"/>
      <c r="N119" s="196"/>
      <c r="O119" s="196"/>
      <c r="P119" s="214"/>
      <c r="Q119" s="214"/>
      <c r="R119" s="196"/>
      <c r="S119" s="196"/>
      <c r="T119" s="196"/>
      <c r="U119" s="196"/>
      <c r="V119" s="196"/>
      <c r="W119" s="196"/>
      <c r="X119" s="196"/>
      <c r="Y119" s="197"/>
      <c r="Z119" s="197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</row>
    <row r="120" spans="1:73" ht="12.75">
      <c r="A120" s="288"/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196"/>
      <c r="N120" s="196"/>
      <c r="O120" s="196"/>
      <c r="P120" s="214"/>
      <c r="Q120" s="214"/>
      <c r="R120" s="196"/>
      <c r="S120" s="196"/>
      <c r="T120" s="196"/>
      <c r="U120" s="196"/>
      <c r="V120" s="196"/>
      <c r="W120" s="196"/>
      <c r="X120" s="196"/>
      <c r="Y120" s="197"/>
      <c r="Z120" s="197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</row>
    <row r="121" spans="1:73" ht="12.75" customHeight="1">
      <c r="A121" s="288"/>
      <c r="B121" s="288"/>
      <c r="C121" s="288"/>
      <c r="D121" s="288"/>
      <c r="E121" s="288"/>
      <c r="F121" s="288"/>
      <c r="G121" s="288"/>
      <c r="H121" s="288"/>
      <c r="I121" s="288"/>
      <c r="J121" s="288"/>
      <c r="K121" s="288"/>
      <c r="L121" s="288"/>
      <c r="M121" s="196"/>
      <c r="N121" s="196"/>
      <c r="O121" s="196"/>
      <c r="P121" s="214"/>
      <c r="Q121" s="214"/>
      <c r="R121" s="196"/>
      <c r="S121" s="196"/>
      <c r="T121" s="196"/>
      <c r="U121" s="196"/>
      <c r="V121" s="196"/>
      <c r="W121" s="196"/>
      <c r="X121" s="196"/>
      <c r="Y121" s="197"/>
      <c r="Z121" s="197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</row>
    <row r="122" spans="1:73" ht="12.75">
      <c r="A122" s="288"/>
      <c r="B122" s="288"/>
      <c r="C122" s="288"/>
      <c r="D122" s="288"/>
      <c r="E122" s="288"/>
      <c r="F122" s="288"/>
      <c r="G122" s="288"/>
      <c r="H122" s="288"/>
      <c r="I122" s="288"/>
      <c r="J122" s="288"/>
      <c r="K122" s="288"/>
      <c r="L122" s="288"/>
      <c r="M122" s="196"/>
      <c r="N122" s="196"/>
      <c r="O122" s="196"/>
      <c r="P122" s="214"/>
      <c r="Q122" s="214"/>
      <c r="R122" s="196"/>
      <c r="S122" s="196"/>
      <c r="T122" s="196"/>
      <c r="U122" s="196"/>
      <c r="V122" s="196"/>
      <c r="W122" s="196"/>
      <c r="X122" s="196"/>
      <c r="Y122" s="197"/>
      <c r="Z122" s="197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</row>
    <row r="123" spans="1:73" ht="12.75" customHeight="1">
      <c r="A123" s="288"/>
      <c r="B123" s="288"/>
      <c r="C123" s="288"/>
      <c r="D123" s="288"/>
      <c r="E123" s="288"/>
      <c r="F123" s="288"/>
      <c r="G123" s="288"/>
      <c r="H123" s="288"/>
      <c r="I123" s="288"/>
      <c r="J123" s="288"/>
      <c r="K123" s="288"/>
      <c r="L123" s="288"/>
      <c r="M123" s="196"/>
      <c r="N123" s="196"/>
      <c r="O123" s="196"/>
      <c r="P123" s="214"/>
      <c r="Q123" s="214"/>
      <c r="R123" s="196"/>
      <c r="S123" s="196"/>
      <c r="T123" s="196"/>
      <c r="U123" s="196"/>
      <c r="V123" s="196"/>
      <c r="W123" s="196"/>
      <c r="X123" s="196"/>
      <c r="Y123" s="197"/>
      <c r="Z123" s="197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</row>
    <row r="124" spans="1:73" ht="12.75">
      <c r="A124" s="288"/>
      <c r="B124" s="288"/>
      <c r="C124" s="288"/>
      <c r="D124" s="288"/>
      <c r="E124" s="288"/>
      <c r="F124" s="288"/>
      <c r="G124" s="288"/>
      <c r="H124" s="288"/>
      <c r="I124" s="288"/>
      <c r="J124" s="288"/>
      <c r="K124" s="288"/>
      <c r="L124" s="288"/>
      <c r="M124" s="196"/>
      <c r="N124" s="196"/>
      <c r="O124" s="196"/>
      <c r="P124" s="214"/>
      <c r="Q124" s="214"/>
      <c r="R124" s="196"/>
      <c r="S124" s="196"/>
      <c r="T124" s="196"/>
      <c r="U124" s="196"/>
      <c r="V124" s="196"/>
      <c r="W124" s="196"/>
      <c r="X124" s="196"/>
      <c r="Y124" s="197"/>
      <c r="Z124" s="197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</row>
    <row r="125" spans="1:73" ht="12.75" customHeight="1">
      <c r="A125" s="288"/>
      <c r="B125" s="288"/>
      <c r="C125" s="288"/>
      <c r="D125" s="288"/>
      <c r="E125" s="288"/>
      <c r="F125" s="288"/>
      <c r="G125" s="288"/>
      <c r="H125" s="288"/>
      <c r="I125" s="288"/>
      <c r="J125" s="288"/>
      <c r="K125" s="288"/>
      <c r="L125" s="288"/>
      <c r="M125" s="196"/>
      <c r="N125" s="196"/>
      <c r="O125" s="196"/>
      <c r="P125" s="214"/>
      <c r="Q125" s="214"/>
      <c r="R125" s="196"/>
      <c r="S125" s="196"/>
      <c r="T125" s="196"/>
      <c r="U125" s="196"/>
      <c r="V125" s="196"/>
      <c r="W125" s="196"/>
      <c r="X125" s="196"/>
      <c r="Y125" s="197"/>
      <c r="Z125" s="197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</row>
    <row r="126" spans="1:73" ht="12.75">
      <c r="A126" s="288"/>
      <c r="B126" s="288"/>
      <c r="C126" s="288"/>
      <c r="D126" s="288"/>
      <c r="E126" s="288"/>
      <c r="F126" s="288"/>
      <c r="G126" s="288"/>
      <c r="H126" s="288"/>
      <c r="I126" s="288"/>
      <c r="J126" s="288"/>
      <c r="K126" s="288"/>
      <c r="L126" s="288"/>
      <c r="M126" s="196"/>
      <c r="N126" s="196"/>
      <c r="O126" s="196"/>
      <c r="P126" s="214"/>
      <c r="Q126" s="214"/>
      <c r="R126" s="196"/>
      <c r="S126" s="196"/>
      <c r="T126" s="196"/>
      <c r="U126" s="196"/>
      <c r="V126" s="196"/>
      <c r="W126" s="196"/>
      <c r="X126" s="196"/>
      <c r="Y126" s="197"/>
      <c r="Z126" s="197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</row>
    <row r="127" spans="1:73" ht="12.75" customHeight="1">
      <c r="A127" s="288"/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196"/>
      <c r="N127" s="196"/>
      <c r="O127" s="196"/>
      <c r="P127" s="214"/>
      <c r="Q127" s="214"/>
      <c r="R127" s="196"/>
      <c r="S127" s="196"/>
      <c r="T127" s="196"/>
      <c r="U127" s="196"/>
      <c r="V127" s="196"/>
      <c r="W127" s="196"/>
      <c r="X127" s="196"/>
      <c r="Y127" s="197"/>
      <c r="Z127" s="197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</row>
    <row r="128" spans="1:73" ht="12.75">
      <c r="A128" s="288"/>
      <c r="B128" s="288"/>
      <c r="C128" s="288"/>
      <c r="D128" s="288"/>
      <c r="E128" s="288"/>
      <c r="F128" s="288"/>
      <c r="G128" s="288"/>
      <c r="H128" s="288"/>
      <c r="I128" s="288"/>
      <c r="J128" s="288"/>
      <c r="K128" s="288"/>
      <c r="L128" s="288"/>
      <c r="M128" s="196"/>
      <c r="N128" s="196"/>
      <c r="O128" s="196"/>
      <c r="P128" s="214"/>
      <c r="Q128" s="214"/>
      <c r="R128" s="196"/>
      <c r="S128" s="196"/>
      <c r="T128" s="196"/>
      <c r="U128" s="196"/>
      <c r="V128" s="196"/>
      <c r="W128" s="196"/>
      <c r="X128" s="196"/>
      <c r="Y128" s="197"/>
      <c r="Z128" s="197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</row>
    <row r="129" spans="1:73" ht="12.75" customHeight="1">
      <c r="A129" s="288"/>
      <c r="B129" s="288"/>
      <c r="C129" s="288"/>
      <c r="D129" s="288"/>
      <c r="E129" s="288"/>
      <c r="F129" s="288"/>
      <c r="G129" s="288"/>
      <c r="H129" s="288"/>
      <c r="I129" s="288"/>
      <c r="J129" s="288"/>
      <c r="K129" s="288"/>
      <c r="L129" s="288"/>
      <c r="M129" s="196"/>
      <c r="N129" s="196"/>
      <c r="O129" s="196"/>
      <c r="P129" s="214"/>
      <c r="Q129" s="214"/>
      <c r="R129" s="196"/>
      <c r="S129" s="196"/>
      <c r="T129" s="196"/>
      <c r="U129" s="196"/>
      <c r="V129" s="196"/>
      <c r="W129" s="196"/>
      <c r="X129" s="196"/>
      <c r="Y129" s="197"/>
      <c r="Z129" s="197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</row>
    <row r="130" spans="1:73" ht="12.75">
      <c r="A130" s="288"/>
      <c r="B130" s="288"/>
      <c r="C130" s="288"/>
      <c r="D130" s="288"/>
      <c r="E130" s="288"/>
      <c r="F130" s="288"/>
      <c r="G130" s="288"/>
      <c r="H130" s="288"/>
      <c r="I130" s="288"/>
      <c r="J130" s="288"/>
      <c r="K130" s="288"/>
      <c r="L130" s="288"/>
      <c r="M130" s="196"/>
      <c r="N130" s="196"/>
      <c r="O130" s="196"/>
      <c r="P130" s="214"/>
      <c r="Q130" s="214"/>
      <c r="R130" s="196"/>
      <c r="S130" s="196"/>
      <c r="T130" s="196"/>
      <c r="U130" s="196"/>
      <c r="V130" s="196"/>
      <c r="W130" s="196"/>
      <c r="X130" s="196"/>
      <c r="Y130" s="197"/>
      <c r="Z130" s="197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</row>
    <row r="131" spans="1:73" ht="12.75" customHeight="1">
      <c r="A131" s="288"/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196"/>
      <c r="N131" s="196"/>
      <c r="O131" s="196"/>
      <c r="P131" s="214"/>
      <c r="Q131" s="214"/>
      <c r="R131" s="196"/>
      <c r="S131" s="196"/>
      <c r="T131" s="196"/>
      <c r="U131" s="196"/>
      <c r="V131" s="196"/>
      <c r="W131" s="196"/>
      <c r="X131" s="196"/>
      <c r="Y131" s="197"/>
      <c r="Z131" s="197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</row>
    <row r="132" spans="1:73" ht="12.75">
      <c r="A132" s="288"/>
      <c r="B132" s="288"/>
      <c r="C132" s="288"/>
      <c r="D132" s="288"/>
      <c r="E132" s="288"/>
      <c r="F132" s="288"/>
      <c r="G132" s="288"/>
      <c r="H132" s="288"/>
      <c r="I132" s="288"/>
      <c r="J132" s="288"/>
      <c r="K132" s="288"/>
      <c r="L132" s="288"/>
      <c r="M132" s="196"/>
      <c r="N132" s="196"/>
      <c r="O132" s="196"/>
      <c r="P132" s="214"/>
      <c r="Q132" s="214"/>
      <c r="R132" s="196"/>
      <c r="S132" s="196"/>
      <c r="T132" s="196"/>
      <c r="U132" s="196"/>
      <c r="V132" s="196"/>
      <c r="W132" s="196"/>
      <c r="X132" s="196"/>
      <c r="Y132" s="197"/>
      <c r="Z132" s="197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</row>
    <row r="133" spans="1:73" ht="12.75" customHeight="1">
      <c r="A133" s="288"/>
      <c r="B133" s="288"/>
      <c r="C133" s="288"/>
      <c r="D133" s="288"/>
      <c r="E133" s="288"/>
      <c r="F133" s="288"/>
      <c r="G133" s="288"/>
      <c r="H133" s="288"/>
      <c r="I133" s="288"/>
      <c r="J133" s="288"/>
      <c r="K133" s="288"/>
      <c r="L133" s="288"/>
      <c r="M133" s="196"/>
      <c r="N133" s="196"/>
      <c r="O133" s="196"/>
      <c r="P133" s="214"/>
      <c r="Q133" s="214"/>
      <c r="R133" s="196"/>
      <c r="S133" s="196"/>
      <c r="T133" s="196"/>
      <c r="U133" s="196"/>
      <c r="V133" s="196"/>
      <c r="W133" s="196"/>
      <c r="X133" s="196"/>
      <c r="Y133" s="197"/>
      <c r="Z133" s="197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0"/>
      <c r="BE133" s="200"/>
      <c r="BF133" s="200"/>
      <c r="BG133" s="200"/>
      <c r="BH133" s="200"/>
      <c r="BI133" s="200"/>
      <c r="BJ133" s="200"/>
      <c r="BK133" s="200"/>
      <c r="BL133" s="200"/>
      <c r="BM133" s="200"/>
      <c r="BN133" s="200"/>
      <c r="BO133" s="200"/>
      <c r="BP133" s="200"/>
      <c r="BQ133" s="200"/>
      <c r="BR133" s="200"/>
      <c r="BS133" s="200"/>
      <c r="BT133" s="200"/>
      <c r="BU133" s="200"/>
    </row>
    <row r="134" spans="1:73" ht="12.75">
      <c r="A134" s="288"/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196"/>
      <c r="N134" s="196"/>
      <c r="O134" s="196"/>
      <c r="P134" s="214"/>
      <c r="Q134" s="214"/>
      <c r="R134" s="196"/>
      <c r="S134" s="196"/>
      <c r="T134" s="196"/>
      <c r="U134" s="196"/>
      <c r="V134" s="196"/>
      <c r="W134" s="196"/>
      <c r="X134" s="196"/>
      <c r="Y134" s="197"/>
      <c r="Z134" s="197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 s="200"/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200"/>
      <c r="BU134" s="200"/>
    </row>
    <row r="135" spans="1:73" ht="12.75" customHeight="1">
      <c r="A135" s="288"/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196"/>
      <c r="N135" s="196"/>
      <c r="O135" s="196"/>
      <c r="P135" s="214"/>
      <c r="Q135" s="214"/>
      <c r="R135" s="196"/>
      <c r="S135" s="196"/>
      <c r="T135" s="196"/>
      <c r="U135" s="196"/>
      <c r="V135" s="196"/>
      <c r="W135" s="196"/>
      <c r="X135" s="196"/>
      <c r="Y135" s="197"/>
      <c r="Z135" s="197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0"/>
      <c r="AX135" s="200"/>
      <c r="AY135" s="200"/>
      <c r="AZ135" s="200"/>
      <c r="BA135" s="200"/>
      <c r="BB135" s="200"/>
      <c r="BC135" s="200"/>
      <c r="BD135" s="200"/>
      <c r="BE135" s="200"/>
      <c r="BF135" s="200"/>
      <c r="BG135" s="200"/>
      <c r="BH135" s="200"/>
      <c r="BI135" s="200"/>
      <c r="BJ135" s="200"/>
      <c r="BK135" s="200"/>
      <c r="BL135" s="200"/>
      <c r="BM135" s="200"/>
      <c r="BN135" s="200"/>
      <c r="BO135" s="200"/>
      <c r="BP135" s="200"/>
      <c r="BQ135" s="200"/>
      <c r="BR135" s="200"/>
      <c r="BS135" s="200"/>
      <c r="BT135" s="200"/>
      <c r="BU135" s="200"/>
    </row>
    <row r="136" spans="1:73" ht="12.75">
      <c r="A136" s="288"/>
      <c r="B136" s="288"/>
      <c r="C136" s="288"/>
      <c r="D136" s="288"/>
      <c r="E136" s="288"/>
      <c r="F136" s="288"/>
      <c r="G136" s="288"/>
      <c r="H136" s="288"/>
      <c r="I136" s="288"/>
      <c r="J136" s="288"/>
      <c r="K136" s="288"/>
      <c r="L136" s="288"/>
      <c r="M136" s="196"/>
      <c r="N136" s="196"/>
      <c r="O136" s="196"/>
      <c r="P136" s="214"/>
      <c r="Q136" s="214"/>
      <c r="R136" s="196"/>
      <c r="S136" s="196"/>
      <c r="T136" s="196"/>
      <c r="U136" s="196"/>
      <c r="V136" s="196"/>
      <c r="W136" s="196"/>
      <c r="X136" s="196"/>
      <c r="Y136" s="197"/>
      <c r="Z136" s="197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0"/>
      <c r="AY136" s="200"/>
      <c r="AZ136" s="200"/>
      <c r="BA136" s="200"/>
      <c r="BB136" s="200"/>
      <c r="BC136" s="200"/>
      <c r="BD136" s="200"/>
      <c r="BE136" s="200"/>
      <c r="BF136" s="200"/>
      <c r="BG136" s="200"/>
      <c r="BH136" s="200"/>
      <c r="BI136" s="200"/>
      <c r="BJ136" s="200"/>
      <c r="BK136" s="200"/>
      <c r="BL136" s="200"/>
      <c r="BM136" s="200"/>
      <c r="BN136" s="200"/>
      <c r="BO136" s="200"/>
      <c r="BP136" s="200"/>
      <c r="BQ136" s="200"/>
      <c r="BR136" s="200"/>
      <c r="BS136" s="200"/>
      <c r="BT136" s="200"/>
      <c r="BU136" s="200"/>
    </row>
    <row r="137" spans="1:73" ht="12.75" customHeight="1">
      <c r="A137" s="288"/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196"/>
      <c r="N137" s="196"/>
      <c r="O137" s="196"/>
      <c r="P137" s="214"/>
      <c r="Q137" s="214"/>
      <c r="R137" s="196"/>
      <c r="S137" s="196"/>
      <c r="T137" s="196"/>
      <c r="U137" s="196"/>
      <c r="V137" s="196"/>
      <c r="W137" s="196"/>
      <c r="X137" s="196"/>
      <c r="Y137" s="197"/>
      <c r="Z137" s="197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0"/>
      <c r="BE137" s="200"/>
      <c r="BF137" s="200"/>
      <c r="BG137" s="200"/>
      <c r="BH137" s="200"/>
      <c r="BI137" s="200"/>
      <c r="BJ137" s="200"/>
      <c r="BK137" s="200"/>
      <c r="BL137" s="200"/>
      <c r="BM137" s="200"/>
      <c r="BN137" s="200"/>
      <c r="BO137" s="200"/>
      <c r="BP137" s="200"/>
      <c r="BQ137" s="200"/>
      <c r="BR137" s="200"/>
      <c r="BS137" s="200"/>
      <c r="BT137" s="200"/>
      <c r="BU137" s="200"/>
    </row>
    <row r="138" spans="1:73" ht="12.75">
      <c r="A138" s="288"/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196"/>
      <c r="N138" s="196"/>
      <c r="O138" s="196"/>
      <c r="P138" s="214"/>
      <c r="Q138" s="214"/>
      <c r="R138" s="196"/>
      <c r="S138" s="196"/>
      <c r="T138" s="196"/>
      <c r="U138" s="196"/>
      <c r="V138" s="196"/>
      <c r="W138" s="196"/>
      <c r="X138" s="196"/>
      <c r="Y138" s="197"/>
      <c r="Z138" s="197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</row>
    <row r="139" spans="1:73" ht="12.75" customHeight="1">
      <c r="A139" s="288"/>
      <c r="B139" s="288"/>
      <c r="C139" s="288"/>
      <c r="D139" s="288"/>
      <c r="E139" s="288"/>
      <c r="F139" s="288"/>
      <c r="G139" s="288"/>
      <c r="H139" s="288"/>
      <c r="I139" s="288"/>
      <c r="J139" s="288"/>
      <c r="K139" s="288"/>
      <c r="L139" s="288"/>
      <c r="M139" s="196"/>
      <c r="N139" s="196"/>
      <c r="O139" s="196"/>
      <c r="P139" s="214"/>
      <c r="Q139" s="214"/>
      <c r="R139" s="196"/>
      <c r="S139" s="196"/>
      <c r="T139" s="196"/>
      <c r="U139" s="196"/>
      <c r="V139" s="196"/>
      <c r="W139" s="196"/>
      <c r="X139" s="196"/>
      <c r="Y139" s="197"/>
      <c r="Z139" s="197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</row>
    <row r="140" spans="1:73" ht="12.75">
      <c r="A140" s="288"/>
      <c r="B140" s="288"/>
      <c r="C140" s="288"/>
      <c r="D140" s="288"/>
      <c r="E140" s="288"/>
      <c r="F140" s="288"/>
      <c r="G140" s="288"/>
      <c r="H140" s="288"/>
      <c r="I140" s="288"/>
      <c r="J140" s="288"/>
      <c r="K140" s="288"/>
      <c r="L140" s="288"/>
      <c r="M140" s="196"/>
      <c r="N140" s="196"/>
      <c r="O140" s="196"/>
      <c r="P140" s="214"/>
      <c r="Q140" s="214"/>
      <c r="R140" s="196"/>
      <c r="S140" s="196"/>
      <c r="T140" s="196"/>
      <c r="U140" s="196"/>
      <c r="V140" s="196"/>
      <c r="W140" s="196"/>
      <c r="X140" s="196"/>
      <c r="Y140" s="197"/>
      <c r="Z140" s="197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200"/>
      <c r="BM140" s="200"/>
      <c r="BN140" s="200"/>
      <c r="BO140" s="200"/>
      <c r="BP140" s="200"/>
      <c r="BQ140" s="200"/>
      <c r="BR140" s="200"/>
      <c r="BS140" s="200"/>
      <c r="BT140" s="200"/>
      <c r="BU140" s="200"/>
    </row>
    <row r="141" spans="1:73" ht="12.75" customHeight="1">
      <c r="A141" s="288"/>
      <c r="B141" s="288"/>
      <c r="C141" s="288"/>
      <c r="D141" s="288"/>
      <c r="E141" s="288"/>
      <c r="F141" s="288"/>
      <c r="G141" s="288"/>
      <c r="H141" s="288"/>
      <c r="I141" s="288"/>
      <c r="J141" s="288"/>
      <c r="K141" s="288"/>
      <c r="L141" s="288"/>
      <c r="M141" s="196"/>
      <c r="N141" s="196"/>
      <c r="O141" s="196"/>
      <c r="P141" s="214"/>
      <c r="Q141" s="214"/>
      <c r="R141" s="196"/>
      <c r="S141" s="196"/>
      <c r="T141" s="196"/>
      <c r="U141" s="196"/>
      <c r="V141" s="196"/>
      <c r="W141" s="196"/>
      <c r="X141" s="196"/>
      <c r="Y141" s="197"/>
      <c r="Z141" s="197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0"/>
      <c r="BM141" s="200"/>
      <c r="BN141" s="200"/>
      <c r="BO141" s="200"/>
      <c r="BP141" s="200"/>
      <c r="BQ141" s="200"/>
      <c r="BR141" s="200"/>
      <c r="BS141" s="200"/>
      <c r="BT141" s="200"/>
      <c r="BU141" s="200"/>
    </row>
    <row r="142" spans="1:73" ht="12.75">
      <c r="A142" s="288"/>
      <c r="B142" s="288"/>
      <c r="C142" s="288"/>
      <c r="D142" s="288"/>
      <c r="E142" s="288"/>
      <c r="F142" s="288"/>
      <c r="G142" s="288"/>
      <c r="H142" s="288"/>
      <c r="I142" s="288"/>
      <c r="J142" s="288"/>
      <c r="K142" s="288"/>
      <c r="L142" s="288"/>
      <c r="M142" s="196"/>
      <c r="N142" s="196"/>
      <c r="O142" s="196"/>
      <c r="P142" s="214"/>
      <c r="Q142" s="214"/>
      <c r="R142" s="196"/>
      <c r="S142" s="196"/>
      <c r="T142" s="196"/>
      <c r="U142" s="196"/>
      <c r="V142" s="196"/>
      <c r="W142" s="196"/>
      <c r="X142" s="196"/>
      <c r="Y142" s="197"/>
      <c r="Z142" s="197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200"/>
      <c r="BN142" s="200"/>
      <c r="BO142" s="200"/>
      <c r="BP142" s="200"/>
      <c r="BQ142" s="200"/>
      <c r="BR142" s="200"/>
      <c r="BS142" s="200"/>
      <c r="BT142" s="200"/>
      <c r="BU142" s="200"/>
    </row>
    <row r="143" spans="1:73" ht="12.75" customHeight="1">
      <c r="A143" s="288"/>
      <c r="B143" s="288"/>
      <c r="C143" s="288"/>
      <c r="D143" s="288"/>
      <c r="E143" s="288"/>
      <c r="F143" s="288"/>
      <c r="G143" s="288"/>
      <c r="H143" s="288"/>
      <c r="I143" s="288"/>
      <c r="J143" s="288"/>
      <c r="K143" s="288"/>
      <c r="L143" s="288"/>
      <c r="M143" s="196"/>
      <c r="N143" s="196"/>
      <c r="O143" s="196"/>
      <c r="P143" s="214"/>
      <c r="Q143" s="214"/>
      <c r="R143" s="196"/>
      <c r="S143" s="196"/>
      <c r="T143" s="196"/>
      <c r="U143" s="196"/>
      <c r="V143" s="196"/>
      <c r="W143" s="196"/>
      <c r="X143" s="196"/>
      <c r="Y143" s="197"/>
      <c r="Z143" s="197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</row>
    <row r="144" spans="1:73" ht="12.75">
      <c r="A144" s="288"/>
      <c r="B144" s="288"/>
      <c r="C144" s="288"/>
      <c r="D144" s="288"/>
      <c r="E144" s="288"/>
      <c r="F144" s="288"/>
      <c r="G144" s="288"/>
      <c r="H144" s="288"/>
      <c r="I144" s="288"/>
      <c r="J144" s="288"/>
      <c r="K144" s="288"/>
      <c r="L144" s="288"/>
      <c r="M144" s="196"/>
      <c r="N144" s="196"/>
      <c r="O144" s="196"/>
      <c r="P144" s="214"/>
      <c r="Q144" s="214"/>
      <c r="R144" s="196"/>
      <c r="S144" s="196"/>
      <c r="T144" s="196"/>
      <c r="U144" s="196"/>
      <c r="V144" s="196"/>
      <c r="W144" s="196"/>
      <c r="X144" s="196"/>
      <c r="Y144" s="197"/>
      <c r="Z144" s="197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</row>
    <row r="145" spans="1:73" ht="12.75" customHeight="1">
      <c r="A145" s="288"/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  <c r="L145" s="288"/>
      <c r="M145" s="196"/>
      <c r="N145" s="196"/>
      <c r="O145" s="196"/>
      <c r="P145" s="214"/>
      <c r="Q145" s="214"/>
      <c r="R145" s="196"/>
      <c r="S145" s="196"/>
      <c r="T145" s="196"/>
      <c r="U145" s="196"/>
      <c r="V145" s="196"/>
      <c r="W145" s="196"/>
      <c r="X145" s="196"/>
      <c r="Y145" s="197"/>
      <c r="Z145" s="197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</row>
    <row r="146" spans="1:73" ht="12.75">
      <c r="A146" s="288"/>
      <c r="B146" s="288"/>
      <c r="C146" s="288"/>
      <c r="D146" s="288"/>
      <c r="E146" s="288"/>
      <c r="F146" s="288"/>
      <c r="G146" s="288"/>
      <c r="H146" s="288"/>
      <c r="I146" s="288"/>
      <c r="J146" s="288"/>
      <c r="K146" s="288"/>
      <c r="L146" s="288"/>
      <c r="M146" s="196"/>
      <c r="N146" s="196"/>
      <c r="O146" s="196"/>
      <c r="P146" s="214"/>
      <c r="Q146" s="214"/>
      <c r="R146" s="196"/>
      <c r="S146" s="196"/>
      <c r="T146" s="196"/>
      <c r="U146" s="196"/>
      <c r="V146" s="196"/>
      <c r="W146" s="196"/>
      <c r="X146" s="196"/>
      <c r="Y146" s="197"/>
      <c r="Z146" s="197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0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</row>
    <row r="147" spans="1:73" ht="12.75" customHeight="1">
      <c r="A147" s="288"/>
      <c r="B147" s="288"/>
      <c r="C147" s="288"/>
      <c r="D147" s="288"/>
      <c r="E147" s="288"/>
      <c r="F147" s="288"/>
      <c r="G147" s="288"/>
      <c r="H147" s="288"/>
      <c r="I147" s="288"/>
      <c r="J147" s="288"/>
      <c r="K147" s="288"/>
      <c r="L147" s="288"/>
      <c r="M147" s="196"/>
      <c r="N147" s="196"/>
      <c r="O147" s="196"/>
      <c r="P147" s="214"/>
      <c r="Q147" s="214"/>
      <c r="R147" s="196"/>
      <c r="S147" s="196"/>
      <c r="T147" s="196"/>
      <c r="U147" s="196"/>
      <c r="V147" s="196"/>
      <c r="W147" s="196"/>
      <c r="X147" s="196"/>
      <c r="Y147" s="197"/>
      <c r="Z147" s="197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0"/>
      <c r="BE147" s="200"/>
      <c r="BF147" s="200"/>
      <c r="BG147" s="200"/>
      <c r="BH147" s="200"/>
      <c r="BI147" s="200"/>
      <c r="BJ147" s="200"/>
      <c r="BK147" s="200"/>
      <c r="BL147" s="200"/>
      <c r="BM147" s="200"/>
      <c r="BN147" s="200"/>
      <c r="BO147" s="200"/>
      <c r="BP147" s="200"/>
      <c r="BQ147" s="200"/>
      <c r="BR147" s="200"/>
      <c r="BS147" s="200"/>
      <c r="BT147" s="200"/>
      <c r="BU147" s="200"/>
    </row>
    <row r="148" spans="1:73" ht="12.75">
      <c r="A148" s="288"/>
      <c r="B148" s="288"/>
      <c r="C148" s="288"/>
      <c r="D148" s="288"/>
      <c r="E148" s="288"/>
      <c r="F148" s="288"/>
      <c r="G148" s="288"/>
      <c r="H148" s="288"/>
      <c r="I148" s="288"/>
      <c r="J148" s="288"/>
      <c r="K148" s="288"/>
      <c r="L148" s="288"/>
      <c r="M148" s="196"/>
      <c r="N148" s="196"/>
      <c r="O148" s="196"/>
      <c r="P148" s="214"/>
      <c r="Q148" s="214"/>
      <c r="R148" s="196"/>
      <c r="S148" s="196"/>
      <c r="T148" s="196"/>
      <c r="U148" s="196"/>
      <c r="V148" s="196"/>
      <c r="W148" s="196"/>
      <c r="X148" s="196"/>
      <c r="Y148" s="197"/>
      <c r="Z148" s="197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0"/>
      <c r="BE148" s="200"/>
      <c r="BF148" s="200"/>
      <c r="BG148" s="200"/>
      <c r="BH148" s="200"/>
      <c r="BI148" s="200"/>
      <c r="BJ148" s="200"/>
      <c r="BK148" s="200"/>
      <c r="BL148" s="200"/>
      <c r="BM148" s="200"/>
      <c r="BN148" s="200"/>
      <c r="BO148" s="200"/>
      <c r="BP148" s="200"/>
      <c r="BQ148" s="200"/>
      <c r="BR148" s="200"/>
      <c r="BS148" s="200"/>
      <c r="BT148" s="200"/>
      <c r="BU148" s="200"/>
    </row>
    <row r="149" spans="1:73" ht="12.75" customHeight="1">
      <c r="A149" s="288"/>
      <c r="B149" s="288"/>
      <c r="C149" s="288"/>
      <c r="D149" s="288"/>
      <c r="E149" s="288"/>
      <c r="F149" s="288"/>
      <c r="G149" s="288"/>
      <c r="H149" s="288"/>
      <c r="I149" s="288"/>
      <c r="J149" s="288"/>
      <c r="K149" s="288"/>
      <c r="L149" s="288"/>
      <c r="M149" s="196"/>
      <c r="N149" s="196"/>
      <c r="O149" s="196"/>
      <c r="P149" s="214"/>
      <c r="Q149" s="214"/>
      <c r="R149" s="196"/>
      <c r="S149" s="196"/>
      <c r="T149" s="196"/>
      <c r="U149" s="196"/>
      <c r="V149" s="196"/>
      <c r="W149" s="196"/>
      <c r="X149" s="196"/>
      <c r="Y149" s="197"/>
      <c r="Z149" s="197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00"/>
      <c r="AZ149" s="200"/>
      <c r="BA149" s="200"/>
      <c r="BB149" s="200"/>
      <c r="BC149" s="200"/>
      <c r="BD149" s="200"/>
      <c r="BE149" s="200"/>
      <c r="BF149" s="200"/>
      <c r="BG149" s="200"/>
      <c r="BH149" s="200"/>
      <c r="BI149" s="200"/>
      <c r="BJ149" s="200"/>
      <c r="BK149" s="200"/>
      <c r="BL149" s="200"/>
      <c r="BM149" s="200"/>
      <c r="BN149" s="200"/>
      <c r="BO149" s="200"/>
      <c r="BP149" s="200"/>
      <c r="BQ149" s="200"/>
      <c r="BR149" s="200"/>
      <c r="BS149" s="200"/>
      <c r="BT149" s="200"/>
      <c r="BU149" s="200"/>
    </row>
    <row r="150" spans="1:73" ht="12.75">
      <c r="A150" s="288"/>
      <c r="B150" s="288"/>
      <c r="C150" s="288"/>
      <c r="D150" s="288"/>
      <c r="E150" s="288"/>
      <c r="F150" s="288"/>
      <c r="G150" s="288"/>
      <c r="H150" s="288"/>
      <c r="I150" s="288"/>
      <c r="J150" s="288"/>
      <c r="K150" s="288"/>
      <c r="L150" s="288"/>
      <c r="M150" s="196"/>
      <c r="N150" s="196"/>
      <c r="O150" s="196"/>
      <c r="P150" s="214"/>
      <c r="Q150" s="214"/>
      <c r="R150" s="196"/>
      <c r="S150" s="196"/>
      <c r="T150" s="196"/>
      <c r="U150" s="196"/>
      <c r="V150" s="196"/>
      <c r="W150" s="196"/>
      <c r="X150" s="196"/>
      <c r="Y150" s="197"/>
      <c r="Z150" s="197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0"/>
      <c r="BF150" s="200"/>
      <c r="BG150" s="200"/>
      <c r="BH150" s="200"/>
      <c r="BI150" s="200"/>
      <c r="BJ150" s="200"/>
      <c r="BK150" s="200"/>
      <c r="BL150" s="200"/>
      <c r="BM150" s="200"/>
      <c r="BN150" s="200"/>
      <c r="BO150" s="200"/>
      <c r="BP150" s="200"/>
      <c r="BQ150" s="200"/>
      <c r="BR150" s="200"/>
      <c r="BS150" s="200"/>
      <c r="BT150" s="200"/>
      <c r="BU150" s="200"/>
    </row>
    <row r="151" spans="1:73" ht="12.75" customHeight="1">
      <c r="A151" s="288"/>
      <c r="B151" s="288"/>
      <c r="C151" s="288"/>
      <c r="D151" s="288"/>
      <c r="E151" s="288"/>
      <c r="F151" s="288"/>
      <c r="G151" s="288"/>
      <c r="H151" s="288"/>
      <c r="I151" s="288"/>
      <c r="J151" s="288"/>
      <c r="K151" s="288"/>
      <c r="L151" s="288"/>
      <c r="M151" s="196"/>
      <c r="N151" s="196"/>
      <c r="O151" s="196"/>
      <c r="P151" s="214"/>
      <c r="Q151" s="214"/>
      <c r="R151" s="196"/>
      <c r="S151" s="196"/>
      <c r="T151" s="196"/>
      <c r="U151" s="196"/>
      <c r="V151" s="196"/>
      <c r="W151" s="196"/>
      <c r="X151" s="196"/>
      <c r="Y151" s="197"/>
      <c r="Z151" s="197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0"/>
      <c r="BR151" s="200"/>
      <c r="BS151" s="200"/>
      <c r="BT151" s="200"/>
      <c r="BU151" s="200"/>
    </row>
    <row r="152" spans="1:73" ht="12.75">
      <c r="A152" s="288"/>
      <c r="B152" s="288"/>
      <c r="C152" s="288"/>
      <c r="D152" s="288"/>
      <c r="E152" s="288"/>
      <c r="F152" s="288"/>
      <c r="G152" s="288"/>
      <c r="H152" s="288"/>
      <c r="I152" s="288"/>
      <c r="J152" s="288"/>
      <c r="K152" s="288"/>
      <c r="L152" s="288"/>
      <c r="M152" s="196"/>
      <c r="N152" s="196"/>
      <c r="O152" s="196"/>
      <c r="P152" s="214"/>
      <c r="Q152" s="214"/>
      <c r="R152" s="196"/>
      <c r="S152" s="196"/>
      <c r="T152" s="196"/>
      <c r="U152" s="196"/>
      <c r="V152" s="196"/>
      <c r="W152" s="196"/>
      <c r="X152" s="196"/>
      <c r="Y152" s="197"/>
      <c r="Z152" s="197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</row>
    <row r="153" spans="1:73" ht="12.75" customHeight="1">
      <c r="A153" s="288"/>
      <c r="B153" s="288"/>
      <c r="C153" s="288"/>
      <c r="D153" s="288"/>
      <c r="E153" s="288"/>
      <c r="F153" s="288"/>
      <c r="G153" s="288"/>
      <c r="H153" s="288"/>
      <c r="I153" s="288"/>
      <c r="J153" s="288"/>
      <c r="K153" s="288"/>
      <c r="L153" s="288"/>
      <c r="M153" s="196"/>
      <c r="N153" s="196"/>
      <c r="O153" s="196"/>
      <c r="P153" s="214"/>
      <c r="Q153" s="214"/>
      <c r="R153" s="196"/>
      <c r="S153" s="196"/>
      <c r="T153" s="196"/>
      <c r="U153" s="196"/>
      <c r="V153" s="196"/>
      <c r="W153" s="196"/>
      <c r="X153" s="196"/>
      <c r="Y153" s="197"/>
      <c r="Z153" s="197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</row>
    <row r="154" spans="1:73" ht="12.75">
      <c r="A154" s="288"/>
      <c r="B154" s="288"/>
      <c r="C154" s="288"/>
      <c r="D154" s="288"/>
      <c r="E154" s="288"/>
      <c r="F154" s="288"/>
      <c r="G154" s="288"/>
      <c r="H154" s="288"/>
      <c r="I154" s="288"/>
      <c r="J154" s="288"/>
      <c r="K154" s="288"/>
      <c r="L154" s="288"/>
      <c r="M154" s="196"/>
      <c r="N154" s="196"/>
      <c r="O154" s="196"/>
      <c r="P154" s="214"/>
      <c r="Q154" s="214"/>
      <c r="R154" s="196"/>
      <c r="S154" s="196"/>
      <c r="T154" s="196"/>
      <c r="U154" s="196"/>
      <c r="V154" s="196"/>
      <c r="W154" s="196"/>
      <c r="X154" s="196"/>
      <c r="Y154" s="197"/>
      <c r="Z154" s="197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200"/>
      <c r="BU154" s="200"/>
    </row>
    <row r="155" spans="1:73" ht="12.75" customHeight="1">
      <c r="A155" s="200"/>
      <c r="B155" s="200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197"/>
      <c r="N155" s="197"/>
      <c r="O155" s="197"/>
      <c r="P155" s="213"/>
      <c r="Q155" s="213"/>
      <c r="R155" s="197"/>
      <c r="S155" s="197"/>
      <c r="T155" s="197"/>
      <c r="U155" s="197"/>
      <c r="V155" s="197"/>
      <c r="W155" s="197"/>
      <c r="X155" s="197"/>
      <c r="Y155" s="197"/>
      <c r="Z155" s="197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0"/>
      <c r="BS155" s="200"/>
      <c r="BT155" s="200"/>
      <c r="BU155" s="200"/>
    </row>
    <row r="156" spans="1:73" ht="12.75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197"/>
      <c r="N156" s="197"/>
      <c r="O156" s="197"/>
      <c r="P156" s="213"/>
      <c r="Q156" s="213"/>
      <c r="R156" s="197"/>
      <c r="S156" s="197"/>
      <c r="T156" s="197"/>
      <c r="U156" s="197"/>
      <c r="V156" s="197"/>
      <c r="W156" s="197"/>
      <c r="X156" s="197"/>
      <c r="Y156" s="197"/>
      <c r="Z156" s="197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</row>
    <row r="157" spans="1:73" ht="12.75" customHeight="1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197"/>
      <c r="N157" s="197"/>
      <c r="O157" s="197"/>
      <c r="P157" s="213"/>
      <c r="Q157" s="213"/>
      <c r="R157" s="197"/>
      <c r="S157" s="197"/>
      <c r="T157" s="197"/>
      <c r="U157" s="197"/>
      <c r="V157" s="197"/>
      <c r="W157" s="197"/>
      <c r="X157" s="197"/>
      <c r="Y157" s="197"/>
      <c r="Z157" s="197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</row>
    <row r="158" spans="1:73" ht="12.75">
      <c r="A158" s="200"/>
      <c r="B158" s="200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197"/>
      <c r="N158" s="197"/>
      <c r="O158" s="197"/>
      <c r="P158" s="213"/>
      <c r="Q158" s="213"/>
      <c r="R158" s="197"/>
      <c r="S158" s="197"/>
      <c r="T158" s="197"/>
      <c r="U158" s="197"/>
      <c r="V158" s="197"/>
      <c r="W158" s="197"/>
      <c r="X158" s="197"/>
      <c r="Y158" s="197"/>
      <c r="Z158" s="197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00"/>
      <c r="BQ158" s="200"/>
      <c r="BR158" s="200"/>
      <c r="BS158" s="200"/>
      <c r="BT158" s="200"/>
      <c r="BU158" s="200"/>
    </row>
    <row r="159" spans="1:73" ht="12.75" customHeight="1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197"/>
      <c r="N159" s="197"/>
      <c r="O159" s="197"/>
      <c r="P159" s="213"/>
      <c r="Q159" s="213"/>
      <c r="R159" s="197"/>
      <c r="S159" s="197"/>
      <c r="T159" s="197"/>
      <c r="U159" s="197"/>
      <c r="V159" s="197"/>
      <c r="W159" s="197"/>
      <c r="X159" s="197"/>
      <c r="Y159" s="197"/>
      <c r="Z159" s="197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</row>
    <row r="160" spans="1:73" ht="12.75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197"/>
      <c r="N160" s="197"/>
      <c r="O160" s="197"/>
      <c r="P160" s="213"/>
      <c r="Q160" s="213"/>
      <c r="R160" s="197"/>
      <c r="S160" s="197"/>
      <c r="T160" s="197"/>
      <c r="U160" s="197"/>
      <c r="V160" s="197"/>
      <c r="W160" s="197"/>
      <c r="X160" s="197"/>
      <c r="Y160" s="197"/>
      <c r="Z160" s="197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</row>
    <row r="161" spans="1:73" ht="12.75" customHeight="1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197"/>
      <c r="N161" s="197"/>
      <c r="O161" s="197"/>
      <c r="P161" s="213"/>
      <c r="Q161" s="213"/>
      <c r="R161" s="197"/>
      <c r="S161" s="197"/>
      <c r="T161" s="197"/>
      <c r="U161" s="197"/>
      <c r="V161" s="197"/>
      <c r="W161" s="197"/>
      <c r="X161" s="197"/>
      <c r="Y161" s="197"/>
      <c r="Z161" s="197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</row>
  </sheetData>
  <sheetProtection/>
  <mergeCells count="16">
    <mergeCell ref="V48:V49"/>
    <mergeCell ref="B48:B49"/>
    <mergeCell ref="C48:C49"/>
    <mergeCell ref="D48:D49"/>
    <mergeCell ref="E48:S48"/>
    <mergeCell ref="T48:T49"/>
    <mergeCell ref="U48:U49"/>
    <mergeCell ref="C27:H29"/>
    <mergeCell ref="BC10:BC11"/>
    <mergeCell ref="BA10:BA11"/>
    <mergeCell ref="BB10:BB11"/>
    <mergeCell ref="F6:J6"/>
    <mergeCell ref="AH10:AH11"/>
    <mergeCell ref="AI10:AI11"/>
    <mergeCell ref="AG10:AG11"/>
    <mergeCell ref="AZ10:AZ11"/>
  </mergeCells>
  <printOptions/>
  <pageMargins left="0.62992125984252" right="0.31496062992126" top="0.748031496062992" bottom="0.984251968503937" header="0.511811023622047" footer="0.511811023622047"/>
  <pageSetup horizontalDpi="600" verticalDpi="600" orientation="landscape" paperSize="9" r:id="rId1"/>
  <headerFooter alignWithMargins="0">
    <oddHeader>&amp;L&amp;8&amp;USection 12 Transport &amp; communication&amp;R&amp;"Arial Mon,Regular"
</oddHeader>
    <oddFooter>&amp;L&amp;18 33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5.375" style="454" customWidth="1"/>
    <col min="2" max="2" width="9.75390625" style="454" customWidth="1"/>
    <col min="3" max="3" width="10.125" style="454" customWidth="1"/>
    <col min="4" max="4" width="10.375" style="454" customWidth="1"/>
    <col min="5" max="5" width="10.875" style="454" customWidth="1"/>
    <col min="6" max="6" width="8.125" style="454" customWidth="1"/>
    <col min="7" max="7" width="9.25390625" style="455" customWidth="1"/>
    <col min="8" max="8" width="9.625" style="454" bestFit="1" customWidth="1"/>
    <col min="9" max="9" width="10.125" style="454" bestFit="1" customWidth="1"/>
    <col min="10" max="16384" width="9.125" style="454" customWidth="1"/>
  </cols>
  <sheetData>
    <row r="1" ht="5.25" customHeight="1"/>
    <row r="2" ht="12.75">
      <c r="A2" s="456" t="s">
        <v>1077</v>
      </c>
    </row>
    <row r="3" ht="12.75">
      <c r="A3" s="457" t="s">
        <v>1078</v>
      </c>
    </row>
    <row r="4" ht="5.25" customHeight="1"/>
    <row r="5" spans="1:7" ht="12.75">
      <c r="A5" s="458"/>
      <c r="B5" s="1158" t="s">
        <v>1064</v>
      </c>
      <c r="C5" s="1159"/>
      <c r="D5" s="1160" t="s">
        <v>1065</v>
      </c>
      <c r="E5" s="1161"/>
      <c r="F5" s="410" t="s">
        <v>1079</v>
      </c>
      <c r="G5" s="459"/>
    </row>
    <row r="6" spans="1:7" ht="15">
      <c r="A6" s="460"/>
      <c r="B6" s="461" t="s">
        <v>1080</v>
      </c>
      <c r="C6" s="462" t="s">
        <v>1081</v>
      </c>
      <c r="D6" s="461" t="s">
        <v>1080</v>
      </c>
      <c r="E6" s="463" t="s">
        <v>1081</v>
      </c>
      <c r="F6" s="464" t="s">
        <v>1082</v>
      </c>
      <c r="G6" s="465"/>
    </row>
    <row r="7" spans="1:8" ht="12" customHeight="1">
      <c r="A7" s="466" t="s">
        <v>1083</v>
      </c>
      <c r="B7" s="467">
        <f>B8+B41</f>
        <v>3919691.2</v>
      </c>
      <c r="C7" s="467">
        <f>C8+C41</f>
        <v>4089885.3999999994</v>
      </c>
      <c r="D7" s="468">
        <f>D8+D41</f>
        <v>5772452.5</v>
      </c>
      <c r="E7" s="467">
        <f>E8+E41</f>
        <v>6435962.9</v>
      </c>
      <c r="F7" s="469">
        <f aca="true" t="shared" si="0" ref="F7:F13">E7/D7*100</f>
        <v>111.49442806155616</v>
      </c>
      <c r="G7" s="470">
        <f>E7/C7*100</f>
        <v>157.36291535210256</v>
      </c>
      <c r="H7" s="325"/>
    </row>
    <row r="8" spans="1:9" ht="12" customHeight="1">
      <c r="A8" s="466" t="s">
        <v>1084</v>
      </c>
      <c r="B8" s="471">
        <f>B9+B33+B38</f>
        <v>2128953.9</v>
      </c>
      <c r="C8" s="471">
        <f>C9+C33+C38</f>
        <v>2299148.0999999996</v>
      </c>
      <c r="D8" s="472">
        <f>D9+D33+D38</f>
        <v>2842996.9</v>
      </c>
      <c r="E8" s="473">
        <f>E9+E33+E38</f>
        <v>3410075.6</v>
      </c>
      <c r="F8" s="474">
        <f t="shared" si="0"/>
        <v>119.94651137326248</v>
      </c>
      <c r="G8" s="470">
        <f aca="true" t="shared" si="1" ref="G8:G42">E8/C8*100</f>
        <v>148.31909262391582</v>
      </c>
      <c r="H8" s="325"/>
      <c r="I8" s="325"/>
    </row>
    <row r="9" spans="1:8" ht="12" customHeight="1">
      <c r="A9" s="466" t="s">
        <v>1085</v>
      </c>
      <c r="B9" s="472">
        <f>B10+B20+B23+B17</f>
        <v>1793669.9</v>
      </c>
      <c r="C9" s="473">
        <f>C10+C20+C23+C17</f>
        <v>1922279.1999999997</v>
      </c>
      <c r="D9" s="472">
        <f>D10+D20+D23+D17</f>
        <v>2465676.9</v>
      </c>
      <c r="E9" s="473">
        <f>E10+E20+E23+E17</f>
        <v>2872289.9</v>
      </c>
      <c r="F9" s="474">
        <f t="shared" si="0"/>
        <v>116.4909279070587</v>
      </c>
      <c r="G9" s="470">
        <f t="shared" si="1"/>
        <v>149.4210570451993</v>
      </c>
      <c r="H9" s="325"/>
    </row>
    <row r="10" spans="1:8" ht="12" customHeight="1">
      <c r="A10" s="466" t="s">
        <v>1086</v>
      </c>
      <c r="B10" s="472">
        <f>B11</f>
        <v>1070568</v>
      </c>
      <c r="C10" s="473">
        <f>C11</f>
        <v>1283277.2</v>
      </c>
      <c r="D10" s="472">
        <f>D11</f>
        <v>1703224</v>
      </c>
      <c r="E10" s="473">
        <f>E11</f>
        <v>1888926.1</v>
      </c>
      <c r="F10" s="474">
        <f t="shared" si="0"/>
        <v>110.90297576830763</v>
      </c>
      <c r="G10" s="470">
        <f t="shared" si="1"/>
        <v>147.19548512199862</v>
      </c>
      <c r="H10" s="325"/>
    </row>
    <row r="11" spans="1:7" ht="12" customHeight="1">
      <c r="A11" s="475" t="s">
        <v>1087</v>
      </c>
      <c r="B11" s="472">
        <f>B12+B13+B14+B15+B16</f>
        <v>1070568</v>
      </c>
      <c r="C11" s="473">
        <f>C12+C13+C14+C15+C16</f>
        <v>1283277.2</v>
      </c>
      <c r="D11" s="472">
        <f>D12+D13+D14+D15+D16</f>
        <v>1703224</v>
      </c>
      <c r="E11" s="473">
        <f>E12+E13+E14+E15+E16</f>
        <v>1888926.1</v>
      </c>
      <c r="F11" s="474">
        <f t="shared" si="0"/>
        <v>110.90297576830763</v>
      </c>
      <c r="G11" s="470">
        <f t="shared" si="1"/>
        <v>147.19548512199862</v>
      </c>
    </row>
    <row r="12" spans="1:8" ht="12" customHeight="1">
      <c r="A12" s="475" t="s">
        <v>1088</v>
      </c>
      <c r="B12" s="476">
        <v>1135700</v>
      </c>
      <c r="C12" s="477">
        <v>1315206.2</v>
      </c>
      <c r="D12" s="476">
        <v>1836600</v>
      </c>
      <c r="E12" s="477">
        <v>1828046.9</v>
      </c>
      <c r="F12" s="474">
        <f t="shared" si="0"/>
        <v>99.53429707067407</v>
      </c>
      <c r="G12" s="470">
        <f t="shared" si="1"/>
        <v>138.99317840807015</v>
      </c>
      <c r="H12" s="325"/>
    </row>
    <row r="13" spans="1:7" ht="12" customHeight="1">
      <c r="A13" s="475" t="s">
        <v>1089</v>
      </c>
      <c r="B13" s="476">
        <v>44840</v>
      </c>
      <c r="C13" s="477">
        <v>53164</v>
      </c>
      <c r="D13" s="476">
        <v>44787</v>
      </c>
      <c r="E13" s="477">
        <v>185217.6</v>
      </c>
      <c r="F13" s="474">
        <f t="shared" si="0"/>
        <v>413.55214682832076</v>
      </c>
      <c r="G13" s="470">
        <f t="shared" si="1"/>
        <v>348.3891355052291</v>
      </c>
    </row>
    <row r="14" spans="1:7" ht="12" customHeight="1">
      <c r="A14" s="475" t="s">
        <v>1090</v>
      </c>
      <c r="B14" s="476"/>
      <c r="C14" s="477">
        <v>6523.3</v>
      </c>
      <c r="D14" s="476"/>
      <c r="E14" s="477">
        <v>9.6</v>
      </c>
      <c r="F14" s="474"/>
      <c r="G14" s="470"/>
    </row>
    <row r="15" spans="1:7" ht="12" customHeight="1">
      <c r="A15" s="475" t="s">
        <v>1091</v>
      </c>
      <c r="B15" s="476">
        <v>10028</v>
      </c>
      <c r="C15" s="475">
        <v>8572.9</v>
      </c>
      <c r="D15" s="476">
        <v>11837</v>
      </c>
      <c r="E15" s="477">
        <v>16902.7</v>
      </c>
      <c r="F15" s="474">
        <f>E15/D15*100</f>
        <v>142.7954718256315</v>
      </c>
      <c r="G15" s="470">
        <f t="shared" si="1"/>
        <v>197.1643201250452</v>
      </c>
    </row>
    <row r="16" spans="1:7" ht="12" customHeight="1">
      <c r="A16" s="475" t="s">
        <v>1092</v>
      </c>
      <c r="B16" s="478">
        <v>-120000</v>
      </c>
      <c r="C16" s="475">
        <v>-100189.2</v>
      </c>
      <c r="D16" s="476">
        <v>-190000</v>
      </c>
      <c r="E16" s="475">
        <v>-141250.7</v>
      </c>
      <c r="F16" s="474">
        <f>E16/D16*100</f>
        <v>74.34247368421053</v>
      </c>
      <c r="G16" s="470">
        <f t="shared" si="1"/>
        <v>140.98395835080032</v>
      </c>
    </row>
    <row r="17" spans="1:7" ht="12" customHeight="1">
      <c r="A17" s="466" t="s">
        <v>1093</v>
      </c>
      <c r="B17" s="472">
        <f>B18+B19</f>
        <v>42225</v>
      </c>
      <c r="C17" s="471">
        <f>C18+C19</f>
        <v>52558.700000000004</v>
      </c>
      <c r="D17" s="472">
        <f>D18+D19</f>
        <v>52020</v>
      </c>
      <c r="E17" s="473">
        <f>E18+E19</f>
        <v>102826</v>
      </c>
      <c r="F17" s="474">
        <f aca="true" t="shared" si="2" ref="F17:F24">E17/D17*100</f>
        <v>197.66628219915415</v>
      </c>
      <c r="G17" s="470">
        <f t="shared" si="1"/>
        <v>195.64030312774096</v>
      </c>
    </row>
    <row r="18" spans="1:7" ht="12" customHeight="1">
      <c r="A18" s="466" t="s">
        <v>1094</v>
      </c>
      <c r="B18" s="476">
        <v>8500</v>
      </c>
      <c r="C18" s="479">
        <v>8290.4</v>
      </c>
      <c r="D18" s="476">
        <v>9000</v>
      </c>
      <c r="E18" s="477">
        <v>8151</v>
      </c>
      <c r="F18" s="474">
        <f t="shared" si="2"/>
        <v>90.56666666666666</v>
      </c>
      <c r="G18" s="470">
        <f t="shared" si="1"/>
        <v>98.31853710315545</v>
      </c>
    </row>
    <row r="19" spans="1:7" ht="12" customHeight="1">
      <c r="A19" s="475" t="s">
        <v>1095</v>
      </c>
      <c r="B19" s="476">
        <v>33725</v>
      </c>
      <c r="C19" s="477">
        <v>44268.3</v>
      </c>
      <c r="D19" s="476">
        <v>43020</v>
      </c>
      <c r="E19" s="477">
        <v>94675</v>
      </c>
      <c r="F19" s="474">
        <f t="shared" si="2"/>
        <v>220.07205950720595</v>
      </c>
      <c r="G19" s="470"/>
    </row>
    <row r="20" spans="1:7" ht="12" customHeight="1">
      <c r="A20" s="466" t="s">
        <v>1096</v>
      </c>
      <c r="B20" s="472">
        <f>B21</f>
        <v>132500</v>
      </c>
      <c r="C20" s="473">
        <f>C21</f>
        <v>160135.9</v>
      </c>
      <c r="D20" s="472">
        <f aca="true" t="shared" si="3" ref="B20:E21">D21</f>
        <v>160000</v>
      </c>
      <c r="E20" s="473">
        <f t="shared" si="3"/>
        <v>231519.4</v>
      </c>
      <c r="F20" s="474">
        <f t="shared" si="2"/>
        <v>144.699625</v>
      </c>
      <c r="G20" s="470">
        <f t="shared" si="1"/>
        <v>144.57682505921534</v>
      </c>
    </row>
    <row r="21" spans="1:7" ht="12" customHeight="1">
      <c r="A21" s="466" t="s">
        <v>1097</v>
      </c>
      <c r="B21" s="472">
        <f t="shared" si="3"/>
        <v>132500</v>
      </c>
      <c r="C21" s="473">
        <f t="shared" si="3"/>
        <v>160135.9</v>
      </c>
      <c r="D21" s="472">
        <f t="shared" si="3"/>
        <v>160000</v>
      </c>
      <c r="E21" s="473">
        <f t="shared" si="3"/>
        <v>231519.4</v>
      </c>
      <c r="F21" s="474">
        <f t="shared" si="2"/>
        <v>144.699625</v>
      </c>
      <c r="G21" s="470">
        <f t="shared" si="1"/>
        <v>144.57682505921534</v>
      </c>
    </row>
    <row r="22" spans="1:7" ht="12" customHeight="1">
      <c r="A22" s="475" t="s">
        <v>1098</v>
      </c>
      <c r="B22" s="476">
        <v>132500</v>
      </c>
      <c r="C22" s="477">
        <v>160135.9</v>
      </c>
      <c r="D22" s="476">
        <v>160000</v>
      </c>
      <c r="E22" s="477">
        <v>231519.4</v>
      </c>
      <c r="F22" s="474">
        <f t="shared" si="2"/>
        <v>144.699625</v>
      </c>
      <c r="G22" s="470">
        <f t="shared" si="1"/>
        <v>144.57682505921534</v>
      </c>
    </row>
    <row r="23" spans="1:7" ht="12" customHeight="1">
      <c r="A23" s="466" t="s">
        <v>1099</v>
      </c>
      <c r="B23" s="472">
        <f>B24+B25+B26+B27+B28+B29+B30+B31+B32</f>
        <v>548376.9</v>
      </c>
      <c r="C23" s="473">
        <f>C24+C25+C26+C27+C28+C29+C30+C31+C32</f>
        <v>426307.39999999997</v>
      </c>
      <c r="D23" s="472">
        <f>D24+D25+D26+D27+D28+D29+D31+D30+D32</f>
        <v>550432.9</v>
      </c>
      <c r="E23" s="473">
        <f>E24+E25+E26+E27+E28+E29+E30+E31+E32</f>
        <v>649018.4</v>
      </c>
      <c r="F23" s="474">
        <f t="shared" si="2"/>
        <v>117.91053914110148</v>
      </c>
      <c r="G23" s="470">
        <f t="shared" si="1"/>
        <v>152.2418799204518</v>
      </c>
    </row>
    <row r="24" spans="1:7" ht="12" customHeight="1">
      <c r="A24" s="475" t="s">
        <v>1100</v>
      </c>
      <c r="B24" s="476">
        <v>33992</v>
      </c>
      <c r="C24" s="477">
        <v>26065.6</v>
      </c>
      <c r="D24" s="476">
        <v>60986</v>
      </c>
      <c r="E24" s="477">
        <v>66726.2</v>
      </c>
      <c r="F24" s="474">
        <f t="shared" si="2"/>
        <v>109.41232413996656</v>
      </c>
      <c r="G24" s="470">
        <f t="shared" si="1"/>
        <v>255.99333988091587</v>
      </c>
    </row>
    <row r="25" spans="1:7" ht="12" customHeight="1">
      <c r="A25" s="475" t="s">
        <v>1101</v>
      </c>
      <c r="B25" s="476"/>
      <c r="C25" s="477"/>
      <c r="D25" s="476"/>
      <c r="E25" s="477"/>
      <c r="F25" s="474"/>
      <c r="G25" s="470"/>
    </row>
    <row r="26" spans="1:7" ht="12" customHeight="1">
      <c r="A26" s="475" t="s">
        <v>1102</v>
      </c>
      <c r="B26" s="476">
        <v>52000</v>
      </c>
      <c r="C26" s="477">
        <v>39840.8</v>
      </c>
      <c r="D26" s="476">
        <v>30000</v>
      </c>
      <c r="E26" s="477">
        <v>27123.9</v>
      </c>
      <c r="F26" s="474">
        <f aca="true" t="shared" si="4" ref="F26:F39">E26/D26*100</f>
        <v>90.41300000000001</v>
      </c>
      <c r="G26" s="470">
        <f t="shared" si="1"/>
        <v>68.08071123069817</v>
      </c>
    </row>
    <row r="27" spans="1:7" ht="12" customHeight="1">
      <c r="A27" s="475" t="s">
        <v>1103</v>
      </c>
      <c r="B27" s="476">
        <v>112687</v>
      </c>
      <c r="C27" s="477">
        <v>147168.2</v>
      </c>
      <c r="D27" s="476">
        <v>157900</v>
      </c>
      <c r="E27" s="477">
        <v>186460.6</v>
      </c>
      <c r="F27" s="474">
        <f t="shared" si="4"/>
        <v>118.08777707409754</v>
      </c>
      <c r="G27" s="470">
        <f t="shared" si="1"/>
        <v>126.69897437082196</v>
      </c>
    </row>
    <row r="28" spans="1:7" ht="12" customHeight="1">
      <c r="A28" s="475" t="s">
        <v>1104</v>
      </c>
      <c r="B28" s="476">
        <v>1300</v>
      </c>
      <c r="C28" s="477">
        <v>966</v>
      </c>
      <c r="D28" s="476">
        <v>1354.7</v>
      </c>
      <c r="E28" s="477">
        <v>1038</v>
      </c>
      <c r="F28" s="474">
        <f t="shared" si="4"/>
        <v>76.62213036096553</v>
      </c>
      <c r="G28" s="470">
        <f t="shared" si="1"/>
        <v>107.45341614906832</v>
      </c>
    </row>
    <row r="29" spans="1:7" ht="12" customHeight="1">
      <c r="A29" s="475" t="s">
        <v>1105</v>
      </c>
      <c r="B29" s="476">
        <v>24830</v>
      </c>
      <c r="C29" s="477">
        <v>72095.2</v>
      </c>
      <c r="D29" s="476">
        <v>49528.3</v>
      </c>
      <c r="E29" s="477">
        <v>97658.6</v>
      </c>
      <c r="F29" s="474">
        <f t="shared" si="4"/>
        <v>197.17737132104273</v>
      </c>
      <c r="G29" s="470">
        <f t="shared" si="1"/>
        <v>135.45783907943942</v>
      </c>
    </row>
    <row r="30" spans="1:7" ht="12" customHeight="1">
      <c r="A30" s="475" t="s">
        <v>1106</v>
      </c>
      <c r="B30" s="476">
        <v>42000</v>
      </c>
      <c r="C30" s="477">
        <v>976.5</v>
      </c>
      <c r="D30" s="476">
        <v>75000</v>
      </c>
      <c r="E30" s="477">
        <v>90619.7</v>
      </c>
      <c r="F30" s="474">
        <f t="shared" si="4"/>
        <v>120.82626666666667</v>
      </c>
      <c r="G30" s="470">
        <f t="shared" si="1"/>
        <v>9280.05120327701</v>
      </c>
    </row>
    <row r="31" spans="1:7" ht="12" customHeight="1">
      <c r="A31" s="475" t="s">
        <v>1107</v>
      </c>
      <c r="B31" s="476">
        <v>258042.9</v>
      </c>
      <c r="C31" s="477">
        <v>112564.9</v>
      </c>
      <c r="D31" s="476">
        <v>140000</v>
      </c>
      <c r="E31" s="477">
        <v>149755.7</v>
      </c>
      <c r="F31" s="474">
        <f t="shared" si="4"/>
        <v>106.96835714285714</v>
      </c>
      <c r="G31" s="470">
        <f>E31/C31*100</f>
        <v>133.03942880951348</v>
      </c>
    </row>
    <row r="32" spans="1:7" ht="12" customHeight="1">
      <c r="A32" s="475" t="s">
        <v>1108</v>
      </c>
      <c r="B32" s="480">
        <v>23525</v>
      </c>
      <c r="C32" s="477">
        <v>26630.2</v>
      </c>
      <c r="D32" s="476">
        <v>35663.9</v>
      </c>
      <c r="E32" s="477">
        <v>29635.7</v>
      </c>
      <c r="F32" s="474">
        <f t="shared" si="4"/>
        <v>83.09719352061889</v>
      </c>
      <c r="G32" s="470">
        <f t="shared" si="1"/>
        <v>111.28605868525207</v>
      </c>
    </row>
    <row r="33" spans="1:7" ht="12" customHeight="1">
      <c r="A33" s="466" t="s">
        <v>1109</v>
      </c>
      <c r="B33" s="472">
        <f>B34+B35+B36+B37</f>
        <v>251027</v>
      </c>
      <c r="C33" s="473">
        <f>C34+C35+C36+C37</f>
        <v>271341.8</v>
      </c>
      <c r="D33" s="472">
        <f>D34+D35+D36+D37</f>
        <v>281590</v>
      </c>
      <c r="E33" s="473">
        <f>E34+E35+E36+E37</f>
        <v>439859.5</v>
      </c>
      <c r="F33" s="474">
        <f t="shared" si="4"/>
        <v>156.2056536098583</v>
      </c>
      <c r="G33" s="470">
        <f t="shared" si="1"/>
        <v>162.10532251204938</v>
      </c>
    </row>
    <row r="34" spans="1:7" ht="12" customHeight="1">
      <c r="A34" s="475" t="s">
        <v>1110</v>
      </c>
      <c r="B34" s="476">
        <v>0</v>
      </c>
      <c r="C34" s="477">
        <v>5502.8</v>
      </c>
      <c r="D34" s="476">
        <v>3000</v>
      </c>
      <c r="E34" s="477">
        <v>4689.4</v>
      </c>
      <c r="F34" s="474">
        <f t="shared" si="4"/>
        <v>156.31333333333333</v>
      </c>
      <c r="G34" s="470">
        <f t="shared" si="1"/>
        <v>85.21843425165369</v>
      </c>
    </row>
    <row r="35" spans="1:7" ht="12" customHeight="1">
      <c r="A35" s="475" t="s">
        <v>1111</v>
      </c>
      <c r="B35" s="476">
        <v>48047</v>
      </c>
      <c r="C35" s="477">
        <v>68353.3</v>
      </c>
      <c r="D35" s="476">
        <v>100000</v>
      </c>
      <c r="E35" s="477">
        <v>123760.2</v>
      </c>
      <c r="F35" s="474">
        <f t="shared" si="4"/>
        <v>123.76019999999998</v>
      </c>
      <c r="G35" s="470">
        <f t="shared" si="1"/>
        <v>181.05958307792014</v>
      </c>
    </row>
    <row r="36" spans="1:7" ht="12" customHeight="1">
      <c r="A36" s="475" t="s">
        <v>1112</v>
      </c>
      <c r="B36" s="476">
        <v>49250</v>
      </c>
      <c r="C36" s="477">
        <v>56119.7</v>
      </c>
      <c r="D36" s="476">
        <v>52580</v>
      </c>
      <c r="E36" s="477">
        <v>66466</v>
      </c>
      <c r="F36" s="474">
        <f t="shared" si="4"/>
        <v>126.40928109547356</v>
      </c>
      <c r="G36" s="470">
        <f t="shared" si="1"/>
        <v>118.43612848963912</v>
      </c>
    </row>
    <row r="37" spans="1:7" ht="12" customHeight="1">
      <c r="A37" s="475" t="s">
        <v>1113</v>
      </c>
      <c r="B37" s="476">
        <v>153730</v>
      </c>
      <c r="C37" s="477">
        <v>141366</v>
      </c>
      <c r="D37" s="476">
        <v>126010</v>
      </c>
      <c r="E37" s="477">
        <v>244943.9</v>
      </c>
      <c r="F37" s="474">
        <f t="shared" si="4"/>
        <v>194.384493294183</v>
      </c>
      <c r="G37" s="470">
        <f t="shared" si="1"/>
        <v>173.26931511112997</v>
      </c>
    </row>
    <row r="38" spans="1:7" ht="12" customHeight="1">
      <c r="A38" s="466" t="s">
        <v>1114</v>
      </c>
      <c r="B38" s="472">
        <f>B39+B40</f>
        <v>84257</v>
      </c>
      <c r="C38" s="473">
        <f>C39+C40</f>
        <v>105527.1</v>
      </c>
      <c r="D38" s="472">
        <f>D39+D40</f>
        <v>95730</v>
      </c>
      <c r="E38" s="473">
        <f>E39+E40</f>
        <v>97926.2</v>
      </c>
      <c r="F38" s="474">
        <f t="shared" si="4"/>
        <v>102.29416066019013</v>
      </c>
      <c r="G38" s="470">
        <f t="shared" si="1"/>
        <v>92.79720564670117</v>
      </c>
    </row>
    <row r="39" spans="1:7" ht="12" customHeight="1">
      <c r="A39" s="475" t="s">
        <v>1115</v>
      </c>
      <c r="B39" s="476">
        <v>56000</v>
      </c>
      <c r="C39" s="477">
        <v>78486.1</v>
      </c>
      <c r="D39" s="476">
        <v>61730</v>
      </c>
      <c r="E39" s="477">
        <v>65855.2</v>
      </c>
      <c r="F39" s="474">
        <f t="shared" si="4"/>
        <v>106.68265025109346</v>
      </c>
      <c r="G39" s="470">
        <f t="shared" si="1"/>
        <v>83.90683191036374</v>
      </c>
    </row>
    <row r="40" spans="1:7" ht="12" customHeight="1">
      <c r="A40" s="475" t="s">
        <v>1116</v>
      </c>
      <c r="B40" s="476">
        <v>28257</v>
      </c>
      <c r="C40" s="477">
        <v>27041</v>
      </c>
      <c r="D40" s="476">
        <v>34000</v>
      </c>
      <c r="E40" s="477">
        <v>32071</v>
      </c>
      <c r="F40" s="474">
        <v>0</v>
      </c>
      <c r="G40" s="470">
        <f t="shared" si="1"/>
        <v>118.60138308494508</v>
      </c>
    </row>
    <row r="41" spans="1:7" ht="12" customHeight="1">
      <c r="A41" s="466" t="s">
        <v>1117</v>
      </c>
      <c r="B41" s="472">
        <f>B42+B43</f>
        <v>1790737.3</v>
      </c>
      <c r="C41" s="473">
        <f>C42+C43</f>
        <v>1790737.3</v>
      </c>
      <c r="D41" s="472">
        <f>D42+D43</f>
        <v>2929455.6</v>
      </c>
      <c r="E41" s="471">
        <f>E42+E43</f>
        <v>3025887.3</v>
      </c>
      <c r="F41" s="481">
        <f>E41/D41*100</f>
        <v>103.2917959227646</v>
      </c>
      <c r="G41" s="470">
        <f t="shared" si="1"/>
        <v>168.97438278635283</v>
      </c>
    </row>
    <row r="42" spans="1:7" ht="12" customHeight="1">
      <c r="A42" s="482" t="s">
        <v>1118</v>
      </c>
      <c r="B42" s="483">
        <v>1790737.3</v>
      </c>
      <c r="C42" s="477">
        <v>1790737.3</v>
      </c>
      <c r="D42" s="484">
        <v>2929455.6</v>
      </c>
      <c r="E42" s="485">
        <v>3025887.3</v>
      </c>
      <c r="F42" s="481">
        <f>E42/D42*100</f>
        <v>103.2917959227646</v>
      </c>
      <c r="G42" s="470">
        <f t="shared" si="1"/>
        <v>168.97438278635283</v>
      </c>
    </row>
    <row r="43" spans="1:7" ht="12" customHeight="1">
      <c r="A43" s="460" t="s">
        <v>1119</v>
      </c>
      <c r="B43" s="486"/>
      <c r="C43" s="487"/>
      <c r="D43" s="488"/>
      <c r="E43" s="487"/>
      <c r="F43" s="489"/>
      <c r="G43" s="490"/>
    </row>
    <row r="44" ht="12" customHeight="1">
      <c r="A44" s="491" t="s">
        <v>1120</v>
      </c>
    </row>
    <row r="45" ht="12" customHeight="1">
      <c r="A45" s="492" t="s">
        <v>1121</v>
      </c>
    </row>
    <row r="46" ht="12" customHeight="1"/>
  </sheetData>
  <sheetProtection/>
  <mergeCells count="2">
    <mergeCell ref="B5:C5"/>
    <mergeCell ref="D5:E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75390625" style="454" customWidth="1"/>
    <col min="2" max="2" width="4.625" style="454" customWidth="1"/>
    <col min="3" max="3" width="9.375" style="454" customWidth="1"/>
    <col min="4" max="4" width="8.625" style="454" customWidth="1"/>
    <col min="5" max="5" width="7.875" style="454" customWidth="1"/>
    <col min="6" max="6" width="8.125" style="454" customWidth="1"/>
    <col min="7" max="7" width="6.375" style="454" customWidth="1"/>
    <col min="8" max="8" width="7.25390625" style="454" customWidth="1"/>
    <col min="9" max="9" width="6.25390625" style="454" customWidth="1"/>
    <col min="10" max="10" width="6.00390625" style="454" customWidth="1"/>
    <col min="11" max="11" width="4.375" style="454" customWidth="1"/>
    <col min="12" max="12" width="5.75390625" style="454" customWidth="1"/>
    <col min="13" max="13" width="5.625" style="454" customWidth="1"/>
    <col min="14" max="14" width="5.75390625" style="454" customWidth="1"/>
    <col min="15" max="15" width="7.625" style="454" customWidth="1"/>
    <col min="16" max="16" width="7.875" style="454" customWidth="1"/>
    <col min="17" max="17" width="7.125" style="454" customWidth="1"/>
    <col min="18" max="18" width="7.25390625" style="454" customWidth="1"/>
    <col min="19" max="19" width="6.25390625" style="454" customWidth="1"/>
    <col min="20" max="20" width="6.75390625" style="454" customWidth="1"/>
    <col min="21" max="21" width="4.625" style="454" customWidth="1"/>
    <col min="22" max="22" width="5.125" style="454" customWidth="1"/>
    <col min="23" max="23" width="7.375" style="454" customWidth="1"/>
    <col min="24" max="24" width="7.625" style="454" customWidth="1"/>
    <col min="25" max="26" width="5.625" style="454" customWidth="1"/>
    <col min="27" max="27" width="7.25390625" style="454" customWidth="1"/>
    <col min="28" max="29" width="6.25390625" style="454" customWidth="1"/>
    <col min="30" max="30" width="7.00390625" style="454" customWidth="1"/>
    <col min="31" max="31" width="8.375" style="454" customWidth="1"/>
    <col min="32" max="32" width="9.125" style="454" customWidth="1"/>
    <col min="33" max="33" width="6.875" style="454" customWidth="1"/>
    <col min="34" max="35" width="7.00390625" style="454" customWidth="1"/>
    <col min="36" max="36" width="6.875" style="454" customWidth="1"/>
    <col min="37" max="37" width="7.375" style="454" customWidth="1"/>
    <col min="38" max="38" width="7.25390625" style="454" customWidth="1"/>
    <col min="39" max="39" width="7.375" style="454" customWidth="1"/>
    <col min="40" max="40" width="7.625" style="454" customWidth="1"/>
    <col min="41" max="42" width="5.625" style="454" customWidth="1"/>
    <col min="43" max="43" width="9.375" style="454" customWidth="1"/>
    <col min="44" max="44" width="10.625" style="454" customWidth="1"/>
    <col min="45" max="45" width="6.375" style="454" customWidth="1"/>
    <col min="46" max="46" width="6.625" style="454" customWidth="1"/>
    <col min="47" max="47" width="7.00390625" style="454" customWidth="1"/>
    <col min="48" max="48" width="7.125" style="454" customWidth="1"/>
    <col min="49" max="49" width="8.00390625" style="454" customWidth="1"/>
    <col min="50" max="50" width="7.75390625" style="454" customWidth="1"/>
    <col min="51" max="51" width="6.875" style="454" customWidth="1"/>
    <col min="52" max="52" width="7.25390625" style="454" customWidth="1"/>
    <col min="53" max="53" width="7.75390625" style="454" customWidth="1"/>
    <col min="54" max="54" width="6.25390625" style="454" customWidth="1"/>
    <col min="55" max="55" width="6.375" style="454" customWidth="1"/>
    <col min="56" max="56" width="5.125" style="454" customWidth="1"/>
    <col min="57" max="57" width="6.125" style="454" customWidth="1"/>
    <col min="58" max="58" width="8.00390625" style="454" customWidth="1"/>
    <col min="59" max="59" width="7.375" style="454" customWidth="1"/>
    <col min="60" max="60" width="3.625" style="454" customWidth="1"/>
    <col min="61" max="61" width="3.125" style="454" customWidth="1"/>
    <col min="62" max="62" width="7.125" style="454" customWidth="1"/>
    <col min="63" max="63" width="6.875" style="454" customWidth="1"/>
    <col min="64" max="64" width="3.25390625" style="589" customWidth="1"/>
    <col min="65" max="65" width="8.375" style="454" customWidth="1"/>
    <col min="66" max="66" width="9.25390625" style="454" customWidth="1"/>
    <col min="67" max="67" width="4.875" style="454" customWidth="1"/>
    <col min="68" max="68" width="7.00390625" style="454" customWidth="1"/>
    <col min="69" max="69" width="7.75390625" style="454" customWidth="1"/>
    <col min="70" max="70" width="7.625" style="454" customWidth="1"/>
    <col min="71" max="71" width="7.125" style="454" customWidth="1"/>
    <col min="72" max="72" width="6.625" style="454" customWidth="1"/>
    <col min="73" max="74" width="6.125" style="454" customWidth="1"/>
    <col min="75" max="75" width="6.25390625" style="454" customWidth="1"/>
    <col min="76" max="76" width="7.375" style="454" customWidth="1"/>
    <col min="77" max="78" width="8.25390625" style="454" customWidth="1"/>
    <col min="79" max="79" width="8.00390625" style="454" customWidth="1"/>
    <col min="80" max="80" width="4.625" style="454" customWidth="1"/>
    <col min="81" max="16384" width="9.125" style="454" customWidth="1"/>
  </cols>
  <sheetData>
    <row r="1" spans="1:83" ht="12.75" customHeight="1">
      <c r="A1" s="493"/>
      <c r="B1" s="493"/>
      <c r="C1" s="493"/>
      <c r="D1" s="493"/>
      <c r="E1" s="493"/>
      <c r="F1" s="492"/>
      <c r="G1" s="492"/>
      <c r="H1" s="492"/>
      <c r="I1" s="492"/>
      <c r="J1" s="492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4"/>
      <c r="AI1" s="494"/>
      <c r="AJ1" s="495"/>
      <c r="AK1" s="495"/>
      <c r="AL1" s="495"/>
      <c r="AM1" s="493"/>
      <c r="AN1" s="493"/>
      <c r="AO1" s="495"/>
      <c r="AP1" s="495"/>
      <c r="AQ1" s="493"/>
      <c r="AR1" s="493"/>
      <c r="AS1" s="493"/>
      <c r="AT1" s="493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  <c r="BL1" s="496"/>
      <c r="BM1" s="493"/>
      <c r="BN1" s="493"/>
      <c r="BO1" s="493"/>
      <c r="BP1" s="497"/>
      <c r="BQ1" s="492"/>
      <c r="BR1" s="492"/>
      <c r="BS1" s="492"/>
      <c r="BT1" s="492"/>
      <c r="BU1" s="492"/>
      <c r="BV1" s="492"/>
      <c r="BW1" s="492"/>
      <c r="BX1" s="493"/>
      <c r="BY1" s="493"/>
      <c r="BZ1" s="493"/>
      <c r="CA1" s="493"/>
      <c r="CB1" s="493" t="s">
        <v>1076</v>
      </c>
      <c r="CC1" s="493"/>
      <c r="CD1" s="493"/>
      <c r="CE1" s="493"/>
    </row>
    <row r="2" spans="1:83" ht="12.75" customHeight="1">
      <c r="A2" s="493"/>
      <c r="B2" s="493"/>
      <c r="C2" s="493"/>
      <c r="D2" s="493"/>
      <c r="E2" s="493"/>
      <c r="F2" s="492"/>
      <c r="G2" s="492"/>
      <c r="H2" s="492"/>
      <c r="I2" s="492"/>
      <c r="J2" s="492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4"/>
      <c r="AI2" s="494"/>
      <c r="AJ2" s="495"/>
      <c r="AK2" s="495"/>
      <c r="AL2" s="495"/>
      <c r="AM2" s="493"/>
      <c r="AN2" s="493"/>
      <c r="AO2" s="495"/>
      <c r="AP2" s="495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6"/>
      <c r="BM2" s="493"/>
      <c r="BN2" s="493"/>
      <c r="BO2" s="493"/>
      <c r="BP2" s="497"/>
      <c r="BQ2" s="492"/>
      <c r="BR2" s="492"/>
      <c r="BS2" s="492"/>
      <c r="BT2" s="492"/>
      <c r="BU2" s="492"/>
      <c r="BV2" s="492"/>
      <c r="BW2" s="492"/>
      <c r="BX2" s="493"/>
      <c r="BY2" s="493"/>
      <c r="BZ2" s="493"/>
      <c r="CA2" s="493"/>
      <c r="CB2" s="493"/>
      <c r="CC2" s="493"/>
      <c r="CD2" s="493"/>
      <c r="CE2" s="493"/>
    </row>
    <row r="3" spans="1:83" ht="12.75" customHeight="1">
      <c r="A3" s="493"/>
      <c r="B3" s="493"/>
      <c r="C3" s="493"/>
      <c r="D3" s="493"/>
      <c r="E3" s="493"/>
      <c r="F3" s="492"/>
      <c r="G3" s="492"/>
      <c r="H3" s="492"/>
      <c r="I3" s="492"/>
      <c r="J3" s="492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4"/>
      <c r="AI3" s="494"/>
      <c r="AJ3" s="495"/>
      <c r="AK3" s="495"/>
      <c r="AL3" s="495"/>
      <c r="AM3" s="493"/>
      <c r="AN3" s="493"/>
      <c r="AO3" s="495"/>
      <c r="AP3" s="495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6"/>
      <c r="BM3" s="493"/>
      <c r="BN3" s="493"/>
      <c r="BO3" s="493"/>
      <c r="BP3" s="497"/>
      <c r="BQ3" s="492"/>
      <c r="BR3" s="492"/>
      <c r="BS3" s="492"/>
      <c r="BT3" s="492"/>
      <c r="BU3" s="492"/>
      <c r="BV3" s="492"/>
      <c r="BW3" s="492"/>
      <c r="BX3" s="493"/>
      <c r="BY3" s="493"/>
      <c r="BZ3" s="493"/>
      <c r="CA3" s="493"/>
      <c r="CB3" s="493"/>
      <c r="CC3" s="493"/>
      <c r="CD3" s="493"/>
      <c r="CE3" s="493"/>
    </row>
    <row r="4" spans="1:83" ht="12.75" customHeight="1">
      <c r="A4" s="493"/>
      <c r="B4" s="493"/>
      <c r="C4" s="493"/>
      <c r="D4" s="492"/>
      <c r="E4" s="492"/>
      <c r="F4" s="492"/>
      <c r="G4" s="492"/>
      <c r="H4" s="457" t="s">
        <v>1122</v>
      </c>
      <c r="I4" s="457"/>
      <c r="J4" s="457"/>
      <c r="K4" s="492"/>
      <c r="L4" s="492"/>
      <c r="M4" s="493"/>
      <c r="N4" s="493"/>
      <c r="O4" s="493"/>
      <c r="P4" s="493"/>
      <c r="Q4" s="493"/>
      <c r="R4" s="494"/>
      <c r="S4" s="494"/>
      <c r="T4" s="494"/>
      <c r="U4" s="494"/>
      <c r="V4" s="494"/>
      <c r="W4" s="475"/>
      <c r="X4" s="493"/>
      <c r="Y4" s="475"/>
      <c r="Z4" s="493"/>
      <c r="AA4" s="493"/>
      <c r="AB4" s="493" t="s">
        <v>1123</v>
      </c>
      <c r="AC4" s="493"/>
      <c r="AD4" s="493"/>
      <c r="AE4" s="493"/>
      <c r="AF4" s="493"/>
      <c r="AG4" s="493"/>
      <c r="AH4" s="495"/>
      <c r="AI4" s="495"/>
      <c r="AJ4" s="495"/>
      <c r="AK4" s="495"/>
      <c r="AL4" s="495"/>
      <c r="AM4" s="493"/>
      <c r="AN4" s="493"/>
      <c r="AO4" s="495"/>
      <c r="AP4" s="495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6"/>
      <c r="BM4" s="493"/>
      <c r="BN4" s="493"/>
      <c r="BO4" s="493"/>
      <c r="BP4" s="497"/>
      <c r="BQ4" s="492"/>
      <c r="BR4" s="492"/>
      <c r="BS4" s="492"/>
      <c r="BT4" s="493" t="s">
        <v>1124</v>
      </c>
      <c r="BU4" s="492"/>
      <c r="BV4" s="492"/>
      <c r="BW4" s="492"/>
      <c r="BX4" s="492"/>
      <c r="BY4" s="492"/>
      <c r="BZ4" s="492"/>
      <c r="CA4" s="492"/>
      <c r="CB4" s="492"/>
      <c r="CC4" s="492"/>
      <c r="CD4" s="493"/>
      <c r="CE4" s="493"/>
    </row>
    <row r="5" spans="1:83" ht="12.75">
      <c r="A5" s="493"/>
      <c r="B5" s="493"/>
      <c r="C5" s="493"/>
      <c r="D5" s="492"/>
      <c r="E5" s="492"/>
      <c r="F5" s="492"/>
      <c r="G5" s="492"/>
      <c r="H5" s="457" t="s">
        <v>1125</v>
      </c>
      <c r="I5" s="457"/>
      <c r="J5" s="457"/>
      <c r="K5" s="493"/>
      <c r="L5" s="493"/>
      <c r="M5" s="493"/>
      <c r="N5" s="493" t="s">
        <v>1126</v>
      </c>
      <c r="O5" s="493"/>
      <c r="P5" s="493"/>
      <c r="Q5" s="493"/>
      <c r="R5" s="494"/>
      <c r="S5" s="494"/>
      <c r="T5" s="494"/>
      <c r="U5" s="494"/>
      <c r="V5" s="494"/>
      <c r="W5" s="475"/>
      <c r="X5" s="493"/>
      <c r="Y5" s="493"/>
      <c r="Z5" s="493"/>
      <c r="AA5" s="493"/>
      <c r="AB5" s="493"/>
      <c r="AC5" s="493"/>
      <c r="AD5" s="493"/>
      <c r="AE5" s="492"/>
      <c r="AF5" s="492"/>
      <c r="AG5" s="493"/>
      <c r="AH5" s="493"/>
      <c r="AI5" s="493"/>
      <c r="AJ5" s="493"/>
      <c r="AK5" s="493"/>
      <c r="AL5" s="493"/>
      <c r="AM5" s="492"/>
      <c r="AN5" s="492"/>
      <c r="AO5" s="493"/>
      <c r="AP5" s="493"/>
      <c r="AQ5" s="497"/>
      <c r="AR5" s="497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6"/>
      <c r="BM5" s="493"/>
      <c r="BN5" s="493"/>
      <c r="BO5" s="493"/>
      <c r="BP5" s="493"/>
      <c r="BQ5" s="492"/>
      <c r="BR5" s="492"/>
      <c r="BS5" s="492"/>
      <c r="BT5" s="492"/>
      <c r="BU5" s="492"/>
      <c r="BV5" s="492"/>
      <c r="BW5" s="492"/>
      <c r="BX5" s="493"/>
      <c r="BY5" s="496"/>
      <c r="BZ5" s="496"/>
      <c r="CA5" s="493"/>
      <c r="CB5" s="493"/>
      <c r="CC5" s="493"/>
      <c r="CD5" s="493"/>
      <c r="CE5" s="493"/>
    </row>
    <row r="6" spans="1:83" ht="12.75">
      <c r="A6" s="493"/>
      <c r="B6" s="498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8"/>
      <c r="Q6" s="493"/>
      <c r="R6" s="493"/>
      <c r="S6" s="493"/>
      <c r="T6" s="493"/>
      <c r="U6" s="493"/>
      <c r="V6" s="493"/>
      <c r="W6" s="493"/>
      <c r="X6" s="493"/>
      <c r="Y6" s="493"/>
      <c r="Z6" s="493"/>
      <c r="AA6" s="493"/>
      <c r="AB6" s="493"/>
      <c r="AC6" s="493"/>
      <c r="AD6" s="493"/>
      <c r="AE6" s="498"/>
      <c r="AF6" s="498"/>
      <c r="AG6" s="498"/>
      <c r="AH6" s="498"/>
      <c r="AI6" s="498"/>
      <c r="AJ6" s="498"/>
      <c r="AK6" s="498"/>
      <c r="AL6" s="498"/>
      <c r="AM6" s="493"/>
      <c r="AN6" s="493"/>
      <c r="AO6" s="493"/>
      <c r="AP6" s="498"/>
      <c r="AQ6" s="499"/>
      <c r="AR6" s="499"/>
      <c r="AS6" s="498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8"/>
      <c r="BK6" s="498"/>
      <c r="BL6" s="500"/>
      <c r="BM6" s="493"/>
      <c r="BN6" s="493"/>
      <c r="BO6" s="493"/>
      <c r="BP6" s="493"/>
      <c r="BQ6" s="492"/>
      <c r="BR6" s="492"/>
      <c r="BS6" s="492"/>
      <c r="BT6" s="493"/>
      <c r="BU6" s="492"/>
      <c r="BV6" s="492"/>
      <c r="BW6" s="492"/>
      <c r="BX6" s="493"/>
      <c r="BY6" s="496"/>
      <c r="BZ6" s="496"/>
      <c r="CA6" s="493"/>
      <c r="CB6" s="493"/>
      <c r="CC6" s="493"/>
      <c r="CD6" s="493"/>
      <c r="CE6" s="493"/>
    </row>
    <row r="7" spans="1:98" ht="18.75" customHeight="1">
      <c r="A7" s="501"/>
      <c r="B7" s="502"/>
      <c r="C7" s="1199" t="s">
        <v>1127</v>
      </c>
      <c r="D7" s="1200"/>
      <c r="E7" s="1203" t="s">
        <v>1128</v>
      </c>
      <c r="F7" s="1204"/>
      <c r="G7" s="1204"/>
      <c r="H7" s="1204"/>
      <c r="I7" s="1204"/>
      <c r="J7" s="1204"/>
      <c r="K7" s="1204"/>
      <c r="L7" s="1205"/>
      <c r="M7" s="1199" t="s">
        <v>1129</v>
      </c>
      <c r="N7" s="1200"/>
      <c r="O7" s="1199" t="s">
        <v>1130</v>
      </c>
      <c r="P7" s="1200"/>
      <c r="Q7" s="1206" t="s">
        <v>1131</v>
      </c>
      <c r="R7" s="1207"/>
      <c r="S7" s="1208"/>
      <c r="T7" s="1208"/>
      <c r="U7" s="503"/>
      <c r="V7" s="504"/>
      <c r="W7" s="1199" t="s">
        <v>1128</v>
      </c>
      <c r="X7" s="1184"/>
      <c r="Y7" s="1184"/>
      <c r="Z7" s="1184"/>
      <c r="AA7" s="1184"/>
      <c r="AB7" s="1184"/>
      <c r="AC7" s="1184"/>
      <c r="AD7" s="1181"/>
      <c r="AE7" s="1176" t="s">
        <v>1132</v>
      </c>
      <c r="AF7" s="1177"/>
      <c r="AG7" s="1176" t="s">
        <v>1133</v>
      </c>
      <c r="AH7" s="1187"/>
      <c r="AI7" s="1199" t="s">
        <v>1134</v>
      </c>
      <c r="AJ7" s="1200"/>
      <c r="AK7" s="1187" t="s">
        <v>1135</v>
      </c>
      <c r="AL7" s="1187"/>
      <c r="AM7" s="1176" t="s">
        <v>1136</v>
      </c>
      <c r="AN7" s="1187"/>
      <c r="AO7" s="1177" t="s">
        <v>752</v>
      </c>
      <c r="AP7" s="1190" t="s">
        <v>50</v>
      </c>
      <c r="AQ7" s="1176" t="s">
        <v>1137</v>
      </c>
      <c r="AR7" s="1184"/>
      <c r="AS7" s="1181"/>
      <c r="AT7" s="1186" t="s">
        <v>1138</v>
      </c>
      <c r="AU7" s="1186"/>
      <c r="AV7" s="1176" t="s">
        <v>1139</v>
      </c>
      <c r="AW7" s="1177"/>
      <c r="AX7" s="1186" t="s">
        <v>1140</v>
      </c>
      <c r="AY7" s="1186"/>
      <c r="AZ7" s="1186" t="s">
        <v>1141</v>
      </c>
      <c r="BA7" s="1186"/>
      <c r="BB7" s="1186" t="s">
        <v>1142</v>
      </c>
      <c r="BC7" s="1164"/>
      <c r="BD7" s="1164"/>
      <c r="BE7" s="1175"/>
      <c r="BF7" s="1187"/>
      <c r="BG7" s="1187"/>
      <c r="BH7" s="1165" t="s">
        <v>752</v>
      </c>
      <c r="BI7" s="1190" t="s">
        <v>50</v>
      </c>
      <c r="BJ7" s="1176" t="s">
        <v>1143</v>
      </c>
      <c r="BK7" s="1184"/>
      <c r="BL7" s="1181"/>
      <c r="BM7" s="1176" t="s">
        <v>1144</v>
      </c>
      <c r="BN7" s="1184"/>
      <c r="BO7" s="1181"/>
      <c r="BP7" s="1176" t="s">
        <v>1145</v>
      </c>
      <c r="BQ7" s="1177"/>
      <c r="BR7" s="1176" t="s">
        <v>1146</v>
      </c>
      <c r="BS7" s="1177"/>
      <c r="BT7" s="1176" t="s">
        <v>1147</v>
      </c>
      <c r="BU7" s="1177"/>
      <c r="BV7" s="1176" t="s">
        <v>1148</v>
      </c>
      <c r="BW7" s="1177"/>
      <c r="BX7" s="1180" t="s">
        <v>1149</v>
      </c>
      <c r="BY7" s="1181"/>
      <c r="BZ7" s="1180" t="s">
        <v>1150</v>
      </c>
      <c r="CA7" s="1184"/>
      <c r="CB7" s="1184"/>
      <c r="CF7" s="1163"/>
      <c r="CG7" s="1163"/>
      <c r="CH7" s="506"/>
      <c r="CI7" s="493"/>
      <c r="CJ7" s="507"/>
      <c r="CK7" s="507"/>
      <c r="CL7" s="507"/>
      <c r="CM7" s="507"/>
      <c r="CN7" s="1173"/>
      <c r="CO7" s="1173"/>
      <c r="CP7" s="508"/>
      <c r="CQ7" s="508"/>
      <c r="CR7" s="1163"/>
      <c r="CS7" s="1163"/>
      <c r="CT7" s="1163"/>
    </row>
    <row r="8" spans="1:98" ht="99" customHeight="1">
      <c r="A8" s="509" t="s">
        <v>752</v>
      </c>
      <c r="B8" s="510" t="s">
        <v>50</v>
      </c>
      <c r="C8" s="1171"/>
      <c r="D8" s="1172"/>
      <c r="E8" s="1169" t="s">
        <v>1151</v>
      </c>
      <c r="F8" s="1170"/>
      <c r="G8" s="1171" t="s">
        <v>1152</v>
      </c>
      <c r="H8" s="1172"/>
      <c r="I8" s="1169" t="s">
        <v>1153</v>
      </c>
      <c r="J8" s="1170"/>
      <c r="K8" s="1169" t="s">
        <v>1154</v>
      </c>
      <c r="L8" s="1170"/>
      <c r="M8" s="1171"/>
      <c r="N8" s="1172"/>
      <c r="O8" s="1171"/>
      <c r="P8" s="1172"/>
      <c r="Q8" s="1169" t="s">
        <v>1155</v>
      </c>
      <c r="R8" s="1174"/>
      <c r="S8" s="1164" t="s">
        <v>1156</v>
      </c>
      <c r="T8" s="1175"/>
      <c r="U8" s="512" t="s">
        <v>752</v>
      </c>
      <c r="V8" s="513" t="s">
        <v>50</v>
      </c>
      <c r="W8" s="1164" t="s">
        <v>1157</v>
      </c>
      <c r="X8" s="1165"/>
      <c r="Y8" s="1164" t="s">
        <v>1158</v>
      </c>
      <c r="Z8" s="1165"/>
      <c r="AA8" s="1164" t="s">
        <v>1159</v>
      </c>
      <c r="AB8" s="1165"/>
      <c r="AC8" s="1164" t="s">
        <v>1160</v>
      </c>
      <c r="AD8" s="1209"/>
      <c r="AE8" s="1178"/>
      <c r="AF8" s="1179"/>
      <c r="AG8" s="1178"/>
      <c r="AH8" s="1193"/>
      <c r="AI8" s="1171"/>
      <c r="AJ8" s="1172"/>
      <c r="AK8" s="1193"/>
      <c r="AL8" s="1193"/>
      <c r="AM8" s="1178"/>
      <c r="AN8" s="1193"/>
      <c r="AO8" s="1201"/>
      <c r="AP8" s="1191"/>
      <c r="AQ8" s="1182"/>
      <c r="AR8" s="1185"/>
      <c r="AS8" s="1183"/>
      <c r="AT8" s="1186"/>
      <c r="AU8" s="1186"/>
      <c r="AV8" s="1178"/>
      <c r="AW8" s="1179"/>
      <c r="AX8" s="1186"/>
      <c r="AY8" s="1186"/>
      <c r="AZ8" s="1186"/>
      <c r="BA8" s="1186"/>
      <c r="BB8" s="1186"/>
      <c r="BC8" s="1164"/>
      <c r="BD8" s="1178" t="s">
        <v>1161</v>
      </c>
      <c r="BE8" s="1193"/>
      <c r="BF8" s="1194" t="s">
        <v>1162</v>
      </c>
      <c r="BG8" s="1195"/>
      <c r="BH8" s="1188"/>
      <c r="BI8" s="1191"/>
      <c r="BJ8" s="1182"/>
      <c r="BK8" s="1185"/>
      <c r="BL8" s="1183"/>
      <c r="BM8" s="1182"/>
      <c r="BN8" s="1185"/>
      <c r="BO8" s="1183"/>
      <c r="BP8" s="1178"/>
      <c r="BQ8" s="1179"/>
      <c r="BR8" s="1178"/>
      <c r="BS8" s="1179"/>
      <c r="BT8" s="1178"/>
      <c r="BU8" s="1179"/>
      <c r="BV8" s="1178"/>
      <c r="BW8" s="1179"/>
      <c r="BX8" s="1182"/>
      <c r="BY8" s="1183"/>
      <c r="BZ8" s="1182"/>
      <c r="CA8" s="1185"/>
      <c r="CB8" s="1185"/>
      <c r="CF8" s="1163"/>
      <c r="CG8" s="1163"/>
      <c r="CH8" s="494"/>
      <c r="CI8" s="512"/>
      <c r="CJ8" s="475"/>
      <c r="CK8" s="475"/>
      <c r="CL8" s="1163"/>
      <c r="CM8" s="1163"/>
      <c r="CN8" s="1163"/>
      <c r="CO8" s="1163"/>
      <c r="CP8" s="475"/>
      <c r="CQ8" s="475"/>
      <c r="CR8" s="1163"/>
      <c r="CS8" s="1163"/>
      <c r="CT8" s="1163"/>
    </row>
    <row r="9" spans="1:98" ht="15.75" customHeight="1" hidden="1">
      <c r="A9" s="509"/>
      <c r="B9" s="510"/>
      <c r="C9" s="1169">
        <v>1</v>
      </c>
      <c r="D9" s="1170"/>
      <c r="E9" s="1169">
        <f>C9+1</f>
        <v>2</v>
      </c>
      <c r="F9" s="1170"/>
      <c r="G9" s="1169">
        <f>E9+1</f>
        <v>3</v>
      </c>
      <c r="H9" s="1170"/>
      <c r="I9" s="511"/>
      <c r="J9" s="511"/>
      <c r="K9" s="1169">
        <f>G9+1</f>
        <v>4</v>
      </c>
      <c r="L9" s="1170"/>
      <c r="M9" s="1169">
        <f>K9+1</f>
        <v>5</v>
      </c>
      <c r="N9" s="1170"/>
      <c r="O9" s="1169">
        <f>M9+1</f>
        <v>6</v>
      </c>
      <c r="P9" s="1170"/>
      <c r="Q9" s="1169">
        <f>O9+1</f>
        <v>7</v>
      </c>
      <c r="R9" s="1170"/>
      <c r="S9" s="1171">
        <f>Q9+1</f>
        <v>8</v>
      </c>
      <c r="T9" s="1172"/>
      <c r="U9" s="512"/>
      <c r="V9" s="513"/>
      <c r="W9" s="1169">
        <v>9</v>
      </c>
      <c r="X9" s="1170"/>
      <c r="Y9" s="1169">
        <f>W9+1</f>
        <v>10</v>
      </c>
      <c r="Z9" s="1170"/>
      <c r="AA9" s="1169">
        <f>Y9+1</f>
        <v>11</v>
      </c>
      <c r="AB9" s="1170"/>
      <c r="AC9" s="1169">
        <f>AA9+1</f>
        <v>12</v>
      </c>
      <c r="AD9" s="1170"/>
      <c r="AE9" s="1169">
        <f>AC9+1</f>
        <v>13</v>
      </c>
      <c r="AF9" s="1170"/>
      <c r="AG9" s="1169">
        <v>14</v>
      </c>
      <c r="AH9" s="1170"/>
      <c r="AI9" s="1169">
        <f>AG9+1</f>
        <v>15</v>
      </c>
      <c r="AJ9" s="1170"/>
      <c r="AK9" s="1169">
        <f>AI9+1</f>
        <v>16</v>
      </c>
      <c r="AL9" s="1170"/>
      <c r="AM9" s="1171">
        <v>17</v>
      </c>
      <c r="AN9" s="1172"/>
      <c r="AO9" s="1201"/>
      <c r="AP9" s="1191"/>
      <c r="AQ9" s="1169">
        <v>18</v>
      </c>
      <c r="AR9" s="1170"/>
      <c r="AS9" s="1196" t="s">
        <v>1163</v>
      </c>
      <c r="AT9" s="1168">
        <v>19</v>
      </c>
      <c r="AU9" s="1168"/>
      <c r="AV9" s="1168">
        <f>AT9+1</f>
        <v>20</v>
      </c>
      <c r="AW9" s="1168"/>
      <c r="AX9" s="1168">
        <f>AV9+1</f>
        <v>21</v>
      </c>
      <c r="AY9" s="1168"/>
      <c r="AZ9" s="1168">
        <f>AX9+1</f>
        <v>22</v>
      </c>
      <c r="BA9" s="1168"/>
      <c r="BB9" s="1168">
        <f>AZ9+1</f>
        <v>23</v>
      </c>
      <c r="BC9" s="1169"/>
      <c r="BD9" s="1169">
        <v>24</v>
      </c>
      <c r="BE9" s="1170"/>
      <c r="BF9" s="1171">
        <f>BD9+1</f>
        <v>25</v>
      </c>
      <c r="BG9" s="1172"/>
      <c r="BH9" s="1189"/>
      <c r="BI9" s="1191"/>
      <c r="BJ9" s="1169">
        <v>26</v>
      </c>
      <c r="BK9" s="1170"/>
      <c r="BL9" s="514"/>
      <c r="BM9" s="1169">
        <v>27</v>
      </c>
      <c r="BN9" s="1170"/>
      <c r="BO9" s="495"/>
      <c r="BP9" s="1164">
        <v>28</v>
      </c>
      <c r="BQ9" s="1165"/>
      <c r="BR9" s="1164">
        <f>BP9+1</f>
        <v>29</v>
      </c>
      <c r="BS9" s="1165"/>
      <c r="BT9" s="1164">
        <f>BR9+1</f>
        <v>30</v>
      </c>
      <c r="BU9" s="1165"/>
      <c r="BV9" s="505"/>
      <c r="BW9" s="505"/>
      <c r="BX9" s="1164">
        <f>BT9+1</f>
        <v>31</v>
      </c>
      <c r="BY9" s="1165"/>
      <c r="BZ9" s="1164">
        <f>BX9+1</f>
        <v>32</v>
      </c>
      <c r="CA9" s="1165"/>
      <c r="CB9" s="495"/>
      <c r="CF9" s="494"/>
      <c r="CG9" s="494"/>
      <c r="CH9" s="494"/>
      <c r="CI9" s="512"/>
      <c r="CJ9" s="475"/>
      <c r="CK9" s="475"/>
      <c r="CL9" s="494"/>
      <c r="CM9" s="494"/>
      <c r="CN9" s="494"/>
      <c r="CO9" s="494"/>
      <c r="CP9" s="475"/>
      <c r="CQ9" s="475"/>
      <c r="CR9" s="494"/>
      <c r="CS9" s="494"/>
      <c r="CT9" s="494"/>
    </row>
    <row r="10" spans="1:98" ht="12.75">
      <c r="A10" s="1166"/>
      <c r="B10" s="1167"/>
      <c r="C10" s="516" t="s">
        <v>1164</v>
      </c>
      <c r="D10" s="517" t="s">
        <v>1165</v>
      </c>
      <c r="E10" s="516" t="s">
        <v>1164</v>
      </c>
      <c r="F10" s="517" t="s">
        <v>1165</v>
      </c>
      <c r="G10" s="516" t="s">
        <v>1164</v>
      </c>
      <c r="H10" s="517" t="s">
        <v>1165</v>
      </c>
      <c r="I10" s="516" t="s">
        <v>1164</v>
      </c>
      <c r="J10" s="517" t="s">
        <v>1165</v>
      </c>
      <c r="K10" s="516" t="s">
        <v>1164</v>
      </c>
      <c r="L10" s="517" t="s">
        <v>1165</v>
      </c>
      <c r="M10" s="516" t="s">
        <v>1164</v>
      </c>
      <c r="N10" s="517" t="s">
        <v>1166</v>
      </c>
      <c r="O10" s="516" t="s">
        <v>1164</v>
      </c>
      <c r="P10" s="517" t="s">
        <v>1165</v>
      </c>
      <c r="Q10" s="516" t="s">
        <v>1164</v>
      </c>
      <c r="R10" s="517" t="s">
        <v>1165</v>
      </c>
      <c r="S10" s="518" t="s">
        <v>1164</v>
      </c>
      <c r="T10" s="519" t="s">
        <v>1165</v>
      </c>
      <c r="U10" s="520"/>
      <c r="V10" s="521"/>
      <c r="W10" s="522" t="s">
        <v>1164</v>
      </c>
      <c r="X10" s="519" t="s">
        <v>1165</v>
      </c>
      <c r="Y10" s="522" t="s">
        <v>1164</v>
      </c>
      <c r="Z10" s="519" t="s">
        <v>1165</v>
      </c>
      <c r="AA10" s="522" t="s">
        <v>1164</v>
      </c>
      <c r="AB10" s="522" t="s">
        <v>1165</v>
      </c>
      <c r="AC10" s="522" t="s">
        <v>1164</v>
      </c>
      <c r="AD10" s="522" t="s">
        <v>1165</v>
      </c>
      <c r="AE10" s="522" t="s">
        <v>1164</v>
      </c>
      <c r="AF10" s="519" t="s">
        <v>1165</v>
      </c>
      <c r="AG10" s="522" t="s">
        <v>1164</v>
      </c>
      <c r="AH10" s="519" t="s">
        <v>1165</v>
      </c>
      <c r="AI10" s="522" t="s">
        <v>1164</v>
      </c>
      <c r="AJ10" s="519" t="s">
        <v>1165</v>
      </c>
      <c r="AK10" s="522" t="s">
        <v>1164</v>
      </c>
      <c r="AL10" s="519" t="s">
        <v>1165</v>
      </c>
      <c r="AM10" s="522" t="s">
        <v>1164</v>
      </c>
      <c r="AN10" s="519" t="s">
        <v>1165</v>
      </c>
      <c r="AO10" s="1201"/>
      <c r="AP10" s="1191"/>
      <c r="AQ10" s="522" t="s">
        <v>1164</v>
      </c>
      <c r="AR10" s="519" t="s">
        <v>1165</v>
      </c>
      <c r="AS10" s="1197"/>
      <c r="AT10" s="522" t="s">
        <v>1164</v>
      </c>
      <c r="AU10" s="519" t="s">
        <v>1165</v>
      </c>
      <c r="AV10" s="522" t="s">
        <v>1164</v>
      </c>
      <c r="AW10" s="519" t="s">
        <v>1165</v>
      </c>
      <c r="AX10" s="522" t="s">
        <v>1164</v>
      </c>
      <c r="AY10" s="519" t="s">
        <v>1165</v>
      </c>
      <c r="AZ10" s="522" t="s">
        <v>1164</v>
      </c>
      <c r="BA10" s="519" t="s">
        <v>1165</v>
      </c>
      <c r="BB10" s="522" t="s">
        <v>1164</v>
      </c>
      <c r="BC10" s="519" t="s">
        <v>1165</v>
      </c>
      <c r="BD10" s="522" t="s">
        <v>1164</v>
      </c>
      <c r="BE10" s="519" t="s">
        <v>1165</v>
      </c>
      <c r="BF10" s="516" t="s">
        <v>1164</v>
      </c>
      <c r="BG10" s="517" t="s">
        <v>1165</v>
      </c>
      <c r="BH10" s="1189"/>
      <c r="BI10" s="1191"/>
      <c r="BJ10" s="516" t="s">
        <v>1164</v>
      </c>
      <c r="BK10" s="517" t="s">
        <v>1165</v>
      </c>
      <c r="BL10" s="523"/>
      <c r="BM10" s="516" t="s">
        <v>1164</v>
      </c>
      <c r="BN10" s="517" t="s">
        <v>1165</v>
      </c>
      <c r="BO10" s="517"/>
      <c r="BP10" s="522" t="s">
        <v>1164</v>
      </c>
      <c r="BQ10" s="519" t="s">
        <v>1165</v>
      </c>
      <c r="BR10" s="522" t="s">
        <v>1164</v>
      </c>
      <c r="BS10" s="519" t="s">
        <v>1165</v>
      </c>
      <c r="BT10" s="522" t="s">
        <v>1164</v>
      </c>
      <c r="BU10" s="519" t="s">
        <v>1165</v>
      </c>
      <c r="BV10" s="522" t="s">
        <v>1164</v>
      </c>
      <c r="BW10" s="519" t="s">
        <v>1165</v>
      </c>
      <c r="BX10" s="522" t="s">
        <v>1164</v>
      </c>
      <c r="BY10" s="519" t="s">
        <v>1165</v>
      </c>
      <c r="BZ10" s="522" t="s">
        <v>1164</v>
      </c>
      <c r="CA10" s="519" t="s">
        <v>1165</v>
      </c>
      <c r="CB10" s="519"/>
      <c r="CF10" s="520"/>
      <c r="CG10" s="520"/>
      <c r="CH10" s="520"/>
      <c r="CI10" s="520"/>
      <c r="CJ10" s="475"/>
      <c r="CK10" s="475"/>
      <c r="CL10" s="520"/>
      <c r="CM10" s="520"/>
      <c r="CN10" s="520"/>
      <c r="CO10" s="520"/>
      <c r="CP10" s="475"/>
      <c r="CQ10" s="475"/>
      <c r="CR10" s="520"/>
      <c r="CS10" s="520"/>
      <c r="CT10" s="520"/>
    </row>
    <row r="11" spans="1:98" ht="12.75">
      <c r="A11" s="524"/>
      <c r="B11" s="525"/>
      <c r="C11" s="526" t="s">
        <v>1167</v>
      </c>
      <c r="D11" s="527" t="s">
        <v>1168</v>
      </c>
      <c r="E11" s="526" t="s">
        <v>1167</v>
      </c>
      <c r="F11" s="527" t="s">
        <v>1168</v>
      </c>
      <c r="G11" s="526" t="s">
        <v>1167</v>
      </c>
      <c r="H11" s="527" t="s">
        <v>1168</v>
      </c>
      <c r="I11" s="526" t="s">
        <v>1167</v>
      </c>
      <c r="J11" s="527" t="s">
        <v>1168</v>
      </c>
      <c r="K11" s="526" t="s">
        <v>1167</v>
      </c>
      <c r="L11" s="527" t="s">
        <v>1168</v>
      </c>
      <c r="M11" s="526" t="s">
        <v>1167</v>
      </c>
      <c r="N11" s="527" t="s">
        <v>1168</v>
      </c>
      <c r="O11" s="528" t="s">
        <v>1167</v>
      </c>
      <c r="P11" s="526" t="s">
        <v>1168</v>
      </c>
      <c r="Q11" s="528" t="s">
        <v>1167</v>
      </c>
      <c r="R11" s="528" t="s">
        <v>1168</v>
      </c>
      <c r="S11" s="529" t="s">
        <v>1167</v>
      </c>
      <c r="T11" s="527" t="s">
        <v>1168</v>
      </c>
      <c r="U11" s="524"/>
      <c r="V11" s="525"/>
      <c r="W11" s="526" t="s">
        <v>1167</v>
      </c>
      <c r="X11" s="529" t="s">
        <v>1168</v>
      </c>
      <c r="Y11" s="526" t="s">
        <v>1167</v>
      </c>
      <c r="Z11" s="529" t="s">
        <v>1168</v>
      </c>
      <c r="AA11" s="526" t="s">
        <v>1167</v>
      </c>
      <c r="AB11" s="526" t="s">
        <v>1168</v>
      </c>
      <c r="AC11" s="526" t="s">
        <v>1167</v>
      </c>
      <c r="AD11" s="526" t="s">
        <v>1168</v>
      </c>
      <c r="AE11" s="526" t="s">
        <v>1167</v>
      </c>
      <c r="AF11" s="527" t="s">
        <v>1168</v>
      </c>
      <c r="AG11" s="526" t="s">
        <v>1167</v>
      </c>
      <c r="AH11" s="527" t="s">
        <v>1168</v>
      </c>
      <c r="AI11" s="526" t="s">
        <v>1167</v>
      </c>
      <c r="AJ11" s="527" t="s">
        <v>1168</v>
      </c>
      <c r="AK11" s="526" t="s">
        <v>1167</v>
      </c>
      <c r="AL11" s="527" t="s">
        <v>1168</v>
      </c>
      <c r="AM11" s="526" t="s">
        <v>1167</v>
      </c>
      <c r="AN11" s="527" t="s">
        <v>1168</v>
      </c>
      <c r="AO11" s="1202"/>
      <c r="AP11" s="1192"/>
      <c r="AQ11" s="526" t="s">
        <v>1167</v>
      </c>
      <c r="AR11" s="527" t="s">
        <v>1168</v>
      </c>
      <c r="AS11" s="1198"/>
      <c r="AT11" s="526" t="s">
        <v>1167</v>
      </c>
      <c r="AU11" s="527" t="s">
        <v>1168</v>
      </c>
      <c r="AV11" s="526" t="s">
        <v>1167</v>
      </c>
      <c r="AW11" s="527" t="s">
        <v>1168</v>
      </c>
      <c r="AX11" s="526" t="s">
        <v>1167</v>
      </c>
      <c r="AY11" s="529" t="s">
        <v>1168</v>
      </c>
      <c r="AZ11" s="526" t="s">
        <v>1167</v>
      </c>
      <c r="BA11" s="527" t="s">
        <v>1168</v>
      </c>
      <c r="BB11" s="526" t="s">
        <v>1167</v>
      </c>
      <c r="BC11" s="527" t="s">
        <v>1168</v>
      </c>
      <c r="BD11" s="526" t="s">
        <v>1167</v>
      </c>
      <c r="BE11" s="527" t="s">
        <v>1168</v>
      </c>
      <c r="BF11" s="526" t="s">
        <v>1167</v>
      </c>
      <c r="BG11" s="527" t="s">
        <v>1168</v>
      </c>
      <c r="BH11" s="1189"/>
      <c r="BI11" s="1192"/>
      <c r="BJ11" s="526" t="s">
        <v>1167</v>
      </c>
      <c r="BK11" s="527" t="s">
        <v>1168</v>
      </c>
      <c r="BL11" s="530" t="s">
        <v>1163</v>
      </c>
      <c r="BM11" s="526" t="s">
        <v>1167</v>
      </c>
      <c r="BN11" s="527" t="s">
        <v>1168</v>
      </c>
      <c r="BO11" s="527" t="s">
        <v>1163</v>
      </c>
      <c r="BP11" s="526" t="s">
        <v>1167</v>
      </c>
      <c r="BQ11" s="527" t="s">
        <v>1168</v>
      </c>
      <c r="BR11" s="526" t="s">
        <v>1167</v>
      </c>
      <c r="BS11" s="527" t="s">
        <v>1168</v>
      </c>
      <c r="BT11" s="526" t="s">
        <v>1167</v>
      </c>
      <c r="BU11" s="527" t="s">
        <v>1168</v>
      </c>
      <c r="BV11" s="526" t="s">
        <v>1167</v>
      </c>
      <c r="BW11" s="527" t="s">
        <v>1168</v>
      </c>
      <c r="BX11" s="526" t="s">
        <v>1167</v>
      </c>
      <c r="BY11" s="527" t="s">
        <v>1168</v>
      </c>
      <c r="BZ11" s="526" t="s">
        <v>1167</v>
      </c>
      <c r="CA11" s="527" t="s">
        <v>1168</v>
      </c>
      <c r="CB11" s="531" t="s">
        <v>1163</v>
      </c>
      <c r="CF11" s="532"/>
      <c r="CG11" s="532"/>
      <c r="CH11" s="515"/>
      <c r="CI11" s="515"/>
      <c r="CJ11" s="475"/>
      <c r="CK11" s="475"/>
      <c r="CL11" s="532"/>
      <c r="CM11" s="532"/>
      <c r="CN11" s="532"/>
      <c r="CO11" s="532"/>
      <c r="CP11" s="475"/>
      <c r="CQ11" s="475"/>
      <c r="CR11" s="532"/>
      <c r="CS11" s="532"/>
      <c r="CT11" s="532"/>
    </row>
    <row r="12" spans="1:98" s="538" customFormat="1" ht="10.5">
      <c r="A12" s="395" t="s">
        <v>737</v>
      </c>
      <c r="B12" s="533" t="s">
        <v>652</v>
      </c>
      <c r="C12" s="534">
        <f aca="true" t="shared" si="0" ref="C12:D15">E12+G12+I12+K12</f>
        <v>2494</v>
      </c>
      <c r="D12" s="534">
        <f t="shared" si="0"/>
        <v>6125</v>
      </c>
      <c r="E12" s="534"/>
      <c r="F12" s="534"/>
      <c r="G12" s="534">
        <v>1730</v>
      </c>
      <c r="H12" s="534">
        <v>5459.4</v>
      </c>
      <c r="I12" s="534">
        <v>764</v>
      </c>
      <c r="J12" s="534">
        <v>665.6</v>
      </c>
      <c r="K12" s="534"/>
      <c r="L12" s="534"/>
      <c r="M12" s="534">
        <v>614</v>
      </c>
      <c r="N12" s="534">
        <v>586</v>
      </c>
      <c r="O12" s="534">
        <f aca="true" t="shared" si="1" ref="O12:P15">Q12+S12+W12+Y12+AA12+AC12</f>
        <v>19353.5</v>
      </c>
      <c r="P12" s="534">
        <f t="shared" si="1"/>
        <v>20432.7</v>
      </c>
      <c r="Q12" s="535">
        <v>330</v>
      </c>
      <c r="R12" s="535">
        <v>676</v>
      </c>
      <c r="S12" s="536">
        <v>1771</v>
      </c>
      <c r="T12" s="536">
        <v>3182.6</v>
      </c>
      <c r="U12" s="395" t="s">
        <v>737</v>
      </c>
      <c r="V12" s="533" t="s">
        <v>652</v>
      </c>
      <c r="W12" s="535">
        <v>14500</v>
      </c>
      <c r="X12" s="535">
        <v>15972.1</v>
      </c>
      <c r="Y12" s="535">
        <v>96</v>
      </c>
      <c r="Z12" s="535"/>
      <c r="AA12" s="535">
        <v>220</v>
      </c>
      <c r="AB12" s="535">
        <v>240</v>
      </c>
      <c r="AC12" s="535">
        <v>2436.5</v>
      </c>
      <c r="AD12" s="535">
        <v>362</v>
      </c>
      <c r="AE12" s="537">
        <f aca="true" t="shared" si="2" ref="AE12:AF15">C12+M12+O12</f>
        <v>22461.5</v>
      </c>
      <c r="AF12" s="537">
        <f>D12+N12+P12</f>
        <v>27143.7</v>
      </c>
      <c r="AG12" s="535">
        <v>615</v>
      </c>
      <c r="AH12" s="535">
        <v>399.3</v>
      </c>
      <c r="AI12" s="535">
        <v>155</v>
      </c>
      <c r="AJ12" s="535">
        <v>0</v>
      </c>
      <c r="AK12" s="401">
        <v>1240</v>
      </c>
      <c r="AL12" s="536">
        <v>1027.2</v>
      </c>
      <c r="AM12" s="535">
        <f aca="true" t="shared" si="3" ref="AM12:AN36">AG12+AI12+AK12</f>
        <v>2010</v>
      </c>
      <c r="AN12" s="535">
        <f t="shared" si="3"/>
        <v>1426.5</v>
      </c>
      <c r="AO12" s="395" t="s">
        <v>737</v>
      </c>
      <c r="AP12" s="533" t="s">
        <v>652</v>
      </c>
      <c r="AQ12" s="537">
        <f aca="true" t="shared" si="4" ref="AQ12:AR15">AE12+AM12</f>
        <v>24471.5</v>
      </c>
      <c r="AR12" s="537">
        <f>AF12+AN12</f>
        <v>28570.2</v>
      </c>
      <c r="AS12" s="537">
        <f>AR12/AQ12*100</f>
        <v>116.74887113581104</v>
      </c>
      <c r="AT12" s="534"/>
      <c r="AU12" s="534"/>
      <c r="AV12" s="534"/>
      <c r="AW12" s="534"/>
      <c r="AX12" s="535"/>
      <c r="AY12" s="395"/>
      <c r="AZ12" s="535"/>
      <c r="BA12" s="535"/>
      <c r="BB12" s="535"/>
      <c r="BC12" s="535"/>
      <c r="BD12" s="535"/>
      <c r="BE12" s="535"/>
      <c r="BF12" s="395"/>
      <c r="BG12" s="395"/>
      <c r="BH12" s="538" t="s">
        <v>737</v>
      </c>
      <c r="BI12" s="539" t="s">
        <v>652</v>
      </c>
      <c r="BJ12" s="540">
        <f>AT12+AV12+AX12+AZ12+BB12+BD12+BF12</f>
        <v>0</v>
      </c>
      <c r="BK12" s="540">
        <f>AU12+AW12+AY12+BA12+BC12+BE12+BG12</f>
        <v>0</v>
      </c>
      <c r="BL12" s="541"/>
      <c r="BM12" s="540">
        <f aca="true" t="shared" si="5" ref="BM12:BN15">AQ12+BJ12</f>
        <v>24471.5</v>
      </c>
      <c r="BN12" s="540">
        <f>AR12+BK12</f>
        <v>28570.2</v>
      </c>
      <c r="BO12" s="540">
        <f>BN12/BM12*100</f>
        <v>116.74887113581104</v>
      </c>
      <c r="BP12" s="542">
        <v>2100</v>
      </c>
      <c r="BQ12" s="540">
        <v>1847.2</v>
      </c>
      <c r="BR12" s="540">
        <v>1100</v>
      </c>
      <c r="BS12" s="543">
        <v>3665.3</v>
      </c>
      <c r="BT12" s="534"/>
      <c r="BU12" s="534"/>
      <c r="BV12" s="534"/>
      <c r="BW12" s="534"/>
      <c r="BX12" s="534">
        <f>BP12+BR12+BT12+BV12</f>
        <v>3200</v>
      </c>
      <c r="BY12" s="534">
        <f>BQ12+BS12+BU12+BW12</f>
        <v>5512.5</v>
      </c>
      <c r="BZ12" s="534">
        <f>BM12+BX12</f>
        <v>27671.5</v>
      </c>
      <c r="CA12" s="534">
        <f>BN12+BY12</f>
        <v>34082.7</v>
      </c>
      <c r="CB12" s="534">
        <f>CA12/BZ12*100</f>
        <v>123.16896445801635</v>
      </c>
      <c r="CC12" s="534"/>
      <c r="CF12" s="534"/>
      <c r="CG12" s="534"/>
      <c r="CH12" s="395"/>
      <c r="CI12" s="533"/>
      <c r="CJ12" s="395"/>
      <c r="CK12" s="395"/>
      <c r="CL12" s="535"/>
      <c r="CM12" s="535"/>
      <c r="CN12" s="535"/>
      <c r="CO12" s="535"/>
      <c r="CP12" s="395"/>
      <c r="CQ12" s="395"/>
      <c r="CR12" s="535"/>
      <c r="CS12" s="535"/>
      <c r="CT12" s="535"/>
    </row>
    <row r="13" spans="1:98" s="538" customFormat="1" ht="10.5">
      <c r="A13" s="395" t="s">
        <v>738</v>
      </c>
      <c r="B13" s="533" t="s">
        <v>280</v>
      </c>
      <c r="C13" s="534">
        <f t="shared" si="0"/>
        <v>1185</v>
      </c>
      <c r="D13" s="534">
        <f t="shared" si="0"/>
        <v>10798.7</v>
      </c>
      <c r="E13" s="534"/>
      <c r="F13" s="534"/>
      <c r="G13" s="534">
        <v>990</v>
      </c>
      <c r="H13" s="534">
        <v>10718.7</v>
      </c>
      <c r="I13" s="534">
        <v>195</v>
      </c>
      <c r="J13" s="534">
        <v>80</v>
      </c>
      <c r="K13" s="534"/>
      <c r="L13" s="534"/>
      <c r="M13" s="534">
        <v>392</v>
      </c>
      <c r="N13" s="534">
        <v>350</v>
      </c>
      <c r="O13" s="534">
        <f t="shared" si="1"/>
        <v>12525</v>
      </c>
      <c r="P13" s="534">
        <f t="shared" si="1"/>
        <v>12218.500000000002</v>
      </c>
      <c r="Q13" s="535">
        <v>687.5</v>
      </c>
      <c r="R13" s="535">
        <v>1152.4</v>
      </c>
      <c r="S13" s="536">
        <v>500</v>
      </c>
      <c r="T13" s="536">
        <v>156.8</v>
      </c>
      <c r="U13" s="395" t="s">
        <v>738</v>
      </c>
      <c r="V13" s="533" t="s">
        <v>280</v>
      </c>
      <c r="W13" s="535">
        <v>9850</v>
      </c>
      <c r="X13" s="535">
        <v>10412.2</v>
      </c>
      <c r="Y13" s="535">
        <v>96</v>
      </c>
      <c r="Z13" s="535">
        <v>10</v>
      </c>
      <c r="AA13" s="535">
        <v>710</v>
      </c>
      <c r="AB13" s="535">
        <v>75</v>
      </c>
      <c r="AC13" s="535">
        <v>681.5</v>
      </c>
      <c r="AD13" s="535">
        <v>412.1</v>
      </c>
      <c r="AE13" s="535">
        <f t="shared" si="2"/>
        <v>14102</v>
      </c>
      <c r="AF13" s="535">
        <f t="shared" si="2"/>
        <v>23367.200000000004</v>
      </c>
      <c r="AG13" s="535">
        <v>615</v>
      </c>
      <c r="AH13" s="535">
        <v>1182.6</v>
      </c>
      <c r="AI13" s="535">
        <v>135</v>
      </c>
      <c r="AJ13" s="535">
        <v>245.9</v>
      </c>
      <c r="AK13" s="401">
        <v>1100</v>
      </c>
      <c r="AL13" s="536">
        <v>575.4</v>
      </c>
      <c r="AM13" s="535">
        <f t="shared" si="3"/>
        <v>1850</v>
      </c>
      <c r="AN13" s="535">
        <f t="shared" si="3"/>
        <v>2003.9</v>
      </c>
      <c r="AO13" s="395" t="s">
        <v>738</v>
      </c>
      <c r="AP13" s="533" t="s">
        <v>280</v>
      </c>
      <c r="AQ13" s="535">
        <f t="shared" si="4"/>
        <v>15952</v>
      </c>
      <c r="AR13" s="535">
        <f t="shared" si="4"/>
        <v>25371.100000000006</v>
      </c>
      <c r="AS13" s="535">
        <f aca="true" t="shared" si="6" ref="AS13:AS36">AR13/AQ13*100</f>
        <v>159.04651454363093</v>
      </c>
      <c r="AT13" s="534"/>
      <c r="AU13" s="534"/>
      <c r="AV13" s="534"/>
      <c r="AW13" s="534"/>
      <c r="AX13" s="535"/>
      <c r="AY13" s="395"/>
      <c r="AZ13" s="535"/>
      <c r="BA13" s="535"/>
      <c r="BB13" s="535"/>
      <c r="BC13" s="535"/>
      <c r="BD13" s="535"/>
      <c r="BE13" s="535"/>
      <c r="BF13" s="395"/>
      <c r="BG13" s="395"/>
      <c r="BH13" s="538" t="s">
        <v>738</v>
      </c>
      <c r="BI13" s="539" t="s">
        <v>280</v>
      </c>
      <c r="BJ13" s="540">
        <f aca="true" t="shared" si="7" ref="BJ13:BK34">AT13+AV13+AX13+AZ13+BB13+BD13+BF13</f>
        <v>0</v>
      </c>
      <c r="BK13" s="540">
        <f t="shared" si="7"/>
        <v>0</v>
      </c>
      <c r="BL13" s="541"/>
      <c r="BM13" s="540">
        <f t="shared" si="5"/>
        <v>15952</v>
      </c>
      <c r="BN13" s="540">
        <f>AR13+BK13</f>
        <v>25371.100000000006</v>
      </c>
      <c r="BO13" s="540">
        <f aca="true" t="shared" si="8" ref="BO13:BO37">BN13/BM13*100</f>
        <v>159.04651454363093</v>
      </c>
      <c r="BP13" s="542">
        <v>2100</v>
      </c>
      <c r="BQ13" s="540">
        <v>2409.9</v>
      </c>
      <c r="BR13" s="540">
        <v>4400</v>
      </c>
      <c r="BS13" s="543">
        <v>5144.9</v>
      </c>
      <c r="BT13" s="534"/>
      <c r="BU13" s="534"/>
      <c r="BV13" s="534"/>
      <c r="BW13" s="534"/>
      <c r="BX13" s="534">
        <f aca="true" t="shared" si="9" ref="BX13:BY35">BP13+BR13+BT13+BV13</f>
        <v>6500</v>
      </c>
      <c r="BY13" s="534">
        <f t="shared" si="9"/>
        <v>7554.799999999999</v>
      </c>
      <c r="BZ13" s="534">
        <f aca="true" t="shared" si="10" ref="BZ13:CA35">BM13+BX13</f>
        <v>22452</v>
      </c>
      <c r="CA13" s="534">
        <f t="shared" si="10"/>
        <v>32925.90000000001</v>
      </c>
      <c r="CB13" s="534">
        <f aca="true" t="shared" si="11" ref="CB13:CB37">CA13/BZ13*100</f>
        <v>146.65018706574028</v>
      </c>
      <c r="CC13" s="534"/>
      <c r="CF13" s="534"/>
      <c r="CG13" s="534"/>
      <c r="CH13" s="395"/>
      <c r="CI13" s="533"/>
      <c r="CJ13" s="395"/>
      <c r="CK13" s="395"/>
      <c r="CL13" s="535"/>
      <c r="CM13" s="535"/>
      <c r="CN13" s="535"/>
      <c r="CO13" s="535"/>
      <c r="CP13" s="395"/>
      <c r="CQ13" s="395"/>
      <c r="CR13" s="535"/>
      <c r="CS13" s="535"/>
      <c r="CT13" s="535"/>
    </row>
    <row r="14" spans="1:98" s="538" customFormat="1" ht="10.5">
      <c r="A14" s="395" t="s">
        <v>739</v>
      </c>
      <c r="B14" s="533" t="s">
        <v>281</v>
      </c>
      <c r="C14" s="534">
        <f t="shared" si="0"/>
        <v>925</v>
      </c>
      <c r="D14" s="534">
        <f t="shared" si="0"/>
        <v>3639.7999999999997</v>
      </c>
      <c r="E14" s="534"/>
      <c r="F14" s="534"/>
      <c r="G14" s="534">
        <v>730</v>
      </c>
      <c r="H14" s="534">
        <v>3426.1</v>
      </c>
      <c r="I14" s="534">
        <v>195</v>
      </c>
      <c r="J14" s="534">
        <v>213.7</v>
      </c>
      <c r="K14" s="534"/>
      <c r="L14" s="534"/>
      <c r="M14" s="534">
        <v>428</v>
      </c>
      <c r="N14" s="534">
        <v>423</v>
      </c>
      <c r="O14" s="534">
        <f t="shared" si="1"/>
        <v>9547.7</v>
      </c>
      <c r="P14" s="534">
        <f t="shared" si="1"/>
        <v>13230</v>
      </c>
      <c r="Q14" s="535">
        <v>800</v>
      </c>
      <c r="R14" s="535">
        <v>2077.8</v>
      </c>
      <c r="S14" s="536">
        <v>500</v>
      </c>
      <c r="T14" s="536"/>
      <c r="U14" s="395" t="s">
        <v>739</v>
      </c>
      <c r="V14" s="533" t="s">
        <v>281</v>
      </c>
      <c r="W14" s="535">
        <v>6718</v>
      </c>
      <c r="X14" s="535">
        <v>9355.5</v>
      </c>
      <c r="Y14" s="535">
        <v>68</v>
      </c>
      <c r="Z14" s="535">
        <v>68</v>
      </c>
      <c r="AA14" s="535">
        <v>571</v>
      </c>
      <c r="AB14" s="535">
        <v>569.7</v>
      </c>
      <c r="AC14" s="535">
        <v>890.7</v>
      </c>
      <c r="AD14" s="535">
        <v>1159</v>
      </c>
      <c r="AE14" s="535">
        <f t="shared" si="2"/>
        <v>10900.7</v>
      </c>
      <c r="AF14" s="535">
        <f t="shared" si="2"/>
        <v>17292.8</v>
      </c>
      <c r="AG14" s="535">
        <v>715</v>
      </c>
      <c r="AH14" s="535">
        <v>1730.7</v>
      </c>
      <c r="AI14" s="535">
        <v>135</v>
      </c>
      <c r="AJ14" s="535">
        <v>25.9</v>
      </c>
      <c r="AK14" s="401">
        <v>620</v>
      </c>
      <c r="AL14" s="536">
        <v>580.3</v>
      </c>
      <c r="AM14" s="535">
        <f t="shared" si="3"/>
        <v>1470</v>
      </c>
      <c r="AN14" s="535">
        <f t="shared" si="3"/>
        <v>2336.9</v>
      </c>
      <c r="AO14" s="395" t="s">
        <v>739</v>
      </c>
      <c r="AP14" s="533"/>
      <c r="AQ14" s="535">
        <f t="shared" si="4"/>
        <v>12370.7</v>
      </c>
      <c r="AR14" s="535">
        <f t="shared" si="4"/>
        <v>19629.7</v>
      </c>
      <c r="AS14" s="535">
        <f t="shared" si="6"/>
        <v>158.6789753207175</v>
      </c>
      <c r="AT14" s="534"/>
      <c r="AU14" s="534"/>
      <c r="AV14" s="534"/>
      <c r="AW14" s="534"/>
      <c r="AX14" s="535"/>
      <c r="AY14" s="395"/>
      <c r="AZ14" s="535"/>
      <c r="BA14" s="535"/>
      <c r="BB14" s="535"/>
      <c r="BC14" s="535"/>
      <c r="BD14" s="535"/>
      <c r="BE14" s="535"/>
      <c r="BF14" s="395"/>
      <c r="BG14" s="395"/>
      <c r="BH14" s="538" t="s">
        <v>739</v>
      </c>
      <c r="BI14" s="539" t="s">
        <v>281</v>
      </c>
      <c r="BJ14" s="540">
        <f t="shared" si="7"/>
        <v>0</v>
      </c>
      <c r="BK14" s="540">
        <f t="shared" si="7"/>
        <v>0</v>
      </c>
      <c r="BL14" s="541"/>
      <c r="BM14" s="540">
        <f t="shared" si="5"/>
        <v>12370.7</v>
      </c>
      <c r="BN14" s="540">
        <f t="shared" si="5"/>
        <v>19629.7</v>
      </c>
      <c r="BO14" s="540">
        <f t="shared" si="8"/>
        <v>158.6789753207175</v>
      </c>
      <c r="BP14" s="542">
        <v>430</v>
      </c>
      <c r="BQ14" s="540">
        <v>1905.2</v>
      </c>
      <c r="BR14" s="540">
        <v>110</v>
      </c>
      <c r="BS14" s="543">
        <v>278.9</v>
      </c>
      <c r="BT14" s="534"/>
      <c r="BU14" s="534"/>
      <c r="BV14" s="534"/>
      <c r="BW14" s="534"/>
      <c r="BX14" s="534">
        <f t="shared" si="9"/>
        <v>540</v>
      </c>
      <c r="BY14" s="534">
        <f t="shared" si="9"/>
        <v>2184.1</v>
      </c>
      <c r="BZ14" s="534">
        <f t="shared" si="10"/>
        <v>12910.7</v>
      </c>
      <c r="CA14" s="534">
        <f t="shared" si="10"/>
        <v>21813.8</v>
      </c>
      <c r="CB14" s="534">
        <f t="shared" si="11"/>
        <v>168.95908045264778</v>
      </c>
      <c r="CC14" s="534"/>
      <c r="CF14" s="534"/>
      <c r="CG14" s="534"/>
      <c r="CH14" s="395"/>
      <c r="CI14" s="533"/>
      <c r="CJ14" s="395"/>
      <c r="CK14" s="395"/>
      <c r="CL14" s="535"/>
      <c r="CM14" s="535"/>
      <c r="CN14" s="535"/>
      <c r="CO14" s="535"/>
      <c r="CP14" s="395"/>
      <c r="CQ14" s="395"/>
      <c r="CR14" s="535"/>
      <c r="CS14" s="535"/>
      <c r="CT14" s="535"/>
    </row>
    <row r="15" spans="1:98" s="538" customFormat="1" ht="10.5">
      <c r="A15" s="395" t="s">
        <v>740</v>
      </c>
      <c r="B15" s="533" t="s">
        <v>282</v>
      </c>
      <c r="C15" s="534">
        <f t="shared" si="0"/>
        <v>3272</v>
      </c>
      <c r="D15" s="534">
        <f t="shared" si="0"/>
        <v>11922.2</v>
      </c>
      <c r="E15" s="534"/>
      <c r="F15" s="534"/>
      <c r="G15" s="534">
        <v>2560</v>
      </c>
      <c r="H15" s="534">
        <v>10696.2</v>
      </c>
      <c r="I15" s="534">
        <v>712</v>
      </c>
      <c r="J15" s="534">
        <v>1226</v>
      </c>
      <c r="K15" s="534"/>
      <c r="L15" s="534"/>
      <c r="M15" s="534">
        <v>880</v>
      </c>
      <c r="N15" s="534">
        <v>780</v>
      </c>
      <c r="O15" s="534">
        <f t="shared" si="1"/>
        <v>17485.6</v>
      </c>
      <c r="P15" s="534">
        <f t="shared" si="1"/>
        <v>18112.899999999998</v>
      </c>
      <c r="Q15" s="535">
        <v>660</v>
      </c>
      <c r="R15" s="535">
        <v>2389.8</v>
      </c>
      <c r="S15" s="536">
        <v>1500</v>
      </c>
      <c r="T15" s="536">
        <v>1150</v>
      </c>
      <c r="U15" s="395" t="s">
        <v>740</v>
      </c>
      <c r="V15" s="533" t="s">
        <v>282</v>
      </c>
      <c r="W15" s="535">
        <v>11470</v>
      </c>
      <c r="X15" s="535">
        <v>12383</v>
      </c>
      <c r="Y15" s="535">
        <v>96</v>
      </c>
      <c r="Z15" s="535">
        <v>96</v>
      </c>
      <c r="AA15" s="535">
        <v>1476</v>
      </c>
      <c r="AB15" s="535">
        <v>537.1</v>
      </c>
      <c r="AC15" s="535">
        <v>2283.6</v>
      </c>
      <c r="AD15" s="535">
        <v>1557</v>
      </c>
      <c r="AE15" s="535">
        <f t="shared" si="2"/>
        <v>21637.6</v>
      </c>
      <c r="AF15" s="535">
        <f t="shared" si="2"/>
        <v>30815.1</v>
      </c>
      <c r="AG15" s="535">
        <v>700</v>
      </c>
      <c r="AH15" s="535">
        <v>2083.5</v>
      </c>
      <c r="AI15" s="535">
        <v>135</v>
      </c>
      <c r="AJ15" s="535">
        <v>80</v>
      </c>
      <c r="AK15" s="401">
        <v>900</v>
      </c>
      <c r="AL15" s="536">
        <v>253.8</v>
      </c>
      <c r="AM15" s="535">
        <f t="shared" si="3"/>
        <v>1735</v>
      </c>
      <c r="AN15" s="535">
        <f t="shared" si="3"/>
        <v>2417.3</v>
      </c>
      <c r="AO15" s="395" t="s">
        <v>740</v>
      </c>
      <c r="AP15" s="533" t="s">
        <v>282</v>
      </c>
      <c r="AQ15" s="535">
        <f t="shared" si="4"/>
        <v>23372.6</v>
      </c>
      <c r="AR15" s="535">
        <f t="shared" si="4"/>
        <v>33232.4</v>
      </c>
      <c r="AS15" s="535">
        <f t="shared" si="6"/>
        <v>142.1852938911375</v>
      </c>
      <c r="AT15" s="534"/>
      <c r="AU15" s="534"/>
      <c r="AV15" s="534"/>
      <c r="AW15" s="534"/>
      <c r="AX15" s="535"/>
      <c r="AY15" s="395"/>
      <c r="AZ15" s="535"/>
      <c r="BA15" s="535"/>
      <c r="BB15" s="544"/>
      <c r="BC15" s="544"/>
      <c r="BD15" s="535"/>
      <c r="BE15" s="535"/>
      <c r="BF15" s="395"/>
      <c r="BG15" s="395"/>
      <c r="BH15" s="538" t="s">
        <v>740</v>
      </c>
      <c r="BI15" s="539" t="s">
        <v>282</v>
      </c>
      <c r="BJ15" s="540">
        <f t="shared" si="7"/>
        <v>0</v>
      </c>
      <c r="BK15" s="540">
        <f t="shared" si="7"/>
        <v>0</v>
      </c>
      <c r="BL15" s="541"/>
      <c r="BM15" s="540">
        <f t="shared" si="5"/>
        <v>23372.6</v>
      </c>
      <c r="BN15" s="540">
        <f t="shared" si="5"/>
        <v>33232.4</v>
      </c>
      <c r="BO15" s="540">
        <f t="shared" si="8"/>
        <v>142.1852938911375</v>
      </c>
      <c r="BP15" s="542">
        <v>960</v>
      </c>
      <c r="BQ15" s="540">
        <v>1526.9</v>
      </c>
      <c r="BR15" s="540">
        <v>330</v>
      </c>
      <c r="BS15" s="543">
        <v>2013.7</v>
      </c>
      <c r="BT15" s="534"/>
      <c r="BU15" s="534"/>
      <c r="BV15" s="534"/>
      <c r="BW15" s="534"/>
      <c r="BX15" s="534">
        <f t="shared" si="9"/>
        <v>1290</v>
      </c>
      <c r="BY15" s="534">
        <f t="shared" si="9"/>
        <v>3540.6000000000004</v>
      </c>
      <c r="BZ15" s="534">
        <f t="shared" si="10"/>
        <v>24662.6</v>
      </c>
      <c r="CA15" s="534">
        <f t="shared" si="10"/>
        <v>36773</v>
      </c>
      <c r="CB15" s="534">
        <f t="shared" si="11"/>
        <v>149.10431179194407</v>
      </c>
      <c r="CC15" s="534"/>
      <c r="CF15" s="534"/>
      <c r="CG15" s="534"/>
      <c r="CH15" s="395"/>
      <c r="CI15" s="533"/>
      <c r="CJ15" s="395"/>
      <c r="CK15" s="395"/>
      <c r="CL15" s="535"/>
      <c r="CM15" s="535"/>
      <c r="CN15" s="535"/>
      <c r="CO15" s="535"/>
      <c r="CP15" s="395"/>
      <c r="CQ15" s="395"/>
      <c r="CR15" s="535"/>
      <c r="CS15" s="535"/>
      <c r="CT15" s="535"/>
    </row>
    <row r="16" spans="1:98" s="538" customFormat="1" ht="10.5">
      <c r="A16" s="395"/>
      <c r="B16" s="533"/>
      <c r="C16" s="534"/>
      <c r="D16" s="534"/>
      <c r="E16" s="534"/>
      <c r="F16" s="534"/>
      <c r="G16" s="544"/>
      <c r="H16" s="544"/>
      <c r="I16" s="544"/>
      <c r="J16" s="544"/>
      <c r="K16" s="534"/>
      <c r="L16" s="544"/>
      <c r="M16" s="534"/>
      <c r="N16" s="544"/>
      <c r="O16" s="534"/>
      <c r="P16" s="534"/>
      <c r="Q16" s="535"/>
      <c r="R16" s="535"/>
      <c r="S16" s="508"/>
      <c r="T16" s="508"/>
      <c r="U16" s="395"/>
      <c r="V16" s="533"/>
      <c r="W16" s="535"/>
      <c r="X16" s="544"/>
      <c r="Y16" s="535"/>
      <c r="Z16" s="544"/>
      <c r="AA16" s="544"/>
      <c r="AB16" s="544"/>
      <c r="AC16" s="544"/>
      <c r="AD16" s="544"/>
      <c r="AE16" s="535"/>
      <c r="AF16" s="535"/>
      <c r="AG16" s="544"/>
      <c r="AH16" s="544"/>
      <c r="AI16" s="544"/>
      <c r="AJ16" s="535"/>
      <c r="AK16" s="401"/>
      <c r="AL16" s="508"/>
      <c r="AM16" s="535"/>
      <c r="AN16" s="535"/>
      <c r="AO16" s="395"/>
      <c r="AP16" s="533"/>
      <c r="AQ16" s="535"/>
      <c r="AR16" s="535"/>
      <c r="AS16" s="535"/>
      <c r="AT16" s="544"/>
      <c r="AU16" s="544"/>
      <c r="AV16" s="534"/>
      <c r="AW16" s="544"/>
      <c r="AX16" s="535"/>
      <c r="AY16" s="395"/>
      <c r="AZ16" s="544"/>
      <c r="BA16" s="544"/>
      <c r="BB16" s="535"/>
      <c r="BC16" s="535"/>
      <c r="BD16" s="544"/>
      <c r="BE16" s="535"/>
      <c r="BF16" s="395"/>
      <c r="BG16" s="395"/>
      <c r="BI16" s="539"/>
      <c r="BJ16" s="540"/>
      <c r="BK16" s="540"/>
      <c r="BL16" s="541"/>
      <c r="BM16" s="540"/>
      <c r="BN16" s="540"/>
      <c r="BO16" s="540"/>
      <c r="BP16" s="542"/>
      <c r="BR16" s="540"/>
      <c r="BS16" s="543"/>
      <c r="BT16" s="534"/>
      <c r="BU16" s="534"/>
      <c r="BV16" s="534"/>
      <c r="BW16" s="534"/>
      <c r="BX16" s="534"/>
      <c r="BY16" s="534"/>
      <c r="BZ16" s="534"/>
      <c r="CA16" s="534"/>
      <c r="CB16" s="534"/>
      <c r="CC16" s="534"/>
      <c r="CF16" s="534"/>
      <c r="CG16" s="544"/>
      <c r="CH16" s="395"/>
      <c r="CI16" s="533"/>
      <c r="CJ16" s="395"/>
      <c r="CK16" s="395"/>
      <c r="CL16" s="544"/>
      <c r="CM16" s="544"/>
      <c r="CN16" s="544"/>
      <c r="CO16" s="544"/>
      <c r="CP16" s="395"/>
      <c r="CQ16" s="395"/>
      <c r="CR16" s="535"/>
      <c r="CS16" s="535"/>
      <c r="CT16" s="535"/>
    </row>
    <row r="17" spans="1:98" s="538" customFormat="1" ht="10.5">
      <c r="A17" s="395" t="s">
        <v>741</v>
      </c>
      <c r="B17" s="533" t="s">
        <v>283</v>
      </c>
      <c r="C17" s="534">
        <f aca="true" t="shared" si="12" ref="C17:D20">E17+G17+I17+K17</f>
        <v>2293</v>
      </c>
      <c r="D17" s="534">
        <f>F17+H17+J17+L17</f>
        <v>11336.3</v>
      </c>
      <c r="E17" s="534"/>
      <c r="F17" s="534"/>
      <c r="G17" s="534">
        <v>1834</v>
      </c>
      <c r="H17" s="534">
        <v>10767.3</v>
      </c>
      <c r="I17" s="534">
        <v>459</v>
      </c>
      <c r="J17" s="534">
        <v>569</v>
      </c>
      <c r="K17" s="534"/>
      <c r="L17" s="534"/>
      <c r="M17" s="534">
        <v>312</v>
      </c>
      <c r="N17" s="534">
        <v>65</v>
      </c>
      <c r="O17" s="534">
        <f aca="true" t="shared" si="13" ref="O17:P20">Q17+S17+W17+Y17+AA17+AC17</f>
        <v>18924.4</v>
      </c>
      <c r="P17" s="534">
        <f t="shared" si="13"/>
        <v>15072.1</v>
      </c>
      <c r="Q17" s="535">
        <v>660</v>
      </c>
      <c r="R17" s="535">
        <v>1488.1</v>
      </c>
      <c r="S17" s="536">
        <v>900</v>
      </c>
      <c r="T17" s="536">
        <v>728</v>
      </c>
      <c r="U17" s="395" t="s">
        <v>741</v>
      </c>
      <c r="V17" s="533" t="s">
        <v>283</v>
      </c>
      <c r="W17" s="535">
        <v>14600</v>
      </c>
      <c r="X17" s="535">
        <v>11971.1</v>
      </c>
      <c r="Y17" s="535">
        <v>96</v>
      </c>
      <c r="Z17" s="535">
        <v>96</v>
      </c>
      <c r="AA17" s="535">
        <v>200</v>
      </c>
      <c r="AB17" s="535">
        <v>122</v>
      </c>
      <c r="AC17" s="535">
        <v>2468.4</v>
      </c>
      <c r="AD17" s="535">
        <v>666.9</v>
      </c>
      <c r="AE17" s="535">
        <f aca="true" t="shared" si="14" ref="AE17:AF20">C17+M17+O17</f>
        <v>21529.4</v>
      </c>
      <c r="AF17" s="535">
        <f t="shared" si="14"/>
        <v>26473.4</v>
      </c>
      <c r="AG17" s="535">
        <v>700</v>
      </c>
      <c r="AH17" s="535">
        <v>1547.3</v>
      </c>
      <c r="AI17" s="535">
        <v>155</v>
      </c>
      <c r="AJ17" s="535"/>
      <c r="AK17" s="401">
        <v>1100</v>
      </c>
      <c r="AL17" s="536">
        <v>1047</v>
      </c>
      <c r="AM17" s="535">
        <f t="shared" si="3"/>
        <v>1955</v>
      </c>
      <c r="AN17" s="535">
        <f t="shared" si="3"/>
        <v>2594.3</v>
      </c>
      <c r="AO17" s="395" t="s">
        <v>741</v>
      </c>
      <c r="AP17" s="533" t="s">
        <v>283</v>
      </c>
      <c r="AQ17" s="535">
        <f aca="true" t="shared" si="15" ref="AQ17:AR20">AE17+AM17</f>
        <v>23484.4</v>
      </c>
      <c r="AR17" s="535">
        <f t="shared" si="15"/>
        <v>29067.7</v>
      </c>
      <c r="AS17" s="535">
        <f t="shared" si="6"/>
        <v>123.77450562926879</v>
      </c>
      <c r="AT17" s="534"/>
      <c r="AU17" s="534"/>
      <c r="AV17" s="534"/>
      <c r="AW17" s="534"/>
      <c r="AX17" s="535"/>
      <c r="AY17" s="395"/>
      <c r="AZ17" s="535"/>
      <c r="BA17" s="535"/>
      <c r="BB17" s="535"/>
      <c r="BC17" s="535"/>
      <c r="BD17" s="535"/>
      <c r="BE17" s="535"/>
      <c r="BF17" s="395"/>
      <c r="BG17" s="395"/>
      <c r="BH17" s="538" t="s">
        <v>741</v>
      </c>
      <c r="BI17" s="539" t="s">
        <v>283</v>
      </c>
      <c r="BJ17" s="540">
        <f t="shared" si="7"/>
        <v>0</v>
      </c>
      <c r="BK17" s="540">
        <f t="shared" si="7"/>
        <v>0</v>
      </c>
      <c r="BL17" s="541"/>
      <c r="BM17" s="540">
        <f aca="true" t="shared" si="16" ref="BM17:BN20">AQ17+BJ17</f>
        <v>23484.4</v>
      </c>
      <c r="BN17" s="540">
        <f t="shared" si="16"/>
        <v>29067.7</v>
      </c>
      <c r="BO17" s="540">
        <f t="shared" si="8"/>
        <v>123.77450562926879</v>
      </c>
      <c r="BP17" s="542">
        <v>960</v>
      </c>
      <c r="BQ17" s="540">
        <v>1662.6</v>
      </c>
      <c r="BR17" s="540">
        <v>880</v>
      </c>
      <c r="BS17" s="543">
        <v>1946.4</v>
      </c>
      <c r="BT17" s="534"/>
      <c r="BU17" s="534"/>
      <c r="BV17" s="534"/>
      <c r="BW17" s="534"/>
      <c r="BX17" s="534">
        <f t="shared" si="9"/>
        <v>1840</v>
      </c>
      <c r="BY17" s="534">
        <f t="shared" si="9"/>
        <v>3609</v>
      </c>
      <c r="BZ17" s="534">
        <f t="shared" si="10"/>
        <v>25324.4</v>
      </c>
      <c r="CA17" s="534">
        <f t="shared" si="10"/>
        <v>32676.7</v>
      </c>
      <c r="CB17" s="534">
        <f t="shared" si="11"/>
        <v>129.03247460946753</v>
      </c>
      <c r="CC17" s="534"/>
      <c r="CF17" s="534"/>
      <c r="CG17" s="534"/>
      <c r="CH17" s="395"/>
      <c r="CI17" s="533"/>
      <c r="CJ17" s="395"/>
      <c r="CK17" s="395"/>
      <c r="CL17" s="535"/>
      <c r="CM17" s="535"/>
      <c r="CN17" s="535"/>
      <c r="CO17" s="535"/>
      <c r="CP17" s="395"/>
      <c r="CQ17" s="395"/>
      <c r="CR17" s="535"/>
      <c r="CS17" s="535"/>
      <c r="CT17" s="535"/>
    </row>
    <row r="18" spans="1:98" s="538" customFormat="1" ht="10.5">
      <c r="A18" s="395" t="s">
        <v>742</v>
      </c>
      <c r="B18" s="533" t="s">
        <v>284</v>
      </c>
      <c r="C18" s="534">
        <f>SUM(E18,G18,I18,K18)</f>
        <v>1846</v>
      </c>
      <c r="D18" s="534">
        <f t="shared" si="12"/>
        <v>13288.8</v>
      </c>
      <c r="E18" s="534" t="s">
        <v>615</v>
      </c>
      <c r="F18" s="534"/>
      <c r="G18" s="534">
        <v>1650</v>
      </c>
      <c r="H18" s="534">
        <v>13088.8</v>
      </c>
      <c r="I18" s="534">
        <v>196</v>
      </c>
      <c r="J18" s="534">
        <v>200</v>
      </c>
      <c r="K18" s="534"/>
      <c r="L18" s="534"/>
      <c r="M18" s="534">
        <v>428</v>
      </c>
      <c r="N18" s="534">
        <v>184</v>
      </c>
      <c r="O18" s="534">
        <f t="shared" si="13"/>
        <v>17118.2</v>
      </c>
      <c r="P18" s="534">
        <f t="shared" si="13"/>
        <v>18590.2</v>
      </c>
      <c r="Q18" s="535">
        <v>270</v>
      </c>
      <c r="R18" s="535">
        <v>1436.2</v>
      </c>
      <c r="S18" s="536">
        <v>700</v>
      </c>
      <c r="T18" s="536">
        <v>732</v>
      </c>
      <c r="U18" s="395" t="s">
        <v>742</v>
      </c>
      <c r="V18" s="533" t="s">
        <v>284</v>
      </c>
      <c r="W18" s="535">
        <v>14242</v>
      </c>
      <c r="X18" s="535">
        <v>14558.6</v>
      </c>
      <c r="Y18" s="535">
        <v>96</v>
      </c>
      <c r="Z18" s="535">
        <v>96</v>
      </c>
      <c r="AA18" s="535">
        <v>550</v>
      </c>
      <c r="AB18" s="535">
        <v>261</v>
      </c>
      <c r="AC18" s="535">
        <v>1260.2</v>
      </c>
      <c r="AD18" s="535">
        <v>1506.4</v>
      </c>
      <c r="AE18" s="535">
        <f t="shared" si="14"/>
        <v>19392.2</v>
      </c>
      <c r="AF18" s="535">
        <f t="shared" si="14"/>
        <v>32063</v>
      </c>
      <c r="AG18" s="535">
        <v>615</v>
      </c>
      <c r="AH18" s="535">
        <v>350</v>
      </c>
      <c r="AI18" s="535">
        <v>135</v>
      </c>
      <c r="AJ18" s="535">
        <v>194.8</v>
      </c>
      <c r="AK18" s="401">
        <v>1140</v>
      </c>
      <c r="AL18" s="536">
        <v>1187.5</v>
      </c>
      <c r="AM18" s="535">
        <f t="shared" si="3"/>
        <v>1890</v>
      </c>
      <c r="AN18" s="535">
        <f t="shared" si="3"/>
        <v>1732.3</v>
      </c>
      <c r="AO18" s="395" t="s">
        <v>742</v>
      </c>
      <c r="AP18" s="533" t="s">
        <v>284</v>
      </c>
      <c r="AQ18" s="535">
        <f t="shared" si="15"/>
        <v>21282.2</v>
      </c>
      <c r="AR18" s="535">
        <f t="shared" si="15"/>
        <v>33795.3</v>
      </c>
      <c r="AS18" s="535">
        <f t="shared" si="6"/>
        <v>158.79608311170838</v>
      </c>
      <c r="AT18" s="534"/>
      <c r="AU18" s="534"/>
      <c r="AV18" s="535"/>
      <c r="AW18" s="534"/>
      <c r="AX18" s="535"/>
      <c r="AY18" s="395"/>
      <c r="AZ18" s="535"/>
      <c r="BA18" s="535"/>
      <c r="BB18" s="535"/>
      <c r="BC18" s="535"/>
      <c r="BD18" s="535"/>
      <c r="BE18" s="535"/>
      <c r="BF18" s="395"/>
      <c r="BG18" s="395"/>
      <c r="BH18" s="538" t="s">
        <v>742</v>
      </c>
      <c r="BI18" s="539" t="s">
        <v>284</v>
      </c>
      <c r="BJ18" s="540">
        <f t="shared" si="7"/>
        <v>0</v>
      </c>
      <c r="BK18" s="540">
        <f t="shared" si="7"/>
        <v>0</v>
      </c>
      <c r="BL18" s="541"/>
      <c r="BM18" s="540">
        <f t="shared" si="16"/>
        <v>21282.2</v>
      </c>
      <c r="BN18" s="540">
        <f t="shared" si="16"/>
        <v>33795.3</v>
      </c>
      <c r="BO18" s="540">
        <f t="shared" si="8"/>
        <v>158.79608311170838</v>
      </c>
      <c r="BP18" s="542">
        <v>1060</v>
      </c>
      <c r="BQ18" s="540">
        <v>1106.8</v>
      </c>
      <c r="BR18" s="540">
        <v>660</v>
      </c>
      <c r="BS18" s="543">
        <v>1053.2</v>
      </c>
      <c r="BT18" s="534"/>
      <c r="BU18" s="534"/>
      <c r="BV18" s="534"/>
      <c r="BW18" s="534"/>
      <c r="BX18" s="534">
        <f t="shared" si="9"/>
        <v>1720</v>
      </c>
      <c r="BY18" s="534">
        <f t="shared" si="9"/>
        <v>2160</v>
      </c>
      <c r="BZ18" s="534">
        <f t="shared" si="10"/>
        <v>23002.2</v>
      </c>
      <c r="CA18" s="534">
        <f t="shared" si="10"/>
        <v>35955.3</v>
      </c>
      <c r="CB18" s="534">
        <f t="shared" si="11"/>
        <v>156.31243967968283</v>
      </c>
      <c r="CC18" s="534"/>
      <c r="CF18" s="535"/>
      <c r="CG18" s="534"/>
      <c r="CH18" s="395"/>
      <c r="CI18" s="533"/>
      <c r="CJ18" s="395"/>
      <c r="CK18" s="395"/>
      <c r="CL18" s="535"/>
      <c r="CM18" s="535"/>
      <c r="CN18" s="535"/>
      <c r="CO18" s="535"/>
      <c r="CP18" s="395"/>
      <c r="CQ18" s="395"/>
      <c r="CR18" s="535"/>
      <c r="CS18" s="535"/>
      <c r="CT18" s="535"/>
    </row>
    <row r="19" spans="1:98" s="538" customFormat="1" ht="10.5">
      <c r="A19" s="395" t="s">
        <v>403</v>
      </c>
      <c r="B19" s="533" t="s">
        <v>285</v>
      </c>
      <c r="C19" s="534">
        <f t="shared" si="12"/>
        <v>1809</v>
      </c>
      <c r="D19" s="534">
        <f t="shared" si="12"/>
        <v>12132.800000000001</v>
      </c>
      <c r="E19" s="534"/>
      <c r="F19" s="534"/>
      <c r="G19" s="534">
        <v>1550</v>
      </c>
      <c r="H19" s="534">
        <v>10015.2</v>
      </c>
      <c r="I19" s="534">
        <v>259</v>
      </c>
      <c r="J19" s="534">
        <v>2117.6</v>
      </c>
      <c r="K19" s="534"/>
      <c r="L19" s="534"/>
      <c r="M19" s="534">
        <v>312</v>
      </c>
      <c r="N19" s="534">
        <v>328</v>
      </c>
      <c r="O19" s="534">
        <f t="shared" si="13"/>
        <v>13700</v>
      </c>
      <c r="P19" s="534">
        <f t="shared" si="13"/>
        <v>16385.2</v>
      </c>
      <c r="Q19" s="535">
        <v>450</v>
      </c>
      <c r="R19" s="535">
        <v>1206.8</v>
      </c>
      <c r="S19" s="536">
        <v>600</v>
      </c>
      <c r="T19" s="536">
        <v>1103.4</v>
      </c>
      <c r="U19" s="395" t="s">
        <v>403</v>
      </c>
      <c r="V19" s="533" t="s">
        <v>285</v>
      </c>
      <c r="W19" s="535">
        <v>10787.2</v>
      </c>
      <c r="X19" s="535">
        <v>12746.6</v>
      </c>
      <c r="Y19" s="535">
        <v>96</v>
      </c>
      <c r="Z19" s="535"/>
      <c r="AA19" s="535">
        <v>205</v>
      </c>
      <c r="AB19" s="535">
        <v>191</v>
      </c>
      <c r="AC19" s="535">
        <v>1561.8</v>
      </c>
      <c r="AD19" s="535">
        <v>1137.4</v>
      </c>
      <c r="AE19" s="535">
        <f t="shared" si="14"/>
        <v>15821</v>
      </c>
      <c r="AF19" s="535">
        <f t="shared" si="14"/>
        <v>28846</v>
      </c>
      <c r="AG19" s="535">
        <v>615</v>
      </c>
      <c r="AH19" s="535">
        <v>641.2</v>
      </c>
      <c r="AI19" s="535">
        <v>349.1</v>
      </c>
      <c r="AJ19" s="535">
        <v>340.7</v>
      </c>
      <c r="AK19" s="401">
        <v>1330</v>
      </c>
      <c r="AL19" s="536">
        <v>1705.8</v>
      </c>
      <c r="AM19" s="535">
        <f t="shared" si="3"/>
        <v>2294.1</v>
      </c>
      <c r="AN19" s="535">
        <f t="shared" si="3"/>
        <v>2687.7</v>
      </c>
      <c r="AO19" s="395" t="s">
        <v>403</v>
      </c>
      <c r="AP19" s="533" t="s">
        <v>285</v>
      </c>
      <c r="AQ19" s="535">
        <f t="shared" si="15"/>
        <v>18115.1</v>
      </c>
      <c r="AR19" s="535">
        <f t="shared" si="15"/>
        <v>31533.7</v>
      </c>
      <c r="AS19" s="535">
        <f t="shared" si="6"/>
        <v>174.07411496486358</v>
      </c>
      <c r="AT19" s="534"/>
      <c r="AU19" s="534"/>
      <c r="AV19" s="534"/>
      <c r="AW19" s="534"/>
      <c r="AX19" s="535"/>
      <c r="AY19" s="395"/>
      <c r="AZ19" s="535"/>
      <c r="BA19" s="535"/>
      <c r="BB19" s="535"/>
      <c r="BC19" s="535"/>
      <c r="BD19" s="535"/>
      <c r="BE19" s="535"/>
      <c r="BF19" s="395"/>
      <c r="BG19" s="395"/>
      <c r="BH19" s="538" t="s">
        <v>403</v>
      </c>
      <c r="BI19" s="539" t="s">
        <v>285</v>
      </c>
      <c r="BJ19" s="540">
        <f t="shared" si="7"/>
        <v>0</v>
      </c>
      <c r="BK19" s="540">
        <f t="shared" si="7"/>
        <v>0</v>
      </c>
      <c r="BL19" s="541"/>
      <c r="BM19" s="540">
        <f t="shared" si="16"/>
        <v>18115.1</v>
      </c>
      <c r="BN19" s="540">
        <f t="shared" si="16"/>
        <v>31533.7</v>
      </c>
      <c r="BO19" s="540">
        <f t="shared" si="8"/>
        <v>174.07411496486358</v>
      </c>
      <c r="BP19" s="542">
        <v>540</v>
      </c>
      <c r="BQ19" s="540">
        <v>462.3</v>
      </c>
      <c r="BR19" s="540">
        <v>550</v>
      </c>
      <c r="BS19" s="543">
        <v>296</v>
      </c>
      <c r="BT19" s="534"/>
      <c r="BU19" s="534"/>
      <c r="BV19" s="534"/>
      <c r="BW19" s="534"/>
      <c r="BX19" s="534">
        <f t="shared" si="9"/>
        <v>1090</v>
      </c>
      <c r="BY19" s="534">
        <f t="shared" si="9"/>
        <v>758.3</v>
      </c>
      <c r="BZ19" s="534">
        <f t="shared" si="10"/>
        <v>19205.1</v>
      </c>
      <c r="CA19" s="534">
        <f t="shared" si="10"/>
        <v>32292</v>
      </c>
      <c r="CB19" s="534">
        <f t="shared" si="11"/>
        <v>168.14283705890625</v>
      </c>
      <c r="CC19" s="534"/>
      <c r="CF19" s="534"/>
      <c r="CG19" s="534"/>
      <c r="CH19" s="395"/>
      <c r="CI19" s="533"/>
      <c r="CJ19" s="395"/>
      <c r="CK19" s="395"/>
      <c r="CL19" s="535"/>
      <c r="CM19" s="535"/>
      <c r="CN19" s="535"/>
      <c r="CO19" s="535"/>
      <c r="CP19" s="395"/>
      <c r="CQ19" s="395"/>
      <c r="CR19" s="535"/>
      <c r="CS19" s="535"/>
      <c r="CT19" s="535"/>
    </row>
    <row r="20" spans="1:98" s="538" customFormat="1" ht="10.5">
      <c r="A20" s="395" t="s">
        <v>404</v>
      </c>
      <c r="B20" s="533" t="s">
        <v>286</v>
      </c>
      <c r="C20" s="534">
        <f t="shared" si="12"/>
        <v>1375</v>
      </c>
      <c r="D20" s="534">
        <f t="shared" si="12"/>
        <v>4682.4</v>
      </c>
      <c r="E20" s="534"/>
      <c r="F20" s="534"/>
      <c r="G20" s="534">
        <v>1180</v>
      </c>
      <c r="H20" s="534">
        <v>4419.4</v>
      </c>
      <c r="I20" s="534">
        <v>195</v>
      </c>
      <c r="J20" s="534">
        <v>263</v>
      </c>
      <c r="K20" s="534"/>
      <c r="L20" s="534"/>
      <c r="M20" s="534">
        <v>484</v>
      </c>
      <c r="N20" s="534">
        <v>498</v>
      </c>
      <c r="O20" s="534">
        <f t="shared" si="13"/>
        <v>11597.9</v>
      </c>
      <c r="P20" s="534">
        <f t="shared" si="13"/>
        <v>12608.1</v>
      </c>
      <c r="Q20" s="535">
        <v>687.5</v>
      </c>
      <c r="R20" s="535">
        <v>1141.3</v>
      </c>
      <c r="S20" s="536">
        <v>1459</v>
      </c>
      <c r="T20" s="536">
        <v>1193.3</v>
      </c>
      <c r="U20" s="395" t="s">
        <v>404</v>
      </c>
      <c r="V20" s="533" t="s">
        <v>286</v>
      </c>
      <c r="W20" s="535">
        <v>8055</v>
      </c>
      <c r="X20" s="535">
        <v>9026.2</v>
      </c>
      <c r="Y20" s="535">
        <v>56</v>
      </c>
      <c r="Z20" s="535">
        <v>56</v>
      </c>
      <c r="AA20" s="535">
        <v>700</v>
      </c>
      <c r="AB20" s="535">
        <v>753.9</v>
      </c>
      <c r="AC20" s="535">
        <v>640.4</v>
      </c>
      <c r="AD20" s="535">
        <v>437.4</v>
      </c>
      <c r="AE20" s="535">
        <f t="shared" si="14"/>
        <v>13456.9</v>
      </c>
      <c r="AF20" s="535">
        <f t="shared" si="14"/>
        <v>17788.5</v>
      </c>
      <c r="AG20" s="535">
        <v>659</v>
      </c>
      <c r="AH20" s="535">
        <v>762.6</v>
      </c>
      <c r="AI20" s="535">
        <v>135</v>
      </c>
      <c r="AJ20" s="535">
        <v>352.6</v>
      </c>
      <c r="AK20" s="401">
        <v>885</v>
      </c>
      <c r="AL20" s="536">
        <v>315</v>
      </c>
      <c r="AM20" s="535">
        <f t="shared" si="3"/>
        <v>1679</v>
      </c>
      <c r="AN20" s="535">
        <f t="shared" si="3"/>
        <v>1430.2</v>
      </c>
      <c r="AO20" s="395" t="s">
        <v>404</v>
      </c>
      <c r="AP20" s="533" t="s">
        <v>286</v>
      </c>
      <c r="AQ20" s="535">
        <f t="shared" si="15"/>
        <v>15135.9</v>
      </c>
      <c r="AR20" s="535">
        <f t="shared" si="15"/>
        <v>19218.7</v>
      </c>
      <c r="AS20" s="535">
        <f t="shared" si="6"/>
        <v>126.97427969265125</v>
      </c>
      <c r="AT20" s="534"/>
      <c r="AU20" s="534"/>
      <c r="AV20" s="534"/>
      <c r="AW20" s="534"/>
      <c r="AX20" s="535"/>
      <c r="AY20" s="395"/>
      <c r="AZ20" s="535"/>
      <c r="BA20" s="535"/>
      <c r="BB20" s="544"/>
      <c r="BC20" s="544"/>
      <c r="BD20" s="535"/>
      <c r="BE20" s="535"/>
      <c r="BF20" s="395"/>
      <c r="BG20" s="395"/>
      <c r="BH20" s="538" t="s">
        <v>404</v>
      </c>
      <c r="BI20" s="539" t="s">
        <v>286</v>
      </c>
      <c r="BJ20" s="540">
        <f t="shared" si="7"/>
        <v>0</v>
      </c>
      <c r="BK20" s="540">
        <f t="shared" si="7"/>
        <v>0</v>
      </c>
      <c r="BL20" s="541"/>
      <c r="BM20" s="540">
        <f t="shared" si="16"/>
        <v>15135.9</v>
      </c>
      <c r="BN20" s="540">
        <f t="shared" si="16"/>
        <v>19218.7</v>
      </c>
      <c r="BO20" s="540">
        <f t="shared" si="8"/>
        <v>126.97427969265125</v>
      </c>
      <c r="BP20" s="542">
        <v>1100</v>
      </c>
      <c r="BQ20" s="540">
        <v>1677</v>
      </c>
      <c r="BR20" s="540">
        <v>660</v>
      </c>
      <c r="BS20" s="543">
        <v>581.3</v>
      </c>
      <c r="BT20" s="534"/>
      <c r="BU20" s="534"/>
      <c r="BV20" s="534"/>
      <c r="BW20" s="534"/>
      <c r="BX20" s="534">
        <f t="shared" si="9"/>
        <v>1760</v>
      </c>
      <c r="BY20" s="534">
        <f t="shared" si="9"/>
        <v>2258.3</v>
      </c>
      <c r="BZ20" s="534">
        <f t="shared" si="10"/>
        <v>16895.9</v>
      </c>
      <c r="CA20" s="534">
        <f t="shared" si="10"/>
        <v>21477</v>
      </c>
      <c r="CB20" s="534">
        <f t="shared" si="11"/>
        <v>127.11367846637349</v>
      </c>
      <c r="CC20" s="534"/>
      <c r="CF20" s="534"/>
      <c r="CG20" s="534"/>
      <c r="CH20" s="395"/>
      <c r="CI20" s="533"/>
      <c r="CJ20" s="395"/>
      <c r="CK20" s="395"/>
      <c r="CL20" s="535"/>
      <c r="CM20" s="535"/>
      <c r="CN20" s="535"/>
      <c r="CO20" s="535"/>
      <c r="CP20" s="395"/>
      <c r="CQ20" s="395"/>
      <c r="CR20" s="535"/>
      <c r="CS20" s="535"/>
      <c r="CT20" s="535"/>
    </row>
    <row r="21" spans="1:98" s="538" customFormat="1" ht="10.5">
      <c r="A21" s="395"/>
      <c r="B21" s="533"/>
      <c r="C21" s="534"/>
      <c r="D21" s="534"/>
      <c r="E21" s="534"/>
      <c r="F21" s="534"/>
      <c r="G21" s="544"/>
      <c r="H21" s="535"/>
      <c r="I21" s="535"/>
      <c r="J21" s="535"/>
      <c r="K21" s="534"/>
      <c r="L21" s="544"/>
      <c r="M21" s="534"/>
      <c r="N21" s="544"/>
      <c r="O21" s="534"/>
      <c r="P21" s="534"/>
      <c r="Q21" s="535"/>
      <c r="R21" s="535"/>
      <c r="S21" s="508"/>
      <c r="T21" s="508"/>
      <c r="U21" s="395"/>
      <c r="V21" s="533"/>
      <c r="W21" s="535"/>
      <c r="X21" s="544"/>
      <c r="Y21" s="535"/>
      <c r="Z21" s="544"/>
      <c r="AA21" s="544"/>
      <c r="AB21" s="544"/>
      <c r="AC21" s="544"/>
      <c r="AD21" s="544"/>
      <c r="AE21" s="535"/>
      <c r="AF21" s="535"/>
      <c r="AG21" s="544"/>
      <c r="AH21" s="544"/>
      <c r="AI21" s="544"/>
      <c r="AJ21" s="535"/>
      <c r="AK21" s="401"/>
      <c r="AL21" s="508"/>
      <c r="AM21" s="535"/>
      <c r="AN21" s="535"/>
      <c r="AO21" s="395"/>
      <c r="AP21" s="533"/>
      <c r="AQ21" s="535"/>
      <c r="AR21" s="535"/>
      <c r="AS21" s="535"/>
      <c r="AT21" s="544"/>
      <c r="AU21" s="544"/>
      <c r="AV21" s="534"/>
      <c r="AW21" s="544"/>
      <c r="AX21" s="535"/>
      <c r="AY21" s="395"/>
      <c r="AZ21" s="544"/>
      <c r="BA21" s="544"/>
      <c r="BB21" s="535"/>
      <c r="BC21" s="535"/>
      <c r="BD21" s="544"/>
      <c r="BE21" s="535"/>
      <c r="BF21" s="395"/>
      <c r="BG21" s="395"/>
      <c r="BI21" s="539"/>
      <c r="BJ21" s="540"/>
      <c r="BK21" s="540"/>
      <c r="BL21" s="541"/>
      <c r="BM21" s="540"/>
      <c r="BN21" s="540"/>
      <c r="BO21" s="540"/>
      <c r="BP21" s="542"/>
      <c r="BS21" s="543"/>
      <c r="BT21" s="534"/>
      <c r="BU21" s="534"/>
      <c r="BV21" s="534"/>
      <c r="BW21" s="534"/>
      <c r="BX21" s="534"/>
      <c r="BY21" s="534"/>
      <c r="BZ21" s="534"/>
      <c r="CA21" s="534"/>
      <c r="CB21" s="534"/>
      <c r="CC21" s="534"/>
      <c r="CF21" s="534"/>
      <c r="CG21" s="544"/>
      <c r="CH21" s="395"/>
      <c r="CI21" s="533"/>
      <c r="CJ21" s="395"/>
      <c r="CK21" s="395"/>
      <c r="CL21" s="544"/>
      <c r="CM21" s="544"/>
      <c r="CN21" s="544"/>
      <c r="CO21" s="544"/>
      <c r="CP21" s="395"/>
      <c r="CQ21" s="395"/>
      <c r="CR21" s="535"/>
      <c r="CS21" s="535"/>
      <c r="CT21" s="535"/>
    </row>
    <row r="22" spans="1:98" s="538" customFormat="1" ht="10.5">
      <c r="A22" s="395" t="s">
        <v>394</v>
      </c>
      <c r="B22" s="533" t="s">
        <v>287</v>
      </c>
      <c r="C22" s="534">
        <f aca="true" t="shared" si="17" ref="C22:D25">E22+G22+I22+K22</f>
        <v>1835</v>
      </c>
      <c r="D22" s="534">
        <f t="shared" si="17"/>
        <v>4559.5</v>
      </c>
      <c r="E22" s="534"/>
      <c r="F22" s="534"/>
      <c r="G22" s="534">
        <v>1640</v>
      </c>
      <c r="H22" s="534">
        <v>4335.5</v>
      </c>
      <c r="I22" s="534">
        <v>195</v>
      </c>
      <c r="J22" s="534">
        <v>224</v>
      </c>
      <c r="K22" s="534"/>
      <c r="L22" s="534"/>
      <c r="M22" s="534">
        <v>416</v>
      </c>
      <c r="N22" s="534">
        <v>408</v>
      </c>
      <c r="O22" s="534">
        <f aca="true" t="shared" si="18" ref="O22:P25">Q22+S22+W22+Y22+AA22+AC22</f>
        <v>10871</v>
      </c>
      <c r="P22" s="534">
        <f t="shared" si="18"/>
        <v>15727.2</v>
      </c>
      <c r="Q22" s="535">
        <v>730</v>
      </c>
      <c r="R22" s="535">
        <v>1813.8</v>
      </c>
      <c r="S22" s="536">
        <v>1000</v>
      </c>
      <c r="T22" s="536">
        <v>5024.9</v>
      </c>
      <c r="U22" s="395" t="s">
        <v>394</v>
      </c>
      <c r="V22" s="533" t="s">
        <v>287</v>
      </c>
      <c r="W22" s="535">
        <v>8220</v>
      </c>
      <c r="X22" s="535">
        <v>8662.7</v>
      </c>
      <c r="Y22" s="535">
        <v>56</v>
      </c>
      <c r="Z22" s="535"/>
      <c r="AA22" s="535">
        <v>165</v>
      </c>
      <c r="AB22" s="535">
        <v>131</v>
      </c>
      <c r="AC22" s="535">
        <v>700</v>
      </c>
      <c r="AD22" s="535">
        <v>94.8</v>
      </c>
      <c r="AE22" s="535">
        <f aca="true" t="shared" si="19" ref="AE22:AF25">C22+M22+O22</f>
        <v>13122</v>
      </c>
      <c r="AF22" s="535">
        <f t="shared" si="19"/>
        <v>20694.7</v>
      </c>
      <c r="AG22" s="535">
        <v>720</v>
      </c>
      <c r="AH22" s="535">
        <v>126.1</v>
      </c>
      <c r="AI22" s="535">
        <v>850</v>
      </c>
      <c r="AJ22" s="535">
        <v>3804.1</v>
      </c>
      <c r="AK22" s="401">
        <v>1340</v>
      </c>
      <c r="AL22" s="536">
        <v>902.8</v>
      </c>
      <c r="AM22" s="535">
        <f t="shared" si="3"/>
        <v>2910</v>
      </c>
      <c r="AN22" s="535">
        <f t="shared" si="3"/>
        <v>4833</v>
      </c>
      <c r="AO22" s="395" t="s">
        <v>394</v>
      </c>
      <c r="AP22" s="533" t="s">
        <v>287</v>
      </c>
      <c r="AQ22" s="535">
        <f aca="true" t="shared" si="20" ref="AQ22:AR25">AE22+AM22</f>
        <v>16032</v>
      </c>
      <c r="AR22" s="535">
        <f t="shared" si="20"/>
        <v>25527.7</v>
      </c>
      <c r="AS22" s="535">
        <f t="shared" si="6"/>
        <v>159.22966566866268</v>
      </c>
      <c r="AT22" s="534"/>
      <c r="AU22" s="534"/>
      <c r="AV22" s="534"/>
      <c r="AW22" s="534"/>
      <c r="AX22" s="535"/>
      <c r="AY22" s="395"/>
      <c r="AZ22" s="535"/>
      <c r="BA22" s="535"/>
      <c r="BB22" s="535"/>
      <c r="BC22" s="535"/>
      <c r="BD22" s="535"/>
      <c r="BE22" s="535"/>
      <c r="BF22" s="395"/>
      <c r="BG22" s="395"/>
      <c r="BH22" s="538" t="s">
        <v>394</v>
      </c>
      <c r="BI22" s="539" t="s">
        <v>287</v>
      </c>
      <c r="BJ22" s="540">
        <f t="shared" si="7"/>
        <v>0</v>
      </c>
      <c r="BK22" s="540">
        <f t="shared" si="7"/>
        <v>0</v>
      </c>
      <c r="BL22" s="541"/>
      <c r="BM22" s="540">
        <f aca="true" t="shared" si="21" ref="BM22:BN25">AQ22+BJ22</f>
        <v>16032</v>
      </c>
      <c r="BN22" s="540">
        <f t="shared" si="21"/>
        <v>25527.7</v>
      </c>
      <c r="BO22" s="540">
        <f t="shared" si="8"/>
        <v>159.22966566866268</v>
      </c>
      <c r="BP22" s="542">
        <v>860</v>
      </c>
      <c r="BQ22" s="540">
        <v>1006.6</v>
      </c>
      <c r="BR22" s="540">
        <v>330</v>
      </c>
      <c r="BS22" s="543">
        <v>533.1</v>
      </c>
      <c r="BT22" s="534"/>
      <c r="BU22" s="534"/>
      <c r="BV22" s="534"/>
      <c r="BW22" s="534"/>
      <c r="BX22" s="534">
        <f t="shared" si="9"/>
        <v>1190</v>
      </c>
      <c r="BY22" s="534">
        <f t="shared" si="9"/>
        <v>1539.7</v>
      </c>
      <c r="BZ22" s="534">
        <f t="shared" si="10"/>
        <v>17222</v>
      </c>
      <c r="CA22" s="534">
        <f t="shared" si="10"/>
        <v>27067.4</v>
      </c>
      <c r="CB22" s="534">
        <f t="shared" si="11"/>
        <v>157.16757635582394</v>
      </c>
      <c r="CC22" s="534"/>
      <c r="CF22" s="534"/>
      <c r="CG22" s="534"/>
      <c r="CH22" s="395"/>
      <c r="CI22" s="533"/>
      <c r="CJ22" s="395"/>
      <c r="CK22" s="395"/>
      <c r="CL22" s="535"/>
      <c r="CM22" s="535"/>
      <c r="CN22" s="535"/>
      <c r="CO22" s="535"/>
      <c r="CP22" s="395"/>
      <c r="CQ22" s="395"/>
      <c r="CR22" s="535"/>
      <c r="CS22" s="535"/>
      <c r="CT22" s="535"/>
    </row>
    <row r="23" spans="1:98" s="538" customFormat="1" ht="10.5">
      <c r="A23" s="395" t="s">
        <v>395</v>
      </c>
      <c r="B23" s="533" t="s">
        <v>288</v>
      </c>
      <c r="C23" s="534">
        <f t="shared" si="17"/>
        <v>1925</v>
      </c>
      <c r="D23" s="534">
        <f t="shared" si="17"/>
        <v>4499.1</v>
      </c>
      <c r="E23" s="534"/>
      <c r="F23" s="534"/>
      <c r="G23" s="534">
        <v>1730</v>
      </c>
      <c r="H23" s="534">
        <v>3985.1</v>
      </c>
      <c r="I23" s="534">
        <v>195</v>
      </c>
      <c r="J23" s="534">
        <v>514</v>
      </c>
      <c r="K23" s="534"/>
      <c r="L23" s="534"/>
      <c r="M23" s="534">
        <v>676</v>
      </c>
      <c r="N23" s="534">
        <v>432</v>
      </c>
      <c r="O23" s="534">
        <f t="shared" si="18"/>
        <v>11606.4</v>
      </c>
      <c r="P23" s="534">
        <f t="shared" si="18"/>
        <v>14865.100000000002</v>
      </c>
      <c r="Q23" s="535">
        <v>860</v>
      </c>
      <c r="R23" s="535">
        <v>1155.8</v>
      </c>
      <c r="S23" s="536">
        <v>1229</v>
      </c>
      <c r="T23" s="536">
        <v>4685.1</v>
      </c>
      <c r="U23" s="395" t="s">
        <v>395</v>
      </c>
      <c r="V23" s="533" t="s">
        <v>288</v>
      </c>
      <c r="W23" s="535">
        <v>6815</v>
      </c>
      <c r="X23" s="535">
        <v>6835.5</v>
      </c>
      <c r="Y23" s="535">
        <v>96</v>
      </c>
      <c r="Z23" s="535">
        <v>250</v>
      </c>
      <c r="AA23" s="535">
        <v>1535.3</v>
      </c>
      <c r="AB23" s="535">
        <v>1581.7</v>
      </c>
      <c r="AC23" s="535">
        <v>1071.1</v>
      </c>
      <c r="AD23" s="535">
        <v>357</v>
      </c>
      <c r="AE23" s="535">
        <f t="shared" si="19"/>
        <v>14207.4</v>
      </c>
      <c r="AF23" s="535">
        <f t="shared" si="19"/>
        <v>19796.200000000004</v>
      </c>
      <c r="AG23" s="535">
        <v>615</v>
      </c>
      <c r="AH23" s="535">
        <v>125</v>
      </c>
      <c r="AI23" s="535">
        <v>135</v>
      </c>
      <c r="AJ23" s="535">
        <v>160</v>
      </c>
      <c r="AK23" s="401">
        <v>1050</v>
      </c>
      <c r="AL23" s="536">
        <v>379</v>
      </c>
      <c r="AM23" s="535">
        <f t="shared" si="3"/>
        <v>1800</v>
      </c>
      <c r="AN23" s="535">
        <f t="shared" si="3"/>
        <v>664</v>
      </c>
      <c r="AO23" s="395" t="s">
        <v>395</v>
      </c>
      <c r="AP23" s="533" t="s">
        <v>288</v>
      </c>
      <c r="AQ23" s="535">
        <f t="shared" si="20"/>
        <v>16007.4</v>
      </c>
      <c r="AR23" s="535">
        <f t="shared" si="20"/>
        <v>20460.200000000004</v>
      </c>
      <c r="AS23" s="535">
        <f t="shared" si="6"/>
        <v>127.81713457525899</v>
      </c>
      <c r="AT23" s="534"/>
      <c r="AU23" s="534"/>
      <c r="AV23" s="535"/>
      <c r="AW23" s="534"/>
      <c r="AX23" s="535"/>
      <c r="AY23" s="395"/>
      <c r="AZ23" s="535"/>
      <c r="BA23" s="535"/>
      <c r="BB23" s="535"/>
      <c r="BC23" s="535"/>
      <c r="BD23" s="535"/>
      <c r="BE23" s="535"/>
      <c r="BF23" s="395"/>
      <c r="BG23" s="395"/>
      <c r="BH23" s="538" t="s">
        <v>395</v>
      </c>
      <c r="BI23" s="539" t="s">
        <v>288</v>
      </c>
      <c r="BJ23" s="540">
        <f t="shared" si="7"/>
        <v>0</v>
      </c>
      <c r="BK23" s="540">
        <f t="shared" si="7"/>
        <v>0</v>
      </c>
      <c r="BL23" s="541"/>
      <c r="BM23" s="540">
        <f t="shared" si="21"/>
        <v>16007.4</v>
      </c>
      <c r="BN23" s="540">
        <f t="shared" si="21"/>
        <v>20460.200000000004</v>
      </c>
      <c r="BO23" s="540">
        <f t="shared" si="8"/>
        <v>127.81713457525899</v>
      </c>
      <c r="BP23" s="542">
        <v>1100</v>
      </c>
      <c r="BQ23" s="540">
        <v>872.7</v>
      </c>
      <c r="BR23" s="540">
        <v>1100</v>
      </c>
      <c r="BS23" s="543">
        <v>2495</v>
      </c>
      <c r="BT23" s="534"/>
      <c r="BU23" s="534"/>
      <c r="BV23" s="534"/>
      <c r="BW23" s="534"/>
      <c r="BX23" s="534">
        <f t="shared" si="9"/>
        <v>2200</v>
      </c>
      <c r="BY23" s="534">
        <f t="shared" si="9"/>
        <v>3367.7</v>
      </c>
      <c r="BZ23" s="534">
        <f t="shared" si="10"/>
        <v>18207.4</v>
      </c>
      <c r="CA23" s="534">
        <f t="shared" si="10"/>
        <v>23827.900000000005</v>
      </c>
      <c r="CB23" s="534">
        <f t="shared" si="11"/>
        <v>130.8693168711623</v>
      </c>
      <c r="CC23" s="534"/>
      <c r="CF23" s="535"/>
      <c r="CG23" s="534"/>
      <c r="CH23" s="395"/>
      <c r="CI23" s="533"/>
      <c r="CJ23" s="395"/>
      <c r="CK23" s="395"/>
      <c r="CL23" s="535"/>
      <c r="CM23" s="535"/>
      <c r="CN23" s="535"/>
      <c r="CO23" s="535"/>
      <c r="CP23" s="395"/>
      <c r="CQ23" s="395"/>
      <c r="CR23" s="535"/>
      <c r="CS23" s="535"/>
      <c r="CT23" s="535"/>
    </row>
    <row r="24" spans="1:98" s="538" customFormat="1" ht="10.5">
      <c r="A24" s="395" t="s">
        <v>705</v>
      </c>
      <c r="B24" s="533" t="s">
        <v>289</v>
      </c>
      <c r="C24" s="534">
        <f t="shared" si="17"/>
        <v>1835</v>
      </c>
      <c r="D24" s="534">
        <f t="shared" si="17"/>
        <v>7713.4</v>
      </c>
      <c r="E24" s="534"/>
      <c r="F24" s="534"/>
      <c r="G24" s="534">
        <v>1640</v>
      </c>
      <c r="H24" s="534">
        <v>7425.4</v>
      </c>
      <c r="I24" s="534">
        <v>195</v>
      </c>
      <c r="J24" s="534">
        <v>288</v>
      </c>
      <c r="K24" s="534"/>
      <c r="L24" s="534"/>
      <c r="M24" s="534">
        <v>548</v>
      </c>
      <c r="N24" s="534">
        <v>542</v>
      </c>
      <c r="O24" s="534">
        <f t="shared" si="18"/>
        <v>17973.5</v>
      </c>
      <c r="P24" s="534">
        <f t="shared" si="18"/>
        <v>32430.3</v>
      </c>
      <c r="Q24" s="535">
        <v>980</v>
      </c>
      <c r="R24" s="535">
        <v>1851.2</v>
      </c>
      <c r="S24" s="536">
        <v>12000</v>
      </c>
      <c r="T24" s="536">
        <v>25900.5</v>
      </c>
      <c r="U24" s="395" t="s">
        <v>705</v>
      </c>
      <c r="V24" s="533" t="s">
        <v>289</v>
      </c>
      <c r="W24" s="535">
        <v>4070</v>
      </c>
      <c r="X24" s="535">
        <v>3984.1</v>
      </c>
      <c r="Y24" s="535">
        <v>28</v>
      </c>
      <c r="Z24" s="535"/>
      <c r="AA24" s="535">
        <v>120</v>
      </c>
      <c r="AB24" s="535">
        <v>144.5</v>
      </c>
      <c r="AC24" s="535">
        <v>775.5</v>
      </c>
      <c r="AD24" s="535">
        <v>550</v>
      </c>
      <c r="AE24" s="535">
        <f t="shared" si="19"/>
        <v>20356.5</v>
      </c>
      <c r="AF24" s="535">
        <f t="shared" si="19"/>
        <v>40685.7</v>
      </c>
      <c r="AG24" s="535">
        <v>615</v>
      </c>
      <c r="AH24" s="535">
        <v>21.1</v>
      </c>
      <c r="AI24" s="535">
        <v>135</v>
      </c>
      <c r="AJ24" s="535">
        <v>0</v>
      </c>
      <c r="AK24" s="401">
        <v>890</v>
      </c>
      <c r="AL24" s="536">
        <v>0</v>
      </c>
      <c r="AM24" s="535">
        <f t="shared" si="3"/>
        <v>1640</v>
      </c>
      <c r="AN24" s="535">
        <f t="shared" si="3"/>
        <v>21.1</v>
      </c>
      <c r="AO24" s="395" t="s">
        <v>705</v>
      </c>
      <c r="AP24" s="533" t="s">
        <v>289</v>
      </c>
      <c r="AQ24" s="535">
        <f t="shared" si="20"/>
        <v>21996.5</v>
      </c>
      <c r="AR24" s="535">
        <f t="shared" si="20"/>
        <v>40706.799999999996</v>
      </c>
      <c r="AS24" s="535">
        <f t="shared" si="6"/>
        <v>185.06035051030844</v>
      </c>
      <c r="AT24" s="534"/>
      <c r="AU24" s="534"/>
      <c r="AV24" s="534"/>
      <c r="AW24" s="534"/>
      <c r="AX24" s="535"/>
      <c r="AY24" s="535"/>
      <c r="AZ24" s="535"/>
      <c r="BA24" s="535"/>
      <c r="BB24" s="535"/>
      <c r="BC24" s="535"/>
      <c r="BD24" s="535"/>
      <c r="BE24" s="535"/>
      <c r="BF24" s="395"/>
      <c r="BG24" s="395"/>
      <c r="BH24" s="538" t="s">
        <v>705</v>
      </c>
      <c r="BI24" s="539" t="s">
        <v>289</v>
      </c>
      <c r="BJ24" s="540">
        <f t="shared" si="7"/>
        <v>0</v>
      </c>
      <c r="BK24" s="540">
        <f t="shared" si="7"/>
        <v>0</v>
      </c>
      <c r="BL24" s="541"/>
      <c r="BM24" s="540">
        <f t="shared" si="21"/>
        <v>21996.5</v>
      </c>
      <c r="BN24" s="540">
        <f t="shared" si="21"/>
        <v>40706.799999999996</v>
      </c>
      <c r="BO24" s="540">
        <f t="shared" si="8"/>
        <v>185.06035051030844</v>
      </c>
      <c r="BP24" s="542">
        <v>880</v>
      </c>
      <c r="BQ24" s="540">
        <v>658.1</v>
      </c>
      <c r="BR24" s="540">
        <v>165</v>
      </c>
      <c r="BS24" s="543">
        <v>165</v>
      </c>
      <c r="BT24" s="534"/>
      <c r="BU24" s="534"/>
      <c r="BV24" s="534"/>
      <c r="BW24" s="534"/>
      <c r="BX24" s="534">
        <f t="shared" si="9"/>
        <v>1045</v>
      </c>
      <c r="BY24" s="534">
        <f t="shared" si="9"/>
        <v>823.1</v>
      </c>
      <c r="BZ24" s="534">
        <f t="shared" si="10"/>
        <v>23041.5</v>
      </c>
      <c r="CA24" s="534">
        <f t="shared" si="10"/>
        <v>41529.899999999994</v>
      </c>
      <c r="CB24" s="534">
        <f t="shared" si="11"/>
        <v>180.23956773647546</v>
      </c>
      <c r="CC24" s="534"/>
      <c r="CF24" s="534"/>
      <c r="CG24" s="534"/>
      <c r="CH24" s="395"/>
      <c r="CI24" s="533"/>
      <c r="CJ24" s="395"/>
      <c r="CK24" s="395"/>
      <c r="CL24" s="535"/>
      <c r="CM24" s="535"/>
      <c r="CN24" s="535"/>
      <c r="CO24" s="535"/>
      <c r="CP24" s="395"/>
      <c r="CQ24" s="395"/>
      <c r="CR24" s="535"/>
      <c r="CS24" s="535"/>
      <c r="CT24" s="535"/>
    </row>
    <row r="25" spans="1:98" s="538" customFormat="1" ht="10.5">
      <c r="A25" s="395" t="s">
        <v>405</v>
      </c>
      <c r="B25" s="533" t="s">
        <v>290</v>
      </c>
      <c r="C25" s="534">
        <f t="shared" si="17"/>
        <v>2093</v>
      </c>
      <c r="D25" s="534">
        <f t="shared" si="17"/>
        <v>4300.8</v>
      </c>
      <c r="E25" s="534"/>
      <c r="F25" s="534"/>
      <c r="G25" s="534">
        <v>1830</v>
      </c>
      <c r="H25" s="534">
        <v>3966.8</v>
      </c>
      <c r="I25" s="534">
        <v>263</v>
      </c>
      <c r="J25" s="534">
        <v>334</v>
      </c>
      <c r="K25" s="534"/>
      <c r="L25" s="534"/>
      <c r="M25" s="534">
        <v>334</v>
      </c>
      <c r="N25" s="534">
        <v>280</v>
      </c>
      <c r="O25" s="534">
        <f t="shared" si="18"/>
        <v>9277</v>
      </c>
      <c r="P25" s="534">
        <f t="shared" si="18"/>
        <v>7423.5</v>
      </c>
      <c r="Q25" s="535">
        <v>750</v>
      </c>
      <c r="R25" s="535">
        <v>1307.5</v>
      </c>
      <c r="S25" s="536">
        <v>6727</v>
      </c>
      <c r="T25" s="536">
        <v>2683</v>
      </c>
      <c r="U25" s="395" t="s">
        <v>405</v>
      </c>
      <c r="V25" s="533" t="s">
        <v>290</v>
      </c>
      <c r="W25" s="535"/>
      <c r="X25" s="535"/>
      <c r="Y25" s="535">
        <v>200</v>
      </c>
      <c r="Z25" s="535">
        <v>270</v>
      </c>
      <c r="AA25" s="535">
        <v>300</v>
      </c>
      <c r="AB25" s="535">
        <v>570</v>
      </c>
      <c r="AC25" s="535">
        <v>1300</v>
      </c>
      <c r="AD25" s="535">
        <v>2593</v>
      </c>
      <c r="AE25" s="535">
        <f t="shared" si="19"/>
        <v>11704</v>
      </c>
      <c r="AF25" s="535">
        <f t="shared" si="19"/>
        <v>12004.3</v>
      </c>
      <c r="AG25" s="535">
        <v>640</v>
      </c>
      <c r="AH25" s="535">
        <v>167.7</v>
      </c>
      <c r="AI25" s="535">
        <v>160</v>
      </c>
      <c r="AJ25" s="535">
        <v>160</v>
      </c>
      <c r="AK25" s="401">
        <v>455</v>
      </c>
      <c r="AL25" s="536">
        <v>1977.7</v>
      </c>
      <c r="AM25" s="535">
        <f t="shared" si="3"/>
        <v>1255</v>
      </c>
      <c r="AN25" s="535">
        <f t="shared" si="3"/>
        <v>2305.4</v>
      </c>
      <c r="AO25" s="395" t="s">
        <v>405</v>
      </c>
      <c r="AP25" s="533" t="s">
        <v>290</v>
      </c>
      <c r="AQ25" s="535">
        <f t="shared" si="20"/>
        <v>12959</v>
      </c>
      <c r="AR25" s="535">
        <f t="shared" si="20"/>
        <v>14309.699999999999</v>
      </c>
      <c r="AS25" s="535">
        <f t="shared" si="6"/>
        <v>110.42287213519562</v>
      </c>
      <c r="AT25" s="534"/>
      <c r="AU25" s="534"/>
      <c r="AV25" s="534"/>
      <c r="AW25" s="534"/>
      <c r="AX25" s="535"/>
      <c r="AY25" s="535"/>
      <c r="AZ25" s="535"/>
      <c r="BA25" s="535"/>
      <c r="BB25" s="544"/>
      <c r="BC25" s="544"/>
      <c r="BD25" s="535"/>
      <c r="BE25" s="535"/>
      <c r="BF25" s="395"/>
      <c r="BG25" s="395"/>
      <c r="BH25" s="538" t="s">
        <v>405</v>
      </c>
      <c r="BI25" s="539" t="s">
        <v>290</v>
      </c>
      <c r="BJ25" s="540">
        <f t="shared" si="7"/>
        <v>0</v>
      </c>
      <c r="BK25" s="540">
        <f t="shared" si="7"/>
        <v>0</v>
      </c>
      <c r="BL25" s="541"/>
      <c r="BM25" s="540">
        <f t="shared" si="21"/>
        <v>12959</v>
      </c>
      <c r="BN25" s="540">
        <f t="shared" si="21"/>
        <v>14309.699999999999</v>
      </c>
      <c r="BO25" s="540">
        <f t="shared" si="8"/>
        <v>110.42287213519562</v>
      </c>
      <c r="BP25" s="542">
        <v>1790</v>
      </c>
      <c r="BQ25" s="540">
        <v>2334.6</v>
      </c>
      <c r="BR25" s="540">
        <v>880</v>
      </c>
      <c r="BS25" s="543">
        <v>1326.9</v>
      </c>
      <c r="BT25" s="534"/>
      <c r="BU25" s="534"/>
      <c r="BV25" s="534"/>
      <c r="BW25" s="534"/>
      <c r="BX25" s="534">
        <f t="shared" si="9"/>
        <v>2670</v>
      </c>
      <c r="BY25" s="534">
        <f t="shared" si="9"/>
        <v>3661.5</v>
      </c>
      <c r="BZ25" s="534">
        <f t="shared" si="10"/>
        <v>15629</v>
      </c>
      <c r="CA25" s="534">
        <f t="shared" si="10"/>
        <v>17971.199999999997</v>
      </c>
      <c r="CB25" s="534">
        <f t="shared" si="11"/>
        <v>114.98624352165842</v>
      </c>
      <c r="CC25" s="534"/>
      <c r="CF25" s="534"/>
      <c r="CG25" s="534"/>
      <c r="CH25" s="395"/>
      <c r="CI25" s="533"/>
      <c r="CJ25" s="395"/>
      <c r="CK25" s="395"/>
      <c r="CL25" s="535"/>
      <c r="CM25" s="535"/>
      <c r="CN25" s="535"/>
      <c r="CO25" s="535"/>
      <c r="CP25" s="395"/>
      <c r="CQ25" s="395"/>
      <c r="CR25" s="535"/>
      <c r="CS25" s="535"/>
      <c r="CT25" s="535"/>
    </row>
    <row r="26" spans="1:98" s="538" customFormat="1" ht="10.5">
      <c r="A26" s="395"/>
      <c r="B26" s="533"/>
      <c r="C26" s="534"/>
      <c r="D26" s="534"/>
      <c r="E26" s="534"/>
      <c r="F26" s="534"/>
      <c r="G26" s="544"/>
      <c r="H26" s="544"/>
      <c r="I26" s="544"/>
      <c r="J26" s="544"/>
      <c r="K26" s="534"/>
      <c r="L26" s="544"/>
      <c r="M26" s="534"/>
      <c r="N26" s="544"/>
      <c r="O26" s="534"/>
      <c r="P26" s="534"/>
      <c r="Q26" s="535"/>
      <c r="R26" s="535"/>
      <c r="S26" s="508"/>
      <c r="T26" s="508"/>
      <c r="U26" s="395"/>
      <c r="V26" s="533"/>
      <c r="W26" s="535"/>
      <c r="X26" s="544"/>
      <c r="Y26" s="535"/>
      <c r="Z26" s="544"/>
      <c r="AA26" s="544"/>
      <c r="AB26" s="544"/>
      <c r="AC26" s="544"/>
      <c r="AD26" s="544"/>
      <c r="AE26" s="535"/>
      <c r="AF26" s="535"/>
      <c r="AG26" s="544"/>
      <c r="AH26" s="544"/>
      <c r="AI26" s="544"/>
      <c r="AJ26" s="535"/>
      <c r="AK26" s="401"/>
      <c r="AL26" s="508"/>
      <c r="AM26" s="535"/>
      <c r="AN26" s="535"/>
      <c r="AO26" s="395"/>
      <c r="AP26" s="533"/>
      <c r="AQ26" s="535"/>
      <c r="AR26" s="535"/>
      <c r="AS26" s="535"/>
      <c r="AT26" s="544"/>
      <c r="AU26" s="544"/>
      <c r="AV26" s="534"/>
      <c r="AW26" s="544"/>
      <c r="AX26" s="535"/>
      <c r="AY26" s="535"/>
      <c r="AZ26" s="544"/>
      <c r="BA26" s="544"/>
      <c r="BB26" s="535"/>
      <c r="BC26" s="535"/>
      <c r="BD26" s="544"/>
      <c r="BE26" s="535"/>
      <c r="BF26" s="395"/>
      <c r="BG26" s="395"/>
      <c r="BI26" s="539"/>
      <c r="BJ26" s="540"/>
      <c r="BK26" s="540"/>
      <c r="BL26" s="541"/>
      <c r="BM26" s="540"/>
      <c r="BN26" s="540"/>
      <c r="BO26" s="540"/>
      <c r="BP26" s="542"/>
      <c r="BR26" s="540"/>
      <c r="BS26" s="543"/>
      <c r="BT26" s="534"/>
      <c r="BU26" s="534"/>
      <c r="BV26" s="534"/>
      <c r="BW26" s="534"/>
      <c r="BX26" s="534"/>
      <c r="BY26" s="534"/>
      <c r="BZ26" s="534"/>
      <c r="CA26" s="534"/>
      <c r="CB26" s="534"/>
      <c r="CC26" s="534"/>
      <c r="CF26" s="534"/>
      <c r="CG26" s="544"/>
      <c r="CH26" s="395"/>
      <c r="CI26" s="533"/>
      <c r="CJ26" s="395"/>
      <c r="CK26" s="395"/>
      <c r="CL26" s="544"/>
      <c r="CM26" s="544"/>
      <c r="CN26" s="544"/>
      <c r="CO26" s="544"/>
      <c r="CP26" s="395"/>
      <c r="CQ26" s="395"/>
      <c r="CR26" s="535"/>
      <c r="CS26" s="535"/>
      <c r="CT26" s="535"/>
    </row>
    <row r="27" spans="1:98" s="538" customFormat="1" ht="10.5">
      <c r="A27" s="395" t="s">
        <v>406</v>
      </c>
      <c r="B27" s="533" t="s">
        <v>291</v>
      </c>
      <c r="C27" s="534">
        <f aca="true" t="shared" si="22" ref="C27:D30">E27+G27+I27+K27</f>
        <v>745</v>
      </c>
      <c r="D27" s="534">
        <f t="shared" si="22"/>
        <v>4721.4</v>
      </c>
      <c r="E27" s="534"/>
      <c r="F27" s="534"/>
      <c r="G27" s="534">
        <v>550</v>
      </c>
      <c r="H27" s="534">
        <v>4524.4</v>
      </c>
      <c r="I27" s="534">
        <v>195</v>
      </c>
      <c r="J27" s="534">
        <v>197</v>
      </c>
      <c r="K27" s="534"/>
      <c r="L27" s="534"/>
      <c r="M27" s="534">
        <v>496</v>
      </c>
      <c r="N27" s="534">
        <v>494</v>
      </c>
      <c r="O27" s="534">
        <f aca="true" t="shared" si="23" ref="O27:P30">Q27+S27+W27+Y27+AA27+AC27</f>
        <v>2615.3</v>
      </c>
      <c r="P27" s="534">
        <f t="shared" si="23"/>
        <v>2243.2000000000003</v>
      </c>
      <c r="Q27" s="535">
        <v>860</v>
      </c>
      <c r="R27" s="535">
        <v>1235.9</v>
      </c>
      <c r="S27" s="536">
        <v>600</v>
      </c>
      <c r="T27" s="536">
        <v>973</v>
      </c>
      <c r="U27" s="395" t="s">
        <v>406</v>
      </c>
      <c r="V27" s="533" t="s">
        <v>291</v>
      </c>
      <c r="W27" s="535"/>
      <c r="X27" s="535"/>
      <c r="Y27" s="535"/>
      <c r="Z27" s="535"/>
      <c r="AA27" s="535">
        <v>240</v>
      </c>
      <c r="AB27" s="535">
        <v>28</v>
      </c>
      <c r="AC27" s="535">
        <v>915.3</v>
      </c>
      <c r="AD27" s="535">
        <v>6.3</v>
      </c>
      <c r="AE27" s="535">
        <f aca="true" t="shared" si="24" ref="AE27:AF30">C27+M27+O27</f>
        <v>3856.3</v>
      </c>
      <c r="AF27" s="535">
        <f t="shared" si="24"/>
        <v>7458.6</v>
      </c>
      <c r="AG27" s="535">
        <v>615</v>
      </c>
      <c r="AH27" s="535">
        <v>39.6</v>
      </c>
      <c r="AI27" s="535">
        <v>135</v>
      </c>
      <c r="AJ27" s="535">
        <v>115</v>
      </c>
      <c r="AK27" s="401">
        <v>865</v>
      </c>
      <c r="AL27" s="536">
        <v>148.3</v>
      </c>
      <c r="AM27" s="535">
        <f t="shared" si="3"/>
        <v>1615</v>
      </c>
      <c r="AN27" s="535">
        <f t="shared" si="3"/>
        <v>302.9</v>
      </c>
      <c r="AO27" s="395" t="s">
        <v>406</v>
      </c>
      <c r="AP27" s="533" t="s">
        <v>291</v>
      </c>
      <c r="AQ27" s="535">
        <f aca="true" t="shared" si="25" ref="AQ27:AR30">AE27+AM27</f>
        <v>5471.3</v>
      </c>
      <c r="AR27" s="535">
        <f t="shared" si="25"/>
        <v>7761.5</v>
      </c>
      <c r="AS27" s="535">
        <f t="shared" si="6"/>
        <v>141.85842487160272</v>
      </c>
      <c r="AT27" s="534"/>
      <c r="AU27" s="534"/>
      <c r="AV27" s="534"/>
      <c r="AW27" s="534"/>
      <c r="AX27" s="535"/>
      <c r="AY27" s="535"/>
      <c r="AZ27" s="535"/>
      <c r="BA27" s="535"/>
      <c r="BB27" s="535"/>
      <c r="BC27" s="535"/>
      <c r="BD27" s="535"/>
      <c r="BE27" s="535"/>
      <c r="BF27" s="395"/>
      <c r="BG27" s="395"/>
      <c r="BH27" s="538" t="s">
        <v>406</v>
      </c>
      <c r="BI27" s="539" t="s">
        <v>291</v>
      </c>
      <c r="BJ27" s="540">
        <f t="shared" si="7"/>
        <v>0</v>
      </c>
      <c r="BK27" s="540">
        <f t="shared" si="7"/>
        <v>0</v>
      </c>
      <c r="BL27" s="541"/>
      <c r="BM27" s="540">
        <f aca="true" t="shared" si="26" ref="BM27:BN30">AQ27+BJ27</f>
        <v>5471.3</v>
      </c>
      <c r="BN27" s="540">
        <f t="shared" si="26"/>
        <v>7761.5</v>
      </c>
      <c r="BO27" s="540">
        <f t="shared" si="8"/>
        <v>141.85842487160272</v>
      </c>
      <c r="BP27" s="542">
        <v>1100</v>
      </c>
      <c r="BQ27" s="540">
        <v>788</v>
      </c>
      <c r="BR27" s="540">
        <v>2700</v>
      </c>
      <c r="BS27" s="543">
        <v>600</v>
      </c>
      <c r="BT27" s="534"/>
      <c r="BU27" s="534"/>
      <c r="BV27" s="534"/>
      <c r="BW27" s="534"/>
      <c r="BX27" s="534">
        <f t="shared" si="9"/>
        <v>3800</v>
      </c>
      <c r="BY27" s="534">
        <f t="shared" si="9"/>
        <v>1388</v>
      </c>
      <c r="BZ27" s="534">
        <f t="shared" si="10"/>
        <v>9271.3</v>
      </c>
      <c r="CA27" s="534">
        <f t="shared" si="10"/>
        <v>9149.5</v>
      </c>
      <c r="CB27" s="534">
        <f t="shared" si="11"/>
        <v>98.68626837660307</v>
      </c>
      <c r="CC27" s="534"/>
      <c r="CF27" s="534"/>
      <c r="CG27" s="534"/>
      <c r="CH27" s="395"/>
      <c r="CI27" s="533"/>
      <c r="CJ27" s="395"/>
      <c r="CK27" s="395"/>
      <c r="CL27" s="535"/>
      <c r="CM27" s="535"/>
      <c r="CN27" s="535"/>
      <c r="CO27" s="535"/>
      <c r="CP27" s="395"/>
      <c r="CQ27" s="395"/>
      <c r="CR27" s="535"/>
      <c r="CS27" s="535"/>
      <c r="CT27" s="535"/>
    </row>
    <row r="28" spans="1:98" s="538" customFormat="1" ht="10.5">
      <c r="A28" s="395" t="s">
        <v>407</v>
      </c>
      <c r="B28" s="533" t="s">
        <v>292</v>
      </c>
      <c r="C28" s="534">
        <f t="shared" si="22"/>
        <v>1633</v>
      </c>
      <c r="D28" s="534">
        <f t="shared" si="22"/>
        <v>3546.1</v>
      </c>
      <c r="E28" s="534"/>
      <c r="F28" s="534"/>
      <c r="G28" s="534">
        <v>1370</v>
      </c>
      <c r="H28" s="534">
        <v>3019.5</v>
      </c>
      <c r="I28" s="534">
        <v>263</v>
      </c>
      <c r="J28" s="534">
        <v>526.6</v>
      </c>
      <c r="K28" s="534"/>
      <c r="L28" s="534"/>
      <c r="M28" s="534">
        <v>344</v>
      </c>
      <c r="N28" s="534">
        <v>473</v>
      </c>
      <c r="O28" s="534">
        <f t="shared" si="23"/>
        <v>10768.300000000001</v>
      </c>
      <c r="P28" s="534">
        <f t="shared" si="23"/>
        <v>17339</v>
      </c>
      <c r="Q28" s="535">
        <v>985</v>
      </c>
      <c r="R28" s="535">
        <v>2250.5</v>
      </c>
      <c r="S28" s="536">
        <v>736</v>
      </c>
      <c r="T28" s="536">
        <v>2923</v>
      </c>
      <c r="U28" s="395" t="s">
        <v>407</v>
      </c>
      <c r="V28" s="533" t="s">
        <v>292</v>
      </c>
      <c r="W28" s="535">
        <v>7146.2</v>
      </c>
      <c r="X28" s="535">
        <v>8381.8</v>
      </c>
      <c r="Y28" s="535">
        <v>28</v>
      </c>
      <c r="Z28" s="535"/>
      <c r="AA28" s="535">
        <v>860</v>
      </c>
      <c r="AB28" s="535">
        <v>1025</v>
      </c>
      <c r="AC28" s="535">
        <v>1013.1</v>
      </c>
      <c r="AD28" s="535">
        <v>2758.7</v>
      </c>
      <c r="AE28" s="535">
        <f t="shared" si="24"/>
        <v>12745.300000000001</v>
      </c>
      <c r="AF28" s="535">
        <f t="shared" si="24"/>
        <v>21358.1</v>
      </c>
      <c r="AG28" s="535">
        <v>615</v>
      </c>
      <c r="AH28" s="535">
        <v>1076.9</v>
      </c>
      <c r="AI28" s="535">
        <v>135</v>
      </c>
      <c r="AJ28" s="535">
        <v>0</v>
      </c>
      <c r="AK28" s="401">
        <v>1470</v>
      </c>
      <c r="AL28" s="536">
        <v>2061.6</v>
      </c>
      <c r="AM28" s="535">
        <f t="shared" si="3"/>
        <v>2220</v>
      </c>
      <c r="AN28" s="535">
        <f t="shared" si="3"/>
        <v>3138.5</v>
      </c>
      <c r="AO28" s="395" t="s">
        <v>407</v>
      </c>
      <c r="AP28" s="533" t="s">
        <v>292</v>
      </c>
      <c r="AQ28" s="535">
        <f>AE28+AM28</f>
        <v>14965.300000000001</v>
      </c>
      <c r="AR28" s="535">
        <f>AF28+AN28</f>
        <v>24496.6</v>
      </c>
      <c r="AS28" s="535">
        <f t="shared" si="6"/>
        <v>163.68933466084874</v>
      </c>
      <c r="AT28" s="534"/>
      <c r="AU28" s="534"/>
      <c r="AV28" s="535"/>
      <c r="AW28" s="534"/>
      <c r="AX28" s="535"/>
      <c r="AY28" s="535"/>
      <c r="AZ28" s="535"/>
      <c r="BA28" s="535"/>
      <c r="BB28" s="535"/>
      <c r="BC28" s="535"/>
      <c r="BD28" s="535"/>
      <c r="BE28" s="535"/>
      <c r="BF28" s="395"/>
      <c r="BG28" s="395"/>
      <c r="BH28" s="538" t="s">
        <v>407</v>
      </c>
      <c r="BI28" s="539" t="s">
        <v>292</v>
      </c>
      <c r="BJ28" s="540">
        <f t="shared" si="7"/>
        <v>0</v>
      </c>
      <c r="BK28" s="540">
        <f t="shared" si="7"/>
        <v>0</v>
      </c>
      <c r="BL28" s="541"/>
      <c r="BM28" s="540">
        <f t="shared" si="26"/>
        <v>14965.300000000001</v>
      </c>
      <c r="BN28" s="540">
        <f t="shared" si="26"/>
        <v>24496.6</v>
      </c>
      <c r="BO28" s="540">
        <f t="shared" si="8"/>
        <v>163.68933466084874</v>
      </c>
      <c r="BP28" s="542">
        <v>1610</v>
      </c>
      <c r="BQ28" s="540">
        <v>1512.4</v>
      </c>
      <c r="BR28" s="540">
        <v>0</v>
      </c>
      <c r="BS28" s="543">
        <v>192.3</v>
      </c>
      <c r="BT28" s="534"/>
      <c r="BU28" s="534"/>
      <c r="BV28" s="534"/>
      <c r="BW28" s="534"/>
      <c r="BX28" s="534">
        <f t="shared" si="9"/>
        <v>1610</v>
      </c>
      <c r="BY28" s="534">
        <f t="shared" si="9"/>
        <v>1704.7</v>
      </c>
      <c r="BZ28" s="534">
        <f t="shared" si="10"/>
        <v>16575.300000000003</v>
      </c>
      <c r="CA28" s="534">
        <f t="shared" si="10"/>
        <v>26201.3</v>
      </c>
      <c r="CB28" s="534">
        <f t="shared" si="11"/>
        <v>158.07436366159283</v>
      </c>
      <c r="CC28" s="534"/>
      <c r="CF28" s="535"/>
      <c r="CG28" s="534"/>
      <c r="CH28" s="395"/>
      <c r="CI28" s="533"/>
      <c r="CJ28" s="395"/>
      <c r="CK28" s="395"/>
      <c r="CL28" s="535"/>
      <c r="CM28" s="535"/>
      <c r="CN28" s="535"/>
      <c r="CO28" s="535"/>
      <c r="CP28" s="395"/>
      <c r="CQ28" s="395"/>
      <c r="CR28" s="535"/>
      <c r="CS28" s="535"/>
      <c r="CT28" s="535"/>
    </row>
    <row r="29" spans="1:98" s="538" customFormat="1" ht="10.5">
      <c r="A29" s="395" t="s">
        <v>408</v>
      </c>
      <c r="B29" s="533" t="s">
        <v>293</v>
      </c>
      <c r="C29" s="534">
        <f t="shared" si="22"/>
        <v>1936</v>
      </c>
      <c r="D29" s="534">
        <f t="shared" si="22"/>
        <v>4991.8</v>
      </c>
      <c r="E29" s="534"/>
      <c r="F29" s="534"/>
      <c r="G29" s="534">
        <v>1738</v>
      </c>
      <c r="H29" s="534">
        <v>2007.9</v>
      </c>
      <c r="I29" s="534">
        <v>198</v>
      </c>
      <c r="J29" s="534">
        <v>2983.9</v>
      </c>
      <c r="K29" s="534"/>
      <c r="L29" s="534"/>
      <c r="M29" s="534">
        <v>496</v>
      </c>
      <c r="N29" s="534">
        <v>566</v>
      </c>
      <c r="O29" s="534">
        <f t="shared" si="23"/>
        <v>25827.6</v>
      </c>
      <c r="P29" s="534">
        <f t="shared" si="23"/>
        <v>80272.8</v>
      </c>
      <c r="Q29" s="535">
        <v>748</v>
      </c>
      <c r="R29" s="535">
        <v>1664.8</v>
      </c>
      <c r="S29" s="536">
        <v>6000</v>
      </c>
      <c r="T29" s="536">
        <v>5162</v>
      </c>
      <c r="U29" s="395" t="s">
        <v>408</v>
      </c>
      <c r="V29" s="533" t="s">
        <v>293</v>
      </c>
      <c r="W29" s="535">
        <v>15000</v>
      </c>
      <c r="X29" s="535">
        <v>20839</v>
      </c>
      <c r="Y29" s="535">
        <v>96</v>
      </c>
      <c r="Z29" s="535"/>
      <c r="AA29" s="535">
        <v>3151</v>
      </c>
      <c r="AB29" s="535">
        <v>52087</v>
      </c>
      <c r="AC29" s="535">
        <v>832.6</v>
      </c>
      <c r="AD29" s="535">
        <v>520</v>
      </c>
      <c r="AE29" s="535">
        <f t="shared" si="24"/>
        <v>28259.6</v>
      </c>
      <c r="AF29" s="535">
        <f t="shared" si="24"/>
        <v>85830.6</v>
      </c>
      <c r="AG29" s="535">
        <v>638</v>
      </c>
      <c r="AH29" s="535">
        <v>2175.8</v>
      </c>
      <c r="AI29" s="535">
        <v>127.5</v>
      </c>
      <c r="AJ29" s="535">
        <v>0</v>
      </c>
      <c r="AK29" s="401">
        <v>1375</v>
      </c>
      <c r="AL29" s="536">
        <v>3325</v>
      </c>
      <c r="AM29" s="535">
        <f t="shared" si="3"/>
        <v>2140.5</v>
      </c>
      <c r="AN29" s="535">
        <f t="shared" si="3"/>
        <v>5500.8</v>
      </c>
      <c r="AO29" s="395" t="s">
        <v>408</v>
      </c>
      <c r="AP29" s="533" t="s">
        <v>293</v>
      </c>
      <c r="AQ29" s="535">
        <f t="shared" si="25"/>
        <v>30400.1</v>
      </c>
      <c r="AR29" s="535">
        <f t="shared" si="25"/>
        <v>91331.40000000001</v>
      </c>
      <c r="AS29" s="535">
        <f t="shared" si="6"/>
        <v>300.43124858141914</v>
      </c>
      <c r="AT29" s="534"/>
      <c r="AU29" s="534"/>
      <c r="AV29" s="534"/>
      <c r="AW29" s="534"/>
      <c r="AX29" s="535"/>
      <c r="AY29" s="535"/>
      <c r="AZ29" s="535"/>
      <c r="BA29" s="535"/>
      <c r="BB29" s="535"/>
      <c r="BC29" s="535"/>
      <c r="BD29" s="535"/>
      <c r="BE29" s="535"/>
      <c r="BF29" s="395"/>
      <c r="BG29" s="395"/>
      <c r="BH29" s="538" t="s">
        <v>408</v>
      </c>
      <c r="BI29" s="539" t="s">
        <v>293</v>
      </c>
      <c r="BJ29" s="540">
        <f t="shared" si="7"/>
        <v>0</v>
      </c>
      <c r="BK29" s="540">
        <f t="shared" si="7"/>
        <v>0</v>
      </c>
      <c r="BL29" s="541"/>
      <c r="BM29" s="540">
        <f t="shared" si="26"/>
        <v>30400.1</v>
      </c>
      <c r="BN29" s="540">
        <f t="shared" si="26"/>
        <v>91331.40000000001</v>
      </c>
      <c r="BO29" s="540">
        <f t="shared" si="8"/>
        <v>300.43124858141914</v>
      </c>
      <c r="BP29" s="542">
        <v>2130</v>
      </c>
      <c r="BQ29" s="540">
        <v>3185.6</v>
      </c>
      <c r="BR29" s="540">
        <v>2450</v>
      </c>
      <c r="BS29" s="543">
        <v>4054.4</v>
      </c>
      <c r="BT29" s="534"/>
      <c r="BU29" s="534"/>
      <c r="BV29" s="534"/>
      <c r="BW29" s="534"/>
      <c r="BX29" s="534">
        <f t="shared" si="9"/>
        <v>4580</v>
      </c>
      <c r="BY29" s="534">
        <f t="shared" si="9"/>
        <v>7240</v>
      </c>
      <c r="BZ29" s="534">
        <f t="shared" si="10"/>
        <v>34980.1</v>
      </c>
      <c r="CA29" s="534">
        <f t="shared" si="10"/>
        <v>98571.40000000001</v>
      </c>
      <c r="CB29" s="534">
        <f t="shared" si="11"/>
        <v>281.79279075817396</v>
      </c>
      <c r="CC29" s="534"/>
      <c r="CF29" s="534"/>
      <c r="CG29" s="534"/>
      <c r="CH29" s="395"/>
      <c r="CI29" s="533"/>
      <c r="CJ29" s="395"/>
      <c r="CK29" s="395"/>
      <c r="CL29" s="535"/>
      <c r="CM29" s="535"/>
      <c r="CN29" s="535"/>
      <c r="CO29" s="535"/>
      <c r="CP29" s="395"/>
      <c r="CQ29" s="395"/>
      <c r="CR29" s="535"/>
      <c r="CS29" s="535"/>
      <c r="CT29" s="535"/>
    </row>
    <row r="30" spans="1:98" s="538" customFormat="1" ht="10.5">
      <c r="A30" s="395" t="s">
        <v>409</v>
      </c>
      <c r="B30" s="533" t="s">
        <v>294</v>
      </c>
      <c r="C30" s="534">
        <f t="shared" si="22"/>
        <v>1443</v>
      </c>
      <c r="D30" s="534">
        <f t="shared" si="22"/>
        <v>16859.699999999997</v>
      </c>
      <c r="E30" s="534"/>
      <c r="F30" s="534"/>
      <c r="G30" s="534">
        <v>1180</v>
      </c>
      <c r="H30" s="534">
        <v>16522.1</v>
      </c>
      <c r="I30" s="534">
        <v>263</v>
      </c>
      <c r="J30" s="534">
        <v>337.6</v>
      </c>
      <c r="K30" s="534"/>
      <c r="L30" s="534"/>
      <c r="M30" s="534">
        <v>212</v>
      </c>
      <c r="N30" s="534">
        <v>236</v>
      </c>
      <c r="O30" s="534">
        <f t="shared" si="23"/>
        <v>17052.1</v>
      </c>
      <c r="P30" s="534">
        <f t="shared" si="23"/>
        <v>52852.9</v>
      </c>
      <c r="Q30" s="535">
        <v>1080</v>
      </c>
      <c r="R30" s="535">
        <v>1441.4</v>
      </c>
      <c r="S30" s="536">
        <v>5000</v>
      </c>
      <c r="T30" s="536">
        <v>4200</v>
      </c>
      <c r="U30" s="395" t="s">
        <v>409</v>
      </c>
      <c r="V30" s="533" t="s">
        <v>294</v>
      </c>
      <c r="W30" s="535">
        <v>10131.6</v>
      </c>
      <c r="X30" s="535">
        <v>10298.6</v>
      </c>
      <c r="Y30" s="535">
        <v>28</v>
      </c>
      <c r="Z30" s="535"/>
      <c r="AA30" s="535">
        <v>450</v>
      </c>
      <c r="AB30" s="535">
        <v>32412.9</v>
      </c>
      <c r="AC30" s="535">
        <v>362.5</v>
      </c>
      <c r="AD30" s="535">
        <v>4500</v>
      </c>
      <c r="AE30" s="535">
        <f t="shared" si="24"/>
        <v>18707.1</v>
      </c>
      <c r="AF30" s="535">
        <f t="shared" si="24"/>
        <v>69948.6</v>
      </c>
      <c r="AG30" s="535">
        <v>615</v>
      </c>
      <c r="AH30" s="535">
        <v>3276.5</v>
      </c>
      <c r="AI30" s="535">
        <v>180</v>
      </c>
      <c r="AJ30" s="535">
        <v>345</v>
      </c>
      <c r="AK30" s="401">
        <v>700</v>
      </c>
      <c r="AL30" s="536">
        <v>328.9</v>
      </c>
      <c r="AM30" s="535">
        <f t="shared" si="3"/>
        <v>1495</v>
      </c>
      <c r="AN30" s="535">
        <f t="shared" si="3"/>
        <v>3950.4</v>
      </c>
      <c r="AO30" s="395" t="s">
        <v>409</v>
      </c>
      <c r="AP30" s="533" t="s">
        <v>294</v>
      </c>
      <c r="AQ30" s="535">
        <f t="shared" si="25"/>
        <v>20202.1</v>
      </c>
      <c r="AR30" s="535">
        <f t="shared" si="25"/>
        <v>73899</v>
      </c>
      <c r="AS30" s="535">
        <f t="shared" si="6"/>
        <v>365.7986050955099</v>
      </c>
      <c r="AT30" s="534"/>
      <c r="AU30" s="534"/>
      <c r="AV30" s="534"/>
      <c r="AW30" s="534"/>
      <c r="AX30" s="535"/>
      <c r="AY30" s="535"/>
      <c r="AZ30" s="535"/>
      <c r="BA30" s="535"/>
      <c r="BB30" s="544"/>
      <c r="BC30" s="544"/>
      <c r="BD30" s="535"/>
      <c r="BE30" s="535"/>
      <c r="BF30" s="395"/>
      <c r="BG30" s="395"/>
      <c r="BH30" s="538" t="s">
        <v>409</v>
      </c>
      <c r="BI30" s="539" t="s">
        <v>294</v>
      </c>
      <c r="BJ30" s="540">
        <f t="shared" si="7"/>
        <v>0</v>
      </c>
      <c r="BK30" s="540">
        <f t="shared" si="7"/>
        <v>0</v>
      </c>
      <c r="BL30" s="541"/>
      <c r="BM30" s="540">
        <f t="shared" si="26"/>
        <v>20202.1</v>
      </c>
      <c r="BN30" s="540">
        <f t="shared" si="26"/>
        <v>73899</v>
      </c>
      <c r="BO30" s="540">
        <f t="shared" si="8"/>
        <v>365.7986050955099</v>
      </c>
      <c r="BP30" s="542">
        <v>2360</v>
      </c>
      <c r="BQ30" s="540">
        <v>5073.7</v>
      </c>
      <c r="BR30" s="540">
        <v>7000</v>
      </c>
      <c r="BS30" s="543">
        <v>8814.2</v>
      </c>
      <c r="BT30" s="534"/>
      <c r="BU30" s="534"/>
      <c r="BV30" s="534"/>
      <c r="BW30" s="534"/>
      <c r="BX30" s="534">
        <f t="shared" si="9"/>
        <v>9360</v>
      </c>
      <c r="BY30" s="534">
        <f t="shared" si="9"/>
        <v>13887.900000000001</v>
      </c>
      <c r="BZ30" s="534">
        <f t="shared" si="10"/>
        <v>29562.1</v>
      </c>
      <c r="CA30" s="534">
        <f t="shared" si="10"/>
        <v>87786.9</v>
      </c>
      <c r="CB30" s="534">
        <f t="shared" si="11"/>
        <v>296.9575909695184</v>
      </c>
      <c r="CC30" s="534"/>
      <c r="CF30" s="534"/>
      <c r="CG30" s="534"/>
      <c r="CH30" s="395"/>
      <c r="CI30" s="533"/>
      <c r="CJ30" s="395"/>
      <c r="CK30" s="395"/>
      <c r="CL30" s="535"/>
      <c r="CM30" s="535"/>
      <c r="CN30" s="535"/>
      <c r="CO30" s="535"/>
      <c r="CP30" s="395"/>
      <c r="CQ30" s="395"/>
      <c r="CR30" s="535"/>
      <c r="CS30" s="535"/>
      <c r="CT30" s="535"/>
    </row>
    <row r="31" spans="1:98" s="538" customFormat="1" ht="10.5">
      <c r="A31" s="395"/>
      <c r="B31" s="533"/>
      <c r="C31" s="534"/>
      <c r="D31" s="534"/>
      <c r="E31" s="534"/>
      <c r="F31" s="534"/>
      <c r="G31" s="544"/>
      <c r="H31" s="544"/>
      <c r="I31" s="544"/>
      <c r="J31" s="544"/>
      <c r="K31" s="534"/>
      <c r="L31" s="544"/>
      <c r="M31" s="534"/>
      <c r="N31" s="544"/>
      <c r="O31" s="534"/>
      <c r="P31" s="534"/>
      <c r="Q31" s="535"/>
      <c r="R31" s="535"/>
      <c r="S31" s="508"/>
      <c r="T31" s="508"/>
      <c r="U31" s="395"/>
      <c r="V31" s="533"/>
      <c r="W31" s="535"/>
      <c r="X31" s="544"/>
      <c r="Y31" s="535"/>
      <c r="Z31" s="544"/>
      <c r="AA31" s="544"/>
      <c r="AB31" s="544"/>
      <c r="AC31" s="544"/>
      <c r="AD31" s="544"/>
      <c r="AE31" s="535"/>
      <c r="AF31" s="535"/>
      <c r="AG31" s="544"/>
      <c r="AH31" s="544"/>
      <c r="AI31" s="544"/>
      <c r="AJ31" s="535"/>
      <c r="AK31" s="401"/>
      <c r="AL31" s="508"/>
      <c r="AM31" s="535"/>
      <c r="AN31" s="535"/>
      <c r="AO31" s="395"/>
      <c r="AP31" s="533"/>
      <c r="AQ31" s="535"/>
      <c r="AR31" s="535"/>
      <c r="AS31" s="535"/>
      <c r="AT31" s="544"/>
      <c r="AU31" s="544"/>
      <c r="AV31" s="534"/>
      <c r="AW31" s="544"/>
      <c r="AX31" s="535"/>
      <c r="AY31" s="535"/>
      <c r="AZ31" s="544"/>
      <c r="BA31" s="544"/>
      <c r="BB31" s="535"/>
      <c r="BC31" s="535"/>
      <c r="BD31" s="544"/>
      <c r="BE31" s="535"/>
      <c r="BF31" s="395"/>
      <c r="BG31" s="395"/>
      <c r="BI31" s="539"/>
      <c r="BJ31" s="540"/>
      <c r="BK31" s="540"/>
      <c r="BL31" s="541"/>
      <c r="BM31" s="540"/>
      <c r="BN31" s="540"/>
      <c r="BO31" s="540"/>
      <c r="BP31" s="542"/>
      <c r="BS31" s="543"/>
      <c r="BT31" s="534"/>
      <c r="BU31" s="534"/>
      <c r="BV31" s="534"/>
      <c r="BW31" s="534"/>
      <c r="BX31" s="534"/>
      <c r="BY31" s="534"/>
      <c r="BZ31" s="534"/>
      <c r="CA31" s="534"/>
      <c r="CB31" s="534"/>
      <c r="CC31" s="534"/>
      <c r="CF31" s="534"/>
      <c r="CG31" s="544"/>
      <c r="CH31" s="395"/>
      <c r="CI31" s="533"/>
      <c r="CJ31" s="395"/>
      <c r="CK31" s="395"/>
      <c r="CL31" s="544"/>
      <c r="CM31" s="544"/>
      <c r="CN31" s="544"/>
      <c r="CO31" s="544"/>
      <c r="CP31" s="395"/>
      <c r="CQ31" s="395"/>
      <c r="CR31" s="535"/>
      <c r="CS31" s="535"/>
      <c r="CT31" s="535"/>
    </row>
    <row r="32" spans="1:98" s="538" customFormat="1" ht="10.5">
      <c r="A32" s="395" t="s">
        <v>410</v>
      </c>
      <c r="B32" s="533" t="s">
        <v>295</v>
      </c>
      <c r="C32" s="534">
        <f aca="true" t="shared" si="27" ref="C32:D36">E32+G32+I32+K32</f>
        <v>745</v>
      </c>
      <c r="D32" s="534">
        <f t="shared" si="27"/>
        <v>1744.4</v>
      </c>
      <c r="E32" s="534"/>
      <c r="F32" s="534"/>
      <c r="G32" s="534">
        <v>550</v>
      </c>
      <c r="H32" s="534">
        <v>1069.2</v>
      </c>
      <c r="I32" s="534">
        <v>195</v>
      </c>
      <c r="J32" s="534">
        <v>675.2</v>
      </c>
      <c r="K32" s="534"/>
      <c r="L32" s="534"/>
      <c r="M32" s="534">
        <v>308</v>
      </c>
      <c r="N32" s="534">
        <v>324</v>
      </c>
      <c r="O32" s="534">
        <f aca="true" t="shared" si="28" ref="O32:P36">Q32+S32+W32+Y32+AA32+AC32</f>
        <v>19005.3</v>
      </c>
      <c r="P32" s="534">
        <f t="shared" si="28"/>
        <v>38207</v>
      </c>
      <c r="Q32" s="535">
        <v>530</v>
      </c>
      <c r="R32" s="535">
        <v>798.8</v>
      </c>
      <c r="S32" s="536">
        <v>788</v>
      </c>
      <c r="T32" s="536">
        <v>4673.6</v>
      </c>
      <c r="U32" s="395" t="s">
        <v>410</v>
      </c>
      <c r="V32" s="533" t="s">
        <v>295</v>
      </c>
      <c r="W32" s="535">
        <v>11360</v>
      </c>
      <c r="X32" s="535">
        <v>26635.8</v>
      </c>
      <c r="Y32" s="535">
        <v>96</v>
      </c>
      <c r="Z32" s="535">
        <v>96</v>
      </c>
      <c r="AA32" s="535">
        <v>165</v>
      </c>
      <c r="AB32" s="535">
        <v>238.8</v>
      </c>
      <c r="AC32" s="535">
        <v>6066.3</v>
      </c>
      <c r="AD32" s="535">
        <v>5764</v>
      </c>
      <c r="AE32" s="535">
        <f aca="true" t="shared" si="29" ref="AE32:AF36">C32+M32+O32</f>
        <v>20058.3</v>
      </c>
      <c r="AF32" s="535">
        <f>D32+N32+P32</f>
        <v>40275.4</v>
      </c>
      <c r="AG32" s="535">
        <v>615</v>
      </c>
      <c r="AH32" s="535">
        <v>4938.6</v>
      </c>
      <c r="AI32" s="535">
        <v>135</v>
      </c>
      <c r="AJ32" s="535"/>
      <c r="AK32" s="401">
        <v>450</v>
      </c>
      <c r="AL32" s="536">
        <v>4381.2</v>
      </c>
      <c r="AM32" s="535">
        <f t="shared" si="3"/>
        <v>1200</v>
      </c>
      <c r="AN32" s="535">
        <f t="shared" si="3"/>
        <v>9319.8</v>
      </c>
      <c r="AO32" s="395" t="s">
        <v>410</v>
      </c>
      <c r="AP32" s="533" t="s">
        <v>295</v>
      </c>
      <c r="AQ32" s="535">
        <f aca="true" t="shared" si="30" ref="AQ32:AR36">AE32+AM32</f>
        <v>21258.3</v>
      </c>
      <c r="AR32" s="535">
        <f t="shared" si="30"/>
        <v>49595.2</v>
      </c>
      <c r="AS32" s="535">
        <f t="shared" si="6"/>
        <v>233.29805299577106</v>
      </c>
      <c r="AT32" s="534"/>
      <c r="AU32" s="534"/>
      <c r="AV32" s="534"/>
      <c r="AW32" s="534"/>
      <c r="AX32" s="535"/>
      <c r="AY32" s="535"/>
      <c r="AZ32" s="535"/>
      <c r="BA32" s="535"/>
      <c r="BB32" s="535"/>
      <c r="BC32" s="535"/>
      <c r="BD32" s="535"/>
      <c r="BE32" s="535"/>
      <c r="BF32" s="395"/>
      <c r="BG32" s="395"/>
      <c r="BH32" s="538" t="s">
        <v>410</v>
      </c>
      <c r="BI32" s="539" t="s">
        <v>295</v>
      </c>
      <c r="BJ32" s="540">
        <f t="shared" si="7"/>
        <v>0</v>
      </c>
      <c r="BK32" s="540">
        <f t="shared" si="7"/>
        <v>0</v>
      </c>
      <c r="BL32" s="541"/>
      <c r="BM32" s="540">
        <f aca="true" t="shared" si="31" ref="BM32:BN36">AQ32+BJ32</f>
        <v>21258.3</v>
      </c>
      <c r="BN32" s="540">
        <f t="shared" si="31"/>
        <v>49595.2</v>
      </c>
      <c r="BO32" s="540">
        <f t="shared" si="8"/>
        <v>233.29805299577106</v>
      </c>
      <c r="BP32" s="542">
        <v>660</v>
      </c>
      <c r="BQ32" s="540">
        <v>1842.8</v>
      </c>
      <c r="BR32" s="540">
        <v>110</v>
      </c>
      <c r="BS32" s="543">
        <v>1167.5</v>
      </c>
      <c r="BT32" s="534"/>
      <c r="BU32" s="534"/>
      <c r="BV32" s="534"/>
      <c r="BW32" s="534"/>
      <c r="BX32" s="534">
        <f t="shared" si="9"/>
        <v>770</v>
      </c>
      <c r="BY32" s="534">
        <f t="shared" si="9"/>
        <v>3010.3</v>
      </c>
      <c r="BZ32" s="534">
        <f t="shared" si="10"/>
        <v>22028.3</v>
      </c>
      <c r="CA32" s="534">
        <f t="shared" si="10"/>
        <v>52605.5</v>
      </c>
      <c r="CB32" s="534">
        <f t="shared" si="11"/>
        <v>238.80871424485775</v>
      </c>
      <c r="CC32" s="534"/>
      <c r="CF32" s="534"/>
      <c r="CG32" s="534"/>
      <c r="CH32" s="395"/>
      <c r="CI32" s="533"/>
      <c r="CJ32" s="395"/>
      <c r="CK32" s="395"/>
      <c r="CL32" s="535"/>
      <c r="CM32" s="535"/>
      <c r="CN32" s="535"/>
      <c r="CO32" s="535"/>
      <c r="CP32" s="395"/>
      <c r="CQ32" s="395"/>
      <c r="CR32" s="535"/>
      <c r="CS32" s="535"/>
      <c r="CT32" s="535"/>
    </row>
    <row r="33" spans="1:98" s="538" customFormat="1" ht="10.5">
      <c r="A33" s="395" t="s">
        <v>411</v>
      </c>
      <c r="B33" s="533" t="s">
        <v>296</v>
      </c>
      <c r="C33" s="534">
        <f t="shared" si="27"/>
        <v>26212</v>
      </c>
      <c r="D33" s="534">
        <f t="shared" si="27"/>
        <v>72568.5</v>
      </c>
      <c r="E33" s="534"/>
      <c r="F33" s="534"/>
      <c r="G33" s="534">
        <v>19510</v>
      </c>
      <c r="H33" s="534">
        <v>67325</v>
      </c>
      <c r="I33" s="534">
        <v>6702</v>
      </c>
      <c r="J33" s="534">
        <v>5243.5</v>
      </c>
      <c r="K33" s="534"/>
      <c r="L33" s="534"/>
      <c r="M33" s="534">
        <v>788</v>
      </c>
      <c r="N33" s="534">
        <v>932</v>
      </c>
      <c r="O33" s="534">
        <f t="shared" si="28"/>
        <v>21126.9</v>
      </c>
      <c r="P33" s="534">
        <f t="shared" si="28"/>
        <v>25006.2</v>
      </c>
      <c r="Q33" s="535">
        <v>5500</v>
      </c>
      <c r="R33" s="535">
        <v>15707.7</v>
      </c>
      <c r="S33" s="536"/>
      <c r="T33" s="536"/>
      <c r="U33" s="395" t="s">
        <v>411</v>
      </c>
      <c r="V33" s="533" t="s">
        <v>296</v>
      </c>
      <c r="W33" s="535"/>
      <c r="X33" s="535"/>
      <c r="Y33" s="535"/>
      <c r="Z33" s="535"/>
      <c r="AA33" s="535">
        <v>5838</v>
      </c>
      <c r="AB33" s="535">
        <v>4575</v>
      </c>
      <c r="AC33" s="535">
        <v>9788.9</v>
      </c>
      <c r="AD33" s="535">
        <v>4723.5</v>
      </c>
      <c r="AE33" s="535">
        <f t="shared" si="29"/>
        <v>48126.9</v>
      </c>
      <c r="AF33" s="535">
        <f>D33+N33+P33</f>
        <v>98506.7</v>
      </c>
      <c r="AG33" s="535">
        <v>615</v>
      </c>
      <c r="AH33" s="535">
        <v>1901.8</v>
      </c>
      <c r="AI33" s="535">
        <v>900</v>
      </c>
      <c r="AJ33" s="535">
        <v>929.5</v>
      </c>
      <c r="AK33" s="401">
        <v>2580</v>
      </c>
      <c r="AL33" s="536">
        <v>4361.2</v>
      </c>
      <c r="AM33" s="535">
        <f t="shared" si="3"/>
        <v>4095</v>
      </c>
      <c r="AN33" s="535">
        <f t="shared" si="3"/>
        <v>7192.5</v>
      </c>
      <c r="AO33" s="395" t="s">
        <v>411</v>
      </c>
      <c r="AP33" s="533" t="s">
        <v>296</v>
      </c>
      <c r="AQ33" s="535">
        <f t="shared" si="30"/>
        <v>52221.9</v>
      </c>
      <c r="AR33" s="535">
        <f t="shared" si="30"/>
        <v>105699.2</v>
      </c>
      <c r="AS33" s="535">
        <f t="shared" si="6"/>
        <v>202.40397227982893</v>
      </c>
      <c r="AT33" s="534"/>
      <c r="AU33" s="534"/>
      <c r="AV33" s="535"/>
      <c r="AW33" s="534"/>
      <c r="AX33" s="535"/>
      <c r="AY33" s="535"/>
      <c r="AZ33" s="535"/>
      <c r="BA33" s="535"/>
      <c r="BB33" s="535"/>
      <c r="BC33" s="535"/>
      <c r="BD33" s="535"/>
      <c r="BE33" s="535"/>
      <c r="BF33" s="395"/>
      <c r="BG33" s="395"/>
      <c r="BH33" s="538" t="s">
        <v>411</v>
      </c>
      <c r="BI33" s="539" t="s">
        <v>296</v>
      </c>
      <c r="BJ33" s="540">
        <f t="shared" si="7"/>
        <v>0</v>
      </c>
      <c r="BK33" s="540">
        <f t="shared" si="7"/>
        <v>0</v>
      </c>
      <c r="BL33" s="541"/>
      <c r="BM33" s="540">
        <f t="shared" si="31"/>
        <v>52221.9</v>
      </c>
      <c r="BN33" s="540">
        <f>AR33+BK33</f>
        <v>105699.2</v>
      </c>
      <c r="BO33" s="540">
        <f t="shared" si="8"/>
        <v>202.40397227982893</v>
      </c>
      <c r="BP33" s="542"/>
      <c r="BR33" s="540">
        <v>1650</v>
      </c>
      <c r="BS33" s="543">
        <v>1517.9</v>
      </c>
      <c r="BT33" s="534"/>
      <c r="BU33" s="534"/>
      <c r="BV33" s="534"/>
      <c r="BW33" s="534"/>
      <c r="BX33" s="534">
        <f t="shared" si="9"/>
        <v>1650</v>
      </c>
      <c r="BY33" s="534">
        <f>BQ33+BS33+BU33+BW33</f>
        <v>1517.9</v>
      </c>
      <c r="BZ33" s="534">
        <f t="shared" si="10"/>
        <v>53871.9</v>
      </c>
      <c r="CA33" s="534">
        <f t="shared" si="10"/>
        <v>107217.09999999999</v>
      </c>
      <c r="CB33" s="534">
        <f t="shared" si="11"/>
        <v>199.02231033247386</v>
      </c>
      <c r="CC33" s="534"/>
      <c r="CF33" s="535"/>
      <c r="CG33" s="534"/>
      <c r="CH33" s="395"/>
      <c r="CI33" s="533"/>
      <c r="CJ33" s="395"/>
      <c r="CK33" s="395"/>
      <c r="CL33" s="535"/>
      <c r="CM33" s="535"/>
      <c r="CN33" s="535"/>
      <c r="CO33" s="535"/>
      <c r="CP33" s="395"/>
      <c r="CQ33" s="395"/>
      <c r="CR33" s="535"/>
      <c r="CS33" s="535"/>
      <c r="CT33" s="535"/>
    </row>
    <row r="34" spans="1:98" s="538" customFormat="1" ht="10.5">
      <c r="A34" s="395" t="s">
        <v>412</v>
      </c>
      <c r="B34" s="533" t="s">
        <v>297</v>
      </c>
      <c r="C34" s="534">
        <f t="shared" si="27"/>
        <v>1023</v>
      </c>
      <c r="D34" s="534">
        <f t="shared" si="27"/>
        <v>2689.6</v>
      </c>
      <c r="E34" s="534"/>
      <c r="F34" s="534"/>
      <c r="G34" s="534">
        <v>825</v>
      </c>
      <c r="H34" s="534">
        <v>2445.6</v>
      </c>
      <c r="I34" s="534">
        <v>198</v>
      </c>
      <c r="J34" s="534">
        <v>244</v>
      </c>
      <c r="K34" s="534"/>
      <c r="L34" s="534"/>
      <c r="M34" s="534">
        <v>412</v>
      </c>
      <c r="N34" s="534">
        <v>250</v>
      </c>
      <c r="O34" s="534">
        <f t="shared" si="28"/>
        <v>7287.2</v>
      </c>
      <c r="P34" s="534">
        <f t="shared" si="28"/>
        <v>7379.400000000001</v>
      </c>
      <c r="Q34" s="535">
        <v>918</v>
      </c>
      <c r="R34" s="535">
        <v>976.4</v>
      </c>
      <c r="S34" s="536">
        <v>720</v>
      </c>
      <c r="T34" s="536">
        <v>1384</v>
      </c>
      <c r="U34" s="395" t="s">
        <v>412</v>
      </c>
      <c r="V34" s="533" t="s">
        <v>297</v>
      </c>
      <c r="W34" s="535">
        <v>4935</v>
      </c>
      <c r="X34" s="535">
        <v>4373.8</v>
      </c>
      <c r="Y34" s="535">
        <v>26.7</v>
      </c>
      <c r="Z34" s="535"/>
      <c r="AA34" s="535">
        <v>72</v>
      </c>
      <c r="AB34" s="535">
        <v>115</v>
      </c>
      <c r="AC34" s="535">
        <v>615.5</v>
      </c>
      <c r="AD34" s="535">
        <v>530.2</v>
      </c>
      <c r="AE34" s="535">
        <f t="shared" si="29"/>
        <v>8722.2</v>
      </c>
      <c r="AF34" s="535">
        <f t="shared" si="29"/>
        <v>10319</v>
      </c>
      <c r="AG34" s="535">
        <v>642</v>
      </c>
      <c r="AH34" s="535">
        <v>2052.1</v>
      </c>
      <c r="AI34" s="535">
        <v>143</v>
      </c>
      <c r="AJ34" s="535">
        <v>114.4</v>
      </c>
      <c r="AK34" s="401">
        <v>1375</v>
      </c>
      <c r="AL34" s="536">
        <v>1235.9</v>
      </c>
      <c r="AM34" s="535">
        <f t="shared" si="3"/>
        <v>2160</v>
      </c>
      <c r="AN34" s="535">
        <f t="shared" si="3"/>
        <v>3402.4</v>
      </c>
      <c r="AO34" s="395" t="s">
        <v>412</v>
      </c>
      <c r="AP34" s="533" t="s">
        <v>297</v>
      </c>
      <c r="AQ34" s="535">
        <f t="shared" si="30"/>
        <v>10882.2</v>
      </c>
      <c r="AR34" s="535">
        <f t="shared" si="30"/>
        <v>13721.4</v>
      </c>
      <c r="AS34" s="535">
        <f t="shared" si="6"/>
        <v>126.0903126206098</v>
      </c>
      <c r="AT34" s="534"/>
      <c r="AU34" s="534"/>
      <c r="AV34" s="534"/>
      <c r="AW34" s="534"/>
      <c r="AX34" s="535"/>
      <c r="AY34" s="535"/>
      <c r="AZ34" s="535"/>
      <c r="BA34" s="535"/>
      <c r="BB34" s="535"/>
      <c r="BC34" s="535"/>
      <c r="BD34" s="535"/>
      <c r="BE34" s="535"/>
      <c r="BF34" s="395"/>
      <c r="BG34" s="395"/>
      <c r="BH34" s="538" t="s">
        <v>412</v>
      </c>
      <c r="BI34" s="539" t="s">
        <v>297</v>
      </c>
      <c r="BJ34" s="540">
        <f t="shared" si="7"/>
        <v>0</v>
      </c>
      <c r="BK34" s="540">
        <f>AU34+AW34+AY34+BA34+BC34+BE34+BG34</f>
        <v>0</v>
      </c>
      <c r="BL34" s="541"/>
      <c r="BM34" s="540">
        <f t="shared" si="31"/>
        <v>10882.2</v>
      </c>
      <c r="BN34" s="540">
        <f t="shared" si="31"/>
        <v>13721.4</v>
      </c>
      <c r="BO34" s="540">
        <f t="shared" si="8"/>
        <v>126.0903126206098</v>
      </c>
      <c r="BP34" s="542">
        <v>660</v>
      </c>
      <c r="BQ34" s="540">
        <v>3173.5</v>
      </c>
      <c r="BT34" s="534"/>
      <c r="BU34" s="534"/>
      <c r="BV34" s="534"/>
      <c r="BW34" s="534"/>
      <c r="BX34" s="534">
        <f t="shared" si="9"/>
        <v>660</v>
      </c>
      <c r="BY34" s="534">
        <f t="shared" si="9"/>
        <v>3173.5</v>
      </c>
      <c r="BZ34" s="534">
        <f t="shared" si="10"/>
        <v>11542.2</v>
      </c>
      <c r="CA34" s="534">
        <f>BN34+BY34</f>
        <v>16894.9</v>
      </c>
      <c r="CB34" s="534">
        <f t="shared" si="11"/>
        <v>146.375041153333</v>
      </c>
      <c r="CC34" s="534"/>
      <c r="CF34" s="534"/>
      <c r="CG34" s="534"/>
      <c r="CH34" s="395"/>
      <c r="CI34" s="533"/>
      <c r="CJ34" s="395"/>
      <c r="CK34" s="395"/>
      <c r="CL34" s="535"/>
      <c r="CM34" s="535"/>
      <c r="CN34" s="535"/>
      <c r="CO34" s="535"/>
      <c r="CP34" s="395"/>
      <c r="CQ34" s="395"/>
      <c r="CR34" s="535"/>
      <c r="CS34" s="535"/>
      <c r="CT34" s="535"/>
    </row>
    <row r="35" spans="1:98" s="538" customFormat="1" ht="10.5">
      <c r="A35" s="395" t="s">
        <v>1169</v>
      </c>
      <c r="B35" s="395" t="s">
        <v>1170</v>
      </c>
      <c r="C35" s="534">
        <f t="shared" si="27"/>
        <v>1646600</v>
      </c>
      <c r="D35" s="534">
        <f t="shared" si="27"/>
        <v>1686805.8</v>
      </c>
      <c r="E35" s="545">
        <v>1646600</v>
      </c>
      <c r="F35" s="545">
        <v>1686796.2</v>
      </c>
      <c r="G35" s="534"/>
      <c r="H35" s="534"/>
      <c r="I35" s="534"/>
      <c r="J35" s="534">
        <v>0</v>
      </c>
      <c r="K35" s="534"/>
      <c r="L35" s="534">
        <v>9.6</v>
      </c>
      <c r="M35" s="534">
        <v>120</v>
      </c>
      <c r="N35" s="534">
        <v>0</v>
      </c>
      <c r="O35" s="534">
        <f t="shared" si="28"/>
        <v>93500</v>
      </c>
      <c r="P35" s="534">
        <f t="shared" si="28"/>
        <v>26978</v>
      </c>
      <c r="Q35" s="535">
        <v>42500</v>
      </c>
      <c r="R35" s="535">
        <v>24954</v>
      </c>
      <c r="S35" s="536">
        <v>19000</v>
      </c>
      <c r="T35" s="536">
        <v>0</v>
      </c>
      <c r="U35" s="395" t="s">
        <v>1169</v>
      </c>
      <c r="V35" s="395" t="s">
        <v>1170</v>
      </c>
      <c r="W35" s="535"/>
      <c r="X35" s="535">
        <v>24</v>
      </c>
      <c r="Y35" s="535"/>
      <c r="Z35" s="535"/>
      <c r="AA35" s="535">
        <v>32000</v>
      </c>
      <c r="AB35" s="535">
        <v>2000</v>
      </c>
      <c r="AC35" s="535"/>
      <c r="AD35" s="535"/>
      <c r="AE35" s="535">
        <f t="shared" si="29"/>
        <v>1740220</v>
      </c>
      <c r="AF35" s="535">
        <f>D35+N35+P35</f>
        <v>1713783.8</v>
      </c>
      <c r="AG35" s="535">
        <v>87821</v>
      </c>
      <c r="AH35" s="535">
        <v>99161.8</v>
      </c>
      <c r="AI35" s="535">
        <v>48210.4</v>
      </c>
      <c r="AJ35" s="535">
        <v>59598.1</v>
      </c>
      <c r="AK35" s="401">
        <v>105145</v>
      </c>
      <c r="AL35" s="536">
        <v>219150.3</v>
      </c>
      <c r="AM35" s="535">
        <f t="shared" si="3"/>
        <v>241176.4</v>
      </c>
      <c r="AN35" s="535">
        <f t="shared" si="3"/>
        <v>377910.19999999995</v>
      </c>
      <c r="AO35" s="395" t="s">
        <v>1169</v>
      </c>
      <c r="AP35" s="395" t="s">
        <v>1170</v>
      </c>
      <c r="AQ35" s="535">
        <f t="shared" si="30"/>
        <v>1981396.4</v>
      </c>
      <c r="AR35" s="535">
        <f>AF35+AN35</f>
        <v>2091694</v>
      </c>
      <c r="AS35" s="535">
        <f t="shared" si="6"/>
        <v>105.56665995759356</v>
      </c>
      <c r="AT35" s="534">
        <v>43020</v>
      </c>
      <c r="AU35" s="534">
        <v>94675</v>
      </c>
      <c r="AV35" s="534">
        <v>160000</v>
      </c>
      <c r="AW35" s="534">
        <v>231519.4</v>
      </c>
      <c r="AX35" s="535">
        <v>30000</v>
      </c>
      <c r="AY35" s="535">
        <v>27123.9</v>
      </c>
      <c r="AZ35" s="535">
        <v>140000</v>
      </c>
      <c r="BA35" s="535">
        <v>149755.7</v>
      </c>
      <c r="BB35" s="535">
        <v>75000</v>
      </c>
      <c r="BC35" s="535">
        <v>90619.7</v>
      </c>
      <c r="BD35" s="546">
        <v>3000</v>
      </c>
      <c r="BE35" s="535">
        <v>4689.4</v>
      </c>
      <c r="BF35" s="547">
        <v>34000</v>
      </c>
      <c r="BG35" s="401">
        <v>32071</v>
      </c>
      <c r="BH35" s="538" t="s">
        <v>1169</v>
      </c>
      <c r="BI35" s="538" t="s">
        <v>1170</v>
      </c>
      <c r="BJ35" s="540">
        <f>AT35+AV35+AX35+AZ35+BB35+BD35+BF35</f>
        <v>485020</v>
      </c>
      <c r="BK35" s="548">
        <f>AU35+AW35+AY35+BA35+BC35+BE35+BG35</f>
        <v>630454.1000000001</v>
      </c>
      <c r="BL35" s="549">
        <f>BK35/BJ35*100</f>
        <v>129.98517586903634</v>
      </c>
      <c r="BM35" s="540">
        <f t="shared" si="31"/>
        <v>2466416.4</v>
      </c>
      <c r="BN35" s="540">
        <f>AR35+BK35</f>
        <v>2722148.1</v>
      </c>
      <c r="BO35" s="540">
        <f t="shared" si="8"/>
        <v>110.36855333916853</v>
      </c>
      <c r="BP35" s="491">
        <v>32479</v>
      </c>
      <c r="BQ35" s="540">
        <v>81621.2</v>
      </c>
      <c r="BR35" s="540">
        <v>185405</v>
      </c>
      <c r="BS35" s="543">
        <v>243347.7</v>
      </c>
      <c r="BT35" s="550">
        <v>44050</v>
      </c>
      <c r="BU35" s="550">
        <v>44841.2</v>
      </c>
      <c r="BV35" s="550">
        <v>14689.4</v>
      </c>
      <c r="BW35" s="550">
        <v>12247</v>
      </c>
      <c r="BX35" s="534">
        <f t="shared" si="9"/>
        <v>276623.4</v>
      </c>
      <c r="BY35" s="534">
        <f t="shared" si="9"/>
        <v>382057.10000000003</v>
      </c>
      <c r="BZ35" s="534">
        <f t="shared" si="10"/>
        <v>2743039.8</v>
      </c>
      <c r="CA35" s="534">
        <f t="shared" si="10"/>
        <v>3104205.2</v>
      </c>
      <c r="CB35" s="534">
        <f t="shared" si="11"/>
        <v>113.16661172761695</v>
      </c>
      <c r="CC35" s="534"/>
      <c r="CF35" s="534"/>
      <c r="CG35" s="534"/>
      <c r="CH35" s="395"/>
      <c r="CI35" s="395"/>
      <c r="CJ35" s="395"/>
      <c r="CK35" s="395"/>
      <c r="CL35" s="535"/>
      <c r="CM35" s="535"/>
      <c r="CN35" s="535"/>
      <c r="CO35" s="535"/>
      <c r="CP35" s="395"/>
      <c r="CQ35" s="395"/>
      <c r="CR35" s="535"/>
      <c r="CS35" s="535"/>
      <c r="CT35" s="535"/>
    </row>
    <row r="36" spans="1:98" s="566" customFormat="1" ht="21" customHeight="1">
      <c r="A36" s="551" t="s">
        <v>250</v>
      </c>
      <c r="B36" s="552" t="s">
        <v>128</v>
      </c>
      <c r="C36" s="553">
        <f t="shared" si="27"/>
        <v>1703224</v>
      </c>
      <c r="D36" s="553">
        <f t="shared" si="27"/>
        <v>1888926.1</v>
      </c>
      <c r="E36" s="554">
        <f aca="true" t="shared" si="32" ref="E36:R36">SUM(E12:E35)</f>
        <v>1646600</v>
      </c>
      <c r="F36" s="555">
        <f t="shared" si="32"/>
        <v>1686796.2</v>
      </c>
      <c r="G36" s="555">
        <f>SUM(G12:G35)</f>
        <v>44787</v>
      </c>
      <c r="H36" s="555">
        <f>SUM(H12:H35)</f>
        <v>185217.6</v>
      </c>
      <c r="I36" s="555">
        <f>SUM(I12:I35)</f>
        <v>11837</v>
      </c>
      <c r="J36" s="556">
        <f>SUM(J12:J35)</f>
        <v>16902.7</v>
      </c>
      <c r="K36" s="555">
        <f t="shared" si="32"/>
        <v>0</v>
      </c>
      <c r="L36" s="555">
        <f t="shared" si="32"/>
        <v>9.6</v>
      </c>
      <c r="M36" s="555">
        <f t="shared" si="32"/>
        <v>9000</v>
      </c>
      <c r="N36" s="555">
        <f t="shared" si="32"/>
        <v>8151</v>
      </c>
      <c r="O36" s="557">
        <f t="shared" si="28"/>
        <v>367162.9</v>
      </c>
      <c r="P36" s="557">
        <f t="shared" si="28"/>
        <v>447374.3</v>
      </c>
      <c r="Q36" s="555">
        <f t="shared" si="32"/>
        <v>60986</v>
      </c>
      <c r="R36" s="555">
        <f t="shared" si="32"/>
        <v>66726.20000000001</v>
      </c>
      <c r="S36" s="555">
        <f>SUM(S12:S35)</f>
        <v>61730</v>
      </c>
      <c r="T36" s="555">
        <f>SUM(T12:T35)</f>
        <v>65855.2</v>
      </c>
      <c r="U36" s="551" t="s">
        <v>250</v>
      </c>
      <c r="V36" s="552" t="s">
        <v>128</v>
      </c>
      <c r="W36" s="555">
        <f aca="true" t="shared" si="33" ref="W36:AJ36">SUM(W12:W35)</f>
        <v>157900</v>
      </c>
      <c r="X36" s="555">
        <f t="shared" si="33"/>
        <v>186460.6</v>
      </c>
      <c r="Y36" s="555">
        <f t="shared" si="33"/>
        <v>1354.7</v>
      </c>
      <c r="Z36" s="555">
        <f t="shared" si="33"/>
        <v>1038</v>
      </c>
      <c r="AA36" s="555">
        <f t="shared" si="33"/>
        <v>49528.3</v>
      </c>
      <c r="AB36" s="555">
        <f t="shared" si="33"/>
        <v>97658.6</v>
      </c>
      <c r="AC36" s="555">
        <f t="shared" si="33"/>
        <v>35663.899999999994</v>
      </c>
      <c r="AD36" s="555">
        <f>SUM(AD12:AD35)</f>
        <v>29635.7</v>
      </c>
      <c r="AE36" s="555">
        <f t="shared" si="29"/>
        <v>2079386.9</v>
      </c>
      <c r="AF36" s="555">
        <f t="shared" si="29"/>
        <v>2344451.4</v>
      </c>
      <c r="AG36" s="558">
        <f t="shared" si="33"/>
        <v>100000</v>
      </c>
      <c r="AH36" s="554">
        <f t="shared" si="33"/>
        <v>123760.2</v>
      </c>
      <c r="AI36" s="555">
        <f t="shared" si="33"/>
        <v>52580</v>
      </c>
      <c r="AJ36" s="555">
        <f t="shared" si="33"/>
        <v>66466</v>
      </c>
      <c r="AK36" s="555">
        <f>SUM(AK12:AK35)</f>
        <v>126010</v>
      </c>
      <c r="AL36" s="556">
        <f>SUM(AL12:AL35)</f>
        <v>244943.9</v>
      </c>
      <c r="AM36" s="559">
        <f t="shared" si="3"/>
        <v>278590</v>
      </c>
      <c r="AN36" s="559">
        <f t="shared" si="3"/>
        <v>435170.1</v>
      </c>
      <c r="AO36" s="551" t="s">
        <v>250</v>
      </c>
      <c r="AP36" s="552" t="s">
        <v>128</v>
      </c>
      <c r="AQ36" s="555">
        <f t="shared" si="30"/>
        <v>2357976.9</v>
      </c>
      <c r="AR36" s="555">
        <f>AF36+AN36</f>
        <v>2779621.5</v>
      </c>
      <c r="AS36" s="555">
        <f t="shared" si="6"/>
        <v>117.88162555790942</v>
      </c>
      <c r="AT36" s="555">
        <f aca="true" t="shared" si="34" ref="AT36:AY36">SUM(AT12:AT35)</f>
        <v>43020</v>
      </c>
      <c r="AU36" s="555">
        <f t="shared" si="34"/>
        <v>94675</v>
      </c>
      <c r="AV36" s="555">
        <f t="shared" si="34"/>
        <v>160000</v>
      </c>
      <c r="AW36" s="555">
        <f t="shared" si="34"/>
        <v>231519.4</v>
      </c>
      <c r="AX36" s="555">
        <f t="shared" si="34"/>
        <v>30000</v>
      </c>
      <c r="AY36" s="555">
        <f t="shared" si="34"/>
        <v>27123.9</v>
      </c>
      <c r="AZ36" s="555">
        <f>SUM(AZ35)</f>
        <v>140000</v>
      </c>
      <c r="BA36" s="555">
        <f>SUM(BA35)</f>
        <v>149755.7</v>
      </c>
      <c r="BB36" s="555">
        <f>SUM(BB35)</f>
        <v>75000</v>
      </c>
      <c r="BC36" s="555">
        <f>SUM(BC35)</f>
        <v>90619.7</v>
      </c>
      <c r="BD36" s="560">
        <f>SUM(BD12:BD35)</f>
        <v>3000</v>
      </c>
      <c r="BE36" s="555">
        <f>SUM(BE12:BE35)</f>
        <v>4689.4</v>
      </c>
      <c r="BF36" s="555">
        <f>SUM(BF12:BF35)</f>
        <v>34000</v>
      </c>
      <c r="BG36" s="555">
        <f>SUM(BG12:BG35)</f>
        <v>32071</v>
      </c>
      <c r="BH36" s="561" t="s">
        <v>250</v>
      </c>
      <c r="BI36" s="562" t="s">
        <v>128</v>
      </c>
      <c r="BJ36" s="555">
        <f>SUM(BJ12:BJ35)</f>
        <v>485020</v>
      </c>
      <c r="BK36" s="558">
        <f>SUM(BK12:BK35)</f>
        <v>630454.1000000001</v>
      </c>
      <c r="BL36" s="563">
        <f>BK36/BJ36*100</f>
        <v>129.98517586903634</v>
      </c>
      <c r="BM36" s="564">
        <f t="shared" si="31"/>
        <v>2842996.9</v>
      </c>
      <c r="BN36" s="564">
        <f>AR36+BK36</f>
        <v>3410075.6</v>
      </c>
      <c r="BO36" s="564">
        <f t="shared" si="8"/>
        <v>119.94651137326248</v>
      </c>
      <c r="BP36" s="555">
        <f aca="true" t="shared" si="35" ref="BP36:CA36">SUM(BP12:BP35)</f>
        <v>54879</v>
      </c>
      <c r="BQ36" s="555">
        <f t="shared" si="35"/>
        <v>114667.1</v>
      </c>
      <c r="BR36" s="555">
        <f t="shared" si="35"/>
        <v>210480</v>
      </c>
      <c r="BS36" s="555">
        <f t="shared" si="35"/>
        <v>279193.7</v>
      </c>
      <c r="BT36" s="554">
        <f t="shared" si="35"/>
        <v>44050</v>
      </c>
      <c r="BU36" s="554">
        <f t="shared" si="35"/>
        <v>44841.2</v>
      </c>
      <c r="BV36" s="554">
        <f t="shared" si="35"/>
        <v>14689.4</v>
      </c>
      <c r="BW36" s="554">
        <f t="shared" si="35"/>
        <v>12247</v>
      </c>
      <c r="BX36" s="555">
        <f t="shared" si="35"/>
        <v>324098.4</v>
      </c>
      <c r="BY36" s="555">
        <f t="shared" si="35"/>
        <v>450949</v>
      </c>
      <c r="BZ36" s="555">
        <f t="shared" si="35"/>
        <v>3167095.3</v>
      </c>
      <c r="CA36" s="555">
        <f t="shared" si="35"/>
        <v>3861024.6000000006</v>
      </c>
      <c r="CB36" s="557">
        <f t="shared" si="11"/>
        <v>121.91059107062551</v>
      </c>
      <c r="CC36" s="565"/>
      <c r="CF36" s="559"/>
      <c r="CG36" s="559"/>
      <c r="CH36" s="567"/>
      <c r="CI36" s="568"/>
      <c r="CJ36" s="569"/>
      <c r="CK36" s="569"/>
      <c r="CL36" s="559"/>
      <c r="CM36" s="559"/>
      <c r="CN36" s="559"/>
      <c r="CO36" s="559"/>
      <c r="CP36" s="569"/>
      <c r="CQ36" s="569"/>
      <c r="CR36" s="559"/>
      <c r="CS36" s="559"/>
      <c r="CT36" s="559"/>
    </row>
    <row r="37" spans="1:98" s="538" customFormat="1" ht="14.25" customHeight="1">
      <c r="A37" s="524" t="s">
        <v>937</v>
      </c>
      <c r="B37" s="570" t="s">
        <v>1171</v>
      </c>
      <c r="C37" s="571">
        <v>1190538</v>
      </c>
      <c r="D37" s="571">
        <v>1383466.4</v>
      </c>
      <c r="E37" s="572">
        <v>1135700</v>
      </c>
      <c r="F37" s="573">
        <v>1315206.2</v>
      </c>
      <c r="G37" s="574">
        <v>44810</v>
      </c>
      <c r="H37" s="574">
        <v>53164</v>
      </c>
      <c r="I37" s="574">
        <v>10028</v>
      </c>
      <c r="J37" s="574">
        <v>8572.9</v>
      </c>
      <c r="K37" s="575">
        <v>0</v>
      </c>
      <c r="L37" s="574">
        <v>6523.3</v>
      </c>
      <c r="M37" s="573">
        <v>8500</v>
      </c>
      <c r="N37" s="573">
        <v>8290.4</v>
      </c>
      <c r="O37" s="576">
        <v>252334</v>
      </c>
      <c r="P37" s="574">
        <v>351411.3</v>
      </c>
      <c r="Q37" s="574">
        <v>33992</v>
      </c>
      <c r="R37" s="574">
        <v>26065.6</v>
      </c>
      <c r="S37" s="575">
        <v>56000</v>
      </c>
      <c r="T37" s="574">
        <v>78486.1</v>
      </c>
      <c r="U37" s="574"/>
      <c r="V37" s="574"/>
      <c r="W37" s="574">
        <v>112684</v>
      </c>
      <c r="X37" s="574">
        <v>147168.2</v>
      </c>
      <c r="Y37" s="574">
        <v>1300</v>
      </c>
      <c r="Z37" s="574">
        <v>966</v>
      </c>
      <c r="AA37" s="576">
        <v>24830</v>
      </c>
      <c r="AB37" s="574">
        <v>72095.2</v>
      </c>
      <c r="AC37" s="574">
        <v>23525</v>
      </c>
      <c r="AD37" s="574">
        <v>26630.2</v>
      </c>
      <c r="AE37" s="576">
        <v>1451372</v>
      </c>
      <c r="AF37" s="574">
        <v>1743168.1</v>
      </c>
      <c r="AG37" s="574">
        <v>48047</v>
      </c>
      <c r="AH37" s="574">
        <v>68353.3</v>
      </c>
      <c r="AI37" s="574">
        <v>49250</v>
      </c>
      <c r="AJ37" s="577">
        <v>56119.7</v>
      </c>
      <c r="AK37" s="574">
        <v>153730</v>
      </c>
      <c r="AL37" s="574">
        <v>141366</v>
      </c>
      <c r="AM37" s="577">
        <v>251027</v>
      </c>
      <c r="AN37" s="577">
        <v>265839</v>
      </c>
      <c r="AO37" s="574"/>
      <c r="AP37" s="574"/>
      <c r="AQ37" s="574">
        <v>1702399</v>
      </c>
      <c r="AR37" s="574">
        <v>2009007.1</v>
      </c>
      <c r="AS37" s="578">
        <v>118</v>
      </c>
      <c r="AT37" s="573">
        <v>33725</v>
      </c>
      <c r="AU37" s="573">
        <v>44268.3</v>
      </c>
      <c r="AV37" s="573">
        <v>132500</v>
      </c>
      <c r="AW37" s="574">
        <v>160135.9</v>
      </c>
      <c r="AX37" s="574">
        <v>52000</v>
      </c>
      <c r="AY37" s="574">
        <v>39840.8</v>
      </c>
      <c r="AZ37" s="574">
        <v>258042.9</v>
      </c>
      <c r="BA37" s="574">
        <v>112564.9</v>
      </c>
      <c r="BB37" s="576">
        <v>42000</v>
      </c>
      <c r="BC37" s="574">
        <v>976.5</v>
      </c>
      <c r="BD37" s="574">
        <v>0</v>
      </c>
      <c r="BE37" s="574">
        <v>5502.8</v>
      </c>
      <c r="BF37" s="574">
        <v>28257</v>
      </c>
      <c r="BG37" s="574">
        <v>27041</v>
      </c>
      <c r="BH37" s="574"/>
      <c r="BI37" s="574"/>
      <c r="BJ37" s="579">
        <v>542267.9</v>
      </c>
      <c r="BK37" s="580">
        <v>390330.2</v>
      </c>
      <c r="BL37" s="581">
        <v>71.98</v>
      </c>
      <c r="BM37" s="582">
        <v>2244666.9</v>
      </c>
      <c r="BN37" s="583">
        <v>2399337.3</v>
      </c>
      <c r="BO37" s="584">
        <f t="shared" si="8"/>
        <v>106.89057249429747</v>
      </c>
      <c r="BP37" s="585">
        <v>70655</v>
      </c>
      <c r="BQ37" s="574">
        <v>91625.1</v>
      </c>
      <c r="BR37" s="574">
        <v>218425</v>
      </c>
      <c r="BS37" s="574">
        <v>241212</v>
      </c>
      <c r="BT37" s="576">
        <v>46238.5</v>
      </c>
      <c r="BU37" s="576">
        <v>46780.9</v>
      </c>
      <c r="BV37" s="575"/>
      <c r="BW37" s="575"/>
      <c r="BX37" s="577">
        <v>335318.5</v>
      </c>
      <c r="BY37" s="577">
        <v>379618</v>
      </c>
      <c r="BZ37" s="577">
        <v>2578742.4</v>
      </c>
      <c r="CA37" s="577">
        <v>2778955.3</v>
      </c>
      <c r="CB37" s="586">
        <f t="shared" si="11"/>
        <v>107.76397440861096</v>
      </c>
      <c r="CC37" s="535"/>
      <c r="CF37" s="534"/>
      <c r="CG37" s="535"/>
      <c r="CH37" s="535"/>
      <c r="CI37" s="535"/>
      <c r="CJ37" s="395"/>
      <c r="CK37" s="395"/>
      <c r="CL37" s="535"/>
      <c r="CM37" s="535"/>
      <c r="CN37" s="535"/>
      <c r="CO37" s="535"/>
      <c r="CP37" s="535"/>
      <c r="CQ37" s="535"/>
      <c r="CR37" s="535"/>
      <c r="CS37" s="535"/>
      <c r="CT37" s="535"/>
    </row>
    <row r="38" spans="1:103" ht="12.75">
      <c r="A38" s="492"/>
      <c r="B38" s="492"/>
      <c r="C38" s="542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535"/>
      <c r="P38" s="325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4"/>
      <c r="AD38" s="544"/>
      <c r="AG38" s="544"/>
      <c r="AH38" s="544"/>
      <c r="AI38" s="544"/>
      <c r="AJ38" s="544"/>
      <c r="AK38" s="544"/>
      <c r="AL38" s="544"/>
      <c r="AO38" s="544"/>
      <c r="AP38" s="544"/>
      <c r="AQ38" s="535"/>
      <c r="AR38" s="535"/>
      <c r="AS38" s="544"/>
      <c r="AT38" s="544"/>
      <c r="AU38" s="544"/>
      <c r="AV38" s="544"/>
      <c r="AW38" s="544"/>
      <c r="AX38" s="544"/>
      <c r="AY38" s="544"/>
      <c r="AZ38" s="544"/>
      <c r="BA38" s="544"/>
      <c r="BB38" s="544"/>
      <c r="BC38" s="544"/>
      <c r="BD38" s="544"/>
      <c r="BE38" s="544"/>
      <c r="BF38" s="535"/>
      <c r="BG38" s="544"/>
      <c r="BH38" s="544"/>
      <c r="BI38" s="544"/>
      <c r="BJ38" s="544"/>
      <c r="BK38" s="544"/>
      <c r="BL38" s="587"/>
      <c r="BM38" s="535"/>
      <c r="BN38" s="535"/>
      <c r="BO38" s="544"/>
      <c r="BP38" s="544"/>
      <c r="BQ38" s="492" t="s">
        <v>1172</v>
      </c>
      <c r="BR38" s="544"/>
      <c r="BS38" s="544"/>
      <c r="BT38" s="544"/>
      <c r="BU38" s="544"/>
      <c r="BV38" s="544"/>
      <c r="BW38" s="544"/>
      <c r="BX38" s="544"/>
      <c r="BY38" s="544"/>
      <c r="BZ38" s="515"/>
      <c r="CA38" s="515"/>
      <c r="CB38" s="515"/>
      <c r="CC38" s="515"/>
      <c r="CD38" s="544"/>
      <c r="CE38" s="544"/>
      <c r="CF38" s="475"/>
      <c r="CG38" s="475"/>
      <c r="CH38" s="475"/>
      <c r="CI38" s="475"/>
      <c r="CJ38" s="475"/>
      <c r="CK38" s="475"/>
      <c r="CL38" s="475"/>
      <c r="CM38" s="475"/>
      <c r="CN38" s="544"/>
      <c r="CO38" s="544"/>
      <c r="CP38" s="544"/>
      <c r="CQ38" s="544"/>
      <c r="CR38" s="544"/>
      <c r="CS38" s="544"/>
      <c r="CT38" s="475"/>
      <c r="CX38" s="544"/>
      <c r="CY38" s="544"/>
    </row>
    <row r="39" spans="1:97" ht="12.75">
      <c r="A39" s="492"/>
      <c r="B39" s="492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535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483"/>
      <c r="AB39" s="483"/>
      <c r="AC39" s="483"/>
      <c r="AD39" s="483"/>
      <c r="AE39" s="483"/>
      <c r="AF39" s="483"/>
      <c r="AG39" s="483"/>
      <c r="AH39" s="483"/>
      <c r="AI39" s="483"/>
      <c r="AJ39" s="483"/>
      <c r="AK39" s="483"/>
      <c r="AL39" s="483"/>
      <c r="AM39" s="483"/>
      <c r="AN39" s="483"/>
      <c r="AO39" s="483"/>
      <c r="AP39" s="483"/>
      <c r="AQ39" s="483"/>
      <c r="AR39" s="483"/>
      <c r="AS39" s="483"/>
      <c r="AT39" s="483"/>
      <c r="AU39" s="483"/>
      <c r="AV39" s="483"/>
      <c r="AW39" s="483"/>
      <c r="AX39" s="483"/>
      <c r="AY39" s="483"/>
      <c r="AZ39" s="483"/>
      <c r="BA39" s="483"/>
      <c r="BB39" s="483"/>
      <c r="BC39" s="483"/>
      <c r="BD39" s="483"/>
      <c r="BE39" s="483"/>
      <c r="BF39" s="483"/>
      <c r="BG39" s="483"/>
      <c r="BH39" s="483"/>
      <c r="BI39" s="483"/>
      <c r="BJ39" s="483"/>
      <c r="BK39" s="496"/>
      <c r="BL39" s="535"/>
      <c r="BM39" s="535"/>
      <c r="BN39" s="493"/>
      <c r="BO39" s="492"/>
      <c r="BP39" s="492"/>
      <c r="BQ39" s="493"/>
      <c r="BR39" s="493"/>
      <c r="BS39" s="493"/>
      <c r="BT39" s="493"/>
      <c r="BU39" s="493"/>
      <c r="BV39" s="493"/>
      <c r="BX39" s="492"/>
      <c r="BY39" s="492"/>
      <c r="BZ39" s="492"/>
      <c r="CA39" s="492"/>
      <c r="CB39" s="493"/>
      <c r="CC39" s="520"/>
      <c r="CD39" s="520"/>
      <c r="CE39" s="475"/>
      <c r="CF39" s="475"/>
      <c r="CG39" s="475"/>
      <c r="CH39" s="475"/>
      <c r="CI39" s="475"/>
      <c r="CJ39" s="475"/>
      <c r="CK39" s="475"/>
      <c r="CL39" s="475"/>
      <c r="CM39" s="475"/>
      <c r="CN39" s="475"/>
      <c r="CO39" s="475"/>
      <c r="CP39" s="475"/>
      <c r="CQ39" s="475"/>
      <c r="CR39" s="475"/>
      <c r="CS39" s="475"/>
    </row>
    <row r="40" spans="1:98" ht="12.75">
      <c r="A40" s="492"/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3"/>
      <c r="P40" s="493"/>
      <c r="Q40" s="493"/>
      <c r="R40" s="493"/>
      <c r="S40" s="493"/>
      <c r="T40" s="493"/>
      <c r="U40" s="493"/>
      <c r="V40" s="493"/>
      <c r="W40" s="493"/>
      <c r="X40" s="493"/>
      <c r="Y40" s="493"/>
      <c r="Z40" s="493"/>
      <c r="AA40" s="493"/>
      <c r="AB40" s="493"/>
      <c r="AC40" s="493"/>
      <c r="AD40" s="493"/>
      <c r="AE40" s="493"/>
      <c r="AF40" s="493"/>
      <c r="AG40" s="492"/>
      <c r="AH40" s="492"/>
      <c r="AI40" s="492"/>
      <c r="AJ40" s="492"/>
      <c r="AK40" s="492"/>
      <c r="AL40" s="492"/>
      <c r="AM40" s="493"/>
      <c r="AN40" s="493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492"/>
      <c r="BF40" s="492"/>
      <c r="BG40" s="492"/>
      <c r="BH40" s="492"/>
      <c r="BI40" s="492"/>
      <c r="BJ40" s="492"/>
      <c r="BK40" s="492"/>
      <c r="BL40" s="588"/>
      <c r="BM40" s="492"/>
      <c r="BN40" s="492"/>
      <c r="BO40" s="492"/>
      <c r="BP40" s="492"/>
      <c r="BQ40" s="493"/>
      <c r="BR40" s="493"/>
      <c r="BS40" s="493"/>
      <c r="BT40" s="535"/>
      <c r="BU40" s="535"/>
      <c r="BV40" s="493"/>
      <c r="BW40" s="493"/>
      <c r="BY40" s="492"/>
      <c r="BZ40" s="492"/>
      <c r="CA40" s="492"/>
      <c r="CB40" s="492"/>
      <c r="CC40" s="493"/>
      <c r="CD40" s="483"/>
      <c r="CE40" s="483"/>
      <c r="CF40" s="475"/>
      <c r="CG40" s="475"/>
      <c r="CH40" s="475"/>
      <c r="CI40" s="475"/>
      <c r="CJ40" s="475"/>
      <c r="CK40" s="475"/>
      <c r="CL40" s="475"/>
      <c r="CM40" s="475"/>
      <c r="CN40" s="475"/>
      <c r="CO40" s="475"/>
      <c r="CP40" s="475"/>
      <c r="CQ40" s="475"/>
      <c r="CR40" s="475"/>
      <c r="CS40" s="475"/>
      <c r="CT40" s="475"/>
    </row>
    <row r="41" spans="16:98" ht="12.75">
      <c r="P41" s="325"/>
      <c r="BM41" s="325"/>
      <c r="BN41" s="325"/>
      <c r="BT41" s="540"/>
      <c r="BU41" s="540"/>
      <c r="BZ41" s="1162"/>
      <c r="CA41" s="1162"/>
      <c r="CB41" s="1162"/>
      <c r="CF41" s="475"/>
      <c r="CG41" s="475"/>
      <c r="CH41" s="475"/>
      <c r="CI41" s="475"/>
      <c r="CJ41" s="475"/>
      <c r="CK41" s="475"/>
      <c r="CL41" s="475"/>
      <c r="CM41" s="475"/>
      <c r="CN41" s="475"/>
      <c r="CO41" s="475"/>
      <c r="CP41" s="475"/>
      <c r="CQ41" s="475"/>
      <c r="CR41" s="475"/>
      <c r="CS41" s="475"/>
      <c r="CT41" s="475"/>
    </row>
    <row r="42" spans="15:98" ht="12.75">
      <c r="O42" s="534"/>
      <c r="P42" s="534"/>
      <c r="BN42" s="325"/>
      <c r="BT42" s="540"/>
      <c r="BU42" s="540"/>
      <c r="CF42" s="475"/>
      <c r="CG42" s="475"/>
      <c r="CH42" s="475"/>
      <c r="CI42" s="475"/>
      <c r="CJ42" s="475"/>
      <c r="CK42" s="475"/>
      <c r="CL42" s="475"/>
      <c r="CM42" s="475"/>
      <c r="CN42" s="475"/>
      <c r="CO42" s="475"/>
      <c r="CP42" s="475"/>
      <c r="CQ42" s="475"/>
      <c r="CR42" s="475"/>
      <c r="CS42" s="475"/>
      <c r="CT42" s="475"/>
    </row>
    <row r="43" spans="17:98" ht="12.75">
      <c r="Q43" s="534"/>
      <c r="BT43" s="540"/>
      <c r="BU43" s="540"/>
      <c r="CF43" s="475"/>
      <c r="CG43" s="475"/>
      <c r="CH43" s="475"/>
      <c r="CI43" s="475"/>
      <c r="CJ43" s="475"/>
      <c r="CK43" s="475"/>
      <c r="CL43" s="475"/>
      <c r="CM43" s="475"/>
      <c r="CN43" s="475"/>
      <c r="CO43" s="475"/>
      <c r="CP43" s="475"/>
      <c r="CQ43" s="475"/>
      <c r="CR43" s="475"/>
      <c r="CS43" s="475"/>
      <c r="CT43" s="475"/>
    </row>
    <row r="44" spans="16:97" ht="12.75">
      <c r="P44" s="534"/>
      <c r="BK44" s="589"/>
      <c r="BL44" s="454"/>
      <c r="BT44" s="540"/>
      <c r="BU44" s="540"/>
      <c r="CE44" s="475"/>
      <c r="CF44" s="475"/>
      <c r="CG44" s="475"/>
      <c r="CH44" s="475"/>
      <c r="CI44" s="475"/>
      <c r="CJ44" s="475"/>
      <c r="CK44" s="475"/>
      <c r="CL44" s="475"/>
      <c r="CM44" s="475"/>
      <c r="CN44" s="475"/>
      <c r="CO44" s="475"/>
      <c r="CP44" s="475"/>
      <c r="CQ44" s="475"/>
      <c r="CR44" s="475"/>
      <c r="CS44" s="475"/>
    </row>
    <row r="45" spans="17:98" ht="12.75">
      <c r="Q45" s="534"/>
      <c r="BT45" s="548"/>
      <c r="BU45" s="548"/>
      <c r="CF45" s="475"/>
      <c r="CG45" s="475"/>
      <c r="CH45" s="475"/>
      <c r="CI45" s="475"/>
      <c r="CJ45" s="475"/>
      <c r="CK45" s="475"/>
      <c r="CL45" s="475"/>
      <c r="CM45" s="475"/>
      <c r="CN45" s="475"/>
      <c r="CO45" s="475"/>
      <c r="CP45" s="475"/>
      <c r="CQ45" s="475"/>
      <c r="CR45" s="475"/>
      <c r="CS45" s="475"/>
      <c r="CT45" s="475"/>
    </row>
    <row r="46" spans="17:98" ht="12.75">
      <c r="Q46" s="534"/>
      <c r="R46" s="534"/>
      <c r="CF46" s="475"/>
      <c r="CG46" s="475"/>
      <c r="CH46" s="475"/>
      <c r="CI46" s="475"/>
      <c r="CJ46" s="475"/>
      <c r="CK46" s="475"/>
      <c r="CL46" s="475"/>
      <c r="CM46" s="475"/>
      <c r="CN46" s="475"/>
      <c r="CO46" s="475"/>
      <c r="CP46" s="475"/>
      <c r="CQ46" s="475"/>
      <c r="CR46" s="475"/>
      <c r="CS46" s="475"/>
      <c r="CT46" s="475"/>
    </row>
    <row r="47" spans="17:98" ht="12.75">
      <c r="Q47" s="534"/>
      <c r="CF47" s="475"/>
      <c r="CG47" s="475"/>
      <c r="CH47" s="475"/>
      <c r="CI47" s="475"/>
      <c r="CJ47" s="475"/>
      <c r="CK47" s="475"/>
      <c r="CL47" s="475"/>
      <c r="CM47" s="475"/>
      <c r="CN47" s="475"/>
      <c r="CO47" s="475"/>
      <c r="CP47" s="475"/>
      <c r="CQ47" s="475"/>
      <c r="CR47" s="475"/>
      <c r="CS47" s="475"/>
      <c r="CT47" s="475"/>
    </row>
    <row r="48" spans="17:98" ht="12.75">
      <c r="Q48" s="534"/>
      <c r="CF48" s="475"/>
      <c r="CG48" s="475"/>
      <c r="CH48" s="475"/>
      <c r="CI48" s="475"/>
      <c r="CJ48" s="475"/>
      <c r="CK48" s="475"/>
      <c r="CL48" s="475"/>
      <c r="CM48" s="475"/>
      <c r="CN48" s="475"/>
      <c r="CO48" s="475"/>
      <c r="CP48" s="475"/>
      <c r="CQ48" s="475"/>
      <c r="CR48" s="475"/>
      <c r="CS48" s="475"/>
      <c r="CT48" s="475"/>
    </row>
    <row r="49" spans="17:98" ht="12.75">
      <c r="Q49" s="534"/>
      <c r="CF49" s="475"/>
      <c r="CG49" s="475"/>
      <c r="CH49" s="475"/>
      <c r="CI49" s="475"/>
      <c r="CJ49" s="475"/>
      <c r="CK49" s="475"/>
      <c r="CL49" s="475"/>
      <c r="CM49" s="475"/>
      <c r="CN49" s="475"/>
      <c r="CO49" s="475"/>
      <c r="CP49" s="475"/>
      <c r="CQ49" s="475"/>
      <c r="CR49" s="475"/>
      <c r="CS49" s="475"/>
      <c r="CT49" s="475"/>
    </row>
    <row r="50" spans="17:98" ht="12.75">
      <c r="Q50" s="534"/>
      <c r="CF50" s="475"/>
      <c r="CG50" s="475"/>
      <c r="CH50" s="475"/>
      <c r="CI50" s="475"/>
      <c r="CJ50" s="475"/>
      <c r="CK50" s="475"/>
      <c r="CL50" s="475"/>
      <c r="CM50" s="475"/>
      <c r="CN50" s="475"/>
      <c r="CO50" s="475"/>
      <c r="CP50" s="475"/>
      <c r="CQ50" s="475"/>
      <c r="CR50" s="475"/>
      <c r="CS50" s="475"/>
      <c r="CT50" s="475"/>
    </row>
    <row r="51" spans="17:98" ht="12.75">
      <c r="Q51" s="534"/>
      <c r="AQ51" s="1163"/>
      <c r="AR51" s="1163"/>
      <c r="CF51" s="475"/>
      <c r="CG51" s="475"/>
      <c r="CH51" s="475"/>
      <c r="CI51" s="475"/>
      <c r="CJ51" s="475"/>
      <c r="CK51" s="475"/>
      <c r="CL51" s="475"/>
      <c r="CM51" s="475"/>
      <c r="CN51" s="475"/>
      <c r="CO51" s="475"/>
      <c r="CP51" s="475"/>
      <c r="CQ51" s="475"/>
      <c r="CR51" s="475"/>
      <c r="CS51" s="475"/>
      <c r="CT51" s="475"/>
    </row>
    <row r="52" spans="17:98" ht="12.75">
      <c r="Q52" s="534"/>
      <c r="AQ52" s="1163"/>
      <c r="AR52" s="1163"/>
      <c r="CF52" s="475"/>
      <c r="CG52" s="475"/>
      <c r="CH52" s="475"/>
      <c r="CI52" s="475"/>
      <c r="CJ52" s="475"/>
      <c r="CK52" s="475"/>
      <c r="CL52" s="475"/>
      <c r="CM52" s="475"/>
      <c r="CN52" s="475"/>
      <c r="CO52" s="475"/>
      <c r="CP52" s="475"/>
      <c r="CQ52" s="475"/>
      <c r="CR52" s="475"/>
      <c r="CS52" s="475"/>
      <c r="CT52" s="475"/>
    </row>
    <row r="53" spans="17:98" ht="12.75">
      <c r="Q53" s="534"/>
      <c r="AQ53" s="520"/>
      <c r="AR53" s="520"/>
      <c r="CF53" s="475"/>
      <c r="CG53" s="475"/>
      <c r="CH53" s="475"/>
      <c r="CI53" s="475"/>
      <c r="CJ53" s="475"/>
      <c r="CK53" s="475"/>
      <c r="CL53" s="475"/>
      <c r="CM53" s="475"/>
      <c r="CN53" s="475"/>
      <c r="CO53" s="475"/>
      <c r="CP53" s="475"/>
      <c r="CQ53" s="475"/>
      <c r="CR53" s="475"/>
      <c r="CS53" s="475"/>
      <c r="CT53" s="475"/>
    </row>
    <row r="54" spans="17:98" ht="12.75">
      <c r="Q54" s="534"/>
      <c r="AQ54" s="532"/>
      <c r="AR54" s="532"/>
      <c r="CF54" s="475"/>
      <c r="CG54" s="475"/>
      <c r="CH54" s="475"/>
      <c r="CI54" s="475"/>
      <c r="CJ54" s="475"/>
      <c r="CK54" s="475"/>
      <c r="CL54" s="475"/>
      <c r="CM54" s="475"/>
      <c r="CN54" s="475"/>
      <c r="CO54" s="475"/>
      <c r="CP54" s="475"/>
      <c r="CQ54" s="475"/>
      <c r="CR54" s="475"/>
      <c r="CS54" s="475"/>
      <c r="CT54" s="475"/>
    </row>
    <row r="55" spans="17:98" ht="12.75">
      <c r="Q55" s="534"/>
      <c r="AQ55" s="535"/>
      <c r="AR55" s="535"/>
      <c r="CF55" s="475"/>
      <c r="CG55" s="475"/>
      <c r="CH55" s="475"/>
      <c r="CI55" s="475"/>
      <c r="CJ55" s="475"/>
      <c r="CK55" s="475"/>
      <c r="CL55" s="475"/>
      <c r="CM55" s="475"/>
      <c r="CN55" s="475"/>
      <c r="CO55" s="475"/>
      <c r="CP55" s="475"/>
      <c r="CQ55" s="475"/>
      <c r="CR55" s="475"/>
      <c r="CS55" s="475"/>
      <c r="CT55" s="475"/>
    </row>
    <row r="56" spans="17:98" ht="12.75">
      <c r="Q56" s="534"/>
      <c r="AQ56" s="535"/>
      <c r="AR56" s="535"/>
      <c r="CF56" s="475"/>
      <c r="CG56" s="475"/>
      <c r="CH56" s="475"/>
      <c r="CI56" s="475"/>
      <c r="CJ56" s="475"/>
      <c r="CK56" s="475"/>
      <c r="CL56" s="475"/>
      <c r="CM56" s="475"/>
      <c r="CN56" s="475"/>
      <c r="CO56" s="475"/>
      <c r="CP56" s="475"/>
      <c r="CQ56" s="475"/>
      <c r="CR56" s="475"/>
      <c r="CS56" s="475"/>
      <c r="CT56" s="475"/>
    </row>
    <row r="57" spans="17:98" ht="12.75">
      <c r="Q57" s="534"/>
      <c r="AQ57" s="535"/>
      <c r="AR57" s="535"/>
      <c r="CF57" s="475"/>
      <c r="CG57" s="475"/>
      <c r="CH57" s="475"/>
      <c r="CI57" s="475"/>
      <c r="CJ57" s="475"/>
      <c r="CK57" s="475"/>
      <c r="CL57" s="475"/>
      <c r="CM57" s="475"/>
      <c r="CN57" s="475"/>
      <c r="CO57" s="475"/>
      <c r="CP57" s="475"/>
      <c r="CQ57" s="475"/>
      <c r="CR57" s="475"/>
      <c r="CS57" s="475"/>
      <c r="CT57" s="475"/>
    </row>
    <row r="58" spans="17:44" ht="12.75">
      <c r="Q58" s="534"/>
      <c r="AQ58" s="535"/>
      <c r="AR58" s="535"/>
    </row>
    <row r="59" spans="17:44" ht="12.75">
      <c r="Q59" s="534"/>
      <c r="AQ59" s="535"/>
      <c r="AR59" s="535"/>
    </row>
    <row r="60" spans="17:44" ht="12.75">
      <c r="Q60" s="534"/>
      <c r="AQ60" s="535"/>
      <c r="AR60" s="535"/>
    </row>
    <row r="61" spans="17:44" ht="12.75">
      <c r="Q61" s="534"/>
      <c r="AQ61" s="535"/>
      <c r="AR61" s="535"/>
    </row>
    <row r="62" spans="17:44" ht="12.75">
      <c r="Q62" s="534"/>
      <c r="AQ62" s="535"/>
      <c r="AR62" s="535"/>
    </row>
    <row r="63" spans="17:44" ht="12.75">
      <c r="Q63" s="534"/>
      <c r="AQ63" s="535"/>
      <c r="AR63" s="535"/>
    </row>
    <row r="64" spans="17:44" ht="12.75">
      <c r="Q64" s="534"/>
      <c r="AQ64" s="535"/>
      <c r="AR64" s="535"/>
    </row>
    <row r="65" spans="17:44" ht="12.75">
      <c r="Q65" s="534"/>
      <c r="AQ65" s="535"/>
      <c r="AR65" s="535"/>
    </row>
    <row r="66" spans="17:44" ht="12.75">
      <c r="Q66" s="534"/>
      <c r="AQ66" s="535"/>
      <c r="AR66" s="535"/>
    </row>
    <row r="67" spans="43:44" ht="12.75">
      <c r="AQ67" s="535"/>
      <c r="AR67" s="535"/>
    </row>
    <row r="68" spans="43:44" ht="12.75">
      <c r="AQ68" s="535"/>
      <c r="AR68" s="535"/>
    </row>
    <row r="69" spans="43:44" ht="12.75">
      <c r="AQ69" s="535"/>
      <c r="AR69" s="535"/>
    </row>
    <row r="70" spans="43:44" ht="12.75">
      <c r="AQ70" s="535"/>
      <c r="AR70" s="535"/>
    </row>
    <row r="71" spans="43:44" ht="12.75">
      <c r="AQ71" s="535"/>
      <c r="AR71" s="535"/>
    </row>
    <row r="72" spans="43:44" ht="12.75">
      <c r="AQ72" s="535"/>
      <c r="AR72" s="535"/>
    </row>
    <row r="73" spans="43:44" ht="12.75">
      <c r="AQ73" s="535"/>
      <c r="AR73" s="535"/>
    </row>
    <row r="74" spans="43:44" ht="12.75">
      <c r="AQ74" s="535"/>
      <c r="AR74" s="535"/>
    </row>
    <row r="75" spans="43:44" ht="12.75">
      <c r="AQ75" s="535"/>
      <c r="AR75" s="535"/>
    </row>
    <row r="76" spans="43:44" ht="12.75">
      <c r="AQ76" s="535"/>
      <c r="AR76" s="535"/>
    </row>
    <row r="77" spans="43:44" ht="12.75">
      <c r="AQ77" s="535"/>
      <c r="AR77" s="535"/>
    </row>
    <row r="78" spans="43:44" ht="12.75">
      <c r="AQ78" s="535"/>
      <c r="AR78" s="535"/>
    </row>
    <row r="79" spans="43:44" ht="12.75">
      <c r="AQ79" s="535"/>
      <c r="AR79" s="535"/>
    </row>
    <row r="80" spans="43:44" ht="12.75">
      <c r="AQ80" s="535"/>
      <c r="AR80" s="535"/>
    </row>
  </sheetData>
  <sheetProtection/>
  <mergeCells count="83">
    <mergeCell ref="C7:D8"/>
    <mergeCell ref="E7:L7"/>
    <mergeCell ref="M7:N8"/>
    <mergeCell ref="O7:P8"/>
    <mergeCell ref="Q7:T7"/>
    <mergeCell ref="W7:AD7"/>
    <mergeCell ref="Y8:Z8"/>
    <mergeCell ref="AA8:AB8"/>
    <mergeCell ref="AC8:AD8"/>
    <mergeCell ref="AE7:AF8"/>
    <mergeCell ref="AG7:AH8"/>
    <mergeCell ref="AI7:AJ8"/>
    <mergeCell ref="AK7:AL8"/>
    <mergeCell ref="AM7:AN8"/>
    <mergeCell ref="AO7:AO11"/>
    <mergeCell ref="AI9:AJ9"/>
    <mergeCell ref="AK9:AL9"/>
    <mergeCell ref="AM9:AN9"/>
    <mergeCell ref="AX7:AY8"/>
    <mergeCell ref="AZ7:BA8"/>
    <mergeCell ref="AQ9:AR9"/>
    <mergeCell ref="AS9:AS11"/>
    <mergeCell ref="AT9:AU9"/>
    <mergeCell ref="AV9:AW9"/>
    <mergeCell ref="BX7:BY8"/>
    <mergeCell ref="BZ7:CB8"/>
    <mergeCell ref="BB7:BC8"/>
    <mergeCell ref="BD7:BG7"/>
    <mergeCell ref="BH7:BH11"/>
    <mergeCell ref="BI7:BI11"/>
    <mergeCell ref="BJ7:BL8"/>
    <mergeCell ref="BM7:BO8"/>
    <mergeCell ref="BD8:BE8"/>
    <mergeCell ref="BF8:BG8"/>
    <mergeCell ref="S8:T8"/>
    <mergeCell ref="W8:X8"/>
    <mergeCell ref="BP7:BQ8"/>
    <mergeCell ref="BR7:BS8"/>
    <mergeCell ref="BT7:BU8"/>
    <mergeCell ref="BV7:BW8"/>
    <mergeCell ref="AP7:AP11"/>
    <mergeCell ref="AQ7:AS8"/>
    <mergeCell ref="AT7:AU8"/>
    <mergeCell ref="AV7:AW8"/>
    <mergeCell ref="Q9:R9"/>
    <mergeCell ref="S9:T9"/>
    <mergeCell ref="CF7:CG8"/>
    <mergeCell ref="CN7:CO7"/>
    <mergeCell ref="CR7:CT8"/>
    <mergeCell ref="E8:F8"/>
    <mergeCell ref="G8:H8"/>
    <mergeCell ref="I8:J8"/>
    <mergeCell ref="K8:L8"/>
    <mergeCell ref="Q8:R8"/>
    <mergeCell ref="AE9:AF9"/>
    <mergeCell ref="AG9:AH9"/>
    <mergeCell ref="CL8:CM8"/>
    <mergeCell ref="CN8:CO8"/>
    <mergeCell ref="C9:D9"/>
    <mergeCell ref="E9:F9"/>
    <mergeCell ref="G9:H9"/>
    <mergeCell ref="K9:L9"/>
    <mergeCell ref="M9:N9"/>
    <mergeCell ref="O9:P9"/>
    <mergeCell ref="A10:B10"/>
    <mergeCell ref="AX9:AY9"/>
    <mergeCell ref="AZ9:BA9"/>
    <mergeCell ref="BB9:BC9"/>
    <mergeCell ref="BD9:BE9"/>
    <mergeCell ref="BF9:BG9"/>
    <mergeCell ref="W9:X9"/>
    <mergeCell ref="Y9:Z9"/>
    <mergeCell ref="AA9:AB9"/>
    <mergeCell ref="AC9:AD9"/>
    <mergeCell ref="BZ41:CB41"/>
    <mergeCell ref="AQ51:AR52"/>
    <mergeCell ref="BP9:BQ9"/>
    <mergeCell ref="BR9:BS9"/>
    <mergeCell ref="BT9:BU9"/>
    <mergeCell ref="BX9:BY9"/>
    <mergeCell ref="BZ9:CA9"/>
    <mergeCell ref="BJ9:BK9"/>
    <mergeCell ref="BM9:BN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7.00390625" style="0" customWidth="1"/>
    <col min="2" max="2" width="10.125" style="0" customWidth="1"/>
    <col min="4" max="4" width="10.75390625" style="0" customWidth="1"/>
    <col min="5" max="5" width="8.625" style="0" customWidth="1"/>
    <col min="6" max="6" width="10.375" style="0" customWidth="1"/>
    <col min="7" max="7" width="11.375" style="321" customWidth="1"/>
    <col min="8" max="99" width="9.125" style="321" customWidth="1"/>
  </cols>
  <sheetData>
    <row r="1" spans="1:6" ht="12.75">
      <c r="A1" s="327" t="s">
        <v>1173</v>
      </c>
      <c r="B1" s="327"/>
      <c r="C1" s="590"/>
      <c r="D1" s="590"/>
      <c r="E1" s="590"/>
      <c r="F1" s="590"/>
    </row>
    <row r="2" spans="1:6" ht="12.75">
      <c r="A2" s="327" t="s">
        <v>1174</v>
      </c>
      <c r="B2" s="327"/>
      <c r="C2" s="591"/>
      <c r="D2" s="327"/>
      <c r="E2" s="52"/>
      <c r="F2" s="18"/>
    </row>
    <row r="3" spans="1:6" ht="12.75">
      <c r="A3" s="407"/>
      <c r="B3" s="407"/>
      <c r="C3" s="407"/>
      <c r="D3" s="407"/>
      <c r="E3" s="49" t="s">
        <v>1175</v>
      </c>
      <c r="F3" s="49"/>
    </row>
    <row r="4" spans="1:6" ht="10.5" customHeight="1">
      <c r="A4" s="397"/>
      <c r="B4" s="592" t="s">
        <v>1064</v>
      </c>
      <c r="C4" s="1210" t="s">
        <v>1176</v>
      </c>
      <c r="D4" s="1211"/>
      <c r="E4" s="1212"/>
      <c r="F4" s="593"/>
    </row>
    <row r="5" spans="1:6" ht="10.5" customHeight="1">
      <c r="A5" s="404" t="s">
        <v>1177</v>
      </c>
      <c r="B5" s="451" t="s">
        <v>1178</v>
      </c>
      <c r="C5" s="398" t="s">
        <v>1179</v>
      </c>
      <c r="D5" s="451" t="s">
        <v>1178</v>
      </c>
      <c r="E5" s="377" t="s">
        <v>1079</v>
      </c>
      <c r="F5" s="405"/>
    </row>
    <row r="6" spans="1:6" ht="10.5" customHeight="1">
      <c r="A6" s="394"/>
      <c r="B6" s="379" t="s">
        <v>1180</v>
      </c>
      <c r="C6" s="413" t="s">
        <v>1181</v>
      </c>
      <c r="D6" s="379" t="s">
        <v>1180</v>
      </c>
      <c r="E6" s="452" t="s">
        <v>1082</v>
      </c>
      <c r="F6" s="433"/>
    </row>
    <row r="7" spans="1:6" ht="10.5" customHeight="1">
      <c r="A7" s="594" t="s">
        <v>1182</v>
      </c>
      <c r="B7" s="595"/>
      <c r="D7" s="596"/>
      <c r="E7" s="412"/>
      <c r="F7" s="597" t="s">
        <v>1183</v>
      </c>
    </row>
    <row r="8" spans="1:7" ht="10.5" customHeight="1">
      <c r="A8" s="404" t="s">
        <v>1184</v>
      </c>
      <c r="B8" s="598">
        <v>578</v>
      </c>
      <c r="C8" s="599"/>
      <c r="D8" s="599">
        <v>17</v>
      </c>
      <c r="E8" s="599"/>
      <c r="F8" s="599"/>
      <c r="G8" s="600"/>
    </row>
    <row r="9" spans="1:8" ht="10.5" customHeight="1">
      <c r="A9" s="404" t="s">
        <v>1185</v>
      </c>
      <c r="B9" s="404">
        <v>264168.6</v>
      </c>
      <c r="C9" s="598">
        <v>383377.6</v>
      </c>
      <c r="D9" s="598">
        <v>388010.1</v>
      </c>
      <c r="E9" s="598">
        <f>D9/C9*100</f>
        <v>101.20833872401518</v>
      </c>
      <c r="F9" s="598">
        <f>D9/B9*100</f>
        <v>146.8797199970019</v>
      </c>
      <c r="G9" s="600"/>
      <c r="H9" s="601"/>
    </row>
    <row r="10" spans="1:8" ht="10.5" customHeight="1">
      <c r="A10" s="404" t="s">
        <v>1186</v>
      </c>
      <c r="B10" s="602">
        <v>255945.7</v>
      </c>
      <c r="C10" s="598">
        <v>383377.6</v>
      </c>
      <c r="D10" s="598">
        <v>375066.9</v>
      </c>
      <c r="E10" s="598">
        <f aca="true" t="shared" si="0" ref="E10:E15">D10/C10*100</f>
        <v>97.83224163331401</v>
      </c>
      <c r="F10" s="598">
        <f aca="true" t="shared" si="1" ref="F10:F15">D10/B10*100</f>
        <v>146.5415906577059</v>
      </c>
      <c r="G10" s="600"/>
      <c r="H10" s="601"/>
    </row>
    <row r="11" spans="1:8" ht="10.5" customHeight="1">
      <c r="A11" s="404" t="s">
        <v>1187</v>
      </c>
      <c r="B11" s="598">
        <v>255945.7</v>
      </c>
      <c r="C11" s="598">
        <v>383377.6</v>
      </c>
      <c r="D11" s="598">
        <v>375066.9</v>
      </c>
      <c r="E11" s="598">
        <f t="shared" si="0"/>
        <v>97.83224163331401</v>
      </c>
      <c r="F11" s="598">
        <f t="shared" si="1"/>
        <v>146.5415906577059</v>
      </c>
      <c r="G11" s="600"/>
      <c r="H11" s="601"/>
    </row>
    <row r="12" spans="1:8" ht="10.5" customHeight="1">
      <c r="A12" s="404" t="s">
        <v>1188</v>
      </c>
      <c r="B12" s="603">
        <f>B13+B14+B15</f>
        <v>243671.2</v>
      </c>
      <c r="C12" s="603">
        <f>C13+C14+C15</f>
        <v>367266.4</v>
      </c>
      <c r="D12" s="603">
        <f>D13+D14+D15</f>
        <v>359232.1</v>
      </c>
      <c r="E12" s="598">
        <f t="shared" si="0"/>
        <v>97.81240538203329</v>
      </c>
      <c r="F12" s="598">
        <f t="shared" si="1"/>
        <v>147.42493162917899</v>
      </c>
      <c r="G12" s="600"/>
      <c r="H12" s="601"/>
    </row>
    <row r="13" spans="1:8" ht="10.5" customHeight="1">
      <c r="A13" s="404" t="s">
        <v>1189</v>
      </c>
      <c r="B13" s="598">
        <v>177631.6</v>
      </c>
      <c r="C13" s="603">
        <v>227647.4</v>
      </c>
      <c r="D13" s="603">
        <v>225161.1</v>
      </c>
      <c r="E13" s="598">
        <f t="shared" si="0"/>
        <v>98.90782851023118</v>
      </c>
      <c r="F13" s="598">
        <f t="shared" si="1"/>
        <v>126.75734497690728</v>
      </c>
      <c r="G13" s="600"/>
      <c r="H13" s="601"/>
    </row>
    <row r="14" spans="1:8" ht="10.5" customHeight="1">
      <c r="A14" s="404" t="s">
        <v>1190</v>
      </c>
      <c r="B14" s="598">
        <v>19419.5</v>
      </c>
      <c r="C14" s="603">
        <v>25041.1</v>
      </c>
      <c r="D14" s="603">
        <v>24788.8</v>
      </c>
      <c r="E14" s="598">
        <f t="shared" si="0"/>
        <v>98.99245640167564</v>
      </c>
      <c r="F14" s="598">
        <f t="shared" si="1"/>
        <v>127.64901259043744</v>
      </c>
      <c r="G14" s="600"/>
      <c r="H14" s="601"/>
    </row>
    <row r="15" spans="1:8" ht="10.5" customHeight="1">
      <c r="A15" s="404" t="s">
        <v>1191</v>
      </c>
      <c r="B15" s="598">
        <v>46620.1</v>
      </c>
      <c r="C15" s="603">
        <v>114577.9</v>
      </c>
      <c r="D15" s="603">
        <v>109282.2</v>
      </c>
      <c r="E15" s="598">
        <f t="shared" si="0"/>
        <v>95.37807901872874</v>
      </c>
      <c r="F15" s="598">
        <f t="shared" si="1"/>
        <v>234.41005060049207</v>
      </c>
      <c r="G15" s="600"/>
      <c r="H15" s="601"/>
    </row>
    <row r="16" spans="1:8" ht="10.5" customHeight="1">
      <c r="A16" s="404" t="s">
        <v>1192</v>
      </c>
      <c r="B16" s="404"/>
      <c r="C16" s="604"/>
      <c r="D16" s="604"/>
      <c r="E16" s="598"/>
      <c r="F16" s="598"/>
      <c r="G16" s="600"/>
      <c r="H16" s="601"/>
    </row>
    <row r="17" spans="1:8" ht="10.5" customHeight="1">
      <c r="A17" s="404" t="s">
        <v>1193</v>
      </c>
      <c r="B17" s="404"/>
      <c r="C17" s="604"/>
      <c r="D17" s="604"/>
      <c r="E17" s="598"/>
      <c r="F17" s="598"/>
      <c r="G17" s="600"/>
      <c r="H17" s="601"/>
    </row>
    <row r="18" spans="1:8" ht="10.5" customHeight="1">
      <c r="A18" s="52" t="s">
        <v>1194</v>
      </c>
      <c r="B18" s="404"/>
      <c r="C18" s="604"/>
      <c r="D18" s="604"/>
      <c r="E18" s="598"/>
      <c r="F18" s="598"/>
      <c r="G18" s="600"/>
      <c r="H18" s="601"/>
    </row>
    <row r="19" spans="1:8" ht="10.5" customHeight="1">
      <c r="A19" s="394" t="s">
        <v>1195</v>
      </c>
      <c r="B19" s="603">
        <f>B8+B9-B10</f>
        <v>8800.899999999965</v>
      </c>
      <c r="C19" s="604"/>
      <c r="D19" s="603">
        <f>D8+D9-D10</f>
        <v>12960.199999999953</v>
      </c>
      <c r="E19" s="598"/>
      <c r="F19" s="598">
        <f>D19/B19*100</f>
        <v>147.25993932438732</v>
      </c>
      <c r="G19" s="600"/>
      <c r="H19" s="601"/>
    </row>
    <row r="20" spans="1:7" ht="10.5" customHeight="1">
      <c r="A20" s="594" t="s">
        <v>1196</v>
      </c>
      <c r="B20" s="594"/>
      <c r="C20" s="605"/>
      <c r="D20" s="605"/>
      <c r="E20" s="605"/>
      <c r="F20" s="605"/>
      <c r="G20" s="600"/>
    </row>
    <row r="21" spans="1:7" ht="10.5" customHeight="1">
      <c r="A21" s="404" t="s">
        <v>1184</v>
      </c>
      <c r="B21" s="396">
        <v>0</v>
      </c>
      <c r="C21" s="599"/>
      <c r="D21" s="599">
        <v>4236.4</v>
      </c>
      <c r="E21" s="599"/>
      <c r="F21" s="599"/>
      <c r="G21" s="600"/>
    </row>
    <row r="22" spans="1:7" ht="10.5" customHeight="1">
      <c r="A22" s="404" t="s">
        <v>1197</v>
      </c>
      <c r="B22" s="602">
        <v>1081741.7</v>
      </c>
      <c r="C22" s="598">
        <v>1450898.6</v>
      </c>
      <c r="D22" s="598">
        <v>1453544.3</v>
      </c>
      <c r="E22" s="598">
        <f>D22/C22*100</f>
        <v>100.18234906284972</v>
      </c>
      <c r="F22" s="598">
        <f>D22/B22*100</f>
        <v>134.37073748751666</v>
      </c>
      <c r="G22" s="600"/>
    </row>
    <row r="23" spans="1:7" ht="10.5" customHeight="1">
      <c r="A23" s="404" t="s">
        <v>1186</v>
      </c>
      <c r="B23" s="602">
        <v>1035823.5</v>
      </c>
      <c r="C23" s="598">
        <v>1450898.6</v>
      </c>
      <c r="D23" s="602">
        <v>1330939.3</v>
      </c>
      <c r="E23" s="598">
        <f aca="true" t="shared" si="2" ref="E23:E28">D23/C23*100</f>
        <v>91.73206866420576</v>
      </c>
      <c r="F23" s="598">
        <f aca="true" t="shared" si="3" ref="F23:F30">D23/B23*100</f>
        <v>128.4909349903724</v>
      </c>
      <c r="G23" s="600"/>
    </row>
    <row r="24" spans="1:7" ht="10.5" customHeight="1">
      <c r="A24" s="404" t="s">
        <v>1187</v>
      </c>
      <c r="B24" s="602">
        <v>1035823.5</v>
      </c>
      <c r="C24" s="598">
        <v>1450898.6</v>
      </c>
      <c r="D24" s="603">
        <v>1330939.3</v>
      </c>
      <c r="E24" s="598">
        <f t="shared" si="2"/>
        <v>91.73206866420576</v>
      </c>
      <c r="F24" s="598">
        <f t="shared" si="3"/>
        <v>128.4909349903724</v>
      </c>
      <c r="G24" s="600"/>
    </row>
    <row r="25" spans="1:7" ht="10.5" customHeight="1">
      <c r="A25" s="404" t="s">
        <v>1198</v>
      </c>
      <c r="B25" s="603">
        <f>SUM(B26:B28)</f>
        <v>1026105.8</v>
      </c>
      <c r="C25" s="603">
        <f>C26+C27+C28</f>
        <v>1400157.2999999998</v>
      </c>
      <c r="D25" s="603">
        <f>D26+D27+D28</f>
        <v>1320386.6</v>
      </c>
      <c r="E25" s="598">
        <f t="shared" si="2"/>
        <v>94.30273298578669</v>
      </c>
      <c r="F25" s="598">
        <f t="shared" si="3"/>
        <v>128.6793817947428</v>
      </c>
      <c r="G25" s="600"/>
    </row>
    <row r="26" spans="1:7" ht="10.5" customHeight="1">
      <c r="A26" s="404" t="s">
        <v>1199</v>
      </c>
      <c r="B26" s="54">
        <v>802716.5</v>
      </c>
      <c r="C26" s="603">
        <v>1038938.3</v>
      </c>
      <c r="D26" s="603">
        <v>1011245.7</v>
      </c>
      <c r="E26" s="598">
        <f t="shared" si="2"/>
        <v>97.3345289128334</v>
      </c>
      <c r="F26" s="598">
        <f t="shared" si="3"/>
        <v>125.97793866203074</v>
      </c>
      <c r="G26" s="600"/>
    </row>
    <row r="27" spans="1:7" ht="10.5" customHeight="1">
      <c r="A27" s="404" t="s">
        <v>1200</v>
      </c>
      <c r="B27" s="54">
        <v>17575.8</v>
      </c>
      <c r="C27" s="603">
        <v>23858.9</v>
      </c>
      <c r="D27" s="603">
        <v>23274.9</v>
      </c>
      <c r="E27" s="598">
        <f t="shared" si="2"/>
        <v>97.55227608984488</v>
      </c>
      <c r="F27" s="598">
        <f t="shared" si="3"/>
        <v>132.4258355238453</v>
      </c>
      <c r="G27" s="600"/>
    </row>
    <row r="28" spans="1:7" ht="10.5" customHeight="1">
      <c r="A28" s="404" t="s">
        <v>1191</v>
      </c>
      <c r="B28" s="54">
        <v>205813.5</v>
      </c>
      <c r="C28" s="603">
        <v>337360.1</v>
      </c>
      <c r="D28" s="603">
        <v>285866</v>
      </c>
      <c r="E28" s="598">
        <f t="shared" si="2"/>
        <v>84.73616174526863</v>
      </c>
      <c r="F28" s="598">
        <f t="shared" si="3"/>
        <v>138.89565067403257</v>
      </c>
      <c r="G28" s="600"/>
    </row>
    <row r="29" spans="1:7" ht="10.5" customHeight="1">
      <c r="A29" s="404" t="s">
        <v>1201</v>
      </c>
      <c r="B29" s="404"/>
      <c r="C29" s="604"/>
      <c r="D29" s="604"/>
      <c r="E29" s="598"/>
      <c r="F29" s="598"/>
      <c r="G29" s="600"/>
    </row>
    <row r="30" spans="1:7" ht="10.5" customHeight="1">
      <c r="A30" s="404" t="s">
        <v>1202</v>
      </c>
      <c r="B30" s="603">
        <f>B21+B22-B23</f>
        <v>45918.19999999995</v>
      </c>
      <c r="C30" s="604"/>
      <c r="D30" s="603">
        <f>D21+D22-D23</f>
        <v>126841.3999999999</v>
      </c>
      <c r="E30" s="598"/>
      <c r="F30" s="598">
        <f t="shared" si="3"/>
        <v>276.23338893946203</v>
      </c>
      <c r="G30" s="600"/>
    </row>
    <row r="31" spans="1:7" ht="10.5" customHeight="1">
      <c r="A31" s="594" t="s">
        <v>1203</v>
      </c>
      <c r="B31" s="594"/>
      <c r="C31" s="605"/>
      <c r="D31" s="605"/>
      <c r="E31" s="605"/>
      <c r="F31" s="605"/>
      <c r="G31" s="600"/>
    </row>
    <row r="32" spans="1:7" ht="10.5" customHeight="1">
      <c r="A32" s="404" t="s">
        <v>1184</v>
      </c>
      <c r="B32" s="598">
        <v>64314</v>
      </c>
      <c r="C32" s="599"/>
      <c r="D32" s="599">
        <v>43550</v>
      </c>
      <c r="E32" s="599"/>
      <c r="F32" s="599">
        <f>D32/B32*100</f>
        <v>67.71464999844513</v>
      </c>
      <c r="G32" s="600"/>
    </row>
    <row r="33" spans="1:7" ht="10.5" customHeight="1">
      <c r="A33" s="404" t="s">
        <v>1197</v>
      </c>
      <c r="B33" s="598">
        <v>12074370.3</v>
      </c>
      <c r="C33" s="598">
        <v>14798035.8</v>
      </c>
      <c r="D33" s="598">
        <v>14667307.6</v>
      </c>
      <c r="E33" s="598">
        <f>D33/C33*100</f>
        <v>99.11658410773678</v>
      </c>
      <c r="F33" s="598">
        <f>D33/B33*100</f>
        <v>121.47472071483512</v>
      </c>
      <c r="G33" s="600"/>
    </row>
    <row r="34" spans="1:7" ht="10.5" customHeight="1">
      <c r="A34" s="404" t="s">
        <v>1186</v>
      </c>
      <c r="B34" s="602">
        <v>11585537.5</v>
      </c>
      <c r="C34" s="598">
        <v>14797935.8</v>
      </c>
      <c r="D34" s="602">
        <v>13742944.1</v>
      </c>
      <c r="E34" s="598">
        <f aca="true" t="shared" si="4" ref="E34:E39">D34/C34*100</f>
        <v>92.87068335571506</v>
      </c>
      <c r="F34" s="598">
        <f aca="true" t="shared" si="5" ref="F34:F39">D34/B34*100</f>
        <v>118.62154949651666</v>
      </c>
      <c r="G34" s="600"/>
    </row>
    <row r="35" spans="1:7" ht="10.5" customHeight="1">
      <c r="A35" s="404" t="s">
        <v>1204</v>
      </c>
      <c r="B35" s="598">
        <v>11585537.5</v>
      </c>
      <c r="C35" s="598">
        <v>14797935.8</v>
      </c>
      <c r="D35" s="603">
        <v>13742944.1</v>
      </c>
      <c r="E35" s="598">
        <f t="shared" si="4"/>
        <v>92.87068335571506</v>
      </c>
      <c r="F35" s="598">
        <f t="shared" si="5"/>
        <v>118.62154949651666</v>
      </c>
      <c r="G35" s="600"/>
    </row>
    <row r="36" spans="1:7" ht="12.75">
      <c r="A36" s="404" t="s">
        <v>1198</v>
      </c>
      <c r="B36" s="602">
        <f>B37+B38+B39</f>
        <v>10958668.899999999</v>
      </c>
      <c r="C36" s="602">
        <f>C37+C38+C39</f>
        <v>14283128.7</v>
      </c>
      <c r="D36" s="602">
        <f>D37+D38+D39</f>
        <v>13272366</v>
      </c>
      <c r="E36" s="598">
        <f t="shared" si="4"/>
        <v>92.92338029552307</v>
      </c>
      <c r="F36" s="598">
        <f t="shared" si="5"/>
        <v>121.11293918187455</v>
      </c>
      <c r="G36" s="600"/>
    </row>
    <row r="37" spans="1:7" ht="12.75">
      <c r="A37" s="404" t="s">
        <v>1199</v>
      </c>
      <c r="B37" s="598">
        <v>6772648.5</v>
      </c>
      <c r="C37" s="603">
        <v>8773774.5</v>
      </c>
      <c r="D37" s="603">
        <v>8421647.3</v>
      </c>
      <c r="E37" s="598">
        <f t="shared" si="4"/>
        <v>95.98659391120664</v>
      </c>
      <c r="F37" s="598">
        <f t="shared" si="5"/>
        <v>124.34791647610237</v>
      </c>
      <c r="G37" s="600"/>
    </row>
    <row r="38" spans="1:7" ht="12.75">
      <c r="A38" s="404" t="s">
        <v>1200</v>
      </c>
      <c r="B38" s="598">
        <v>699734.6</v>
      </c>
      <c r="C38" s="603">
        <v>964915.9</v>
      </c>
      <c r="D38" s="603">
        <v>913388</v>
      </c>
      <c r="E38" s="598">
        <f t="shared" si="4"/>
        <v>94.65985584857705</v>
      </c>
      <c r="F38" s="598">
        <f t="shared" si="5"/>
        <v>130.53349084067017</v>
      </c>
      <c r="G38" s="600"/>
    </row>
    <row r="39" spans="1:7" ht="12.75">
      <c r="A39" s="404" t="s">
        <v>1191</v>
      </c>
      <c r="B39" s="598">
        <v>3486285.8</v>
      </c>
      <c r="C39" s="606">
        <v>4544438.3</v>
      </c>
      <c r="D39" s="603">
        <v>3937330.7</v>
      </c>
      <c r="E39" s="598">
        <f t="shared" si="4"/>
        <v>86.64064599578786</v>
      </c>
      <c r="F39" s="598">
        <f t="shared" si="5"/>
        <v>112.93769145375288</v>
      </c>
      <c r="G39" s="600"/>
    </row>
    <row r="40" spans="1:7" ht="12.75">
      <c r="A40" s="52" t="s">
        <v>1201</v>
      </c>
      <c r="B40" s="354"/>
      <c r="C40" s="601"/>
      <c r="D40" s="603"/>
      <c r="E40" s="598"/>
      <c r="F40" s="598"/>
      <c r="G40" s="600"/>
    </row>
    <row r="41" spans="1:7" ht="10.5" customHeight="1">
      <c r="A41" s="404" t="s">
        <v>1202</v>
      </c>
      <c r="B41" s="603">
        <f>B32+B33-B34</f>
        <v>553146.8000000007</v>
      </c>
      <c r="C41" s="604"/>
      <c r="D41" s="603">
        <f>D32+D33-D34</f>
        <v>967913.5</v>
      </c>
      <c r="E41" s="598"/>
      <c r="F41" s="598">
        <f>D41/B41*100</f>
        <v>174.9831147897807</v>
      </c>
      <c r="G41" s="600"/>
    </row>
    <row r="42" spans="1:7" ht="10.5" customHeight="1">
      <c r="A42" s="404" t="s">
        <v>1193</v>
      </c>
      <c r="B42" s="404"/>
      <c r="C42" s="604"/>
      <c r="D42" s="604"/>
      <c r="E42" s="604"/>
      <c r="F42" s="604"/>
      <c r="G42" s="600"/>
    </row>
    <row r="43" spans="1:7" ht="10.5" customHeight="1">
      <c r="A43" s="394" t="s">
        <v>1194</v>
      </c>
      <c r="B43" s="394"/>
      <c r="C43" s="607"/>
      <c r="D43" s="607"/>
      <c r="E43" s="607"/>
      <c r="F43" s="607"/>
      <c r="G43" s="600"/>
    </row>
    <row r="44" spans="1:7" ht="10.5" customHeight="1">
      <c r="A44" s="594" t="s">
        <v>1205</v>
      </c>
      <c r="B44" s="594"/>
      <c r="C44" s="605"/>
      <c r="D44" s="605"/>
      <c r="E44" s="605"/>
      <c r="F44" s="605"/>
      <c r="G44" s="600"/>
    </row>
    <row r="45" spans="1:7" ht="10.5" customHeight="1">
      <c r="A45" s="404" t="s">
        <v>1184</v>
      </c>
      <c r="B45" s="404">
        <v>953.3</v>
      </c>
      <c r="C45" s="599">
        <v>0</v>
      </c>
      <c r="D45" s="599">
        <v>42173.2</v>
      </c>
      <c r="E45" s="599"/>
      <c r="F45" s="599">
        <f>D45/B45*100</f>
        <v>4423.916920172033</v>
      </c>
      <c r="G45" s="600"/>
    </row>
    <row r="46" spans="1:7" ht="10.5" customHeight="1">
      <c r="A46" s="404" t="s">
        <v>1197</v>
      </c>
      <c r="B46" s="598">
        <v>5065974.3</v>
      </c>
      <c r="C46" s="598">
        <v>6127345.7</v>
      </c>
      <c r="D46" s="598">
        <v>6004991.4</v>
      </c>
      <c r="E46" s="598">
        <f>D46/C46*100</f>
        <v>98.00314351449111</v>
      </c>
      <c r="F46" s="598">
        <f>D46/B46*100</f>
        <v>118.53576517354225</v>
      </c>
      <c r="G46" s="600"/>
    </row>
    <row r="47" spans="1:7" ht="10.5" customHeight="1">
      <c r="A47" s="404" t="s">
        <v>1186</v>
      </c>
      <c r="B47" s="602">
        <v>4946125.6</v>
      </c>
      <c r="C47" s="598">
        <v>6127301</v>
      </c>
      <c r="D47" s="602">
        <v>5852805.8</v>
      </c>
      <c r="E47" s="598">
        <f aca="true" t="shared" si="6" ref="E47:E52">D47/C47*100</f>
        <v>95.52012868308574</v>
      </c>
      <c r="F47" s="598">
        <f aca="true" t="shared" si="7" ref="F47:F54">D47/B47*100</f>
        <v>118.33111961410768</v>
      </c>
      <c r="G47" s="600"/>
    </row>
    <row r="48" spans="1:7" ht="10.5" customHeight="1">
      <c r="A48" s="404" t="s">
        <v>1204</v>
      </c>
      <c r="B48" s="598">
        <v>4946125.6</v>
      </c>
      <c r="C48" s="598">
        <v>6127301</v>
      </c>
      <c r="D48" s="603">
        <v>5852805.8</v>
      </c>
      <c r="E48" s="598">
        <f t="shared" si="6"/>
        <v>95.52012868308574</v>
      </c>
      <c r="F48" s="598">
        <f t="shared" si="7"/>
        <v>118.33111961410768</v>
      </c>
      <c r="G48" s="600"/>
    </row>
    <row r="49" spans="1:7" ht="10.5" customHeight="1">
      <c r="A49" s="404" t="s">
        <v>1198</v>
      </c>
      <c r="B49" s="603">
        <f>SUM(B50:B52)</f>
        <v>4853673.6</v>
      </c>
      <c r="C49" s="603">
        <f>C50+C51+C52</f>
        <v>6010891.4</v>
      </c>
      <c r="D49" s="603">
        <f>D50+D51+D52</f>
        <v>5763829.7</v>
      </c>
      <c r="E49" s="598">
        <f t="shared" si="6"/>
        <v>95.88976603370341</v>
      </c>
      <c r="F49" s="598">
        <f t="shared" si="7"/>
        <v>118.75190165238966</v>
      </c>
      <c r="G49" s="600"/>
    </row>
    <row r="50" spans="1:7" ht="10.5" customHeight="1">
      <c r="A50" s="404" t="s">
        <v>1199</v>
      </c>
      <c r="B50" s="598">
        <v>2892058.6</v>
      </c>
      <c r="C50" s="603">
        <v>3658258.1</v>
      </c>
      <c r="D50" s="603">
        <v>3550026.6</v>
      </c>
      <c r="E50" s="598">
        <f t="shared" si="6"/>
        <v>97.04144713026126</v>
      </c>
      <c r="F50" s="598">
        <f t="shared" si="7"/>
        <v>122.75085297372605</v>
      </c>
      <c r="G50" s="600"/>
    </row>
    <row r="51" spans="1:7" ht="10.5" customHeight="1">
      <c r="A51" s="404" t="s">
        <v>1200</v>
      </c>
      <c r="B51" s="598">
        <v>316570.6</v>
      </c>
      <c r="C51" s="603">
        <v>401882.3</v>
      </c>
      <c r="D51" s="603">
        <v>388282.9</v>
      </c>
      <c r="E51" s="598">
        <f t="shared" si="6"/>
        <v>96.6160739101971</v>
      </c>
      <c r="F51" s="598">
        <f t="shared" si="7"/>
        <v>122.65286163655122</v>
      </c>
      <c r="G51" s="600"/>
    </row>
    <row r="52" spans="1:7" ht="10.5" customHeight="1">
      <c r="A52" s="404" t="s">
        <v>1191</v>
      </c>
      <c r="B52" s="404">
        <v>1645044.4</v>
      </c>
      <c r="C52" s="603">
        <v>1950751</v>
      </c>
      <c r="D52" s="603">
        <v>1825520.2</v>
      </c>
      <c r="E52" s="598">
        <f t="shared" si="6"/>
        <v>93.58038006900932</v>
      </c>
      <c r="F52" s="598">
        <f t="shared" si="7"/>
        <v>110.97087713863529</v>
      </c>
      <c r="G52" s="600"/>
    </row>
    <row r="53" spans="1:7" ht="10.5" customHeight="1">
      <c r="A53" s="404" t="s">
        <v>1201</v>
      </c>
      <c r="B53" s="404"/>
      <c r="C53" s="603"/>
      <c r="D53" s="603"/>
      <c r="E53" s="598"/>
      <c r="F53" s="598"/>
      <c r="G53" s="600"/>
    </row>
    <row r="54" spans="1:7" ht="10.5" customHeight="1">
      <c r="A54" s="404" t="s">
        <v>1202</v>
      </c>
      <c r="B54" s="603">
        <f>B45+B46-B47</f>
        <v>120802</v>
      </c>
      <c r="C54" s="604"/>
      <c r="D54" s="603">
        <f>D45+D46-D47</f>
        <v>194358.80000000075</v>
      </c>
      <c r="E54" s="598"/>
      <c r="F54" s="598">
        <f t="shared" si="7"/>
        <v>160.89038260956005</v>
      </c>
      <c r="G54" s="600"/>
    </row>
    <row r="55" spans="1:7" ht="10.5" customHeight="1">
      <c r="A55" s="594" t="s">
        <v>1206</v>
      </c>
      <c r="B55" s="594"/>
      <c r="C55" s="605"/>
      <c r="D55" s="605"/>
      <c r="E55" s="605"/>
      <c r="F55" s="605"/>
      <c r="G55" s="600"/>
    </row>
    <row r="56" spans="1:7" ht="10.5" customHeight="1">
      <c r="A56" s="404" t="s">
        <v>1184</v>
      </c>
      <c r="B56" s="404">
        <v>0</v>
      </c>
      <c r="C56" s="599"/>
      <c r="D56" s="599">
        <v>1691.9</v>
      </c>
      <c r="E56" s="599"/>
      <c r="F56" s="599"/>
      <c r="G56" s="600"/>
    </row>
    <row r="57" spans="1:7" ht="10.5" customHeight="1">
      <c r="A57" s="404" t="s">
        <v>1197</v>
      </c>
      <c r="B57" s="404">
        <v>221951.6</v>
      </c>
      <c r="C57" s="598">
        <v>295115.1</v>
      </c>
      <c r="D57" s="598">
        <v>304763</v>
      </c>
      <c r="E57" s="598">
        <f>D57/C57*100</f>
        <v>103.26919903454619</v>
      </c>
      <c r="F57" s="598">
        <f aca="true" t="shared" si="8" ref="F57:F63">D57/B57*100</f>
        <v>137.3105668082591</v>
      </c>
      <c r="G57" s="600"/>
    </row>
    <row r="58" spans="1:7" ht="10.5" customHeight="1">
      <c r="A58" s="404" t="s">
        <v>1186</v>
      </c>
      <c r="B58" s="602">
        <v>207781.8</v>
      </c>
      <c r="C58" s="598">
        <v>295115.1</v>
      </c>
      <c r="D58" s="602">
        <v>287886.4</v>
      </c>
      <c r="E58" s="598">
        <f aca="true" t="shared" si="9" ref="E58:E63">D58/C58*100</f>
        <v>97.55054892142084</v>
      </c>
      <c r="F58" s="598">
        <f t="shared" si="8"/>
        <v>138.55226973681044</v>
      </c>
      <c r="G58" s="600"/>
    </row>
    <row r="59" spans="1:7" ht="10.5" customHeight="1">
      <c r="A59" s="404" t="s">
        <v>1204</v>
      </c>
      <c r="B59" s="598">
        <v>207781.8</v>
      </c>
      <c r="C59" s="598">
        <v>295115.1</v>
      </c>
      <c r="D59" s="603">
        <v>287886.4</v>
      </c>
      <c r="E59" s="598">
        <f t="shared" si="9"/>
        <v>97.55054892142084</v>
      </c>
      <c r="F59" s="598">
        <f t="shared" si="8"/>
        <v>138.55226973681044</v>
      </c>
      <c r="G59" s="600"/>
    </row>
    <row r="60" spans="1:7" ht="10.5" customHeight="1">
      <c r="A60" s="404" t="s">
        <v>1198</v>
      </c>
      <c r="B60" s="603">
        <f>SUM(B61:B63)</f>
        <v>200164.59999999998</v>
      </c>
      <c r="C60" s="603">
        <f>C61+C62+C63</f>
        <v>282899.6</v>
      </c>
      <c r="D60" s="603">
        <f>D61+D62+D63</f>
        <v>275732.1</v>
      </c>
      <c r="E60" s="598">
        <f t="shared" si="9"/>
        <v>97.46641564710589</v>
      </c>
      <c r="F60" s="598">
        <f t="shared" si="8"/>
        <v>137.7526795447347</v>
      </c>
      <c r="G60" s="600"/>
    </row>
    <row r="61" spans="1:7" ht="10.5" customHeight="1">
      <c r="A61" s="404" t="s">
        <v>1199</v>
      </c>
      <c r="B61" s="598">
        <v>116731.4</v>
      </c>
      <c r="C61" s="603">
        <v>173396.3</v>
      </c>
      <c r="D61" s="603">
        <v>173396.3</v>
      </c>
      <c r="E61" s="598">
        <f t="shared" si="9"/>
        <v>100</v>
      </c>
      <c r="F61" s="598">
        <f t="shared" si="8"/>
        <v>148.54297986659972</v>
      </c>
      <c r="G61" s="600"/>
    </row>
    <row r="62" spans="1:7" ht="10.5" customHeight="1">
      <c r="A62" s="404" t="s">
        <v>1200</v>
      </c>
      <c r="B62" s="598">
        <v>12848.5</v>
      </c>
      <c r="C62" s="603">
        <v>19072.9</v>
      </c>
      <c r="D62" s="603">
        <v>19072.9</v>
      </c>
      <c r="E62" s="598">
        <f t="shared" si="9"/>
        <v>100</v>
      </c>
      <c r="F62" s="598">
        <f t="shared" si="8"/>
        <v>148.4445655134841</v>
      </c>
      <c r="G62" s="600"/>
    </row>
    <row r="63" spans="1:7" ht="10.5" customHeight="1">
      <c r="A63" s="404" t="s">
        <v>1191</v>
      </c>
      <c r="B63" s="404">
        <v>70584.7</v>
      </c>
      <c r="C63" s="603">
        <v>90430.4</v>
      </c>
      <c r="D63" s="603">
        <v>83262.9</v>
      </c>
      <c r="E63" s="598">
        <f t="shared" si="9"/>
        <v>92.07401493303136</v>
      </c>
      <c r="F63" s="598">
        <f t="shared" si="8"/>
        <v>117.96168291428594</v>
      </c>
      <c r="G63" s="600"/>
    </row>
    <row r="64" spans="1:7" ht="10.5" customHeight="1">
      <c r="A64" s="404" t="s">
        <v>1201</v>
      </c>
      <c r="B64" s="404"/>
      <c r="C64" s="604"/>
      <c r="D64" s="604"/>
      <c r="E64" s="598"/>
      <c r="F64" s="598"/>
      <c r="G64" s="600"/>
    </row>
    <row r="65" spans="1:7" ht="10.5" customHeight="1">
      <c r="A65" s="404" t="s">
        <v>1202</v>
      </c>
      <c r="B65" s="603">
        <f>B56+B57-B58</f>
        <v>14169.800000000017</v>
      </c>
      <c r="C65" s="604"/>
      <c r="D65" s="603">
        <f>D56+D57-D58</f>
        <v>18568.5</v>
      </c>
      <c r="E65" s="598"/>
      <c r="F65" s="598"/>
      <c r="G65" s="600"/>
    </row>
    <row r="66" spans="1:7" ht="10.5" customHeight="1">
      <c r="A66" s="594" t="s">
        <v>1207</v>
      </c>
      <c r="B66" s="594"/>
      <c r="C66" s="605"/>
      <c r="D66" s="605"/>
      <c r="E66" s="605"/>
      <c r="F66" s="605"/>
      <c r="G66" s="600"/>
    </row>
    <row r="67" spans="1:7" ht="10.5" customHeight="1">
      <c r="A67" s="404" t="s">
        <v>1184</v>
      </c>
      <c r="B67" s="590">
        <v>678.1</v>
      </c>
      <c r="C67" s="599"/>
      <c r="D67" s="599">
        <v>9615.5</v>
      </c>
      <c r="E67" s="599"/>
      <c r="F67" s="598"/>
      <c r="G67" s="600"/>
    </row>
    <row r="68" spans="1:7" ht="10.5" customHeight="1">
      <c r="A68" s="404" t="s">
        <v>1197</v>
      </c>
      <c r="B68" s="590">
        <v>792924.4</v>
      </c>
      <c r="C68" s="598">
        <v>1080556.7</v>
      </c>
      <c r="D68" s="598">
        <v>1097794.7</v>
      </c>
      <c r="E68" s="598">
        <f aca="true" t="shared" si="10" ref="E68:E74">D68/C68*100</f>
        <v>101.59528879882009</v>
      </c>
      <c r="F68" s="598">
        <f>D68/B68*100</f>
        <v>138.44884833913545</v>
      </c>
      <c r="G68" s="600"/>
    </row>
    <row r="69" spans="1:7" ht="10.5" customHeight="1">
      <c r="A69" s="404" t="s">
        <v>1186</v>
      </c>
      <c r="B69" s="608">
        <v>757583.5</v>
      </c>
      <c r="C69" s="598">
        <v>1080456.6</v>
      </c>
      <c r="D69" s="602">
        <v>1048593.8</v>
      </c>
      <c r="E69" s="598">
        <f t="shared" si="10"/>
        <v>97.05098751768465</v>
      </c>
      <c r="F69" s="598">
        <f aca="true" t="shared" si="11" ref="F69:F74">D69/B69*100</f>
        <v>138.41296701947707</v>
      </c>
      <c r="G69" s="600"/>
    </row>
    <row r="70" spans="1:7" ht="10.5" customHeight="1">
      <c r="A70" s="404" t="s">
        <v>1204</v>
      </c>
      <c r="B70" s="608">
        <v>757583.5</v>
      </c>
      <c r="C70" s="598">
        <v>1080456.6</v>
      </c>
      <c r="D70" s="603">
        <v>1026093.8</v>
      </c>
      <c r="E70" s="598">
        <f t="shared" si="10"/>
        <v>94.96853459916854</v>
      </c>
      <c r="F70" s="598">
        <f t="shared" si="11"/>
        <v>135.44299737256688</v>
      </c>
      <c r="G70" s="600"/>
    </row>
    <row r="71" spans="1:7" ht="10.5" customHeight="1">
      <c r="A71" s="404" t="s">
        <v>1198</v>
      </c>
      <c r="B71" s="603">
        <f>SUM(B72:B74)</f>
        <v>755139.8999999999</v>
      </c>
      <c r="C71" s="603">
        <f>C72+C73+C74</f>
        <v>1069852.3</v>
      </c>
      <c r="D71" s="603">
        <f>D72+D73+D74</f>
        <v>1015719.8999999999</v>
      </c>
      <c r="E71" s="598">
        <f t="shared" si="10"/>
        <v>94.94019875453836</v>
      </c>
      <c r="F71" s="598">
        <f t="shared" si="11"/>
        <v>134.5075131111467</v>
      </c>
      <c r="G71" s="600"/>
    </row>
    <row r="72" spans="1:7" ht="10.5" customHeight="1">
      <c r="A72" s="404" t="s">
        <v>1199</v>
      </c>
      <c r="B72" s="590">
        <v>458286.1</v>
      </c>
      <c r="C72" s="603">
        <v>657752.4</v>
      </c>
      <c r="D72" s="603">
        <v>651928.7</v>
      </c>
      <c r="E72" s="598">
        <f t="shared" si="10"/>
        <v>99.11460604324665</v>
      </c>
      <c r="F72" s="598">
        <f t="shared" si="11"/>
        <v>142.25364897604356</v>
      </c>
      <c r="G72" s="600"/>
    </row>
    <row r="73" spans="1:7" ht="12.75">
      <c r="A73" s="404" t="s">
        <v>1200</v>
      </c>
      <c r="B73" s="590">
        <v>49998.1</v>
      </c>
      <c r="C73" s="603">
        <v>72351.7</v>
      </c>
      <c r="D73" s="603">
        <v>71120.7</v>
      </c>
      <c r="E73" s="598">
        <f t="shared" si="10"/>
        <v>98.29858869936712</v>
      </c>
      <c r="F73" s="598">
        <f t="shared" si="11"/>
        <v>142.2468053786044</v>
      </c>
      <c r="G73" s="600"/>
    </row>
    <row r="74" spans="1:7" ht="12" customHeight="1">
      <c r="A74" s="354" t="s">
        <v>1191</v>
      </c>
      <c r="B74" s="590">
        <v>246855.7</v>
      </c>
      <c r="C74" s="603">
        <v>339748.2</v>
      </c>
      <c r="D74" s="603">
        <v>292670.5</v>
      </c>
      <c r="E74" s="598">
        <f t="shared" si="10"/>
        <v>86.14335557922014</v>
      </c>
      <c r="F74" s="598">
        <f t="shared" si="11"/>
        <v>118.55934458876176</v>
      </c>
      <c r="G74" s="600"/>
    </row>
    <row r="75" spans="1:7" ht="12.75">
      <c r="A75" s="54" t="s">
        <v>1201</v>
      </c>
      <c r="B75" s="54"/>
      <c r="C75" s="609"/>
      <c r="D75" s="604"/>
      <c r="E75" s="610"/>
      <c r="F75" s="598"/>
      <c r="G75" s="600"/>
    </row>
    <row r="76" spans="1:7" ht="12.75">
      <c r="A76" s="54" t="s">
        <v>1202</v>
      </c>
      <c r="B76" s="603">
        <f>B67+B68-B69</f>
        <v>36019</v>
      </c>
      <c r="C76" s="604"/>
      <c r="D76" s="603">
        <f>D67+D68-D69</f>
        <v>58816.39999999991</v>
      </c>
      <c r="E76" s="604"/>
      <c r="F76" s="598">
        <f>D76/B76*100</f>
        <v>163.29270662705767</v>
      </c>
      <c r="G76" s="600"/>
    </row>
    <row r="77" spans="1:7" ht="10.5" customHeight="1">
      <c r="A77" s="611" t="s">
        <v>1208</v>
      </c>
      <c r="B77" s="611"/>
      <c r="C77" s="605"/>
      <c r="D77" s="605"/>
      <c r="E77" s="605"/>
      <c r="F77" s="605"/>
      <c r="G77" s="600"/>
    </row>
    <row r="78" spans="1:7" ht="10.5" customHeight="1">
      <c r="A78" s="396" t="s">
        <v>1184</v>
      </c>
      <c r="B78" s="603">
        <v>33.8</v>
      </c>
      <c r="C78" s="599"/>
      <c r="D78" s="599"/>
      <c r="E78" s="599"/>
      <c r="F78" s="599"/>
      <c r="G78" s="600"/>
    </row>
    <row r="79" spans="1:7" ht="10.5" customHeight="1">
      <c r="A79" s="54" t="s">
        <v>1197</v>
      </c>
      <c r="B79" s="608">
        <v>155782.7</v>
      </c>
      <c r="C79" s="598">
        <v>190280.7</v>
      </c>
      <c r="D79" s="598">
        <v>190845.2</v>
      </c>
      <c r="E79" s="598">
        <f aca="true" t="shared" si="12" ref="E79:E84">D79/C79*100</f>
        <v>100.2966669767349</v>
      </c>
      <c r="F79" s="598">
        <f>D79/B79*100</f>
        <v>122.50731307134875</v>
      </c>
      <c r="G79" s="600"/>
    </row>
    <row r="80" spans="1:7" ht="10.5" customHeight="1">
      <c r="A80" s="54" t="s">
        <v>1186</v>
      </c>
      <c r="B80" s="590">
        <v>154229.9</v>
      </c>
      <c r="C80" s="598">
        <v>190280.7</v>
      </c>
      <c r="D80" s="602">
        <v>177601.8</v>
      </c>
      <c r="E80" s="598">
        <f t="shared" si="12"/>
        <v>93.33673882847813</v>
      </c>
      <c r="F80" s="598">
        <f aca="true" t="shared" si="13" ref="F80:F87">D80/B80*100</f>
        <v>115.15393578028643</v>
      </c>
      <c r="G80" s="600"/>
    </row>
    <row r="81" spans="1:7" ht="10.5" customHeight="1">
      <c r="A81" s="54" t="s">
        <v>1204</v>
      </c>
      <c r="B81" s="590">
        <v>154229.9</v>
      </c>
      <c r="C81" s="598">
        <v>190280.7</v>
      </c>
      <c r="D81" s="603">
        <v>177601.8</v>
      </c>
      <c r="E81" s="598">
        <f t="shared" si="12"/>
        <v>93.33673882847813</v>
      </c>
      <c r="F81" s="598">
        <f t="shared" si="13"/>
        <v>115.15393578028643</v>
      </c>
      <c r="G81" s="600"/>
    </row>
    <row r="82" spans="1:7" ht="10.5" customHeight="1">
      <c r="A82" s="54" t="s">
        <v>1198</v>
      </c>
      <c r="B82" s="603">
        <f>SUM(B83:B85)</f>
        <v>150183.9</v>
      </c>
      <c r="C82" s="603">
        <f>C83+C84+C85</f>
        <v>176560.30000000002</v>
      </c>
      <c r="D82" s="603">
        <f>D83+D84+D85</f>
        <v>163468.7</v>
      </c>
      <c r="E82" s="598">
        <f t="shared" si="12"/>
        <v>92.58519610580635</v>
      </c>
      <c r="F82" s="598">
        <f t="shared" si="13"/>
        <v>108.84568851920879</v>
      </c>
      <c r="G82" s="600"/>
    </row>
    <row r="83" spans="1:7" ht="10.5" customHeight="1">
      <c r="A83" s="54" t="s">
        <v>1199</v>
      </c>
      <c r="B83" s="590">
        <v>88272.2</v>
      </c>
      <c r="C83" s="603">
        <v>103542.1</v>
      </c>
      <c r="D83" s="603">
        <v>98169.7</v>
      </c>
      <c r="E83" s="598">
        <f t="shared" si="12"/>
        <v>94.81138590003486</v>
      </c>
      <c r="F83" s="598">
        <f t="shared" si="13"/>
        <v>111.21247686134478</v>
      </c>
      <c r="G83" s="600"/>
    </row>
    <row r="84" spans="1:7" ht="10.5" customHeight="1">
      <c r="A84" s="54" t="s">
        <v>1200</v>
      </c>
      <c r="B84" s="590">
        <v>9489.9</v>
      </c>
      <c r="C84" s="603">
        <v>11389.8</v>
      </c>
      <c r="D84" s="603">
        <v>10909.2</v>
      </c>
      <c r="E84" s="602">
        <f t="shared" si="12"/>
        <v>95.78043512616553</v>
      </c>
      <c r="F84" s="598">
        <f t="shared" si="13"/>
        <v>114.95590048367212</v>
      </c>
      <c r="G84" s="600"/>
    </row>
    <row r="85" spans="1:7" ht="10.5" customHeight="1">
      <c r="A85" s="54" t="s">
        <v>1191</v>
      </c>
      <c r="B85" s="590">
        <v>52421.8</v>
      </c>
      <c r="C85" s="603">
        <v>61628.4</v>
      </c>
      <c r="D85" s="603">
        <v>54389.8</v>
      </c>
      <c r="E85" s="598">
        <f>D85/C85*100</f>
        <v>88.25444113428225</v>
      </c>
      <c r="F85" s="598">
        <f t="shared" si="13"/>
        <v>103.75416334425753</v>
      </c>
      <c r="G85" s="600"/>
    </row>
    <row r="86" spans="1:7" ht="10.5" customHeight="1">
      <c r="A86" s="54" t="s">
        <v>1201</v>
      </c>
      <c r="B86" s="54"/>
      <c r="C86" s="604"/>
      <c r="D86" s="604"/>
      <c r="E86" s="598"/>
      <c r="F86" s="598"/>
      <c r="G86" s="600"/>
    </row>
    <row r="87" spans="1:7" ht="10.5" customHeight="1">
      <c r="A87" s="138" t="s">
        <v>1202</v>
      </c>
      <c r="B87" s="612">
        <f>B78+B79-B80</f>
        <v>1586.6000000000058</v>
      </c>
      <c r="C87" s="607"/>
      <c r="D87" s="612">
        <f>D78+D79-D80</f>
        <v>13243.400000000023</v>
      </c>
      <c r="E87" s="613"/>
      <c r="F87" s="598">
        <f t="shared" si="13"/>
        <v>834.7031387873424</v>
      </c>
      <c r="G87" s="600"/>
    </row>
    <row r="88" spans="1:7" ht="10.5" customHeight="1">
      <c r="A88" s="594" t="s">
        <v>1209</v>
      </c>
      <c r="B88" s="614"/>
      <c r="C88" s="605"/>
      <c r="D88" s="615"/>
      <c r="E88" s="616"/>
      <c r="F88" s="616"/>
      <c r="G88" s="600"/>
    </row>
    <row r="89" spans="1:7" ht="10.5" customHeight="1">
      <c r="A89" s="396" t="s">
        <v>1184</v>
      </c>
      <c r="B89" s="617"/>
      <c r="C89" s="604"/>
      <c r="D89" s="603">
        <v>31.3</v>
      </c>
      <c r="E89" s="602"/>
      <c r="F89" s="598"/>
      <c r="G89" s="600"/>
    </row>
    <row r="90" spans="1:7" ht="10.5" customHeight="1">
      <c r="A90" s="54" t="s">
        <v>1197</v>
      </c>
      <c r="B90" s="617">
        <v>40982.9</v>
      </c>
      <c r="C90" s="603">
        <v>202782.1</v>
      </c>
      <c r="D90" s="603">
        <v>240583.2</v>
      </c>
      <c r="E90" s="602">
        <f aca="true" t="shared" si="14" ref="E90:E96">D90/C90*100</f>
        <v>118.64124101683531</v>
      </c>
      <c r="F90" s="598">
        <f>D90/B90*100</f>
        <v>587.0331284511345</v>
      </c>
      <c r="G90" s="600"/>
    </row>
    <row r="91" spans="1:7" ht="10.5" customHeight="1">
      <c r="A91" s="54" t="s">
        <v>1186</v>
      </c>
      <c r="B91" s="617">
        <v>31643.9</v>
      </c>
      <c r="C91" s="603">
        <v>202782.1</v>
      </c>
      <c r="D91" s="603">
        <v>230375.1</v>
      </c>
      <c r="E91" s="602">
        <f t="shared" si="14"/>
        <v>113.60721681055675</v>
      </c>
      <c r="F91" s="598">
        <f aca="true" t="shared" si="15" ref="F91:F96">D91/B91*100</f>
        <v>728.0237265318118</v>
      </c>
      <c r="G91" s="600"/>
    </row>
    <row r="92" spans="1:7" ht="10.5" customHeight="1">
      <c r="A92" s="54" t="s">
        <v>1204</v>
      </c>
      <c r="B92" s="617">
        <v>31643.9</v>
      </c>
      <c r="C92" s="603">
        <v>202782.1</v>
      </c>
      <c r="D92" s="603">
        <v>230375.1</v>
      </c>
      <c r="E92" s="602">
        <f t="shared" si="14"/>
        <v>113.60721681055675</v>
      </c>
      <c r="F92" s="598">
        <f t="shared" si="15"/>
        <v>728.0237265318118</v>
      </c>
      <c r="G92" s="600"/>
    </row>
    <row r="93" spans="1:7" ht="10.5" customHeight="1">
      <c r="A93" s="54" t="s">
        <v>1198</v>
      </c>
      <c r="B93" s="617">
        <f>B94+B95+B96</f>
        <v>31373.700000000004</v>
      </c>
      <c r="C93" s="617">
        <f>C94+C95+C96</f>
        <v>202282.1</v>
      </c>
      <c r="D93" s="617">
        <f>D94+D95+D96</f>
        <v>229905.1</v>
      </c>
      <c r="E93" s="602">
        <f t="shared" si="14"/>
        <v>113.65568184233801</v>
      </c>
      <c r="F93" s="598">
        <f t="shared" si="15"/>
        <v>732.7956218106248</v>
      </c>
      <c r="G93" s="600"/>
    </row>
    <row r="94" spans="1:7" ht="10.5" customHeight="1">
      <c r="A94" s="54" t="s">
        <v>1199</v>
      </c>
      <c r="B94" s="617">
        <v>21582.2</v>
      </c>
      <c r="C94" s="603">
        <v>80318.9</v>
      </c>
      <c r="D94" s="603">
        <v>76996.1</v>
      </c>
      <c r="E94" s="602">
        <f t="shared" si="14"/>
        <v>95.86299115152227</v>
      </c>
      <c r="F94" s="598">
        <f t="shared" si="15"/>
        <v>356.7574204668662</v>
      </c>
      <c r="G94" s="600"/>
    </row>
    <row r="95" spans="1:7" ht="10.5" customHeight="1">
      <c r="A95" s="54" t="s">
        <v>1200</v>
      </c>
      <c r="B95" s="617">
        <v>2413.9</v>
      </c>
      <c r="C95" s="603">
        <v>9357.6</v>
      </c>
      <c r="D95" s="603">
        <v>8866.6</v>
      </c>
      <c r="E95" s="598">
        <f t="shared" si="14"/>
        <v>94.75292810122254</v>
      </c>
      <c r="F95" s="598">
        <f t="shared" si="15"/>
        <v>367.3143046522226</v>
      </c>
      <c r="G95" s="600"/>
    </row>
    <row r="96" spans="1:7" ht="10.5" customHeight="1">
      <c r="A96" s="54" t="s">
        <v>1191</v>
      </c>
      <c r="B96" s="617">
        <v>7377.6</v>
      </c>
      <c r="C96" s="603">
        <v>112605.6</v>
      </c>
      <c r="D96" s="603">
        <v>144042.4</v>
      </c>
      <c r="E96" s="598">
        <f t="shared" si="14"/>
        <v>127.91761688583871</v>
      </c>
      <c r="F96" s="598">
        <f t="shared" si="15"/>
        <v>1952.4289741921489</v>
      </c>
      <c r="G96" s="600"/>
    </row>
    <row r="97" spans="1:7" ht="10.5" customHeight="1">
      <c r="A97" s="54" t="s">
        <v>1201</v>
      </c>
      <c r="B97" s="617"/>
      <c r="C97" s="604"/>
      <c r="D97" s="603"/>
      <c r="E97" s="598"/>
      <c r="F97" s="598"/>
      <c r="G97" s="600"/>
    </row>
    <row r="98" spans="1:7" ht="10.5" customHeight="1">
      <c r="A98" s="54" t="s">
        <v>1202</v>
      </c>
      <c r="B98" s="617">
        <f>B89+B90-B91</f>
        <v>9339</v>
      </c>
      <c r="C98" s="604"/>
      <c r="D98" s="603">
        <f>D89+D90-D91</f>
        <v>10239.399999999994</v>
      </c>
      <c r="E98" s="598"/>
      <c r="F98" s="598">
        <f>D98/B98*100</f>
        <v>109.64128921726089</v>
      </c>
      <c r="G98" s="600"/>
    </row>
    <row r="99" spans="1:7" ht="10.5" customHeight="1">
      <c r="A99" s="611" t="s">
        <v>1210</v>
      </c>
      <c r="B99" s="611"/>
      <c r="C99" s="605"/>
      <c r="D99" s="605"/>
      <c r="E99" s="605"/>
      <c r="F99" s="605"/>
      <c r="G99" s="600"/>
    </row>
    <row r="100" spans="1:12" ht="10.5" customHeight="1">
      <c r="A100" s="54" t="s">
        <v>1184</v>
      </c>
      <c r="B100" s="602">
        <v>1365.5</v>
      </c>
      <c r="C100" s="599">
        <v>0</v>
      </c>
      <c r="D100" s="599">
        <v>14899.7</v>
      </c>
      <c r="E100" s="598"/>
      <c r="F100" s="599"/>
      <c r="G100" s="600"/>
      <c r="H100" s="133"/>
      <c r="I100" s="618"/>
      <c r="J100" s="618"/>
      <c r="K100" s="601"/>
      <c r="L100" s="601"/>
    </row>
    <row r="101" spans="1:12" ht="10.5" customHeight="1">
      <c r="A101" s="54" t="s">
        <v>1197</v>
      </c>
      <c r="B101" s="602">
        <v>686472.1</v>
      </c>
      <c r="C101" s="598">
        <v>1081833.6</v>
      </c>
      <c r="D101" s="598">
        <v>1129927.8</v>
      </c>
      <c r="E101" s="598">
        <f aca="true" t="shared" si="16" ref="E101:E107">D101/C101*100</f>
        <v>104.44561899353097</v>
      </c>
      <c r="F101" s="598">
        <f>D101/B101*100</f>
        <v>164.59923134530888</v>
      </c>
      <c r="G101" s="600"/>
      <c r="H101" s="133"/>
      <c r="I101" s="618"/>
      <c r="J101" s="618"/>
      <c r="K101" s="618"/>
      <c r="L101" s="618"/>
    </row>
    <row r="102" spans="1:12" ht="10.5" customHeight="1">
      <c r="A102" s="54" t="s">
        <v>1186</v>
      </c>
      <c r="B102" s="54">
        <v>638480.1</v>
      </c>
      <c r="C102" s="598">
        <v>1081833.6</v>
      </c>
      <c r="D102" s="598">
        <v>1019821.9</v>
      </c>
      <c r="E102" s="598">
        <f t="shared" si="16"/>
        <v>94.26790774477702</v>
      </c>
      <c r="F102" s="598">
        <f aca="true" t="shared" si="17" ref="F102:F109">D102/B102*100</f>
        <v>159.72649734893852</v>
      </c>
      <c r="G102" s="600"/>
      <c r="H102" s="618"/>
      <c r="I102" s="618"/>
      <c r="J102" s="618"/>
      <c r="K102" s="618"/>
      <c r="L102" s="618"/>
    </row>
    <row r="103" spans="1:12" ht="10.5" customHeight="1">
      <c r="A103" s="54" t="s">
        <v>1204</v>
      </c>
      <c r="B103" s="54">
        <v>638480.1</v>
      </c>
      <c r="C103" s="598">
        <v>1081833.6</v>
      </c>
      <c r="D103" s="598">
        <v>1019821.9</v>
      </c>
      <c r="E103" s="598">
        <f t="shared" si="16"/>
        <v>94.26790774477702</v>
      </c>
      <c r="F103" s="598">
        <f t="shared" si="17"/>
        <v>159.72649734893852</v>
      </c>
      <c r="G103" s="600"/>
      <c r="H103" s="618"/>
      <c r="I103" s="618"/>
      <c r="J103" s="618"/>
      <c r="K103" s="618"/>
      <c r="L103" s="618"/>
    </row>
    <row r="104" spans="1:12" ht="10.5" customHeight="1">
      <c r="A104" s="54" t="s">
        <v>1198</v>
      </c>
      <c r="B104" s="598">
        <f>B105+B106+B107</f>
        <v>614657.1</v>
      </c>
      <c r="C104" s="598">
        <f>C105+C106+C107</f>
        <v>1035975.3999999999</v>
      </c>
      <c r="D104" s="598">
        <f>D105+D106+D107</f>
        <v>977378.1000000001</v>
      </c>
      <c r="E104" s="598">
        <f t="shared" si="16"/>
        <v>94.3437556528852</v>
      </c>
      <c r="F104" s="598">
        <f t="shared" si="17"/>
        <v>159.01192713791156</v>
      </c>
      <c r="G104" s="600"/>
      <c r="H104" s="618"/>
      <c r="I104" s="618"/>
      <c r="J104" s="618"/>
      <c r="K104" s="618"/>
      <c r="L104" s="618"/>
    </row>
    <row r="105" spans="1:12" ht="10.5" customHeight="1">
      <c r="A105" s="54" t="s">
        <v>1199</v>
      </c>
      <c r="B105" s="54">
        <v>478417.2</v>
      </c>
      <c r="C105" s="598">
        <v>695079.5</v>
      </c>
      <c r="D105" s="598">
        <v>677501.8</v>
      </c>
      <c r="E105" s="598">
        <f t="shared" si="16"/>
        <v>97.47112380670126</v>
      </c>
      <c r="F105" s="598">
        <f t="shared" si="17"/>
        <v>141.61317778708627</v>
      </c>
      <c r="G105" s="600"/>
      <c r="H105" s="618"/>
      <c r="I105" s="618"/>
      <c r="J105" s="618"/>
      <c r="K105" s="618"/>
      <c r="L105" s="618"/>
    </row>
    <row r="106" spans="1:12" ht="10.5" customHeight="1">
      <c r="A106" s="54" t="s">
        <v>1200</v>
      </c>
      <c r="B106" s="602">
        <v>50900</v>
      </c>
      <c r="C106" s="598">
        <v>75399.2</v>
      </c>
      <c r="D106" s="598">
        <v>71988.3</v>
      </c>
      <c r="E106" s="598">
        <f t="shared" si="16"/>
        <v>95.47621194919842</v>
      </c>
      <c r="F106" s="598">
        <f t="shared" si="17"/>
        <v>141.43084479371316</v>
      </c>
      <c r="G106" s="600"/>
      <c r="H106" s="618"/>
      <c r="I106" s="618"/>
      <c r="J106" s="618"/>
      <c r="K106" s="618"/>
      <c r="L106" s="618"/>
    </row>
    <row r="107" spans="1:12" ht="10.5" customHeight="1">
      <c r="A107" s="54" t="s">
        <v>1191</v>
      </c>
      <c r="B107" s="54">
        <v>85339.9</v>
      </c>
      <c r="C107" s="598">
        <v>265496.7</v>
      </c>
      <c r="D107" s="598">
        <v>227888</v>
      </c>
      <c r="E107" s="598">
        <f t="shared" si="16"/>
        <v>85.83458852784234</v>
      </c>
      <c r="F107" s="598">
        <f t="shared" si="17"/>
        <v>267.0357007683393</v>
      </c>
      <c r="G107" s="600"/>
      <c r="H107" s="618"/>
      <c r="I107" s="618"/>
      <c r="J107" s="618"/>
      <c r="K107" s="618"/>
      <c r="L107" s="618"/>
    </row>
    <row r="108" spans="1:12" ht="10.5" customHeight="1">
      <c r="A108" s="54" t="s">
        <v>1201</v>
      </c>
      <c r="B108" s="54"/>
      <c r="C108" s="604"/>
      <c r="D108" s="604"/>
      <c r="E108" s="598"/>
      <c r="F108" s="598"/>
      <c r="G108" s="600"/>
      <c r="H108" s="618"/>
      <c r="I108" s="618"/>
      <c r="J108" s="618"/>
      <c r="K108" s="601"/>
      <c r="L108" s="601"/>
    </row>
    <row r="109" spans="1:12" ht="10.5" customHeight="1">
      <c r="A109" s="54" t="s">
        <v>1202</v>
      </c>
      <c r="B109" s="603">
        <f>B100+B101-B102</f>
        <v>49357.5</v>
      </c>
      <c r="C109" s="604"/>
      <c r="D109" s="603">
        <f>D100+D101-D102</f>
        <v>125005.59999999998</v>
      </c>
      <c r="E109" s="598"/>
      <c r="F109" s="598">
        <f t="shared" si="17"/>
        <v>253.26566377956738</v>
      </c>
      <c r="G109" s="600"/>
      <c r="H109" s="618"/>
      <c r="I109" s="618"/>
      <c r="J109" s="618"/>
      <c r="K109" s="601"/>
      <c r="L109" s="601"/>
    </row>
    <row r="110" spans="1:8" ht="10.5" customHeight="1">
      <c r="A110" s="611" t="s">
        <v>1211</v>
      </c>
      <c r="B110" s="611"/>
      <c r="C110" s="605"/>
      <c r="D110" s="605"/>
      <c r="E110" s="605"/>
      <c r="F110" s="605"/>
      <c r="G110" s="600"/>
      <c r="H110" s="618"/>
    </row>
    <row r="111" spans="1:11" ht="10.5" customHeight="1">
      <c r="A111" s="54" t="s">
        <v>1184</v>
      </c>
      <c r="B111" s="602">
        <f>B8+B21+B32+B45+B56+B67+B78+B89+B100</f>
        <v>67922.70000000001</v>
      </c>
      <c r="C111" s="603">
        <f aca="true" t="shared" si="18" ref="C111:D114">C8+C21+C32+C45+C56+C67+C78+C89+C100</f>
        <v>0</v>
      </c>
      <c r="D111" s="603">
        <f>SUM(D100,D89,D78,D67,D56,D45,D32,D21,D8)</f>
        <v>116215</v>
      </c>
      <c r="E111" s="604"/>
      <c r="F111" s="598">
        <f>D111/B111*100</f>
        <v>171.0989109679091</v>
      </c>
      <c r="G111" s="600"/>
      <c r="H111" s="618"/>
      <c r="I111" s="133"/>
      <c r="J111" s="618"/>
      <c r="K111" s="618"/>
    </row>
    <row r="112" spans="1:11" ht="10.5" customHeight="1">
      <c r="A112" s="54" t="s">
        <v>1197</v>
      </c>
      <c r="B112" s="602">
        <f>B9+B22+B33+B46+B57+B68+B79+B90+B101</f>
        <v>20384368.6</v>
      </c>
      <c r="C112" s="603">
        <f t="shared" si="18"/>
        <v>25610225.900000002</v>
      </c>
      <c r="D112" s="603">
        <f t="shared" si="18"/>
        <v>25477767.299999997</v>
      </c>
      <c r="E112" s="598">
        <f>D112/C112*100</f>
        <v>99.48279019280339</v>
      </c>
      <c r="F112" s="598">
        <f>D112/B112*100</f>
        <v>124.98678668909076</v>
      </c>
      <c r="G112" s="600"/>
      <c r="H112" s="618"/>
      <c r="I112" s="133"/>
      <c r="J112" s="618"/>
      <c r="K112" s="618"/>
    </row>
    <row r="113" spans="1:11" ht="10.5" customHeight="1">
      <c r="A113" s="54" t="s">
        <v>1186</v>
      </c>
      <c r="B113" s="602">
        <f>B10+B23+B34+B47+B58+B69+B80+B91+B102</f>
        <v>19613151.499999996</v>
      </c>
      <c r="C113" s="603">
        <f t="shared" si="18"/>
        <v>25609981.100000005</v>
      </c>
      <c r="D113" s="603">
        <f t="shared" si="18"/>
        <v>24066035.1</v>
      </c>
      <c r="E113" s="598">
        <f aca="true" t="shared" si="19" ref="E113:E118">D113/C113*100</f>
        <v>93.97131144309981</v>
      </c>
      <c r="F113" s="598">
        <f aca="true" t="shared" si="20" ref="F113:F120">D113/B113*100</f>
        <v>122.70355990468948</v>
      </c>
      <c r="G113" s="600"/>
      <c r="H113" s="618"/>
      <c r="I113" s="618"/>
      <c r="J113" s="618"/>
      <c r="K113" s="618"/>
    </row>
    <row r="114" spans="1:11" ht="10.5" customHeight="1">
      <c r="A114" s="54" t="s">
        <v>1204</v>
      </c>
      <c r="B114" s="602">
        <f>B11+B24+B35+B48+B59+B70+B81+B92+B103</f>
        <v>19613151.499999996</v>
      </c>
      <c r="C114" s="603">
        <f t="shared" si="18"/>
        <v>25609981.100000005</v>
      </c>
      <c r="D114" s="603">
        <f t="shared" si="18"/>
        <v>24043535.1</v>
      </c>
      <c r="E114" s="598">
        <f t="shared" si="19"/>
        <v>93.88345507213201</v>
      </c>
      <c r="F114" s="598">
        <f t="shared" si="20"/>
        <v>122.58884096214729</v>
      </c>
      <c r="G114" s="600"/>
      <c r="H114" s="618"/>
      <c r="I114" s="618"/>
      <c r="J114" s="618"/>
      <c r="K114" s="618"/>
    </row>
    <row r="115" spans="1:11" ht="10.5" customHeight="1">
      <c r="A115" s="54" t="s">
        <v>1198</v>
      </c>
      <c r="B115" s="602">
        <f>B116+B117+B118</f>
        <v>18833638.699999996</v>
      </c>
      <c r="C115" s="603">
        <f>C12+C25+C36+C49+C60+C71+C82+C93+C104</f>
        <v>24829013.5</v>
      </c>
      <c r="D115" s="603">
        <f>SUM(D116:D118)</f>
        <v>23378018.300000004</v>
      </c>
      <c r="E115" s="598">
        <f t="shared" si="19"/>
        <v>94.1560497359269</v>
      </c>
      <c r="F115" s="598">
        <f t="shared" si="20"/>
        <v>124.12905797115037</v>
      </c>
      <c r="G115" s="600"/>
      <c r="H115" s="618"/>
      <c r="I115" s="618"/>
      <c r="J115" s="618"/>
      <c r="K115" s="618"/>
    </row>
    <row r="116" spans="1:11" ht="10.5" customHeight="1">
      <c r="A116" s="54" t="s">
        <v>1199</v>
      </c>
      <c r="B116" s="602">
        <f>B13+B26+B37+B50+B61+B72+B83+B94+B105</f>
        <v>11808344.299999997</v>
      </c>
      <c r="C116" s="603">
        <f>C13+C26+C37+C50+C61+C72+C83+C94+C105</f>
        <v>15408707.5</v>
      </c>
      <c r="D116" s="603">
        <f>D13+D26+D37+D50+D61+D72+D83+D94+D105</f>
        <v>14886073.3</v>
      </c>
      <c r="E116" s="598">
        <f t="shared" si="19"/>
        <v>96.60818923326308</v>
      </c>
      <c r="F116" s="598">
        <f t="shared" si="20"/>
        <v>126.06401813673406</v>
      </c>
      <c r="G116" s="600"/>
      <c r="H116" s="618"/>
      <c r="I116" s="618"/>
      <c r="J116" s="618"/>
      <c r="K116" s="618"/>
    </row>
    <row r="117" spans="1:11" ht="10.5" customHeight="1">
      <c r="A117" s="54" t="s">
        <v>1200</v>
      </c>
      <c r="B117" s="602">
        <f>B14+B27+B38+B51+B62+B73+B84+B95+B106</f>
        <v>1178950.9</v>
      </c>
      <c r="C117" s="603">
        <f>C14+C27+C38+C51+C62+C73+C84+C95+C106</f>
        <v>1603269.4</v>
      </c>
      <c r="D117" s="603">
        <f>D14+D27+D38+D51+D62+D73+D84+D95+D106</f>
        <v>1531692.3</v>
      </c>
      <c r="E117" s="598">
        <f t="shared" si="19"/>
        <v>95.53555378777891</v>
      </c>
      <c r="F117" s="598">
        <f t="shared" si="20"/>
        <v>129.91993983803738</v>
      </c>
      <c r="G117" s="600"/>
      <c r="H117" s="618"/>
      <c r="I117" s="618"/>
      <c r="J117" s="618"/>
      <c r="K117" s="618"/>
    </row>
    <row r="118" spans="1:11" ht="10.5" customHeight="1">
      <c r="A118" s="54" t="s">
        <v>1191</v>
      </c>
      <c r="B118" s="602">
        <f>B15+B28+B39+B52+B63+B74+B85+B96+B107</f>
        <v>5846343.5</v>
      </c>
      <c r="C118" s="603">
        <f>C15+C28+C39+C52+C63+C74+C85+C96+C107</f>
        <v>7817036.600000001</v>
      </c>
      <c r="D118" s="603">
        <f>D15+D28+D39+D52+D63+D74+D85+D96+D107</f>
        <v>6960252.700000001</v>
      </c>
      <c r="E118" s="598">
        <f t="shared" si="19"/>
        <v>89.03953065794781</v>
      </c>
      <c r="F118" s="598">
        <f t="shared" si="20"/>
        <v>119.05309190265679</v>
      </c>
      <c r="G118" s="600"/>
      <c r="H118" s="618"/>
      <c r="I118" s="618"/>
      <c r="J118" s="618"/>
      <c r="K118" s="618"/>
    </row>
    <row r="119" spans="1:11" ht="10.5" customHeight="1">
      <c r="A119" s="54" t="s">
        <v>1201</v>
      </c>
      <c r="B119" s="602"/>
      <c r="C119" s="603"/>
      <c r="D119" s="603"/>
      <c r="E119" s="598"/>
      <c r="F119" s="598"/>
      <c r="G119" s="600"/>
      <c r="H119" s="618"/>
      <c r="J119" s="618"/>
      <c r="K119" s="618"/>
    </row>
    <row r="120" spans="1:11" ht="10.5" customHeight="1">
      <c r="A120" s="54" t="s">
        <v>1202</v>
      </c>
      <c r="B120" s="602">
        <f>B19+B30+B41+B54+B65+B76+B87+B98+B109</f>
        <v>839139.8000000006</v>
      </c>
      <c r="C120" s="603">
        <f>C19+C30+C41+C54+C65+C76+C87+C98+C109</f>
        <v>0</v>
      </c>
      <c r="D120" s="603">
        <f>D19+D30+D41+D54+D65+D76+D87+D98+D109</f>
        <v>1527947.2000000007</v>
      </c>
      <c r="E120" s="598"/>
      <c r="F120" s="598">
        <f t="shared" si="20"/>
        <v>182.08493983958328</v>
      </c>
      <c r="G120" s="600"/>
      <c r="H120" s="618"/>
      <c r="I120" s="618"/>
      <c r="J120" s="618"/>
      <c r="K120" s="618"/>
    </row>
    <row r="121" spans="1:10" ht="10.5" customHeight="1">
      <c r="A121" s="54" t="s">
        <v>1193</v>
      </c>
      <c r="B121" s="602"/>
      <c r="C121" s="603"/>
      <c r="D121" s="603"/>
      <c r="E121" s="604"/>
      <c r="F121" s="604"/>
      <c r="G121" s="600"/>
      <c r="H121" s="618"/>
      <c r="I121" s="601"/>
      <c r="J121" s="601"/>
    </row>
    <row r="122" spans="1:10" ht="10.5" customHeight="1">
      <c r="A122" s="138" t="s">
        <v>1194</v>
      </c>
      <c r="B122" s="613"/>
      <c r="C122" s="612"/>
      <c r="D122" s="612"/>
      <c r="E122" s="607"/>
      <c r="F122" s="607"/>
      <c r="G122" s="600"/>
      <c r="H122" s="618"/>
      <c r="I122" s="601"/>
      <c r="J122" s="601"/>
    </row>
    <row r="123" spans="1:8" ht="12.75">
      <c r="A123" s="49" t="s">
        <v>1212</v>
      </c>
      <c r="B123" s="89"/>
      <c r="C123" s="49"/>
      <c r="D123" s="49"/>
      <c r="E123" s="49"/>
      <c r="F123" s="49"/>
      <c r="G123" s="618"/>
      <c r="H123" s="618"/>
    </row>
    <row r="124" spans="1:6" ht="12.75">
      <c r="A124" s="619" t="s">
        <v>1213</v>
      </c>
      <c r="B124" s="620"/>
      <c r="C124" s="49"/>
      <c r="D124" s="89"/>
      <c r="E124" s="49"/>
      <c r="F124" s="49"/>
    </row>
    <row r="125" spans="1:4" ht="12.75">
      <c r="A125" s="49"/>
      <c r="B125" s="49"/>
      <c r="D125" s="621"/>
    </row>
    <row r="126" spans="1:2" ht="12.75">
      <c r="A126" s="395"/>
      <c r="B126" s="395"/>
    </row>
  </sheetData>
  <sheetProtection/>
  <mergeCells count="1">
    <mergeCell ref="C4:E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5.375" style="119" customWidth="1"/>
    <col min="2" max="4" width="10.00390625" style="119" customWidth="1"/>
    <col min="5" max="5" width="6.625" style="119" customWidth="1"/>
    <col min="6" max="6" width="7.625" style="119" customWidth="1"/>
    <col min="7" max="7" width="10.00390625" style="119" customWidth="1"/>
    <col min="8" max="16384" width="9.125" style="119" customWidth="1"/>
  </cols>
  <sheetData>
    <row r="1" ht="12.75">
      <c r="A1" s="119" t="s">
        <v>615</v>
      </c>
    </row>
    <row r="2" spans="1:2" ht="12.75">
      <c r="A2" s="384" t="s">
        <v>1214</v>
      </c>
      <c r="B2" s="384"/>
    </row>
    <row r="3" spans="1:5" ht="12.75">
      <c r="A3" s="383" t="s">
        <v>1215</v>
      </c>
      <c r="B3" s="383"/>
      <c r="C3" s="383"/>
      <c r="D3" s="384"/>
      <c r="E3" s="219"/>
    </row>
    <row r="4" spans="1:6" ht="12.75">
      <c r="A4" s="622"/>
      <c r="B4" s="622"/>
      <c r="C4" s="622"/>
      <c r="D4" s="1213" t="s">
        <v>1175</v>
      </c>
      <c r="E4" s="1213"/>
      <c r="F4" s="1213"/>
    </row>
    <row r="5" spans="1:6" ht="12.75">
      <c r="A5" s="623"/>
      <c r="B5" s="624" t="s">
        <v>1066</v>
      </c>
      <c r="C5" s="1214" t="s">
        <v>1176</v>
      </c>
      <c r="D5" s="1215"/>
      <c r="E5" s="1216"/>
      <c r="F5" s="625"/>
    </row>
    <row r="6" spans="1:6" ht="12.75">
      <c r="A6" s="626" t="s">
        <v>1177</v>
      </c>
      <c r="B6" s="627" t="s">
        <v>1178</v>
      </c>
      <c r="C6" s="628" t="s">
        <v>1179</v>
      </c>
      <c r="D6" s="627" t="s">
        <v>1178</v>
      </c>
      <c r="E6" s="629" t="s">
        <v>1079</v>
      </c>
      <c r="F6" s="630"/>
    </row>
    <row r="7" spans="1:6" ht="12.75">
      <c r="A7" s="631"/>
      <c r="B7" s="632" t="s">
        <v>1180</v>
      </c>
      <c r="C7" s="633" t="s">
        <v>1181</v>
      </c>
      <c r="D7" s="632" t="s">
        <v>1180</v>
      </c>
      <c r="E7" s="634" t="s">
        <v>1082</v>
      </c>
      <c r="F7" s="635" t="s">
        <v>1216</v>
      </c>
    </row>
    <row r="8" spans="1:6" ht="12.75">
      <c r="A8" s="636" t="s">
        <v>1217</v>
      </c>
      <c r="B8" s="637"/>
      <c r="C8" s="638"/>
      <c r="D8" s="638"/>
      <c r="E8" s="382"/>
      <c r="F8" s="382"/>
    </row>
    <row r="9" spans="1:6" ht="12.75">
      <c r="A9" s="626" t="s">
        <v>1184</v>
      </c>
      <c r="B9" s="626">
        <v>9662.1</v>
      </c>
      <c r="C9" s="639"/>
      <c r="D9" s="639">
        <v>48067.1</v>
      </c>
      <c r="E9" s="639"/>
      <c r="F9" s="639"/>
    </row>
    <row r="10" spans="1:6" ht="12.75">
      <c r="A10" s="626" t="s">
        <v>1185</v>
      </c>
      <c r="B10" s="626">
        <v>4522660.5</v>
      </c>
      <c r="C10" s="639">
        <v>5777499</v>
      </c>
      <c r="D10" s="639">
        <v>5864592.2</v>
      </c>
      <c r="E10" s="639">
        <f>D10/C10*100</f>
        <v>101.5074550423981</v>
      </c>
      <c r="F10" s="639">
        <f aca="true" t="shared" si="0" ref="F10:F18">D10/B10*100</f>
        <v>129.67128971984522</v>
      </c>
    </row>
    <row r="11" spans="1:6" ht="12.75">
      <c r="A11" s="626" t="s">
        <v>1186</v>
      </c>
      <c r="B11" s="626">
        <v>4326416.8</v>
      </c>
      <c r="C11" s="639">
        <v>577499</v>
      </c>
      <c r="D11" s="639">
        <v>5684700.4</v>
      </c>
      <c r="E11" s="639">
        <f aca="true" t="shared" si="1" ref="E11:E17">D11/C11*100</f>
        <v>984.3654101565544</v>
      </c>
      <c r="F11" s="639">
        <f t="shared" si="0"/>
        <v>131.3951166239924</v>
      </c>
    </row>
    <row r="12" spans="1:6" ht="12.75">
      <c r="A12" s="626" t="s">
        <v>1187</v>
      </c>
      <c r="B12" s="626">
        <v>4311416.8</v>
      </c>
      <c r="C12" s="639">
        <v>4853953</v>
      </c>
      <c r="D12" s="639">
        <v>5007275.5</v>
      </c>
      <c r="E12" s="639">
        <f t="shared" si="1"/>
        <v>103.15871414494538</v>
      </c>
      <c r="F12" s="639">
        <f t="shared" si="0"/>
        <v>116.13990788364512</v>
      </c>
    </row>
    <row r="13" spans="1:6" ht="12.75">
      <c r="A13" s="626" t="s">
        <v>1188</v>
      </c>
      <c r="B13" s="639">
        <f>SUM(B14:B17)</f>
        <v>4203814.2</v>
      </c>
      <c r="C13" s="639">
        <f>C14+C15+C16</f>
        <v>6502521.199999999</v>
      </c>
      <c r="D13" s="639">
        <f>D14+D15+D16</f>
        <v>6882120.1</v>
      </c>
      <c r="E13" s="639">
        <f t="shared" si="1"/>
        <v>105.83771876053245</v>
      </c>
      <c r="F13" s="639">
        <f t="shared" si="0"/>
        <v>163.71132910679066</v>
      </c>
    </row>
    <row r="14" spans="1:6" ht="12.75">
      <c r="A14" s="626" t="s">
        <v>1189</v>
      </c>
      <c r="B14" s="639">
        <v>1991026.6</v>
      </c>
      <c r="C14" s="639">
        <v>4666515.7</v>
      </c>
      <c r="D14" s="639">
        <v>4801359.3</v>
      </c>
      <c r="E14" s="639">
        <f t="shared" si="1"/>
        <v>102.88959919281959</v>
      </c>
      <c r="F14" s="639">
        <f t="shared" si="0"/>
        <v>241.1499324017067</v>
      </c>
    </row>
    <row r="15" spans="1:6" ht="12.75">
      <c r="A15" s="626" t="s">
        <v>1200</v>
      </c>
      <c r="B15" s="626">
        <v>212311.7</v>
      </c>
      <c r="C15" s="639">
        <v>311406.6</v>
      </c>
      <c r="D15" s="626">
        <v>291490</v>
      </c>
      <c r="E15" s="639">
        <f t="shared" si="1"/>
        <v>93.60431024904419</v>
      </c>
      <c r="F15" s="639">
        <f t="shared" si="0"/>
        <v>137.2934228306777</v>
      </c>
    </row>
    <row r="16" spans="1:6" ht="12.75">
      <c r="A16" s="626" t="s">
        <v>1191</v>
      </c>
      <c r="B16" s="639">
        <v>2000475.9</v>
      </c>
      <c r="C16" s="639">
        <v>1524598.9</v>
      </c>
      <c r="D16" s="639">
        <v>1789270.8</v>
      </c>
      <c r="E16" s="639">
        <f t="shared" si="1"/>
        <v>117.36010041723107</v>
      </c>
      <c r="F16" s="639">
        <f t="shared" si="0"/>
        <v>89.44225721489573</v>
      </c>
    </row>
    <row r="17" spans="1:6" ht="12.75">
      <c r="A17" s="626" t="s">
        <v>1192</v>
      </c>
      <c r="B17" s="626"/>
      <c r="C17" s="639">
        <v>923456</v>
      </c>
      <c r="D17" s="639">
        <v>677424.9</v>
      </c>
      <c r="E17" s="639">
        <f t="shared" si="1"/>
        <v>73.35757199043593</v>
      </c>
      <c r="F17" s="639"/>
    </row>
    <row r="18" spans="1:6" ht="12.75">
      <c r="A18" s="626" t="s">
        <v>1195</v>
      </c>
      <c r="B18" s="639">
        <f>B9+B10-B11</f>
        <v>205905.7999999998</v>
      </c>
      <c r="C18" s="626"/>
      <c r="D18" s="639">
        <f>D9+D10-D11</f>
        <v>227958.89999999944</v>
      </c>
      <c r="E18" s="626"/>
      <c r="F18" s="639">
        <f t="shared" si="0"/>
        <v>110.71028596571813</v>
      </c>
    </row>
    <row r="19" spans="1:6" ht="12.75">
      <c r="A19" s="626" t="s">
        <v>1193</v>
      </c>
      <c r="B19" s="626"/>
      <c r="C19" s="626"/>
      <c r="D19" s="626"/>
      <c r="E19" s="626"/>
      <c r="F19" s="626"/>
    </row>
    <row r="20" spans="1:6" ht="12.75">
      <c r="A20" s="631" t="s">
        <v>1194</v>
      </c>
      <c r="B20" s="626"/>
      <c r="C20" s="626"/>
      <c r="D20" s="626"/>
      <c r="E20" s="626"/>
      <c r="F20" s="626"/>
    </row>
    <row r="21" spans="1:6" ht="12.75">
      <c r="A21" s="637" t="s">
        <v>1182</v>
      </c>
      <c r="B21" s="637"/>
      <c r="C21" s="382"/>
      <c r="D21" s="382"/>
      <c r="E21" s="382"/>
      <c r="F21" s="382"/>
    </row>
    <row r="22" spans="1:6" ht="12.75">
      <c r="A22" s="626" t="s">
        <v>1184</v>
      </c>
      <c r="B22" s="626">
        <v>9399.2</v>
      </c>
      <c r="C22" s="639"/>
      <c r="D22" s="639">
        <v>47854.2</v>
      </c>
      <c r="E22" s="639"/>
      <c r="F22" s="639"/>
    </row>
    <row r="23" spans="1:6" ht="12.75">
      <c r="A23" s="626" t="s">
        <v>1197</v>
      </c>
      <c r="B23" s="639">
        <v>3629739.3</v>
      </c>
      <c r="C23" s="639">
        <v>4959857.8</v>
      </c>
      <c r="D23" s="639">
        <v>5113038</v>
      </c>
      <c r="E23" s="639">
        <f>D23/C23*100</f>
        <v>103.08839902627854</v>
      </c>
      <c r="F23" s="639">
        <f aca="true" t="shared" si="2" ref="F23:F31">D23/B23*100</f>
        <v>140.86515800184327</v>
      </c>
    </row>
    <row r="24" spans="1:6" ht="12.75">
      <c r="A24" s="626" t="s">
        <v>1186</v>
      </c>
      <c r="B24" s="626">
        <v>3436059.4</v>
      </c>
      <c r="C24" s="639">
        <v>4959857.8</v>
      </c>
      <c r="D24" s="639">
        <v>4934363.5</v>
      </c>
      <c r="E24" s="639">
        <f aca="true" t="shared" si="3" ref="E24:E30">D24/C24*100</f>
        <v>99.48598727971597</v>
      </c>
      <c r="F24" s="639">
        <f t="shared" si="2"/>
        <v>143.6053026324283</v>
      </c>
    </row>
    <row r="25" spans="1:6" ht="12.75">
      <c r="A25" s="626" t="s">
        <v>1187</v>
      </c>
      <c r="B25" s="626">
        <v>3421059.4</v>
      </c>
      <c r="C25" s="639">
        <v>4196311.8</v>
      </c>
      <c r="D25" s="639">
        <v>4344878.6</v>
      </c>
      <c r="E25" s="639">
        <f t="shared" si="3"/>
        <v>103.54041375095149</v>
      </c>
      <c r="F25" s="639">
        <f t="shared" si="2"/>
        <v>127.0038924199913</v>
      </c>
    </row>
    <row r="26" spans="1:6" ht="12.75">
      <c r="A26" s="626" t="s">
        <v>1188</v>
      </c>
      <c r="B26" s="639">
        <f>SUM(B27:B30)</f>
        <v>3316876.0999999996</v>
      </c>
      <c r="C26" s="639">
        <v>4014770.4</v>
      </c>
      <c r="D26" s="639">
        <v>4143318.3</v>
      </c>
      <c r="E26" s="639">
        <f t="shared" si="3"/>
        <v>103.20187425911081</v>
      </c>
      <c r="F26" s="639">
        <f t="shared" si="2"/>
        <v>124.91628191960503</v>
      </c>
    </row>
    <row r="27" spans="1:6" ht="12.75">
      <c r="A27" s="626" t="s">
        <v>1189</v>
      </c>
      <c r="B27" s="639">
        <v>1930221</v>
      </c>
      <c r="C27" s="639">
        <v>2755039.2</v>
      </c>
      <c r="D27" s="639">
        <v>2645665.4</v>
      </c>
      <c r="E27" s="639">
        <f t="shared" si="3"/>
        <v>96.03004559789929</v>
      </c>
      <c r="F27" s="639">
        <f t="shared" si="2"/>
        <v>137.06541375314018</v>
      </c>
    </row>
    <row r="28" spans="1:6" ht="12.75">
      <c r="A28" s="626" t="s">
        <v>1200</v>
      </c>
      <c r="B28" s="639">
        <v>205637.9</v>
      </c>
      <c r="C28" s="639">
        <v>303104.8</v>
      </c>
      <c r="D28" s="639">
        <v>283313.6</v>
      </c>
      <c r="E28" s="639">
        <f t="shared" si="3"/>
        <v>93.4705092100158</v>
      </c>
      <c r="F28" s="639">
        <f t="shared" si="2"/>
        <v>137.77304670004895</v>
      </c>
    </row>
    <row r="29" spans="1:6" ht="12.75">
      <c r="A29" s="626" t="s">
        <v>1191</v>
      </c>
      <c r="B29" s="626">
        <v>1181017.2</v>
      </c>
      <c r="C29" s="639">
        <v>956626.4</v>
      </c>
      <c r="D29" s="639">
        <v>1214339.3</v>
      </c>
      <c r="E29" s="639">
        <f t="shared" si="3"/>
        <v>126.93976457266913</v>
      </c>
      <c r="F29" s="639">
        <f t="shared" si="2"/>
        <v>102.82147457293595</v>
      </c>
    </row>
    <row r="30" spans="1:6" ht="12.75">
      <c r="A30" s="626" t="s">
        <v>1201</v>
      </c>
      <c r="B30" s="626"/>
      <c r="C30" s="626">
        <v>763546</v>
      </c>
      <c r="D30" s="639">
        <v>577895.6</v>
      </c>
      <c r="E30" s="639">
        <f t="shared" si="3"/>
        <v>75.68576091027914</v>
      </c>
      <c r="F30" s="639"/>
    </row>
    <row r="31" spans="1:6" ht="12.75">
      <c r="A31" s="626" t="s">
        <v>1218</v>
      </c>
      <c r="B31" s="639">
        <f>B22+B23-B24</f>
        <v>203079.1000000001</v>
      </c>
      <c r="C31" s="626"/>
      <c r="D31" s="639">
        <f>D22+D23-D24</f>
        <v>226528.7000000002</v>
      </c>
      <c r="E31" s="626"/>
      <c r="F31" s="639">
        <f t="shared" si="2"/>
        <v>111.54702773451335</v>
      </c>
    </row>
    <row r="32" spans="1:6" ht="12.75">
      <c r="A32" s="626" t="s">
        <v>1193</v>
      </c>
      <c r="B32" s="626"/>
      <c r="C32" s="626"/>
      <c r="D32" s="626"/>
      <c r="E32" s="626"/>
      <c r="F32" s="626"/>
    </row>
    <row r="33" spans="1:6" ht="12.75">
      <c r="A33" s="631" t="s">
        <v>1194</v>
      </c>
      <c r="B33" s="626"/>
      <c r="C33" s="626"/>
      <c r="D33" s="626"/>
      <c r="E33" s="626"/>
      <c r="F33" s="631"/>
    </row>
    <row r="34" spans="1:6" ht="12.75">
      <c r="A34" s="637" t="s">
        <v>1219</v>
      </c>
      <c r="B34" s="637"/>
      <c r="C34" s="382"/>
      <c r="D34" s="640"/>
      <c r="E34" s="382"/>
      <c r="F34" s="382"/>
    </row>
    <row r="35" spans="1:6" ht="12.75">
      <c r="A35" s="626" t="s">
        <v>1197</v>
      </c>
      <c r="B35" s="639">
        <v>460403.5</v>
      </c>
      <c r="C35" s="639">
        <v>516372.4</v>
      </c>
      <c r="D35" s="195">
        <v>469469.3</v>
      </c>
      <c r="E35" s="639">
        <f>D35/C35*100</f>
        <v>90.91680732742493</v>
      </c>
      <c r="F35" s="639">
        <f>D35/B35*100</f>
        <v>101.96909884481764</v>
      </c>
    </row>
    <row r="36" spans="1:6" ht="12.75">
      <c r="A36" s="626" t="s">
        <v>1186</v>
      </c>
      <c r="B36" s="639">
        <v>459508.5</v>
      </c>
      <c r="C36" s="639">
        <v>516372.4</v>
      </c>
      <c r="D36" s="195">
        <v>468750.5</v>
      </c>
      <c r="E36" s="639">
        <f>D36/C36*100</f>
        <v>90.77760546458332</v>
      </c>
      <c r="F36" s="639">
        <f>D36/B36*100</f>
        <v>102.01127944314415</v>
      </c>
    </row>
    <row r="37" spans="1:6" ht="12.75">
      <c r="A37" s="631"/>
      <c r="B37" s="631"/>
      <c r="C37" s="631"/>
      <c r="D37" s="218"/>
      <c r="E37" s="631"/>
      <c r="F37" s="631"/>
    </row>
    <row r="38" ht="12.75">
      <c r="D38" s="195"/>
    </row>
    <row r="39" ht="12.75">
      <c r="A39" s="119" t="s">
        <v>1212</v>
      </c>
    </row>
    <row r="40" spans="1:2" ht="12.75">
      <c r="A40" s="641" t="s">
        <v>1213</v>
      </c>
      <c r="B40" s="641"/>
    </row>
  </sheetData>
  <sheetProtection/>
  <mergeCells count="2">
    <mergeCell ref="D4:F4"/>
    <mergeCell ref="C5:E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25390625" style="417" customWidth="1"/>
    <col min="2" max="2" width="13.125" style="49" customWidth="1"/>
    <col min="3" max="3" width="7.625" style="49" customWidth="1"/>
    <col min="4" max="5" width="9.125" style="49" customWidth="1"/>
    <col min="6" max="6" width="8.625" style="49" customWidth="1"/>
    <col min="7" max="7" width="8.375" style="49" customWidth="1"/>
    <col min="8" max="9" width="7.25390625" style="49" customWidth="1"/>
    <col min="10" max="10" width="9.125" style="49" customWidth="1"/>
    <col min="11" max="13" width="6.25390625" style="49" customWidth="1"/>
    <col min="14" max="14" width="6.625" style="49" customWidth="1"/>
    <col min="15" max="15" width="6.00390625" style="49" customWidth="1"/>
    <col min="16" max="16" width="5.75390625" style="49" customWidth="1"/>
    <col min="17" max="17" width="6.625" style="49" customWidth="1"/>
    <col min="18" max="16384" width="9.125" style="49" customWidth="1"/>
  </cols>
  <sheetData>
    <row r="1" spans="2:19" ht="10.5">
      <c r="B1" s="120" t="s">
        <v>1220</v>
      </c>
      <c r="C1" s="120"/>
      <c r="D1" s="120"/>
      <c r="E1" s="120"/>
      <c r="F1" s="120"/>
      <c r="R1" s="642"/>
      <c r="S1" s="642"/>
    </row>
    <row r="2" spans="2:19" ht="10.5">
      <c r="B2" s="186" t="s">
        <v>1221</v>
      </c>
      <c r="C2" s="120"/>
      <c r="D2" s="120"/>
      <c r="E2" s="120"/>
      <c r="F2" s="120"/>
      <c r="R2" s="642"/>
      <c r="S2" s="642"/>
    </row>
    <row r="3" spans="2:19" ht="10.5">
      <c r="B3" s="186"/>
      <c r="C3" s="120"/>
      <c r="D3" s="52" t="s">
        <v>1222</v>
      </c>
      <c r="E3" s="120"/>
      <c r="F3" s="120"/>
      <c r="R3" s="642"/>
      <c r="S3" s="642"/>
    </row>
    <row r="4" spans="1:19" ht="10.5">
      <c r="A4" s="643"/>
      <c r="B4" s="644"/>
      <c r="C4" s="50"/>
      <c r="D4" s="50"/>
      <c r="E4" s="50"/>
      <c r="F4" s="50"/>
      <c r="G4" s="50"/>
      <c r="H4" s="50"/>
      <c r="I4" s="50"/>
      <c r="J4" s="50"/>
      <c r="K4" s="50" t="s">
        <v>1223</v>
      </c>
      <c r="L4" s="50"/>
      <c r="M4" s="644"/>
      <c r="N4" s="644"/>
      <c r="O4" s="644"/>
      <c r="P4" s="644"/>
      <c r="Q4" s="52"/>
      <c r="R4" s="642"/>
      <c r="S4" s="642"/>
    </row>
    <row r="5" spans="2:19" ht="10.5" customHeight="1">
      <c r="B5" s="397"/>
      <c r="C5" s="1218" t="s">
        <v>1224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393"/>
      <c r="R5" s="642"/>
      <c r="S5" s="642"/>
    </row>
    <row r="6" spans="1:19" ht="10.5">
      <c r="A6" s="645"/>
      <c r="B6" s="404"/>
      <c r="C6" s="1219"/>
      <c r="D6" s="397" t="s">
        <v>1225</v>
      </c>
      <c r="E6" s="398" t="s">
        <v>1226</v>
      </c>
      <c r="F6" s="398" t="s">
        <v>1227</v>
      </c>
      <c r="G6" s="398" t="s">
        <v>1228</v>
      </c>
      <c r="H6" s="396" t="s">
        <v>1229</v>
      </c>
      <c r="I6" s="646" t="s">
        <v>1230</v>
      </c>
      <c r="J6" s="398" t="s">
        <v>1231</v>
      </c>
      <c r="K6" s="398" t="s">
        <v>1232</v>
      </c>
      <c r="L6" s="398" t="s">
        <v>1233</v>
      </c>
      <c r="M6" s="398" t="s">
        <v>742</v>
      </c>
      <c r="N6" s="408" t="s">
        <v>1234</v>
      </c>
      <c r="O6" s="647" t="s">
        <v>1235</v>
      </c>
      <c r="P6" s="451" t="s">
        <v>1236</v>
      </c>
      <c r="Q6" s="375" t="s">
        <v>897</v>
      </c>
      <c r="R6" s="642"/>
      <c r="S6" s="642"/>
    </row>
    <row r="7" spans="1:19" ht="10.5">
      <c r="A7" s="645"/>
      <c r="B7" s="404"/>
      <c r="C7" s="1219"/>
      <c r="D7" s="405" t="s">
        <v>1237</v>
      </c>
      <c r="E7" s="405" t="s">
        <v>1238</v>
      </c>
      <c r="F7" s="405" t="s">
        <v>1239</v>
      </c>
      <c r="G7" s="648" t="s">
        <v>1240</v>
      </c>
      <c r="H7" s="642" t="s">
        <v>1241</v>
      </c>
      <c r="I7" s="649" t="s">
        <v>1242</v>
      </c>
      <c r="J7" s="403" t="s">
        <v>1243</v>
      </c>
      <c r="K7" s="650" t="s">
        <v>1244</v>
      </c>
      <c r="L7" s="648" t="s">
        <v>1245</v>
      </c>
      <c r="M7" s="650" t="s">
        <v>1246</v>
      </c>
      <c r="N7" s="651"/>
      <c r="O7" s="354" t="s">
        <v>1247</v>
      </c>
      <c r="P7" s="652" t="s">
        <v>1248</v>
      </c>
      <c r="Q7" s="653" t="s">
        <v>1249</v>
      </c>
      <c r="R7" s="642"/>
      <c r="S7" s="642"/>
    </row>
    <row r="8" spans="1:19" ht="10.5">
      <c r="A8" s="645"/>
      <c r="B8" s="404"/>
      <c r="C8" s="1219"/>
      <c r="D8" s="404"/>
      <c r="E8" s="654" t="s">
        <v>1250</v>
      </c>
      <c r="F8" s="654" t="s">
        <v>1250</v>
      </c>
      <c r="G8" s="650" t="s">
        <v>1251</v>
      </c>
      <c r="H8" s="655" t="s">
        <v>1252</v>
      </c>
      <c r="I8" s="656" t="s">
        <v>1253</v>
      </c>
      <c r="J8" s="650" t="s">
        <v>1254</v>
      </c>
      <c r="K8" s="404"/>
      <c r="L8" s="404"/>
      <c r="M8" s="404"/>
      <c r="N8" s="354"/>
      <c r="O8" s="657"/>
      <c r="P8" s="356"/>
      <c r="Q8" s="54"/>
      <c r="R8" s="658"/>
      <c r="S8" s="658"/>
    </row>
    <row r="9" spans="1:19" ht="10.5">
      <c r="A9" s="645"/>
      <c r="B9" s="394"/>
      <c r="C9" s="1220"/>
      <c r="D9" s="394"/>
      <c r="E9" s="394"/>
      <c r="F9" s="394"/>
      <c r="G9" s="394"/>
      <c r="H9" s="659" t="s">
        <v>1255</v>
      </c>
      <c r="I9" s="411" t="s">
        <v>1256</v>
      </c>
      <c r="J9" s="413" t="s">
        <v>1257</v>
      </c>
      <c r="K9" s="394"/>
      <c r="L9" s="394"/>
      <c r="M9" s="394"/>
      <c r="N9" s="351"/>
      <c r="O9" s="351"/>
      <c r="P9" s="355"/>
      <c r="Q9" s="54"/>
      <c r="R9" s="658"/>
      <c r="S9" s="658"/>
    </row>
    <row r="10" spans="1:19" ht="18.75" customHeight="1">
      <c r="A10" s="660" t="s">
        <v>1258</v>
      </c>
      <c r="B10" s="661" t="s">
        <v>1259</v>
      </c>
      <c r="C10" s="133">
        <f>SUM(D10:Q10)</f>
        <v>183544.4</v>
      </c>
      <c r="D10" s="133">
        <v>34827.6</v>
      </c>
      <c r="E10" s="133">
        <v>5605.4</v>
      </c>
      <c r="F10" s="133"/>
      <c r="G10" s="133">
        <v>1170</v>
      </c>
      <c r="H10" s="133">
        <v>47191.3</v>
      </c>
      <c r="I10" s="133">
        <v>178.8</v>
      </c>
      <c r="J10" s="133">
        <v>255.7</v>
      </c>
      <c r="K10" s="133">
        <v>36391.4</v>
      </c>
      <c r="L10" s="133">
        <v>21165.9</v>
      </c>
      <c r="M10" s="133">
        <v>12908.5</v>
      </c>
      <c r="N10" s="133">
        <v>13016.5</v>
      </c>
      <c r="O10" s="133">
        <v>1502.5</v>
      </c>
      <c r="P10" s="133">
        <v>0</v>
      </c>
      <c r="Q10" s="133">
        <v>9330.8</v>
      </c>
      <c r="R10" s="658"/>
      <c r="S10" s="658"/>
    </row>
    <row r="11" spans="1:19" ht="22.5" customHeight="1">
      <c r="A11" s="662" t="s">
        <v>1260</v>
      </c>
      <c r="B11" s="661" t="s">
        <v>1261</v>
      </c>
      <c r="C11" s="133">
        <f>SUM(D11:Q11)</f>
        <v>20614.7</v>
      </c>
      <c r="D11" s="133">
        <v>1712.4</v>
      </c>
      <c r="E11" s="133">
        <v>331.2</v>
      </c>
      <c r="F11" s="133"/>
      <c r="G11" s="133">
        <v>102</v>
      </c>
      <c r="H11" s="133">
        <v>1277.4</v>
      </c>
      <c r="I11" s="133"/>
      <c r="J11" s="133"/>
      <c r="K11" s="133">
        <v>7341.2</v>
      </c>
      <c r="L11" s="133">
        <v>560</v>
      </c>
      <c r="M11" s="133">
        <v>2171.3</v>
      </c>
      <c r="N11" s="133">
        <v>4166.8</v>
      </c>
      <c r="O11" s="133">
        <v>89.2</v>
      </c>
      <c r="P11" s="133"/>
      <c r="Q11" s="133">
        <v>2863.2</v>
      </c>
      <c r="R11" s="658"/>
      <c r="S11" s="658"/>
    </row>
    <row r="12" spans="1:19" ht="20.25" customHeight="1">
      <c r="A12" s="662" t="s">
        <v>1262</v>
      </c>
      <c r="B12" s="661" t="s">
        <v>1263</v>
      </c>
      <c r="C12" s="133">
        <f>SUM(D12:Q12)</f>
        <v>165229.80000000002</v>
      </c>
      <c r="D12" s="89">
        <v>34827.6</v>
      </c>
      <c r="E12" s="89">
        <v>5605.4</v>
      </c>
      <c r="F12" s="89"/>
      <c r="G12" s="89">
        <v>1170</v>
      </c>
      <c r="H12" s="89">
        <v>47191.3</v>
      </c>
      <c r="I12" s="89">
        <v>178.8</v>
      </c>
      <c r="J12" s="89">
        <v>255.7</v>
      </c>
      <c r="K12" s="89">
        <v>35861.4</v>
      </c>
      <c r="L12" s="89">
        <v>17815</v>
      </c>
      <c r="M12" s="89">
        <v>3561</v>
      </c>
      <c r="N12" s="89">
        <v>11167.5</v>
      </c>
      <c r="O12" s="89">
        <v>1077.5</v>
      </c>
      <c r="P12" s="89"/>
      <c r="Q12" s="133">
        <v>6518.6</v>
      </c>
      <c r="R12" s="642"/>
      <c r="S12" s="658"/>
    </row>
    <row r="13" spans="1:19" ht="21" customHeight="1">
      <c r="A13" s="662" t="s">
        <v>1264</v>
      </c>
      <c r="B13" s="661" t="s">
        <v>1265</v>
      </c>
      <c r="C13" s="133">
        <f>SUM(D13:Q13)</f>
        <v>38929.3</v>
      </c>
      <c r="D13" s="133">
        <f>D10+D11-D12</f>
        <v>1712.4000000000015</v>
      </c>
      <c r="E13" s="133">
        <f>E10+E11-E12</f>
        <v>331.1999999999998</v>
      </c>
      <c r="F13" s="133">
        <f aca="true" t="shared" si="0" ref="F13:Q13">F10+F11-F12</f>
        <v>0</v>
      </c>
      <c r="G13" s="133">
        <f t="shared" si="0"/>
        <v>102</v>
      </c>
      <c r="H13" s="133">
        <f t="shared" si="0"/>
        <v>1277.4000000000015</v>
      </c>
      <c r="I13" s="133">
        <f t="shared" si="0"/>
        <v>0</v>
      </c>
      <c r="J13" s="133">
        <f t="shared" si="0"/>
        <v>0</v>
      </c>
      <c r="K13" s="133">
        <f t="shared" si="0"/>
        <v>7871.199999999997</v>
      </c>
      <c r="L13" s="133">
        <f t="shared" si="0"/>
        <v>3910.9000000000015</v>
      </c>
      <c r="M13" s="133">
        <f t="shared" si="0"/>
        <v>11518.8</v>
      </c>
      <c r="N13" s="133">
        <f t="shared" si="0"/>
        <v>6015.799999999999</v>
      </c>
      <c r="O13" s="133">
        <f t="shared" si="0"/>
        <v>514.2</v>
      </c>
      <c r="P13" s="133">
        <f t="shared" si="0"/>
        <v>0</v>
      </c>
      <c r="Q13" s="133">
        <f t="shared" si="0"/>
        <v>5675.4</v>
      </c>
      <c r="R13" s="642"/>
      <c r="S13" s="658"/>
    </row>
    <row r="14" spans="1:19" ht="13.5" customHeight="1">
      <c r="A14" s="662" t="s">
        <v>1266</v>
      </c>
      <c r="B14" s="661" t="s">
        <v>1267</v>
      </c>
      <c r="C14" s="133">
        <f>D14+E14+F14+G14+H14+J14+K14+M14+Q14+I14+P14+N14+L14+O14</f>
        <v>38929.299999999996</v>
      </c>
      <c r="D14" s="133">
        <f>D13</f>
        <v>1712.4000000000015</v>
      </c>
      <c r="E14" s="133">
        <f aca="true" t="shared" si="1" ref="E14:Q14">E13</f>
        <v>331.1999999999998</v>
      </c>
      <c r="F14" s="133">
        <f t="shared" si="1"/>
        <v>0</v>
      </c>
      <c r="G14" s="133">
        <f t="shared" si="1"/>
        <v>102</v>
      </c>
      <c r="H14" s="133">
        <f t="shared" si="1"/>
        <v>1277.4000000000015</v>
      </c>
      <c r="I14" s="133">
        <f t="shared" si="1"/>
        <v>0</v>
      </c>
      <c r="J14" s="133">
        <f t="shared" si="1"/>
        <v>0</v>
      </c>
      <c r="K14" s="133">
        <f t="shared" si="1"/>
        <v>7871.199999999997</v>
      </c>
      <c r="L14" s="133">
        <f t="shared" si="1"/>
        <v>3910.9000000000015</v>
      </c>
      <c r="M14" s="133">
        <f t="shared" si="1"/>
        <v>11518.8</v>
      </c>
      <c r="N14" s="133">
        <f t="shared" si="1"/>
        <v>6015.799999999999</v>
      </c>
      <c r="O14" s="133">
        <f t="shared" si="1"/>
        <v>514.2</v>
      </c>
      <c r="P14" s="133">
        <f t="shared" si="1"/>
        <v>0</v>
      </c>
      <c r="Q14" s="133">
        <f t="shared" si="1"/>
        <v>5675.4</v>
      </c>
      <c r="R14" s="642"/>
      <c r="S14" s="658"/>
    </row>
    <row r="15" spans="1:19" ht="0.75" customHeight="1">
      <c r="A15" s="663" t="s">
        <v>1268</v>
      </c>
      <c r="B15" s="664" t="s">
        <v>1269</v>
      </c>
      <c r="C15" s="357">
        <f>D15+E15+F15+G15+H15+J15+K15+M15+Q15+I15+P15+N15+L15+O15</f>
        <v>0</v>
      </c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642"/>
      <c r="S15" s="665"/>
    </row>
    <row r="16" spans="1:19" ht="1.5" customHeight="1" hidden="1">
      <c r="A16" s="662"/>
      <c r="B16" s="661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642"/>
      <c r="S16" s="658"/>
    </row>
    <row r="17" spans="1:19" ht="13.5" customHeight="1">
      <c r="A17" s="662"/>
      <c r="B17" s="666"/>
      <c r="C17" s="642"/>
      <c r="D17" s="435" t="s">
        <v>1270</v>
      </c>
      <c r="E17" s="667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658"/>
      <c r="S17" s="642"/>
    </row>
    <row r="18" spans="1:19" ht="13.5" customHeight="1">
      <c r="A18" s="668"/>
      <c r="B18" s="669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0"/>
      <c r="P18" s="671"/>
      <c r="Q18" s="671"/>
      <c r="R18" s="658"/>
      <c r="S18" s="658"/>
    </row>
    <row r="19" spans="1:19" ht="13.5" customHeight="1" hidden="1">
      <c r="A19" s="1221" t="s">
        <v>1271</v>
      </c>
      <c r="B19" s="1222"/>
      <c r="C19" s="133">
        <f aca="true" t="shared" si="2" ref="C19:C26">SUM(D19:Q19)</f>
        <v>0</v>
      </c>
      <c r="D19" s="672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</row>
    <row r="20" spans="1:19" ht="13.5" customHeight="1">
      <c r="A20" s="1221" t="s">
        <v>1272</v>
      </c>
      <c r="B20" s="1221"/>
      <c r="C20" s="133">
        <f t="shared" si="2"/>
        <v>0</v>
      </c>
      <c r="D20" s="673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</row>
    <row r="21" spans="1:19" ht="13.5" customHeight="1">
      <c r="A21" s="1221" t="s">
        <v>1273</v>
      </c>
      <c r="B21" s="1221"/>
      <c r="C21" s="133">
        <f t="shared" si="2"/>
        <v>0</v>
      </c>
      <c r="D21" s="672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  <c r="P21" s="658"/>
      <c r="Q21" s="658"/>
      <c r="R21" s="658"/>
      <c r="S21" s="658"/>
    </row>
    <row r="22" spans="1:19" ht="15" customHeight="1">
      <c r="A22" s="1217" t="s">
        <v>1274</v>
      </c>
      <c r="B22" s="1217"/>
      <c r="C22" s="133">
        <f t="shared" si="2"/>
        <v>3154.4</v>
      </c>
      <c r="D22" s="674"/>
      <c r="E22" s="674"/>
      <c r="F22" s="674"/>
      <c r="G22" s="674"/>
      <c r="H22" s="674"/>
      <c r="I22" s="674"/>
      <c r="J22" s="674"/>
      <c r="K22" s="674"/>
      <c r="L22" s="674">
        <v>3061.9</v>
      </c>
      <c r="M22" s="674"/>
      <c r="N22" s="674"/>
      <c r="O22" s="674"/>
      <c r="P22" s="674"/>
      <c r="Q22" s="674">
        <v>92.5</v>
      </c>
      <c r="R22" s="642"/>
      <c r="S22" s="642"/>
    </row>
    <row r="23" spans="1:19" ht="13.5" customHeight="1">
      <c r="A23" s="1217" t="s">
        <v>1275</v>
      </c>
      <c r="B23" s="1217"/>
      <c r="C23" s="133">
        <f t="shared" si="2"/>
        <v>0</v>
      </c>
      <c r="D23" s="674"/>
      <c r="E23" s="674"/>
      <c r="F23" s="674"/>
      <c r="G23" s="674"/>
      <c r="H23" s="674"/>
      <c r="I23" s="674"/>
      <c r="J23" s="674"/>
      <c r="K23" s="674"/>
      <c r="L23" s="674"/>
      <c r="M23" s="674"/>
      <c r="N23" s="674"/>
      <c r="O23" s="674"/>
      <c r="P23" s="674"/>
      <c r="Q23" s="674"/>
      <c r="R23" s="642"/>
      <c r="S23" s="642"/>
    </row>
    <row r="24" spans="1:19" ht="13.5" customHeight="1">
      <c r="A24" s="1217" t="s">
        <v>279</v>
      </c>
      <c r="B24" s="1217"/>
      <c r="C24" s="133">
        <f t="shared" si="2"/>
        <v>16279.400000000001</v>
      </c>
      <c r="D24" s="674">
        <v>1712.4</v>
      </c>
      <c r="E24" s="674">
        <v>331.2</v>
      </c>
      <c r="F24" s="674"/>
      <c r="G24" s="674"/>
      <c r="H24" s="674">
        <v>1277.4</v>
      </c>
      <c r="I24" s="674"/>
      <c r="J24" s="674"/>
      <c r="K24" s="674">
        <v>7341.2</v>
      </c>
      <c r="L24" s="674">
        <v>560</v>
      </c>
      <c r="M24" s="674"/>
      <c r="N24" s="674"/>
      <c r="O24" s="674">
        <v>514.2</v>
      </c>
      <c r="P24" s="674"/>
      <c r="Q24" s="674">
        <v>4543</v>
      </c>
      <c r="R24" s="642"/>
      <c r="S24" s="642"/>
    </row>
    <row r="25" spans="1:19" ht="13.5" customHeight="1">
      <c r="A25" s="1217" t="s">
        <v>1276</v>
      </c>
      <c r="B25" s="1217"/>
      <c r="C25" s="133">
        <f t="shared" si="2"/>
        <v>19188.7</v>
      </c>
      <c r="D25" s="674"/>
      <c r="E25" s="674"/>
      <c r="F25" s="674"/>
      <c r="G25" s="674">
        <v>102</v>
      </c>
      <c r="H25" s="674"/>
      <c r="I25" s="674"/>
      <c r="J25" s="674"/>
      <c r="K25" s="674">
        <v>530</v>
      </c>
      <c r="L25" s="674">
        <v>289</v>
      </c>
      <c r="M25" s="674">
        <v>11518.8</v>
      </c>
      <c r="N25" s="674">
        <v>5709</v>
      </c>
      <c r="O25" s="674"/>
      <c r="P25" s="674"/>
      <c r="Q25" s="674">
        <v>1039.9</v>
      </c>
      <c r="R25" s="642"/>
      <c r="S25" s="642"/>
    </row>
    <row r="26" spans="1:19" ht="13.5" customHeight="1">
      <c r="A26" s="1217" t="s">
        <v>1277</v>
      </c>
      <c r="B26" s="1217"/>
      <c r="C26" s="133">
        <f t="shared" si="2"/>
        <v>306.8</v>
      </c>
      <c r="D26" s="674"/>
      <c r="E26" s="674"/>
      <c r="F26" s="674"/>
      <c r="G26" s="674"/>
      <c r="H26" s="674"/>
      <c r="I26" s="674"/>
      <c r="J26" s="674"/>
      <c r="K26" s="674"/>
      <c r="L26" s="674"/>
      <c r="M26" s="674"/>
      <c r="N26" s="674">
        <v>306.8</v>
      </c>
      <c r="O26" s="674"/>
      <c r="P26" s="674"/>
      <c r="Q26" s="674"/>
      <c r="R26" s="642"/>
      <c r="S26" s="642"/>
    </row>
    <row r="27" spans="1:19" ht="13.5" customHeight="1">
      <c r="A27" s="675" t="s">
        <v>141</v>
      </c>
      <c r="B27" s="676"/>
      <c r="C27" s="357">
        <f aca="true" t="shared" si="3" ref="C27:Q27">SUM(C19:C26)</f>
        <v>38929.3</v>
      </c>
      <c r="D27" s="357">
        <f t="shared" si="3"/>
        <v>1712.4</v>
      </c>
      <c r="E27" s="357">
        <f t="shared" si="3"/>
        <v>331.2</v>
      </c>
      <c r="F27" s="357">
        <f t="shared" si="3"/>
        <v>0</v>
      </c>
      <c r="G27" s="357">
        <f t="shared" si="3"/>
        <v>102</v>
      </c>
      <c r="H27" s="357">
        <f t="shared" si="3"/>
        <v>1277.4</v>
      </c>
      <c r="I27" s="357">
        <f t="shared" si="3"/>
        <v>0</v>
      </c>
      <c r="J27" s="357">
        <f t="shared" si="3"/>
        <v>0</v>
      </c>
      <c r="K27" s="357">
        <f t="shared" si="3"/>
        <v>7871.2</v>
      </c>
      <c r="L27" s="357">
        <f t="shared" si="3"/>
        <v>3910.9</v>
      </c>
      <c r="M27" s="357">
        <f t="shared" si="3"/>
        <v>11518.8</v>
      </c>
      <c r="N27" s="357">
        <f t="shared" si="3"/>
        <v>6015.8</v>
      </c>
      <c r="O27" s="357">
        <f t="shared" si="3"/>
        <v>514.2</v>
      </c>
      <c r="P27" s="357">
        <f t="shared" si="3"/>
        <v>0</v>
      </c>
      <c r="Q27" s="357">
        <f t="shared" si="3"/>
        <v>5675.4</v>
      </c>
      <c r="R27" s="642"/>
      <c r="S27" s="642"/>
    </row>
    <row r="28" spans="1:19" ht="10.5" customHeight="1" hidden="1">
      <c r="A28" s="677"/>
      <c r="B28" s="110"/>
      <c r="C28" s="133"/>
      <c r="D28" s="435" t="s">
        <v>1278</v>
      </c>
      <c r="E28" s="642"/>
      <c r="F28" s="642"/>
      <c r="G28" s="642"/>
      <c r="H28" s="642"/>
      <c r="I28" s="642"/>
      <c r="J28" s="642"/>
      <c r="K28" s="642"/>
      <c r="L28" s="642"/>
      <c r="M28" s="642"/>
      <c r="N28" s="642"/>
      <c r="O28" s="642"/>
      <c r="P28" s="642"/>
      <c r="Q28" s="642"/>
      <c r="R28" s="642"/>
      <c r="S28" s="642"/>
    </row>
    <row r="29" spans="1:19" ht="10.5" customHeight="1" hidden="1">
      <c r="A29" s="678"/>
      <c r="B29" s="679"/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  <c r="R29" s="658"/>
      <c r="S29" s="658"/>
    </row>
    <row r="30" spans="1:19" ht="10.5" customHeight="1" hidden="1">
      <c r="A30" s="677" t="s">
        <v>46</v>
      </c>
      <c r="B30" s="110" t="s">
        <v>315</v>
      </c>
      <c r="C30" s="133">
        <f aca="true" t="shared" si="4" ref="C30:C38">D30+E30+F30+G30+H30+X37+J30+K30+M30+Q30+I30+P30+N30+L30+O30</f>
        <v>0</v>
      </c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2"/>
      <c r="Q30" s="642"/>
      <c r="R30" s="642">
        <v>1</v>
      </c>
      <c r="S30" s="642"/>
    </row>
    <row r="31" spans="1:19" ht="10.5" customHeight="1" hidden="1">
      <c r="A31" s="677" t="s">
        <v>47</v>
      </c>
      <c r="B31" s="110" t="s">
        <v>316</v>
      </c>
      <c r="C31" s="133">
        <f t="shared" si="4"/>
        <v>1784.8</v>
      </c>
      <c r="D31" s="642"/>
      <c r="E31" s="642"/>
      <c r="F31" s="642"/>
      <c r="G31" s="642"/>
      <c r="H31" s="642">
        <v>1238</v>
      </c>
      <c r="I31" s="642"/>
      <c r="J31" s="642"/>
      <c r="K31" s="642"/>
      <c r="L31" s="642">
        <v>389.7</v>
      </c>
      <c r="M31" s="642"/>
      <c r="N31" s="642"/>
      <c r="O31" s="642"/>
      <c r="P31" s="642"/>
      <c r="Q31" s="642">
        <v>157.1</v>
      </c>
      <c r="R31" s="642">
        <f>R30+1</f>
        <v>2</v>
      </c>
      <c r="S31" s="642"/>
    </row>
    <row r="32" spans="1:19" ht="10.5" customHeight="1" hidden="1">
      <c r="A32" s="677" t="s">
        <v>667</v>
      </c>
      <c r="B32" s="110" t="s">
        <v>317</v>
      </c>
      <c r="C32" s="133">
        <f t="shared" si="4"/>
        <v>0</v>
      </c>
      <c r="D32" s="642"/>
      <c r="E32" s="642"/>
      <c r="F32" s="642"/>
      <c r="G32" s="642"/>
      <c r="H32" s="642"/>
      <c r="I32" s="642"/>
      <c r="J32" s="642"/>
      <c r="K32" s="642"/>
      <c r="L32" s="642"/>
      <c r="M32" s="642"/>
      <c r="N32" s="642"/>
      <c r="O32" s="642"/>
      <c r="P32" s="642"/>
      <c r="Q32" s="642"/>
      <c r="R32" s="642">
        <f aca="true" t="shared" si="5" ref="R32:R53">R31+1</f>
        <v>3</v>
      </c>
      <c r="S32" s="642"/>
    </row>
    <row r="33" spans="1:19" ht="10.5" customHeight="1" hidden="1">
      <c r="A33" s="677" t="s">
        <v>48</v>
      </c>
      <c r="B33" s="110" t="s">
        <v>318</v>
      </c>
      <c r="C33" s="133">
        <f t="shared" si="4"/>
        <v>629.7</v>
      </c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>
        <v>629.7</v>
      </c>
      <c r="O33" s="642"/>
      <c r="P33" s="642"/>
      <c r="Q33" s="642"/>
      <c r="R33" s="642">
        <f t="shared" si="5"/>
        <v>4</v>
      </c>
      <c r="S33" s="642"/>
    </row>
    <row r="34" spans="1:19" ht="10.5" customHeight="1" hidden="1">
      <c r="A34" s="677"/>
      <c r="B34" s="110"/>
      <c r="C34" s="133"/>
      <c r="D34" s="642"/>
      <c r="E34" s="642"/>
      <c r="F34" s="642"/>
      <c r="G34" s="642"/>
      <c r="H34" s="642"/>
      <c r="I34" s="642"/>
      <c r="J34" s="642"/>
      <c r="K34" s="642"/>
      <c r="L34" s="642"/>
      <c r="M34" s="642"/>
      <c r="N34" s="642"/>
      <c r="O34" s="642"/>
      <c r="P34" s="642"/>
      <c r="Q34" s="642"/>
      <c r="R34" s="642">
        <f t="shared" si="5"/>
        <v>5</v>
      </c>
      <c r="S34" s="642"/>
    </row>
    <row r="35" spans="1:19" ht="10.5" customHeight="1" hidden="1">
      <c r="A35" s="677" t="s">
        <v>319</v>
      </c>
      <c r="B35" s="110" t="s">
        <v>320</v>
      </c>
      <c r="C35" s="133">
        <f t="shared" si="4"/>
        <v>0</v>
      </c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>
        <f t="shared" si="5"/>
        <v>6</v>
      </c>
      <c r="S35" s="642"/>
    </row>
    <row r="36" spans="1:19" ht="10.5" customHeight="1" hidden="1">
      <c r="A36" s="677" t="s">
        <v>777</v>
      </c>
      <c r="B36" s="110" t="s">
        <v>321</v>
      </c>
      <c r="C36" s="133">
        <f t="shared" si="4"/>
        <v>0</v>
      </c>
      <c r="D36" s="642"/>
      <c r="E36" s="642">
        <v>0</v>
      </c>
      <c r="F36" s="642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>
        <f t="shared" si="5"/>
        <v>7</v>
      </c>
      <c r="S36" s="642"/>
    </row>
    <row r="37" spans="1:19" ht="10.5" customHeight="1" hidden="1">
      <c r="A37" s="677" t="s">
        <v>587</v>
      </c>
      <c r="B37" s="110" t="s">
        <v>627</v>
      </c>
      <c r="C37" s="133">
        <f t="shared" si="4"/>
        <v>0</v>
      </c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42"/>
      <c r="R37" s="642">
        <f t="shared" si="5"/>
        <v>8</v>
      </c>
      <c r="S37" s="642"/>
    </row>
    <row r="38" spans="1:19" ht="10.5" customHeight="1" hidden="1">
      <c r="A38" s="677" t="s">
        <v>20</v>
      </c>
      <c r="B38" s="110" t="s">
        <v>628</v>
      </c>
      <c r="C38" s="133">
        <f t="shared" si="4"/>
        <v>0</v>
      </c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42"/>
      <c r="R38" s="642">
        <f t="shared" si="5"/>
        <v>9</v>
      </c>
      <c r="S38" s="642"/>
    </row>
    <row r="39" spans="1:19" ht="10.5" customHeight="1" hidden="1">
      <c r="A39" s="677"/>
      <c r="B39" s="110"/>
      <c r="C39" s="133"/>
      <c r="D39" s="642"/>
      <c r="E39" s="642"/>
      <c r="F39" s="642"/>
      <c r="G39" s="642"/>
      <c r="H39" s="642"/>
      <c r="I39" s="642"/>
      <c r="J39" s="642"/>
      <c r="K39" s="642"/>
      <c r="L39" s="642"/>
      <c r="M39" s="642"/>
      <c r="N39" s="642"/>
      <c r="O39" s="642"/>
      <c r="P39" s="642"/>
      <c r="Q39" s="642"/>
      <c r="R39" s="642">
        <f t="shared" si="5"/>
        <v>10</v>
      </c>
      <c r="S39" s="642"/>
    </row>
    <row r="40" spans="1:19" ht="10.5" customHeight="1" hidden="1">
      <c r="A40" s="662" t="s">
        <v>21</v>
      </c>
      <c r="B40" s="124" t="s">
        <v>240</v>
      </c>
      <c r="C40" s="133">
        <f>D40+E40+F40+G40+H40+X46+J40+K40+M40+Q40+I40+P40+N40+L40</f>
        <v>1688</v>
      </c>
      <c r="D40" s="133"/>
      <c r="E40" s="133"/>
      <c r="F40" s="133"/>
      <c r="G40" s="133">
        <v>458</v>
      </c>
      <c r="H40" s="133">
        <v>1230</v>
      </c>
      <c r="I40" s="133"/>
      <c r="J40" s="133"/>
      <c r="K40" s="133"/>
      <c r="L40" s="133"/>
      <c r="M40" s="133"/>
      <c r="N40" s="674"/>
      <c r="O40" s="133"/>
      <c r="P40" s="133"/>
      <c r="Q40" s="133"/>
      <c r="R40" s="642">
        <f t="shared" si="5"/>
        <v>11</v>
      </c>
      <c r="S40" s="642"/>
    </row>
    <row r="41" spans="1:19" ht="10.5" customHeight="1" hidden="1">
      <c r="A41" s="677" t="s">
        <v>22</v>
      </c>
      <c r="B41" s="110" t="s">
        <v>241</v>
      </c>
      <c r="C41" s="133">
        <f>D41+E41+F41+G41+H41+X47+J41+K41+M41+Q41+I41+P41+N41+L41</f>
        <v>0</v>
      </c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642">
        <f t="shared" si="5"/>
        <v>12</v>
      </c>
      <c r="S41" s="642"/>
    </row>
    <row r="42" spans="1:19" ht="10.5" customHeight="1" hidden="1">
      <c r="A42" s="677" t="s">
        <v>547</v>
      </c>
      <c r="B42" s="110" t="s">
        <v>29</v>
      </c>
      <c r="C42" s="133">
        <f>D42+E42+F42+G42+H42+X48+J42+K42+M42+Q42+I42+P42+N42+L42</f>
        <v>0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642">
        <f t="shared" si="5"/>
        <v>13</v>
      </c>
      <c r="S42" s="642"/>
    </row>
    <row r="43" spans="1:19" ht="10.5" customHeight="1" hidden="1">
      <c r="A43" s="677" t="s">
        <v>23</v>
      </c>
      <c r="B43" s="110" t="s">
        <v>242</v>
      </c>
      <c r="C43" s="133">
        <f>D43+E43+F43+G43+H43+X49+J43+K43+M43+Q43+I43+P43+N43+L43</f>
        <v>0</v>
      </c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642">
        <f t="shared" si="5"/>
        <v>14</v>
      </c>
      <c r="S43" s="642"/>
    </row>
    <row r="44" spans="1:19" ht="10.5" customHeight="1" hidden="1">
      <c r="A44" s="677"/>
      <c r="B44" s="110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642">
        <f t="shared" si="5"/>
        <v>15</v>
      </c>
      <c r="S44" s="642"/>
    </row>
    <row r="45" spans="1:19" ht="10.5" customHeight="1" hidden="1">
      <c r="A45" s="677" t="s">
        <v>24</v>
      </c>
      <c r="B45" s="110" t="s">
        <v>243</v>
      </c>
      <c r="C45" s="133">
        <f>D45+E45+F45+G45+H45+X51+J45+K45+M45+Q45+I45+P45+N45+L45</f>
        <v>0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642">
        <f t="shared" si="5"/>
        <v>16</v>
      </c>
      <c r="S45" s="642"/>
    </row>
    <row r="46" spans="1:19" ht="10.5" customHeight="1" hidden="1">
      <c r="A46" s="677" t="s">
        <v>43</v>
      </c>
      <c r="B46" s="110" t="s">
        <v>244</v>
      </c>
      <c r="C46" s="133">
        <f>D46+E46+F46+G46+H46+X52+J46+K46+M46+Q46+I46+P46+N46+L46</f>
        <v>1500</v>
      </c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>
        <v>1500</v>
      </c>
      <c r="O46" s="133"/>
      <c r="P46" s="133"/>
      <c r="Q46" s="133"/>
      <c r="R46" s="642">
        <f t="shared" si="5"/>
        <v>17</v>
      </c>
      <c r="S46" s="642"/>
    </row>
    <row r="47" spans="1:19" ht="10.5" customHeight="1" hidden="1">
      <c r="A47" s="677" t="s">
        <v>588</v>
      </c>
      <c r="B47" s="110" t="s">
        <v>245</v>
      </c>
      <c r="C47" s="133">
        <f>D47+E47+F47+G47+H47+X53+J47+K47+M47+Q47+I47+P47+N47+L47</f>
        <v>0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642">
        <f t="shared" si="5"/>
        <v>18</v>
      </c>
      <c r="S47" s="642"/>
    </row>
    <row r="48" spans="1:19" ht="10.5" customHeight="1" hidden="1">
      <c r="A48" s="677" t="s">
        <v>44</v>
      </c>
      <c r="B48" s="110" t="s">
        <v>246</v>
      </c>
      <c r="C48" s="133">
        <f>D48+E48+F48+G48+H48+X54+J48+K48+M48+Q48+I48+P48+N48+L48</f>
        <v>1172</v>
      </c>
      <c r="D48" s="133">
        <v>0</v>
      </c>
      <c r="E48" s="133">
        <v>0</v>
      </c>
      <c r="F48" s="133"/>
      <c r="G48" s="133"/>
      <c r="H48" s="133"/>
      <c r="I48" s="133"/>
      <c r="J48" s="133"/>
      <c r="K48" s="133"/>
      <c r="L48" s="133">
        <v>622</v>
      </c>
      <c r="M48" s="133"/>
      <c r="N48" s="133">
        <v>550</v>
      </c>
      <c r="O48" s="133"/>
      <c r="P48" s="133"/>
      <c r="Q48" s="133"/>
      <c r="R48" s="642">
        <f t="shared" si="5"/>
        <v>19</v>
      </c>
      <c r="S48" s="642"/>
    </row>
    <row r="49" spans="1:19" ht="10.5" customHeight="1" hidden="1">
      <c r="A49" s="677"/>
      <c r="B49" s="110"/>
      <c r="C49" s="133">
        <f>D49+E49+F49+G49+H49+X81+J49+K49+M49+Q49+I49+P49+N49+L49</f>
        <v>0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642">
        <f t="shared" si="5"/>
        <v>20</v>
      </c>
      <c r="S49" s="642"/>
    </row>
    <row r="50" spans="1:19" ht="10.5" customHeight="1" hidden="1">
      <c r="A50" s="677" t="s">
        <v>25</v>
      </c>
      <c r="B50" s="110" t="s">
        <v>247</v>
      </c>
      <c r="C50" s="133">
        <f>D50+E50+F50+G50+H50+X82+J50+K50+M50+Q50+I50+P50+N50+L50</f>
        <v>0</v>
      </c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642">
        <f t="shared" si="5"/>
        <v>21</v>
      </c>
      <c r="S50" s="642"/>
    </row>
    <row r="51" spans="1:19" ht="10.5" customHeight="1" hidden="1">
      <c r="A51" s="677" t="s">
        <v>45</v>
      </c>
      <c r="B51" s="110" t="s">
        <v>248</v>
      </c>
      <c r="C51" s="133">
        <f>D51+E51+F51+G51+H51+X83+J51+K51+M51+Q51+I51+P51+N51+L51</f>
        <v>4608</v>
      </c>
      <c r="D51" s="133">
        <v>0</v>
      </c>
      <c r="E51" s="133">
        <v>0</v>
      </c>
      <c r="F51" s="133"/>
      <c r="G51" s="133">
        <v>0</v>
      </c>
      <c r="H51" s="133">
        <v>0</v>
      </c>
      <c r="I51" s="133">
        <v>0</v>
      </c>
      <c r="J51" s="133"/>
      <c r="K51" s="133"/>
      <c r="L51" s="133"/>
      <c r="M51" s="133"/>
      <c r="N51" s="133">
        <v>3108</v>
      </c>
      <c r="O51" s="133"/>
      <c r="P51" s="133"/>
      <c r="Q51" s="133">
        <v>1500</v>
      </c>
      <c r="R51" s="642">
        <f t="shared" si="5"/>
        <v>22</v>
      </c>
      <c r="S51" s="642"/>
    </row>
    <row r="52" spans="1:19" ht="10.5" customHeight="1" hidden="1">
      <c r="A52" s="677" t="s">
        <v>26</v>
      </c>
      <c r="B52" s="110" t="s">
        <v>249</v>
      </c>
      <c r="C52" s="133">
        <f>D52+E52+F52+G52+H52+X84+J52+K52+M52+Q52+I52+P52+N52+L52</f>
        <v>0</v>
      </c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642">
        <f t="shared" si="5"/>
        <v>23</v>
      </c>
      <c r="S52" s="642"/>
    </row>
    <row r="53" spans="1:19" ht="10.5" customHeight="1" hidden="1">
      <c r="A53" s="661" t="s">
        <v>1279</v>
      </c>
      <c r="B53" s="103" t="s">
        <v>1279</v>
      </c>
      <c r="C53" s="133">
        <f>SUM(D53:Q53)</f>
        <v>32561.5</v>
      </c>
      <c r="D53" s="133"/>
      <c r="E53" s="133">
        <v>1968.2</v>
      </c>
      <c r="F53" s="133"/>
      <c r="G53" s="133">
        <v>600</v>
      </c>
      <c r="H53" s="133">
        <v>18513.3</v>
      </c>
      <c r="I53" s="133">
        <v>500</v>
      </c>
      <c r="J53" s="133">
        <v>2000</v>
      </c>
      <c r="K53" s="133"/>
      <c r="L53" s="133">
        <v>3000</v>
      </c>
      <c r="M53" s="133"/>
      <c r="N53" s="133">
        <v>1000</v>
      </c>
      <c r="O53" s="133">
        <v>1800</v>
      </c>
      <c r="P53" s="133"/>
      <c r="Q53" s="133">
        <v>3180</v>
      </c>
      <c r="R53" s="642">
        <f t="shared" si="5"/>
        <v>24</v>
      </c>
      <c r="S53" s="642"/>
    </row>
    <row r="54" spans="1:19" ht="10.5" customHeight="1" hidden="1">
      <c r="A54" s="663" t="s">
        <v>141</v>
      </c>
      <c r="B54" s="680" t="s">
        <v>128</v>
      </c>
      <c r="C54" s="681">
        <f>SUM(D54:Q54)</f>
        <v>43944</v>
      </c>
      <c r="D54" s="682">
        <f aca="true" t="shared" si="6" ref="D54:Q54">SUM(D30:D53)</f>
        <v>0</v>
      </c>
      <c r="E54" s="682">
        <f t="shared" si="6"/>
        <v>1968.2</v>
      </c>
      <c r="F54" s="682">
        <f t="shared" si="6"/>
        <v>0</v>
      </c>
      <c r="G54" s="682">
        <f t="shared" si="6"/>
        <v>1058</v>
      </c>
      <c r="H54" s="682">
        <f t="shared" si="6"/>
        <v>20981.3</v>
      </c>
      <c r="I54" s="682">
        <f t="shared" si="6"/>
        <v>500</v>
      </c>
      <c r="J54" s="682">
        <f t="shared" si="6"/>
        <v>2000</v>
      </c>
      <c r="K54" s="682">
        <f t="shared" si="6"/>
        <v>0</v>
      </c>
      <c r="L54" s="682">
        <f t="shared" si="6"/>
        <v>4011.7</v>
      </c>
      <c r="M54" s="682">
        <f t="shared" si="6"/>
        <v>0</v>
      </c>
      <c r="N54" s="682">
        <f t="shared" si="6"/>
        <v>6787.7</v>
      </c>
      <c r="O54" s="682">
        <f t="shared" si="6"/>
        <v>1800</v>
      </c>
      <c r="P54" s="682">
        <f t="shared" si="6"/>
        <v>0</v>
      </c>
      <c r="Q54" s="682">
        <f t="shared" si="6"/>
        <v>4837.1</v>
      </c>
      <c r="R54" s="642"/>
      <c r="S54" s="642"/>
    </row>
    <row r="55" spans="1:19" ht="10.5" customHeight="1">
      <c r="A55" s="662"/>
      <c r="B55" s="103"/>
      <c r="C55" s="681"/>
      <c r="D55" s="681"/>
      <c r="E55" s="681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42"/>
      <c r="S55" s="642"/>
    </row>
    <row r="56" spans="1:19" ht="10.5" customHeight="1">
      <c r="A56" s="662"/>
      <c r="B56" s="103"/>
      <c r="C56" s="681"/>
      <c r="D56" s="683"/>
      <c r="E56" s="683"/>
      <c r="F56" s="683"/>
      <c r="G56" s="683"/>
      <c r="H56" s="683"/>
      <c r="I56" s="683"/>
      <c r="J56" s="683"/>
      <c r="K56" s="683"/>
      <c r="L56" s="683"/>
      <c r="M56" s="683"/>
      <c r="N56" s="683"/>
      <c r="O56" s="683"/>
      <c r="P56" s="683"/>
      <c r="Q56" s="683"/>
      <c r="R56" s="642"/>
      <c r="S56" s="642"/>
    </row>
    <row r="57" spans="1:19" ht="10.5" customHeight="1">
      <c r="A57" s="662"/>
      <c r="B57" s="103"/>
      <c r="C57" s="681"/>
      <c r="D57" s="683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683"/>
      <c r="R57" s="642"/>
      <c r="S57" s="642"/>
    </row>
    <row r="58" spans="1:19" ht="10.5" customHeight="1">
      <c r="A58" s="662"/>
      <c r="B58" s="103"/>
      <c r="C58" s="681"/>
      <c r="D58" s="683"/>
      <c r="E58" s="683"/>
      <c r="F58" s="683"/>
      <c r="G58" s="683"/>
      <c r="H58" s="683"/>
      <c r="I58" s="683"/>
      <c r="J58" s="683"/>
      <c r="K58" s="683"/>
      <c r="L58" s="683"/>
      <c r="M58" s="683"/>
      <c r="N58" s="683"/>
      <c r="O58" s="683"/>
      <c r="P58" s="683"/>
      <c r="Q58" s="683"/>
      <c r="R58" s="642"/>
      <c r="S58" s="642"/>
    </row>
    <row r="59" spans="1:19" ht="10.5" customHeight="1">
      <c r="A59" s="662"/>
      <c r="B59" s="103"/>
      <c r="C59" s="681"/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3"/>
      <c r="P59" s="683"/>
      <c r="Q59" s="683"/>
      <c r="R59" s="642"/>
      <c r="S59" s="642"/>
    </row>
    <row r="60" spans="1:19" ht="10.5" customHeight="1">
      <c r="A60" s="662"/>
      <c r="B60" s="103"/>
      <c r="C60" s="681"/>
      <c r="D60" s="683"/>
      <c r="E60" s="683"/>
      <c r="F60" s="683"/>
      <c r="G60" s="683"/>
      <c r="H60" s="683"/>
      <c r="I60" s="683"/>
      <c r="J60" s="683"/>
      <c r="K60" s="683"/>
      <c r="L60" s="683"/>
      <c r="M60" s="683"/>
      <c r="N60" s="683"/>
      <c r="O60" s="683"/>
      <c r="P60" s="683"/>
      <c r="Q60" s="683"/>
      <c r="R60" s="642"/>
      <c r="S60" s="642"/>
    </row>
    <row r="61" spans="1:19" ht="10.5" customHeight="1">
      <c r="A61" s="662"/>
      <c r="B61" s="103"/>
      <c r="C61" s="681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3"/>
      <c r="P61" s="683"/>
      <c r="Q61" s="683"/>
      <c r="R61" s="642"/>
      <c r="S61" s="642"/>
    </row>
    <row r="62" spans="1:19" ht="10.5" customHeight="1">
      <c r="A62" s="662"/>
      <c r="B62" s="103"/>
      <c r="C62" s="681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3"/>
      <c r="P62" s="683"/>
      <c r="Q62" s="683"/>
      <c r="R62" s="642"/>
      <c r="S62" s="642"/>
    </row>
    <row r="63" spans="1:19" ht="10.5" customHeight="1">
      <c r="A63" s="662"/>
      <c r="B63" s="103"/>
      <c r="C63" s="681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3"/>
      <c r="P63" s="683"/>
      <c r="Q63" s="683"/>
      <c r="R63" s="642"/>
      <c r="S63" s="642"/>
    </row>
    <row r="64" spans="1:19" ht="10.5" customHeight="1">
      <c r="A64" s="662"/>
      <c r="B64" s="103"/>
      <c r="C64" s="681"/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83"/>
      <c r="O64" s="683"/>
      <c r="P64" s="683"/>
      <c r="Q64" s="683"/>
      <c r="R64" s="642"/>
      <c r="S64" s="642"/>
    </row>
    <row r="65" spans="1:19" ht="10.5" customHeight="1">
      <c r="A65" s="662"/>
      <c r="B65" s="103"/>
      <c r="C65" s="681"/>
      <c r="D65" s="683"/>
      <c r="E65" s="683"/>
      <c r="F65" s="683"/>
      <c r="G65" s="683"/>
      <c r="H65" s="683"/>
      <c r="I65" s="683"/>
      <c r="J65" s="683"/>
      <c r="K65" s="683"/>
      <c r="L65" s="683"/>
      <c r="M65" s="683"/>
      <c r="N65" s="683"/>
      <c r="O65" s="683"/>
      <c r="P65" s="683"/>
      <c r="Q65" s="683"/>
      <c r="R65" s="642"/>
      <c r="S65" s="642"/>
    </row>
    <row r="66" spans="1:19" ht="10.5" customHeight="1">
      <c r="A66" s="662"/>
      <c r="B66" s="103"/>
      <c r="C66" s="681"/>
      <c r="D66" s="683"/>
      <c r="E66" s="683"/>
      <c r="F66" s="683"/>
      <c r="G66" s="683"/>
      <c r="H66" s="683"/>
      <c r="I66" s="683"/>
      <c r="J66" s="683"/>
      <c r="K66" s="683"/>
      <c r="L66" s="683"/>
      <c r="M66" s="683"/>
      <c r="N66" s="683"/>
      <c r="O66" s="683"/>
      <c r="P66" s="683"/>
      <c r="Q66" s="683"/>
      <c r="R66" s="642"/>
      <c r="S66" s="642"/>
    </row>
    <row r="67" spans="1:19" ht="10.5" customHeight="1">
      <c r="A67" s="662"/>
      <c r="B67" s="103"/>
      <c r="C67" s="681"/>
      <c r="D67" s="683"/>
      <c r="E67" s="683"/>
      <c r="F67" s="683"/>
      <c r="G67" s="683"/>
      <c r="H67" s="683"/>
      <c r="I67" s="683"/>
      <c r="J67" s="683"/>
      <c r="K67" s="683"/>
      <c r="L67" s="683"/>
      <c r="M67" s="683"/>
      <c r="N67" s="683"/>
      <c r="O67" s="683"/>
      <c r="P67" s="683"/>
      <c r="Q67" s="683"/>
      <c r="R67" s="642"/>
      <c r="S67" s="642"/>
    </row>
    <row r="68" spans="1:19" ht="10.5" customHeight="1">
      <c r="A68" s="662"/>
      <c r="B68" s="103"/>
      <c r="C68" s="681"/>
      <c r="D68" s="683"/>
      <c r="E68" s="683"/>
      <c r="F68" s="683"/>
      <c r="G68" s="683"/>
      <c r="H68" s="683"/>
      <c r="I68" s="683"/>
      <c r="J68" s="683"/>
      <c r="K68" s="683"/>
      <c r="L68" s="683"/>
      <c r="M68" s="683"/>
      <c r="N68" s="683"/>
      <c r="O68" s="683"/>
      <c r="P68" s="683"/>
      <c r="Q68" s="683"/>
      <c r="R68" s="642"/>
      <c r="S68" s="642"/>
    </row>
    <row r="69" spans="1:19" ht="10.5" customHeight="1">
      <c r="A69" s="662"/>
      <c r="B69" s="103"/>
      <c r="C69" s="681"/>
      <c r="D69" s="683"/>
      <c r="E69" s="683"/>
      <c r="F69" s="683"/>
      <c r="G69" s="683"/>
      <c r="H69" s="683"/>
      <c r="I69" s="683"/>
      <c r="J69" s="683"/>
      <c r="K69" s="683"/>
      <c r="L69" s="683"/>
      <c r="M69" s="683"/>
      <c r="N69" s="683"/>
      <c r="O69" s="683"/>
      <c r="P69" s="683"/>
      <c r="Q69" s="683"/>
      <c r="R69" s="642"/>
      <c r="S69" s="642"/>
    </row>
    <row r="70" spans="1:19" ht="11.25" customHeight="1">
      <c r="A70" s="662"/>
      <c r="B70" s="103"/>
      <c r="C70" s="681"/>
      <c r="D70" s="683"/>
      <c r="E70" s="683"/>
      <c r="F70" s="683"/>
      <c r="G70" s="683"/>
      <c r="H70" s="683"/>
      <c r="I70" s="683"/>
      <c r="J70" s="683"/>
      <c r="K70" s="683"/>
      <c r="L70" s="683"/>
      <c r="M70" s="683"/>
      <c r="N70" s="683"/>
      <c r="O70" s="683"/>
      <c r="P70" s="683"/>
      <c r="Q70" s="683"/>
      <c r="R70" s="642"/>
      <c r="S70" s="642"/>
    </row>
    <row r="71" spans="1:19" ht="10.5" customHeight="1">
      <c r="A71" s="662"/>
      <c r="B71" s="103"/>
      <c r="C71" s="681"/>
      <c r="D71" s="683"/>
      <c r="E71" s="683"/>
      <c r="F71" s="683"/>
      <c r="G71" s="683"/>
      <c r="H71" s="683"/>
      <c r="I71" s="683"/>
      <c r="J71" s="683"/>
      <c r="K71" s="683"/>
      <c r="L71" s="683"/>
      <c r="M71" s="683"/>
      <c r="N71" s="683"/>
      <c r="O71" s="683"/>
      <c r="P71" s="683"/>
      <c r="Q71" s="683"/>
      <c r="R71" s="642"/>
      <c r="S71" s="642"/>
    </row>
    <row r="72" spans="1:19" ht="10.5" customHeight="1">
      <c r="A72" s="662"/>
      <c r="B72" s="103"/>
      <c r="C72" s="681"/>
      <c r="D72" s="683"/>
      <c r="E72" s="683"/>
      <c r="F72" s="683"/>
      <c r="G72" s="683"/>
      <c r="H72" s="683"/>
      <c r="I72" s="683"/>
      <c r="J72" s="683"/>
      <c r="K72" s="683"/>
      <c r="L72" s="683"/>
      <c r="M72" s="683"/>
      <c r="N72" s="683"/>
      <c r="O72" s="683"/>
      <c r="P72" s="683"/>
      <c r="Q72" s="683"/>
      <c r="R72" s="642"/>
      <c r="S72" s="642"/>
    </row>
    <row r="73" spans="1:19" ht="10.5" customHeight="1">
      <c r="A73" s="662"/>
      <c r="B73" s="103"/>
      <c r="C73" s="681"/>
      <c r="D73" s="683"/>
      <c r="E73" s="683"/>
      <c r="F73" s="683"/>
      <c r="G73" s="683"/>
      <c r="H73" s="683"/>
      <c r="I73" s="683"/>
      <c r="J73" s="683"/>
      <c r="K73" s="683"/>
      <c r="L73" s="683"/>
      <c r="M73" s="683"/>
      <c r="N73" s="683"/>
      <c r="O73" s="683"/>
      <c r="P73" s="683"/>
      <c r="Q73" s="683"/>
      <c r="R73" s="642"/>
      <c r="S73" s="642"/>
    </row>
    <row r="74" spans="1:19" ht="10.5" customHeight="1">
      <c r="A74" s="662"/>
      <c r="B74" s="103"/>
      <c r="C74" s="681"/>
      <c r="D74" s="683"/>
      <c r="E74" s="683"/>
      <c r="F74" s="683"/>
      <c r="G74" s="683"/>
      <c r="H74" s="683"/>
      <c r="I74" s="683"/>
      <c r="J74" s="683"/>
      <c r="K74" s="683"/>
      <c r="L74" s="683"/>
      <c r="M74" s="683"/>
      <c r="N74" s="683"/>
      <c r="O74" s="683"/>
      <c r="P74" s="683"/>
      <c r="Q74" s="683"/>
      <c r="R74" s="642"/>
      <c r="S74" s="642"/>
    </row>
    <row r="75" spans="1:19" ht="10.5" customHeight="1">
      <c r="A75" s="662"/>
      <c r="B75" s="103"/>
      <c r="C75" s="681"/>
      <c r="D75" s="683"/>
      <c r="E75" s="683"/>
      <c r="F75" s="683"/>
      <c r="G75" s="683"/>
      <c r="H75" s="683"/>
      <c r="I75" s="683"/>
      <c r="J75" s="683"/>
      <c r="K75" s="683"/>
      <c r="L75" s="683"/>
      <c r="M75" s="683"/>
      <c r="N75" s="683"/>
      <c r="O75" s="683"/>
      <c r="P75" s="683"/>
      <c r="Q75" s="683"/>
      <c r="R75" s="642"/>
      <c r="S75" s="642"/>
    </row>
    <row r="76" spans="1:19" ht="10.5" customHeight="1">
      <c r="A76" s="662"/>
      <c r="B76" s="103"/>
      <c r="C76" s="681"/>
      <c r="D76" s="683"/>
      <c r="E76" s="683"/>
      <c r="F76" s="683"/>
      <c r="G76" s="683"/>
      <c r="H76" s="683"/>
      <c r="I76" s="683"/>
      <c r="J76" s="683"/>
      <c r="K76" s="683"/>
      <c r="L76" s="683"/>
      <c r="M76" s="683"/>
      <c r="N76" s="683"/>
      <c r="O76" s="683"/>
      <c r="P76" s="683"/>
      <c r="Q76" s="683"/>
      <c r="R76" s="642"/>
      <c r="S76" s="642"/>
    </row>
    <row r="77" spans="1:19" ht="12.75" customHeight="1">
      <c r="A77" s="662"/>
      <c r="B77" s="103"/>
      <c r="C77" s="681"/>
      <c r="D77" s="683"/>
      <c r="E77" s="683"/>
      <c r="F77" s="683"/>
      <c r="G77" s="683"/>
      <c r="H77" s="683"/>
      <c r="I77" s="683"/>
      <c r="J77" s="683"/>
      <c r="K77" s="683"/>
      <c r="L77" s="683"/>
      <c r="M77" s="683"/>
      <c r="N77" s="683"/>
      <c r="O77" s="683"/>
      <c r="P77" s="683"/>
      <c r="Q77" s="683"/>
      <c r="R77" s="642"/>
      <c r="S77" s="642"/>
    </row>
    <row r="78" spans="1:19" ht="12.75" customHeight="1">
      <c r="A78" s="662"/>
      <c r="B78" s="103"/>
      <c r="C78" s="681"/>
      <c r="D78" s="683"/>
      <c r="E78" s="683"/>
      <c r="F78" s="683"/>
      <c r="G78" s="683"/>
      <c r="H78" s="683"/>
      <c r="I78" s="683"/>
      <c r="J78" s="683"/>
      <c r="K78" s="683"/>
      <c r="L78" s="683"/>
      <c r="M78" s="683"/>
      <c r="N78" s="683"/>
      <c r="O78" s="683"/>
      <c r="P78" s="683"/>
      <c r="Q78" s="683"/>
      <c r="R78" s="642"/>
      <c r="S78" s="642"/>
    </row>
    <row r="79" spans="1:19" ht="10.5" customHeight="1">
      <c r="A79" s="662"/>
      <c r="B79" s="103"/>
      <c r="C79" s="681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3"/>
      <c r="R79" s="642"/>
      <c r="S79" s="642"/>
    </row>
    <row r="80" spans="1:19" ht="10.5">
      <c r="A80" s="662"/>
      <c r="B80" s="103"/>
      <c r="C80" s="681"/>
      <c r="D80" s="681"/>
      <c r="E80" s="681"/>
      <c r="F80" s="681"/>
      <c r="G80" s="681"/>
      <c r="H80" s="681"/>
      <c r="I80" s="681"/>
      <c r="J80" s="681"/>
      <c r="K80" s="681"/>
      <c r="L80" s="681"/>
      <c r="M80" s="681"/>
      <c r="N80" s="681"/>
      <c r="O80" s="681"/>
      <c r="P80" s="681"/>
      <c r="Q80" s="681"/>
      <c r="R80" s="642"/>
      <c r="S80" s="642"/>
    </row>
    <row r="81" spans="1:19" ht="10.5">
      <c r="A81" s="684"/>
      <c r="B81" s="91" t="s">
        <v>1220</v>
      </c>
      <c r="C81" s="120"/>
      <c r="D81" s="120"/>
      <c r="E81" s="120"/>
      <c r="F81" s="120"/>
      <c r="I81" s="658"/>
      <c r="J81" s="658"/>
      <c r="K81" s="685"/>
      <c r="L81" s="685"/>
      <c r="M81" s="658"/>
      <c r="N81" s="133"/>
      <c r="O81" s="133"/>
      <c r="P81" s="133"/>
      <c r="Q81" s="133"/>
      <c r="R81" s="658"/>
      <c r="S81" s="658"/>
    </row>
    <row r="82" spans="1:19" ht="10.5">
      <c r="A82" s="684"/>
      <c r="B82" s="227" t="s">
        <v>1221</v>
      </c>
      <c r="C82" s="120"/>
      <c r="D82" s="120"/>
      <c r="E82" s="120"/>
      <c r="F82" s="120"/>
      <c r="I82" s="658"/>
      <c r="J82" s="658"/>
      <c r="K82" s="685"/>
      <c r="L82" s="685"/>
      <c r="M82" s="658"/>
      <c r="N82" s="133"/>
      <c r="O82" s="133"/>
      <c r="P82" s="133"/>
      <c r="Q82" s="133"/>
      <c r="R82" s="658"/>
      <c r="S82" s="658"/>
    </row>
    <row r="83" spans="1:19" ht="10.5">
      <c r="A83" s="684"/>
      <c r="B83" s="686"/>
      <c r="C83" s="658"/>
      <c r="D83" s="687" t="s">
        <v>1280</v>
      </c>
      <c r="E83" s="687"/>
      <c r="F83" s="687"/>
      <c r="G83" s="687"/>
      <c r="H83" s="658"/>
      <c r="I83" s="658"/>
      <c r="J83" s="658"/>
      <c r="K83" s="685"/>
      <c r="L83" s="685"/>
      <c r="M83" s="658"/>
      <c r="N83" s="133"/>
      <c r="O83" s="133"/>
      <c r="P83" s="133"/>
      <c r="Q83" s="133"/>
      <c r="R83" s="658"/>
      <c r="S83" s="658"/>
    </row>
    <row r="84" spans="1:19" ht="10.5">
      <c r="A84" s="688"/>
      <c r="B84" s="686"/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  <c r="Q84" s="685"/>
      <c r="R84" s="658"/>
      <c r="S84" s="658"/>
    </row>
    <row r="85" spans="1:19" ht="13.5" customHeight="1">
      <c r="A85" s="677"/>
      <c r="B85" s="94"/>
      <c r="C85" s="1218" t="s">
        <v>1224</v>
      </c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689"/>
      <c r="R85" s="658"/>
      <c r="S85" s="658"/>
    </row>
    <row r="86" spans="1:19" ht="13.5" customHeight="1">
      <c r="A86" s="662"/>
      <c r="B86" s="96"/>
      <c r="C86" s="1219"/>
      <c r="D86" s="397" t="s">
        <v>1225</v>
      </c>
      <c r="E86" s="397" t="s">
        <v>1226</v>
      </c>
      <c r="F86" s="397" t="s">
        <v>1227</v>
      </c>
      <c r="G86" s="398" t="s">
        <v>1228</v>
      </c>
      <c r="H86" s="397" t="s">
        <v>1281</v>
      </c>
      <c r="I86" s="397" t="s">
        <v>1282</v>
      </c>
      <c r="J86" s="398" t="s">
        <v>1231</v>
      </c>
      <c r="K86" s="398" t="s">
        <v>1232</v>
      </c>
      <c r="L86" s="398" t="s">
        <v>1283</v>
      </c>
      <c r="M86" s="398" t="s">
        <v>742</v>
      </c>
      <c r="N86" s="408" t="s">
        <v>1234</v>
      </c>
      <c r="O86" s="647" t="s">
        <v>1235</v>
      </c>
      <c r="P86" s="451" t="s">
        <v>1284</v>
      </c>
      <c r="Q86" s="375" t="s">
        <v>897</v>
      </c>
      <c r="R86" s="658"/>
      <c r="S86" s="658"/>
    </row>
    <row r="87" spans="1:19" ht="13.5" customHeight="1">
      <c r="A87" s="662"/>
      <c r="B87" s="96"/>
      <c r="C87" s="1219"/>
      <c r="D87" s="405" t="s">
        <v>1237</v>
      </c>
      <c r="E87" s="405" t="s">
        <v>1238</v>
      </c>
      <c r="F87" s="405" t="s">
        <v>1239</v>
      </c>
      <c r="G87" s="648" t="s">
        <v>1240</v>
      </c>
      <c r="H87" s="642" t="s">
        <v>1285</v>
      </c>
      <c r="I87" s="657" t="s">
        <v>1286</v>
      </c>
      <c r="J87" s="403" t="s">
        <v>1243</v>
      </c>
      <c r="K87" s="650" t="s">
        <v>1244</v>
      </c>
      <c r="L87" s="650" t="s">
        <v>1245</v>
      </c>
      <c r="M87" s="650" t="s">
        <v>1246</v>
      </c>
      <c r="N87" s="651" t="s">
        <v>1287</v>
      </c>
      <c r="O87" s="354" t="s">
        <v>1247</v>
      </c>
      <c r="P87" s="652" t="s">
        <v>1288</v>
      </c>
      <c r="Q87" s="653" t="s">
        <v>1249</v>
      </c>
      <c r="R87" s="658"/>
      <c r="S87" s="658"/>
    </row>
    <row r="88" spans="1:19" ht="13.5" customHeight="1">
      <c r="A88" s="662"/>
      <c r="B88" s="96"/>
      <c r="C88" s="1219"/>
      <c r="D88" s="404"/>
      <c r="E88" s="654" t="s">
        <v>1250</v>
      </c>
      <c r="F88" s="654" t="s">
        <v>1250</v>
      </c>
      <c r="G88" s="650" t="s">
        <v>1251</v>
      </c>
      <c r="H88" s="654" t="s">
        <v>1289</v>
      </c>
      <c r="I88" s="405"/>
      <c r="J88" s="650" t="s">
        <v>1254</v>
      </c>
      <c r="K88" s="403"/>
      <c r="L88" s="403"/>
      <c r="M88" s="403"/>
      <c r="N88" s="376"/>
      <c r="O88" s="354"/>
      <c r="P88" s="356" t="s">
        <v>1290</v>
      </c>
      <c r="Q88" s="375"/>
      <c r="R88" s="658"/>
      <c r="S88" s="658"/>
    </row>
    <row r="89" spans="1:19" ht="13.5" customHeight="1">
      <c r="A89" s="662"/>
      <c r="B89" s="97"/>
      <c r="C89" s="1220"/>
      <c r="D89" s="394"/>
      <c r="E89" s="394"/>
      <c r="F89" s="394"/>
      <c r="G89" s="433"/>
      <c r="H89" s="659" t="s">
        <v>1291</v>
      </c>
      <c r="I89" s="406"/>
      <c r="J89" s="413" t="s">
        <v>1257</v>
      </c>
      <c r="K89" s="433"/>
      <c r="L89" s="433"/>
      <c r="M89" s="433"/>
      <c r="N89" s="690"/>
      <c r="O89" s="351"/>
      <c r="P89" s="355"/>
      <c r="Q89" s="375"/>
      <c r="R89" s="658"/>
      <c r="S89" s="658"/>
    </row>
    <row r="90" spans="1:19" ht="21" customHeight="1">
      <c r="A90" s="691" t="s">
        <v>1258</v>
      </c>
      <c r="B90" s="661" t="s">
        <v>1259</v>
      </c>
      <c r="C90" s="133">
        <f aca="true" t="shared" si="7" ref="C90:C95">SUM(D90:Q90)</f>
        <v>6829.5</v>
      </c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>
        <v>4666</v>
      </c>
      <c r="O90" s="133">
        <v>663.5</v>
      </c>
      <c r="P90" s="133"/>
      <c r="Q90" s="132">
        <v>1500</v>
      </c>
      <c r="R90" s="658"/>
      <c r="S90" s="658"/>
    </row>
    <row r="91" spans="1:19" ht="18.75" customHeight="1">
      <c r="A91" s="692" t="s">
        <v>1260</v>
      </c>
      <c r="B91" s="661" t="s">
        <v>1261</v>
      </c>
      <c r="C91" s="133">
        <f t="shared" si="7"/>
        <v>5331</v>
      </c>
      <c r="D91" s="133">
        <v>31</v>
      </c>
      <c r="E91" s="133"/>
      <c r="F91" s="133"/>
      <c r="G91" s="133"/>
      <c r="H91" s="133">
        <v>2900</v>
      </c>
      <c r="I91" s="133"/>
      <c r="J91" s="133"/>
      <c r="K91" s="133"/>
      <c r="L91" s="133"/>
      <c r="M91" s="133"/>
      <c r="N91" s="133">
        <v>2400</v>
      </c>
      <c r="O91" s="133"/>
      <c r="P91" s="133"/>
      <c r="Q91" s="133"/>
      <c r="R91" s="658"/>
      <c r="S91" s="658"/>
    </row>
    <row r="92" spans="1:19" ht="16.5" customHeight="1">
      <c r="A92" s="692" t="s">
        <v>1262</v>
      </c>
      <c r="B92" s="661" t="s">
        <v>1263</v>
      </c>
      <c r="C92" s="133">
        <f t="shared" si="7"/>
        <v>1521.5</v>
      </c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>
        <v>858</v>
      </c>
      <c r="O92" s="89">
        <v>663.5</v>
      </c>
      <c r="P92" s="89"/>
      <c r="Q92" s="133"/>
      <c r="R92" s="658"/>
      <c r="S92" s="658"/>
    </row>
    <row r="93" spans="1:19" ht="18" customHeight="1">
      <c r="A93" s="692" t="s">
        <v>1264</v>
      </c>
      <c r="B93" s="661" t="s">
        <v>1265</v>
      </c>
      <c r="C93" s="133">
        <f t="shared" si="7"/>
        <v>10639</v>
      </c>
      <c r="D93" s="133">
        <f>D90+D91-D92</f>
        <v>31</v>
      </c>
      <c r="E93" s="133">
        <f aca="true" t="shared" si="8" ref="E93:Q93">E90+E91-E92</f>
        <v>0</v>
      </c>
      <c r="F93" s="133">
        <f t="shared" si="8"/>
        <v>0</v>
      </c>
      <c r="G93" s="133">
        <f t="shared" si="8"/>
        <v>0</v>
      </c>
      <c r="H93" s="133">
        <f t="shared" si="8"/>
        <v>2900</v>
      </c>
      <c r="I93" s="133">
        <f t="shared" si="8"/>
        <v>0</v>
      </c>
      <c r="J93" s="133">
        <f t="shared" si="8"/>
        <v>0</v>
      </c>
      <c r="K93" s="133">
        <f t="shared" si="8"/>
        <v>0</v>
      </c>
      <c r="L93" s="133">
        <f t="shared" si="8"/>
        <v>0</v>
      </c>
      <c r="M93" s="133">
        <f t="shared" si="8"/>
        <v>0</v>
      </c>
      <c r="N93" s="133">
        <f t="shared" si="8"/>
        <v>6208</v>
      </c>
      <c r="O93" s="133">
        <f t="shared" si="8"/>
        <v>0</v>
      </c>
      <c r="P93" s="133">
        <f t="shared" si="8"/>
        <v>0</v>
      </c>
      <c r="Q93" s="133">
        <f t="shared" si="8"/>
        <v>1500</v>
      </c>
      <c r="R93" s="658"/>
      <c r="S93" s="658"/>
    </row>
    <row r="94" spans="1:19" ht="13.5" customHeight="1">
      <c r="A94" s="692" t="s">
        <v>1266</v>
      </c>
      <c r="B94" s="661" t="s">
        <v>1267</v>
      </c>
      <c r="C94" s="133">
        <f t="shared" si="7"/>
        <v>10639</v>
      </c>
      <c r="D94" s="133">
        <f>D93</f>
        <v>31</v>
      </c>
      <c r="E94" s="133">
        <f>E93</f>
        <v>0</v>
      </c>
      <c r="F94" s="133">
        <f aca="true" t="shared" si="9" ref="F94:Q95">F93</f>
        <v>0</v>
      </c>
      <c r="G94" s="133">
        <f t="shared" si="9"/>
        <v>0</v>
      </c>
      <c r="H94" s="133">
        <f t="shared" si="9"/>
        <v>2900</v>
      </c>
      <c r="I94" s="133">
        <f t="shared" si="9"/>
        <v>0</v>
      </c>
      <c r="J94" s="133">
        <f t="shared" si="9"/>
        <v>0</v>
      </c>
      <c r="K94" s="133">
        <f t="shared" si="9"/>
        <v>0</v>
      </c>
      <c r="L94" s="133">
        <f t="shared" si="9"/>
        <v>0</v>
      </c>
      <c r="M94" s="133">
        <f t="shared" si="9"/>
        <v>0</v>
      </c>
      <c r="N94" s="133">
        <f t="shared" si="9"/>
        <v>6208</v>
      </c>
      <c r="O94" s="133">
        <f t="shared" si="9"/>
        <v>0</v>
      </c>
      <c r="P94" s="133">
        <f t="shared" si="9"/>
        <v>0</v>
      </c>
      <c r="Q94" s="133">
        <f t="shared" si="9"/>
        <v>1500</v>
      </c>
      <c r="R94" s="658"/>
      <c r="S94" s="658"/>
    </row>
    <row r="95" spans="1:19" ht="13.5" customHeight="1">
      <c r="A95" s="693" t="s">
        <v>1268</v>
      </c>
      <c r="B95" s="664" t="s">
        <v>1269</v>
      </c>
      <c r="C95" s="357">
        <f t="shared" si="7"/>
        <v>10639</v>
      </c>
      <c r="D95" s="357">
        <f>D94</f>
        <v>31</v>
      </c>
      <c r="E95" s="357">
        <f>E94</f>
        <v>0</v>
      </c>
      <c r="F95" s="357">
        <f t="shared" si="9"/>
        <v>0</v>
      </c>
      <c r="G95" s="357">
        <f t="shared" si="9"/>
        <v>0</v>
      </c>
      <c r="H95" s="357">
        <f t="shared" si="9"/>
        <v>2900</v>
      </c>
      <c r="I95" s="357">
        <f t="shared" si="9"/>
        <v>0</v>
      </c>
      <c r="J95" s="357">
        <f t="shared" si="9"/>
        <v>0</v>
      </c>
      <c r="K95" s="357">
        <f t="shared" si="9"/>
        <v>0</v>
      </c>
      <c r="L95" s="357">
        <f t="shared" si="9"/>
        <v>0</v>
      </c>
      <c r="M95" s="357">
        <f t="shared" si="9"/>
        <v>0</v>
      </c>
      <c r="N95" s="357">
        <f t="shared" si="9"/>
        <v>6208</v>
      </c>
      <c r="O95" s="357">
        <f t="shared" si="9"/>
        <v>0</v>
      </c>
      <c r="P95" s="357">
        <f t="shared" si="9"/>
        <v>0</v>
      </c>
      <c r="Q95" s="357">
        <f t="shared" si="9"/>
        <v>1500</v>
      </c>
      <c r="R95" s="658"/>
      <c r="S95" s="658"/>
    </row>
    <row r="96" spans="1:19" ht="12" customHeight="1">
      <c r="A96" s="662"/>
      <c r="B96" s="661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658"/>
      <c r="S96" s="658"/>
    </row>
    <row r="97" spans="1:19" ht="13.5" customHeight="1">
      <c r="A97" s="694"/>
      <c r="B97" s="695"/>
      <c r="C97" s="642"/>
      <c r="D97" s="642"/>
      <c r="E97" s="696" t="s">
        <v>1292</v>
      </c>
      <c r="F97" s="642"/>
      <c r="G97" s="642"/>
      <c r="H97" s="642"/>
      <c r="I97" s="642"/>
      <c r="J97" s="642"/>
      <c r="K97" s="642"/>
      <c r="L97" s="642"/>
      <c r="M97" s="642"/>
      <c r="N97" s="642"/>
      <c r="O97" s="642"/>
      <c r="P97" s="642"/>
      <c r="Q97" s="642"/>
      <c r="R97" s="658"/>
      <c r="S97" s="658"/>
    </row>
    <row r="98" spans="1:19" ht="13.5" customHeight="1">
      <c r="A98" s="668" t="s">
        <v>414</v>
      </c>
      <c r="B98" s="669" t="s">
        <v>50</v>
      </c>
      <c r="C98" s="670"/>
      <c r="D98" s="670"/>
      <c r="E98" s="670"/>
      <c r="F98" s="670"/>
      <c r="G98" s="670"/>
      <c r="H98" s="670"/>
      <c r="I98" s="670"/>
      <c r="J98" s="670"/>
      <c r="K98" s="670"/>
      <c r="L98" s="670"/>
      <c r="M98" s="670"/>
      <c r="N98" s="670"/>
      <c r="O98" s="670"/>
      <c r="P98" s="671"/>
      <c r="Q98" s="671"/>
      <c r="R98" s="658"/>
      <c r="S98" s="658"/>
    </row>
    <row r="99" spans="1:19" ht="9.75" customHeight="1">
      <c r="A99" s="677" t="s">
        <v>46</v>
      </c>
      <c r="B99" s="110" t="s">
        <v>315</v>
      </c>
      <c r="C99" s="133">
        <f>D99+E99+F99+G99+H99+X105+J99+K99+M99+Q99+I99+P99+N99+L99+O99</f>
        <v>0</v>
      </c>
      <c r="D99" s="674"/>
      <c r="E99" s="674"/>
      <c r="F99" s="674"/>
      <c r="G99" s="674"/>
      <c r="H99" s="674"/>
      <c r="I99" s="674"/>
      <c r="J99" s="674"/>
      <c r="K99" s="674"/>
      <c r="L99" s="674"/>
      <c r="M99" s="674"/>
      <c r="N99" s="674"/>
      <c r="O99" s="674"/>
      <c r="P99" s="674"/>
      <c r="Q99" s="674"/>
      <c r="R99" s="642"/>
      <c r="S99" s="642"/>
    </row>
    <row r="100" spans="1:19" ht="10.5" customHeight="1">
      <c r="A100" s="677" t="s">
        <v>47</v>
      </c>
      <c r="B100" s="110" t="s">
        <v>316</v>
      </c>
      <c r="C100" s="133">
        <f>D100+E100+F100+G100+H100+X106+J100+K100+M100+Q100+I100+P100+N100+L100+O100</f>
        <v>0</v>
      </c>
      <c r="D100" s="674"/>
      <c r="E100" s="674"/>
      <c r="F100" s="674"/>
      <c r="G100" s="674"/>
      <c r="H100" s="674"/>
      <c r="I100" s="674"/>
      <c r="J100" s="674"/>
      <c r="K100" s="674"/>
      <c r="L100" s="674"/>
      <c r="M100" s="674"/>
      <c r="N100" s="674"/>
      <c r="O100" s="674"/>
      <c r="P100" s="674"/>
      <c r="Q100" s="674"/>
      <c r="R100" s="642"/>
      <c r="S100" s="642"/>
    </row>
    <row r="101" spans="1:19" ht="9" customHeight="1">
      <c r="A101" s="677" t="s">
        <v>667</v>
      </c>
      <c r="B101" s="110" t="s">
        <v>317</v>
      </c>
      <c r="C101" s="133">
        <f>D101+E101+F101+G101+H101+X107+J101+K101+M101+Q101+I101+P101+N101+L101+O101</f>
        <v>0</v>
      </c>
      <c r="D101" s="674"/>
      <c r="E101" s="674"/>
      <c r="F101" s="674"/>
      <c r="G101" s="674"/>
      <c r="H101" s="674"/>
      <c r="I101" s="674"/>
      <c r="J101" s="674"/>
      <c r="K101" s="674"/>
      <c r="L101" s="674"/>
      <c r="M101" s="674"/>
      <c r="N101" s="674"/>
      <c r="O101" s="674"/>
      <c r="P101" s="674"/>
      <c r="Q101" s="674"/>
      <c r="R101" s="642"/>
      <c r="S101" s="642"/>
    </row>
    <row r="102" spans="1:19" ht="11.25" customHeight="1">
      <c r="A102" s="677" t="s">
        <v>48</v>
      </c>
      <c r="B102" s="110" t="s">
        <v>318</v>
      </c>
      <c r="C102" s="133">
        <f>D102+E102+F102+G102+H102+X107+J102+K102+M102+Q102+I102+P102+N102+L102+O102</f>
        <v>0</v>
      </c>
      <c r="D102" s="674"/>
      <c r="E102" s="674"/>
      <c r="F102" s="674"/>
      <c r="G102" s="674"/>
      <c r="H102" s="674"/>
      <c r="I102" s="674"/>
      <c r="J102" s="674"/>
      <c r="K102" s="674"/>
      <c r="L102" s="674"/>
      <c r="M102" s="674"/>
      <c r="N102" s="674"/>
      <c r="O102" s="674"/>
      <c r="P102" s="674"/>
      <c r="Q102" s="674"/>
      <c r="R102" s="642"/>
      <c r="S102" s="642"/>
    </row>
    <row r="103" spans="1:19" ht="11.25" customHeight="1">
      <c r="A103" s="677" t="s">
        <v>587</v>
      </c>
      <c r="B103" s="110" t="s">
        <v>627</v>
      </c>
      <c r="C103" s="133">
        <f>D103+E103+F103+G103+H103+X109+J103+K103+M103+Q103+I103+P103+N103+L103+O103</f>
        <v>0</v>
      </c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42"/>
      <c r="S103" s="642"/>
    </row>
    <row r="104" spans="1:19" ht="11.25" customHeight="1">
      <c r="A104" s="677" t="s">
        <v>777</v>
      </c>
      <c r="B104" s="110" t="s">
        <v>321</v>
      </c>
      <c r="C104" s="133">
        <f>D104+E104+F104+G104+H104+X110+J104+K104+M104+Q104+I104+P104+N104+L104+O104</f>
        <v>0</v>
      </c>
      <c r="D104" s="674"/>
      <c r="E104" s="674"/>
      <c r="F104" s="674"/>
      <c r="G104" s="674"/>
      <c r="H104" s="674"/>
      <c r="I104" s="674"/>
      <c r="J104" s="674"/>
      <c r="K104" s="674"/>
      <c r="L104" s="674"/>
      <c r="M104" s="674"/>
      <c r="N104" s="674"/>
      <c r="O104" s="674"/>
      <c r="P104" s="674"/>
      <c r="Q104" s="674"/>
      <c r="R104" s="642"/>
      <c r="S104" s="642"/>
    </row>
    <row r="105" spans="1:19" ht="11.25" customHeight="1">
      <c r="A105" s="677" t="s">
        <v>587</v>
      </c>
      <c r="B105" s="110" t="s">
        <v>627</v>
      </c>
      <c r="C105" s="133">
        <f>D105+E105+F105+G105+H105+X111+J105+K105+M105+Q105+I105+P105+N105+L105+O105</f>
        <v>0</v>
      </c>
      <c r="D105" s="674"/>
      <c r="E105" s="674"/>
      <c r="F105" s="674"/>
      <c r="G105" s="674"/>
      <c r="H105" s="674"/>
      <c r="I105" s="674"/>
      <c r="J105" s="674"/>
      <c r="K105" s="674"/>
      <c r="L105" s="674"/>
      <c r="M105" s="674"/>
      <c r="N105" s="674"/>
      <c r="O105" s="674"/>
      <c r="P105" s="674"/>
      <c r="Q105" s="674"/>
      <c r="R105" s="642"/>
      <c r="S105" s="642"/>
    </row>
    <row r="106" spans="1:19" ht="11.25" customHeight="1">
      <c r="A106" s="677" t="s">
        <v>20</v>
      </c>
      <c r="B106" s="110" t="s">
        <v>628</v>
      </c>
      <c r="C106" s="133">
        <f>D106+E106+F106+G106+H106+X111+J106+K106+M106+Q106+I106+P106+N106+L106+O106</f>
        <v>0</v>
      </c>
      <c r="D106" s="674"/>
      <c r="E106" s="674"/>
      <c r="F106" s="674"/>
      <c r="G106" s="674"/>
      <c r="H106" s="674"/>
      <c r="I106" s="674"/>
      <c r="J106" s="674"/>
      <c r="K106" s="674"/>
      <c r="L106" s="674"/>
      <c r="M106" s="674"/>
      <c r="N106" s="674"/>
      <c r="O106" s="674"/>
      <c r="P106" s="674"/>
      <c r="Q106" s="674"/>
      <c r="R106" s="642"/>
      <c r="S106" s="642"/>
    </row>
    <row r="107" spans="1:19" ht="11.25" customHeight="1">
      <c r="A107" s="662" t="s">
        <v>21</v>
      </c>
      <c r="B107" s="124" t="s">
        <v>240</v>
      </c>
      <c r="C107" s="133">
        <f>D107+E107+F107+G107+H107+X113+J107+K107+M107+Q107+I107+P107+N107+L107+O107</f>
        <v>0</v>
      </c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674"/>
      <c r="O107" s="133"/>
      <c r="P107" s="133"/>
      <c r="Q107" s="133"/>
      <c r="R107" s="642"/>
      <c r="S107" s="642"/>
    </row>
    <row r="108" spans="1:19" ht="11.25" customHeight="1">
      <c r="A108" s="677" t="s">
        <v>22</v>
      </c>
      <c r="B108" s="110" t="s">
        <v>241</v>
      </c>
      <c r="C108" s="133">
        <f>D108+E108+F108+G108+H108+X114+J108+K108+M108+Q108+I108+P108+N108+L108+O108</f>
        <v>0</v>
      </c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642"/>
      <c r="S108" s="642"/>
    </row>
    <row r="109" spans="1:19" ht="11.25" customHeight="1">
      <c r="A109" s="677" t="s">
        <v>547</v>
      </c>
      <c r="B109" s="110" t="s">
        <v>29</v>
      </c>
      <c r="C109" s="133">
        <f>D109+E109+F109+G109+H109+X115+J109+K109+M109+Q109+I109+P109+N109+L109+O109</f>
        <v>5300</v>
      </c>
      <c r="D109" s="133"/>
      <c r="E109" s="133"/>
      <c r="F109" s="133"/>
      <c r="G109" s="133"/>
      <c r="H109" s="133">
        <v>2900</v>
      </c>
      <c r="I109" s="133"/>
      <c r="J109" s="133"/>
      <c r="K109" s="133"/>
      <c r="L109" s="133"/>
      <c r="M109" s="133"/>
      <c r="N109" s="133">
        <v>2400</v>
      </c>
      <c r="O109" s="133"/>
      <c r="P109" s="133"/>
      <c r="Q109" s="133"/>
      <c r="R109" s="642"/>
      <c r="S109" s="642"/>
    </row>
    <row r="110" spans="1:19" ht="11.25" customHeight="1">
      <c r="A110" s="677" t="s">
        <v>23</v>
      </c>
      <c r="B110" s="110" t="s">
        <v>242</v>
      </c>
      <c r="C110" s="133">
        <f>D110+E110+F110+G110+H110+X115+J110+K110+M110+Q110+I110+P110+N110+L110+O110</f>
        <v>0</v>
      </c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642"/>
      <c r="S110" s="642"/>
    </row>
    <row r="111" spans="1:19" ht="11.25" customHeight="1">
      <c r="A111" s="677" t="s">
        <v>24</v>
      </c>
      <c r="B111" s="110" t="s">
        <v>243</v>
      </c>
      <c r="C111" s="133">
        <f>D111+E111+F111+G111+H111+X116+J111+K111+M111+Q111+I111+P111+N111+L111+O111</f>
        <v>1200</v>
      </c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>
        <v>1200</v>
      </c>
      <c r="O111" s="133"/>
      <c r="P111" s="133"/>
      <c r="Q111" s="133"/>
      <c r="R111" s="642"/>
      <c r="S111" s="642"/>
    </row>
    <row r="112" spans="1:19" ht="11.25" customHeight="1">
      <c r="A112" s="677" t="s">
        <v>43</v>
      </c>
      <c r="B112" s="110" t="s">
        <v>244</v>
      </c>
      <c r="C112" s="133">
        <f>D112+E112+F112+G112+H112+X117+J112+K112+M112+Q112+I112+P112+N112+L112+O112</f>
        <v>0</v>
      </c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642"/>
      <c r="S112" s="642"/>
    </row>
    <row r="113" spans="1:19" ht="11.25" customHeight="1">
      <c r="A113" s="677" t="s">
        <v>588</v>
      </c>
      <c r="B113" s="110" t="s">
        <v>245</v>
      </c>
      <c r="C113" s="133">
        <f>D113+E113+F113+G113+H113+X118+J113+K113+M113+Q113+I113+P113+N113+L113+O113</f>
        <v>0</v>
      </c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642"/>
      <c r="S113" s="642"/>
    </row>
    <row r="114" spans="1:19" ht="11.25" customHeight="1">
      <c r="A114" s="677" t="s">
        <v>44</v>
      </c>
      <c r="B114" s="110" t="s">
        <v>628</v>
      </c>
      <c r="C114" s="133">
        <f>D114+E114+F114+G114+H114+X119+J114+K114+M114+Q114+I114+P114+N114+L114+O114</f>
        <v>31</v>
      </c>
      <c r="D114" s="133">
        <v>31</v>
      </c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642"/>
      <c r="S114" s="642"/>
    </row>
    <row r="115" spans="1:19" ht="11.25" customHeight="1">
      <c r="A115" s="677" t="s">
        <v>25</v>
      </c>
      <c r="B115" s="110" t="s">
        <v>247</v>
      </c>
      <c r="C115" s="133">
        <f>D115+E115+F115+G115+H115+X122+J115+K115+M115+Q115+I115+P115+N115+L115+O115</f>
        <v>0</v>
      </c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642"/>
      <c r="S115" s="642"/>
    </row>
    <row r="116" spans="1:19" ht="11.25" customHeight="1">
      <c r="A116" s="677" t="s">
        <v>1293</v>
      </c>
      <c r="B116" s="110" t="s">
        <v>248</v>
      </c>
      <c r="C116" s="133">
        <f>SUM(D116:Q116)</f>
        <v>0</v>
      </c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642"/>
      <c r="S116" s="642"/>
    </row>
    <row r="117" spans="1:19" ht="12.75" customHeight="1">
      <c r="A117" s="677" t="s">
        <v>26</v>
      </c>
      <c r="B117" s="110" t="s">
        <v>249</v>
      </c>
      <c r="C117" s="133">
        <f>D117+E117+F117+G117+H117+X124+J117+K117+M117+Q117+I117+P117+N117+L117+O117</f>
        <v>0</v>
      </c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642"/>
      <c r="S117" s="642"/>
    </row>
    <row r="118" spans="1:19" ht="11.25" customHeight="1">
      <c r="A118" s="662" t="s">
        <v>1279</v>
      </c>
      <c r="B118" s="103" t="s">
        <v>1279</v>
      </c>
      <c r="C118" s="133">
        <f>D118+E118+F118+G118+H118+X125+J118+K118+M118+Q118+I118+P118+N118+L118+O118</f>
        <v>4108</v>
      </c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>
        <v>2608</v>
      </c>
      <c r="O118" s="133"/>
      <c r="P118" s="133"/>
      <c r="Q118" s="133">
        <v>1500</v>
      </c>
      <c r="R118" s="642"/>
      <c r="S118" s="642"/>
    </row>
    <row r="119" spans="1:19" ht="11.25" customHeight="1">
      <c r="A119" s="663" t="s">
        <v>141</v>
      </c>
      <c r="B119" s="680" t="s">
        <v>128</v>
      </c>
      <c r="C119" s="357">
        <f>D119+E119+F119+G119+H119+J119+K119+M119+Q119+I119+P119+N119+L119+O119</f>
        <v>10639</v>
      </c>
      <c r="D119" s="357">
        <f>SUM(D99:D118)</f>
        <v>31</v>
      </c>
      <c r="E119" s="357">
        <f aca="true" t="shared" si="10" ref="E119:Q119">SUM(E99:E118)</f>
        <v>0</v>
      </c>
      <c r="F119" s="357">
        <f t="shared" si="10"/>
        <v>0</v>
      </c>
      <c r="G119" s="357">
        <f t="shared" si="10"/>
        <v>0</v>
      </c>
      <c r="H119" s="357">
        <f t="shared" si="10"/>
        <v>2900</v>
      </c>
      <c r="I119" s="357">
        <f t="shared" si="10"/>
        <v>0</v>
      </c>
      <c r="J119" s="357">
        <f t="shared" si="10"/>
        <v>0</v>
      </c>
      <c r="K119" s="357">
        <f t="shared" si="10"/>
        <v>0</v>
      </c>
      <c r="L119" s="357">
        <f t="shared" si="10"/>
        <v>0</v>
      </c>
      <c r="M119" s="357">
        <f t="shared" si="10"/>
        <v>0</v>
      </c>
      <c r="N119" s="357">
        <f t="shared" si="10"/>
        <v>6208</v>
      </c>
      <c r="O119" s="357">
        <f t="shared" si="10"/>
        <v>0</v>
      </c>
      <c r="P119" s="357">
        <f t="shared" si="10"/>
        <v>0</v>
      </c>
      <c r="Q119" s="357">
        <f t="shared" si="10"/>
        <v>1500</v>
      </c>
      <c r="R119" s="642"/>
      <c r="S119" s="642"/>
    </row>
    <row r="120" spans="1:19" ht="10.5">
      <c r="A120" s="662"/>
      <c r="B120" s="10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642"/>
    </row>
    <row r="121" spans="1:19" ht="10.5">
      <c r="A121" s="694"/>
      <c r="B121" s="695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P121" s="133"/>
      <c r="Q121" s="133"/>
      <c r="R121" s="642"/>
      <c r="S121" s="642"/>
    </row>
    <row r="122" spans="1:19" ht="10.5">
      <c r="A122" s="694"/>
      <c r="B122" s="695"/>
      <c r="C122" s="642"/>
      <c r="D122" s="642"/>
      <c r="E122" s="642"/>
      <c r="F122" s="642"/>
      <c r="G122" s="642"/>
      <c r="H122" s="642"/>
      <c r="I122" s="642"/>
      <c r="J122" s="642"/>
      <c r="K122" s="642"/>
      <c r="L122" s="642"/>
      <c r="M122" s="642"/>
      <c r="P122" s="133"/>
      <c r="Q122" s="133"/>
      <c r="R122" s="642"/>
      <c r="S122" s="642"/>
    </row>
    <row r="123" spans="1:19" ht="10.5">
      <c r="A123" s="694"/>
      <c r="B123" s="695"/>
      <c r="C123" s="642"/>
      <c r="D123" s="642"/>
      <c r="E123" s="642"/>
      <c r="F123" s="642"/>
      <c r="G123" s="642"/>
      <c r="H123" s="642"/>
      <c r="I123" s="642"/>
      <c r="J123" s="642"/>
      <c r="K123" s="642"/>
      <c r="L123" s="642"/>
      <c r="M123" s="642"/>
      <c r="P123" s="133"/>
      <c r="Q123" s="133"/>
      <c r="R123" s="642"/>
      <c r="S123" s="642"/>
    </row>
    <row r="124" spans="1:19" ht="10.5">
      <c r="A124" s="694"/>
      <c r="B124" s="695"/>
      <c r="C124" s="642"/>
      <c r="D124" s="642"/>
      <c r="E124" s="642"/>
      <c r="F124" s="642"/>
      <c r="G124" s="642"/>
      <c r="H124" s="642" t="s">
        <v>615</v>
      </c>
      <c r="I124" s="642"/>
      <c r="J124" s="642"/>
      <c r="K124" s="642"/>
      <c r="L124" s="642"/>
      <c r="M124" s="642"/>
      <c r="P124" s="133"/>
      <c r="Q124" s="133"/>
      <c r="R124" s="642"/>
      <c r="S124" s="642"/>
    </row>
    <row r="125" spans="1:19" ht="10.5">
      <c r="A125" s="694"/>
      <c r="B125" s="695"/>
      <c r="C125" s="642"/>
      <c r="D125" s="642"/>
      <c r="E125" s="642"/>
      <c r="F125" s="642"/>
      <c r="G125" s="642"/>
      <c r="H125" s="642"/>
      <c r="I125" s="642"/>
      <c r="J125" s="642"/>
      <c r="K125" s="642"/>
      <c r="L125" s="642"/>
      <c r="M125" s="642"/>
      <c r="P125" s="642"/>
      <c r="Q125" s="642"/>
      <c r="R125" s="642"/>
      <c r="S125" s="642"/>
    </row>
    <row r="126" spans="1:19" ht="10.5">
      <c r="A126" s="694"/>
      <c r="B126" s="695"/>
      <c r="C126" s="642"/>
      <c r="D126" s="642"/>
      <c r="E126" s="642"/>
      <c r="F126" s="642"/>
      <c r="G126" s="642"/>
      <c r="H126" s="642"/>
      <c r="I126" s="642"/>
      <c r="J126" s="642"/>
      <c r="K126" s="642"/>
      <c r="L126" s="642"/>
      <c r="M126" s="642"/>
      <c r="P126" s="642"/>
      <c r="Q126" s="642"/>
      <c r="R126" s="642"/>
      <c r="S126" s="642"/>
    </row>
    <row r="127" spans="1:19" ht="10.5">
      <c r="A127" s="694"/>
      <c r="B127" s="695"/>
      <c r="C127" s="642"/>
      <c r="D127" s="642"/>
      <c r="E127" s="642"/>
      <c r="F127" s="642"/>
      <c r="G127" s="642"/>
      <c r="H127" s="642"/>
      <c r="I127" s="642"/>
      <c r="J127" s="642"/>
      <c r="K127" s="642"/>
      <c r="L127" s="642"/>
      <c r="M127" s="642"/>
      <c r="P127" s="642"/>
      <c r="Q127" s="642"/>
      <c r="R127" s="642"/>
      <c r="S127" s="642"/>
    </row>
    <row r="128" spans="1:19" ht="10.5">
      <c r="A128" s="694"/>
      <c r="B128" s="695"/>
      <c r="C128" s="642"/>
      <c r="D128" s="642"/>
      <c r="E128" s="642"/>
      <c r="F128" s="642"/>
      <c r="G128" s="642"/>
      <c r="H128" s="642"/>
      <c r="I128" s="642"/>
      <c r="J128" s="642"/>
      <c r="K128" s="642"/>
      <c r="L128" s="642"/>
      <c r="M128" s="642"/>
      <c r="N128" s="642"/>
      <c r="O128" s="642"/>
      <c r="P128" s="642"/>
      <c r="Q128" s="642"/>
      <c r="R128" s="642"/>
      <c r="S128" s="642"/>
    </row>
    <row r="129" spans="1:19" ht="10.5">
      <c r="A129" s="697"/>
      <c r="B129" s="642"/>
      <c r="C129" s="642"/>
      <c r="D129" s="642"/>
      <c r="E129" s="642"/>
      <c r="F129" s="642"/>
      <c r="G129" s="642"/>
      <c r="H129" s="642"/>
      <c r="I129" s="642"/>
      <c r="J129" s="642"/>
      <c r="K129" s="642"/>
      <c r="L129" s="642"/>
      <c r="M129" s="642"/>
      <c r="N129" s="642"/>
      <c r="O129" s="642"/>
      <c r="P129" s="642"/>
      <c r="Q129" s="642"/>
      <c r="R129" s="642"/>
      <c r="S129" s="642"/>
    </row>
    <row r="130" spans="1:19" ht="10.5">
      <c r="A130" s="697"/>
      <c r="B130" s="642"/>
      <c r="C130" s="642"/>
      <c r="D130" s="642"/>
      <c r="E130" s="642"/>
      <c r="F130" s="642"/>
      <c r="G130" s="642"/>
      <c r="H130" s="642"/>
      <c r="I130" s="642"/>
      <c r="J130" s="642"/>
      <c r="K130" s="642"/>
      <c r="L130" s="642"/>
      <c r="M130" s="642"/>
      <c r="N130" s="642"/>
      <c r="O130" s="642"/>
      <c r="P130" s="642"/>
      <c r="Q130" s="642"/>
      <c r="R130" s="642"/>
      <c r="S130" s="642"/>
    </row>
    <row r="131" spans="1:19" ht="10.5">
      <c r="A131" s="697"/>
      <c r="B131" s="642"/>
      <c r="C131" s="642"/>
      <c r="D131" s="642"/>
      <c r="E131" s="642"/>
      <c r="F131" s="642"/>
      <c r="G131" s="642"/>
      <c r="H131" s="642"/>
      <c r="I131" s="642"/>
      <c r="J131" s="642"/>
      <c r="K131" s="642"/>
      <c r="L131" s="642"/>
      <c r="M131" s="642"/>
      <c r="N131" s="642"/>
      <c r="O131" s="642"/>
      <c r="P131" s="642"/>
      <c r="Q131" s="642"/>
      <c r="R131" s="642"/>
      <c r="S131" s="642"/>
    </row>
    <row r="132" spans="1:19" ht="10.5">
      <c r="A132" s="697"/>
      <c r="B132" s="642"/>
      <c r="C132" s="642"/>
      <c r="D132" s="642"/>
      <c r="E132" s="642"/>
      <c r="F132" s="642"/>
      <c r="G132" s="642"/>
      <c r="H132" s="642"/>
      <c r="I132" s="642"/>
      <c r="J132" s="642"/>
      <c r="K132" s="642"/>
      <c r="L132" s="642"/>
      <c r="M132" s="642"/>
      <c r="N132" s="642"/>
      <c r="O132" s="642"/>
      <c r="P132" s="642"/>
      <c r="Q132" s="642"/>
      <c r="R132" s="642"/>
      <c r="S132" s="642"/>
    </row>
    <row r="133" spans="1:19" ht="10.5">
      <c r="A133" s="697"/>
      <c r="B133" s="642"/>
      <c r="C133" s="642"/>
      <c r="D133" s="642"/>
      <c r="E133" s="642"/>
      <c r="F133" s="642"/>
      <c r="G133" s="642"/>
      <c r="H133" s="642"/>
      <c r="I133" s="642"/>
      <c r="J133" s="642"/>
      <c r="K133" s="642"/>
      <c r="L133" s="642"/>
      <c r="M133" s="642"/>
      <c r="N133" s="642"/>
      <c r="O133" s="642"/>
      <c r="P133" s="642"/>
      <c r="Q133" s="642"/>
      <c r="R133" s="642"/>
      <c r="S133" s="642"/>
    </row>
  </sheetData>
  <sheetProtection/>
  <mergeCells count="10">
    <mergeCell ref="A24:B24"/>
    <mergeCell ref="A25:B25"/>
    <mergeCell ref="A26:B26"/>
    <mergeCell ref="C85:C89"/>
    <mergeCell ref="C5:C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375" style="0" customWidth="1"/>
    <col min="2" max="2" width="17.75390625" style="0" customWidth="1"/>
    <col min="3" max="3" width="21.125" style="0" customWidth="1"/>
    <col min="4" max="4" width="10.125" style="0" customWidth="1"/>
    <col min="5" max="5" width="7.875" style="0" customWidth="1"/>
    <col min="6" max="6" width="9.25390625" style="0" customWidth="1"/>
    <col min="8" max="8" width="9.75390625" style="0" customWidth="1"/>
    <col min="9" max="9" width="10.00390625" style="0" customWidth="1"/>
    <col min="10" max="10" width="9.875" style="0" customWidth="1"/>
    <col min="11" max="11" width="12.875" style="0" customWidth="1"/>
  </cols>
  <sheetData>
    <row r="1" spans="1:12" ht="12.75">
      <c r="A1" s="698"/>
      <c r="B1" s="699"/>
      <c r="C1" s="699"/>
      <c r="D1" s="699"/>
      <c r="E1" s="700" t="s">
        <v>1294</v>
      </c>
      <c r="F1" s="701"/>
      <c r="G1" s="701"/>
      <c r="H1" s="699"/>
      <c r="I1" s="699"/>
      <c r="J1" s="699"/>
      <c r="K1" s="699"/>
      <c r="L1" s="702"/>
    </row>
    <row r="2" spans="1:12" ht="12.75">
      <c r="A2" s="698"/>
      <c r="B2" s="699"/>
      <c r="C2" s="699"/>
      <c r="D2" s="699"/>
      <c r="E2" s="703" t="s">
        <v>1295</v>
      </c>
      <c r="F2" s="701"/>
      <c r="G2" s="701"/>
      <c r="H2" s="699"/>
      <c r="I2" s="699"/>
      <c r="J2" s="699"/>
      <c r="K2" s="699"/>
      <c r="L2" s="702"/>
    </row>
    <row r="3" spans="1:12" ht="12.75">
      <c r="A3" s="698"/>
      <c r="B3" s="699"/>
      <c r="C3" s="699"/>
      <c r="D3" s="699"/>
      <c r="E3" s="704"/>
      <c r="F3" s="701"/>
      <c r="G3" s="701"/>
      <c r="H3" s="699"/>
      <c r="I3" s="699"/>
      <c r="J3" s="699"/>
      <c r="K3" s="699"/>
      <c r="L3" s="702"/>
    </row>
    <row r="4" spans="1:12" ht="12.75">
      <c r="A4" s="698"/>
      <c r="B4" s="699"/>
      <c r="C4" s="699"/>
      <c r="D4" s="699"/>
      <c r="E4" s="704"/>
      <c r="F4" s="701"/>
      <c r="G4" s="701"/>
      <c r="H4" s="699"/>
      <c r="I4" s="699"/>
      <c r="J4" s="699"/>
      <c r="K4" s="699"/>
      <c r="L4" s="702"/>
    </row>
    <row r="5" spans="1:12" ht="38.25" customHeight="1">
      <c r="A5" s="705"/>
      <c r="B5" s="1229" t="s">
        <v>1296</v>
      </c>
      <c r="C5" s="1232" t="s">
        <v>1297</v>
      </c>
      <c r="D5" s="1224" t="s">
        <v>1298</v>
      </c>
      <c r="E5" s="1224" t="s">
        <v>1299</v>
      </c>
      <c r="F5" s="1224" t="s">
        <v>1300</v>
      </c>
      <c r="G5" s="1224" t="s">
        <v>1301</v>
      </c>
      <c r="H5" s="1224" t="s">
        <v>1302</v>
      </c>
      <c r="I5" s="1224" t="s">
        <v>1303</v>
      </c>
      <c r="J5" s="1224" t="s">
        <v>1304</v>
      </c>
      <c r="K5" s="1224" t="s">
        <v>1305</v>
      </c>
      <c r="L5" s="706"/>
    </row>
    <row r="6" spans="1:12" ht="12.75" customHeight="1">
      <c r="A6" s="707"/>
      <c r="B6" s="1230"/>
      <c r="C6" s="1233"/>
      <c r="D6" s="1225"/>
      <c r="E6" s="1225"/>
      <c r="F6" s="1225"/>
      <c r="G6" s="1225"/>
      <c r="H6" s="1225"/>
      <c r="I6" s="1225"/>
      <c r="J6" s="1225"/>
      <c r="K6" s="1225"/>
      <c r="L6" s="706"/>
    </row>
    <row r="7" spans="1:12" ht="12.75">
      <c r="A7" s="707"/>
      <c r="B7" s="1230"/>
      <c r="C7" s="1233"/>
      <c r="D7" s="708" t="s">
        <v>1306</v>
      </c>
      <c r="E7" s="709" t="s">
        <v>1307</v>
      </c>
      <c r="F7" s="709" t="s">
        <v>1308</v>
      </c>
      <c r="G7" s="710"/>
      <c r="H7" s="711" t="s">
        <v>1309</v>
      </c>
      <c r="I7" s="711" t="s">
        <v>1310</v>
      </c>
      <c r="J7" s="711" t="s">
        <v>1309</v>
      </c>
      <c r="K7" s="711" t="s">
        <v>1310</v>
      </c>
      <c r="L7" s="706"/>
    </row>
    <row r="8" spans="1:12" ht="12.75">
      <c r="A8" s="707"/>
      <c r="B8" s="1230"/>
      <c r="C8" s="1233"/>
      <c r="D8" s="708" t="s">
        <v>1311</v>
      </c>
      <c r="E8" s="709"/>
      <c r="F8" s="709" t="s">
        <v>1312</v>
      </c>
      <c r="G8" s="710"/>
      <c r="H8" s="712" t="s">
        <v>1313</v>
      </c>
      <c r="I8" s="711" t="s">
        <v>1314</v>
      </c>
      <c r="J8" s="712" t="s">
        <v>1313</v>
      </c>
      <c r="K8" s="711" t="s">
        <v>1314</v>
      </c>
      <c r="L8" s="706"/>
    </row>
    <row r="9" spans="1:12" ht="12.75">
      <c r="A9" s="707"/>
      <c r="B9" s="1230"/>
      <c r="C9" s="1233"/>
      <c r="D9" s="708" t="s">
        <v>1315</v>
      </c>
      <c r="E9" s="710"/>
      <c r="F9" s="709"/>
      <c r="G9" s="710"/>
      <c r="H9" s="711" t="s">
        <v>1316</v>
      </c>
      <c r="J9" s="711" t="s">
        <v>1316</v>
      </c>
      <c r="K9" s="312"/>
      <c r="L9" s="706"/>
    </row>
    <row r="10" spans="1:12" ht="12.75">
      <c r="A10" s="713"/>
      <c r="B10" s="1231"/>
      <c r="C10" s="1234"/>
      <c r="D10" s="714"/>
      <c r="E10" s="715"/>
      <c r="F10" s="715"/>
      <c r="G10" s="715"/>
      <c r="H10" s="715"/>
      <c r="I10" s="714"/>
      <c r="J10" s="715"/>
      <c r="K10" s="715"/>
      <c r="L10" s="706"/>
    </row>
    <row r="11" spans="1:12" ht="12.75">
      <c r="A11" s="716">
        <v>1</v>
      </c>
      <c r="B11" s="699" t="s">
        <v>1317</v>
      </c>
      <c r="C11" s="717" t="s">
        <v>1318</v>
      </c>
      <c r="D11" s="699">
        <v>214</v>
      </c>
      <c r="E11" s="699">
        <v>3</v>
      </c>
      <c r="F11" s="718">
        <v>416</v>
      </c>
      <c r="G11" s="718">
        <v>324</v>
      </c>
      <c r="H11" s="719"/>
      <c r="I11" s="720"/>
      <c r="J11" s="721">
        <v>2050</v>
      </c>
      <c r="K11" s="721">
        <v>2050</v>
      </c>
      <c r="L11" s="722"/>
    </row>
    <row r="12" spans="1:12" ht="12.75">
      <c r="A12" s="716">
        <v>2</v>
      </c>
      <c r="B12" s="699" t="s">
        <v>1319</v>
      </c>
      <c r="C12" s="717" t="s">
        <v>1320</v>
      </c>
      <c r="D12" s="699">
        <v>711</v>
      </c>
      <c r="E12" s="699">
        <v>4</v>
      </c>
      <c r="F12" s="699">
        <v>454</v>
      </c>
      <c r="G12" s="718">
        <v>381</v>
      </c>
      <c r="H12" s="719"/>
      <c r="I12" s="721"/>
      <c r="J12" s="721">
        <v>3737</v>
      </c>
      <c r="K12" s="721">
        <v>237</v>
      </c>
      <c r="L12" s="722"/>
    </row>
    <row r="13" spans="1:12" ht="12.75">
      <c r="A13" s="716">
        <v>3</v>
      </c>
      <c r="B13" s="699" t="s">
        <v>1321</v>
      </c>
      <c r="C13" s="717" t="s">
        <v>1322</v>
      </c>
      <c r="D13" s="1226">
        <v>35</v>
      </c>
      <c r="E13" s="1226">
        <v>1</v>
      </c>
      <c r="F13" s="1226">
        <v>25</v>
      </c>
      <c r="G13" s="1227">
        <v>21</v>
      </c>
      <c r="H13" s="1226"/>
      <c r="I13" s="1228"/>
      <c r="J13" s="1223"/>
      <c r="K13" s="1223"/>
      <c r="L13" s="722"/>
    </row>
    <row r="14" spans="1:12" ht="12.75">
      <c r="A14" s="716"/>
      <c r="B14" s="699" t="s">
        <v>1323</v>
      </c>
      <c r="C14" s="717" t="s">
        <v>1324</v>
      </c>
      <c r="D14" s="1226"/>
      <c r="E14" s="1226"/>
      <c r="F14" s="1226"/>
      <c r="G14" s="1227"/>
      <c r="H14" s="1226"/>
      <c r="I14" s="1228"/>
      <c r="J14" s="1223"/>
      <c r="K14" s="1223"/>
      <c r="L14" s="706"/>
    </row>
    <row r="15" spans="1:12" ht="12.75">
      <c r="A15" s="716">
        <v>4</v>
      </c>
      <c r="B15" s="699" t="s">
        <v>1325</v>
      </c>
      <c r="C15" s="717" t="s">
        <v>1326</v>
      </c>
      <c r="D15" s="699">
        <v>198</v>
      </c>
      <c r="E15" s="699">
        <v>2</v>
      </c>
      <c r="F15" s="699">
        <v>578</v>
      </c>
      <c r="G15" s="718">
        <v>418</v>
      </c>
      <c r="H15" s="719"/>
      <c r="I15" s="699"/>
      <c r="J15" s="721">
        <v>932</v>
      </c>
      <c r="K15" s="721">
        <v>932</v>
      </c>
      <c r="L15" s="706"/>
    </row>
    <row r="16" spans="1:12" ht="12.75">
      <c r="A16" s="716">
        <v>5</v>
      </c>
      <c r="B16" s="699" t="s">
        <v>1327</v>
      </c>
      <c r="C16" s="717"/>
      <c r="D16" s="699">
        <v>69</v>
      </c>
      <c r="E16" s="699">
        <v>1</v>
      </c>
      <c r="F16" s="699">
        <v>81</v>
      </c>
      <c r="G16" s="718">
        <v>49</v>
      </c>
      <c r="H16" s="719"/>
      <c r="I16" s="719"/>
      <c r="J16" s="721">
        <v>100</v>
      </c>
      <c r="K16" s="721">
        <v>100</v>
      </c>
      <c r="L16" s="706"/>
    </row>
    <row r="17" spans="1:12" ht="21" customHeight="1">
      <c r="A17" s="716">
        <v>6</v>
      </c>
      <c r="B17" s="723" t="s">
        <v>1328</v>
      </c>
      <c r="C17" s="717" t="s">
        <v>1329</v>
      </c>
      <c r="D17" s="699">
        <v>336</v>
      </c>
      <c r="E17" s="699">
        <v>2</v>
      </c>
      <c r="F17" s="699">
        <v>374</v>
      </c>
      <c r="G17" s="718">
        <v>265</v>
      </c>
      <c r="H17" s="719"/>
      <c r="I17" s="719"/>
      <c r="J17" s="721">
        <v>645.4</v>
      </c>
      <c r="K17" s="721">
        <v>585.4</v>
      </c>
      <c r="L17" s="706"/>
    </row>
    <row r="18" spans="1:12" ht="21" customHeight="1">
      <c r="A18" s="716">
        <v>7</v>
      </c>
      <c r="B18" s="723" t="s">
        <v>1330</v>
      </c>
      <c r="C18" s="717" t="s">
        <v>1331</v>
      </c>
      <c r="D18" s="699">
        <v>76</v>
      </c>
      <c r="E18" s="699">
        <v>1</v>
      </c>
      <c r="F18" s="699">
        <v>105</v>
      </c>
      <c r="G18" s="718">
        <v>89</v>
      </c>
      <c r="H18" s="719">
        <v>1200.3</v>
      </c>
      <c r="I18" s="719">
        <v>948</v>
      </c>
      <c r="J18" s="721"/>
      <c r="K18" s="721"/>
      <c r="L18" s="706"/>
    </row>
    <row r="19" spans="1:12" ht="21.75">
      <c r="A19" s="716">
        <v>8</v>
      </c>
      <c r="B19" s="723" t="s">
        <v>1332</v>
      </c>
      <c r="C19" s="717" t="s">
        <v>1333</v>
      </c>
      <c r="D19" s="699">
        <v>365</v>
      </c>
      <c r="E19" s="699">
        <v>2</v>
      </c>
      <c r="F19" s="699">
        <v>221</v>
      </c>
      <c r="G19" s="718">
        <v>187</v>
      </c>
      <c r="H19" s="719"/>
      <c r="I19" s="719"/>
      <c r="J19" s="721">
        <v>80</v>
      </c>
      <c r="K19" s="721">
        <v>80</v>
      </c>
      <c r="L19" s="706"/>
    </row>
    <row r="20" spans="1:12" ht="32.25">
      <c r="A20" s="716">
        <v>9</v>
      </c>
      <c r="B20" s="723" t="s">
        <v>1334</v>
      </c>
      <c r="C20" s="717"/>
      <c r="D20" s="699">
        <v>89</v>
      </c>
      <c r="E20" s="699">
        <v>1</v>
      </c>
      <c r="F20" s="699">
        <v>198</v>
      </c>
      <c r="G20" s="724">
        <v>141</v>
      </c>
      <c r="H20" s="719"/>
      <c r="I20" s="719"/>
      <c r="J20" s="721">
        <v>355</v>
      </c>
      <c r="K20" s="721">
        <v>355</v>
      </c>
      <c r="L20" s="706"/>
    </row>
    <row r="21" spans="1:12" ht="12.75">
      <c r="A21" s="716">
        <v>10</v>
      </c>
      <c r="B21" s="725" t="s">
        <v>1335</v>
      </c>
      <c r="C21" s="726" t="s">
        <v>1336</v>
      </c>
      <c r="D21" s="699">
        <v>141</v>
      </c>
      <c r="E21" s="699">
        <v>1</v>
      </c>
      <c r="F21" s="720">
        <v>182</v>
      </c>
      <c r="G21" s="718">
        <v>98</v>
      </c>
      <c r="H21" s="721"/>
      <c r="I21" s="720"/>
      <c r="J21" s="721">
        <v>7390</v>
      </c>
      <c r="K21" s="721">
        <v>7140</v>
      </c>
      <c r="L21" s="722"/>
    </row>
    <row r="22" spans="1:12" ht="32.25">
      <c r="A22" s="716">
        <v>11</v>
      </c>
      <c r="B22" s="723" t="s">
        <v>1337</v>
      </c>
      <c r="C22" s="717"/>
      <c r="D22" s="699">
        <v>88</v>
      </c>
      <c r="E22" s="699">
        <v>1</v>
      </c>
      <c r="F22" s="699">
        <v>111</v>
      </c>
      <c r="G22" s="724">
        <v>82</v>
      </c>
      <c r="H22" s="719"/>
      <c r="I22" s="719"/>
      <c r="J22" s="721">
        <v>521.2</v>
      </c>
      <c r="K22" s="721">
        <v>239</v>
      </c>
      <c r="L22" s="706"/>
    </row>
    <row r="23" spans="1:12" ht="12.75">
      <c r="A23" s="716">
        <v>12</v>
      </c>
      <c r="B23" s="699" t="s">
        <v>1338</v>
      </c>
      <c r="C23" s="717" t="s">
        <v>1339</v>
      </c>
      <c r="D23" s="699">
        <v>189</v>
      </c>
      <c r="E23" s="699">
        <v>2</v>
      </c>
      <c r="F23" s="699">
        <v>115</v>
      </c>
      <c r="G23" s="718">
        <v>76</v>
      </c>
      <c r="H23" s="719">
        <v>200</v>
      </c>
      <c r="I23" s="719">
        <v>200</v>
      </c>
      <c r="J23" s="721">
        <v>1690</v>
      </c>
      <c r="K23" s="721">
        <v>1690</v>
      </c>
      <c r="L23" s="706"/>
    </row>
    <row r="24" spans="1:12" ht="12.75">
      <c r="A24" s="716">
        <v>13</v>
      </c>
      <c r="B24" s="699" t="s">
        <v>1340</v>
      </c>
      <c r="C24" s="717"/>
      <c r="D24" s="699">
        <v>66</v>
      </c>
      <c r="E24" s="699">
        <v>1</v>
      </c>
      <c r="F24" s="699">
        <v>85</v>
      </c>
      <c r="G24" s="724">
        <v>85</v>
      </c>
      <c r="H24" s="719"/>
      <c r="I24" s="719"/>
      <c r="J24" s="721">
        <v>80</v>
      </c>
      <c r="K24" s="721">
        <v>80</v>
      </c>
      <c r="L24" s="706"/>
    </row>
    <row r="25" spans="1:12" ht="21.75">
      <c r="A25" s="716">
        <v>14</v>
      </c>
      <c r="B25" s="723" t="s">
        <v>1341</v>
      </c>
      <c r="C25" s="717" t="s">
        <v>1342</v>
      </c>
      <c r="D25" s="699">
        <v>48</v>
      </c>
      <c r="E25" s="699">
        <v>5</v>
      </c>
      <c r="F25" s="699">
        <v>53</v>
      </c>
      <c r="G25" s="724">
        <v>31</v>
      </c>
      <c r="H25" s="719">
        <v>361863.2</v>
      </c>
      <c r="I25" s="719">
        <v>242448</v>
      </c>
      <c r="J25" s="721">
        <v>1911.6</v>
      </c>
      <c r="K25" s="719">
        <v>1911.6</v>
      </c>
      <c r="L25" s="706"/>
    </row>
    <row r="26" spans="1:12" ht="12.75">
      <c r="A26" s="716">
        <v>15</v>
      </c>
      <c r="B26" s="699" t="s">
        <v>1343</v>
      </c>
      <c r="C26" s="717" t="s">
        <v>1344</v>
      </c>
      <c r="D26" s="699">
        <v>41</v>
      </c>
      <c r="E26" s="699">
        <v>1</v>
      </c>
      <c r="F26" s="699">
        <v>68</v>
      </c>
      <c r="G26" s="718">
        <v>51</v>
      </c>
      <c r="H26" s="719"/>
      <c r="I26" s="719"/>
      <c r="J26" s="721">
        <v>350</v>
      </c>
      <c r="K26" s="719">
        <v>350</v>
      </c>
      <c r="L26" s="706"/>
    </row>
    <row r="27" spans="1:12" ht="12.75">
      <c r="A27" s="716"/>
      <c r="B27" s="727" t="s">
        <v>1345</v>
      </c>
      <c r="C27" s="727" t="s">
        <v>380</v>
      </c>
      <c r="D27" s="728">
        <f aca="true" t="shared" si="0" ref="D27:K27">SUM(D11:D26)</f>
        <v>2666</v>
      </c>
      <c r="E27" s="728">
        <f t="shared" si="0"/>
        <v>28</v>
      </c>
      <c r="F27" s="728">
        <f t="shared" si="0"/>
        <v>3066</v>
      </c>
      <c r="G27" s="728">
        <f t="shared" si="0"/>
        <v>2298</v>
      </c>
      <c r="H27" s="729">
        <f t="shared" si="0"/>
        <v>363263.5</v>
      </c>
      <c r="I27" s="729">
        <f t="shared" si="0"/>
        <v>243596</v>
      </c>
      <c r="J27" s="729">
        <f t="shared" si="0"/>
        <v>19842.199999999997</v>
      </c>
      <c r="K27" s="729">
        <f t="shared" si="0"/>
        <v>15750</v>
      </c>
      <c r="L27" s="706"/>
    </row>
    <row r="28" spans="1:12" ht="12.75">
      <c r="A28" s="699"/>
      <c r="B28" s="730"/>
      <c r="C28" s="730"/>
      <c r="D28" s="731"/>
      <c r="E28" s="730"/>
      <c r="F28" s="730"/>
      <c r="G28" s="732"/>
      <c r="H28" s="732"/>
      <c r="I28" s="733"/>
      <c r="J28" s="732"/>
      <c r="K28" s="734"/>
      <c r="L28" s="735"/>
    </row>
    <row r="29" spans="1:12" ht="12.75">
      <c r="A29" s="736"/>
      <c r="B29" s="725"/>
      <c r="C29" s="726"/>
      <c r="D29" s="699"/>
      <c r="E29" s="699"/>
      <c r="F29" s="720"/>
      <c r="G29" s="718"/>
      <c r="H29" s="721"/>
      <c r="I29" s="720"/>
      <c r="J29" s="721"/>
      <c r="K29" s="720"/>
      <c r="L29" s="722"/>
    </row>
    <row r="30" spans="1:12" ht="12.75">
      <c r="A30" s="736"/>
      <c r="B30" s="699"/>
      <c r="C30" s="717"/>
      <c r="D30" s="699"/>
      <c r="E30" s="699"/>
      <c r="F30" s="699"/>
      <c r="G30" s="718"/>
      <c r="H30" s="719"/>
      <c r="I30" s="719"/>
      <c r="J30" s="721"/>
      <c r="K30" s="719"/>
      <c r="L30" s="706"/>
    </row>
    <row r="31" spans="1:12" ht="12.75">
      <c r="A31" s="736"/>
      <c r="B31" s="699"/>
      <c r="C31" s="717"/>
      <c r="D31" s="699"/>
      <c r="E31" s="699"/>
      <c r="F31" s="699"/>
      <c r="G31" s="718"/>
      <c r="H31" s="719"/>
      <c r="I31" s="719"/>
      <c r="J31" s="721"/>
      <c r="K31" s="719"/>
      <c r="L31" s="706"/>
    </row>
  </sheetData>
  <sheetProtection/>
  <mergeCells count="18">
    <mergeCell ref="B5:B10"/>
    <mergeCell ref="C5:C10"/>
    <mergeCell ref="D5:D6"/>
    <mergeCell ref="E5:E6"/>
    <mergeCell ref="F5:F6"/>
    <mergeCell ref="G5:G6"/>
    <mergeCell ref="D13:D14"/>
    <mergeCell ref="E13:E14"/>
    <mergeCell ref="F13:F14"/>
    <mergeCell ref="G13:G14"/>
    <mergeCell ref="H13:H14"/>
    <mergeCell ref="I13:I14"/>
    <mergeCell ref="J13:J14"/>
    <mergeCell ref="K13:K14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:H50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13.25390625" style="0" customWidth="1"/>
    <col min="4" max="4" width="11.375" style="0" customWidth="1"/>
    <col min="5" max="5" width="34.25390625" style="0" customWidth="1"/>
    <col min="6" max="6" width="13.25390625" style="0" customWidth="1"/>
    <col min="7" max="7" width="16.00390625" style="0" customWidth="1"/>
    <col min="8" max="8" width="18.125" style="0" customWidth="1"/>
    <col min="10" max="10" width="9.125" style="285" customWidth="1"/>
  </cols>
  <sheetData>
    <row r="1" spans="1:9" ht="12" customHeight="1">
      <c r="A1" s="68" t="s">
        <v>615</v>
      </c>
      <c r="B1" s="68"/>
      <c r="C1" s="49"/>
      <c r="D1" s="49"/>
      <c r="E1" s="1054" t="s">
        <v>482</v>
      </c>
      <c r="F1" s="1054"/>
      <c r="G1" s="1054"/>
      <c r="H1" s="49"/>
      <c r="I1" s="68"/>
    </row>
    <row r="2" spans="1:9" ht="12" customHeight="1">
      <c r="A2" s="68"/>
      <c r="B2" s="68"/>
      <c r="C2" s="49"/>
      <c r="D2" s="49"/>
      <c r="E2" s="1055" t="s">
        <v>707</v>
      </c>
      <c r="F2" s="1055"/>
      <c r="G2" s="1055"/>
      <c r="H2" s="49"/>
      <c r="I2" s="68"/>
    </row>
    <row r="3" spans="1:9" ht="21" customHeight="1">
      <c r="A3" s="68"/>
      <c r="B3" s="76"/>
      <c r="C3" s="1057"/>
      <c r="D3" s="1058"/>
      <c r="E3" s="282" t="s">
        <v>569</v>
      </c>
      <c r="F3" s="282" t="s">
        <v>179</v>
      </c>
      <c r="G3" s="282" t="s">
        <v>722</v>
      </c>
      <c r="H3" s="253" t="s">
        <v>723</v>
      </c>
      <c r="I3" s="76"/>
    </row>
    <row r="4" spans="1:9" ht="10.5" customHeight="1">
      <c r="A4" s="68"/>
      <c r="B4" s="68"/>
      <c r="C4" s="262">
        <v>1995</v>
      </c>
      <c r="D4" s="49"/>
      <c r="E4" s="88">
        <v>100842</v>
      </c>
      <c r="F4" s="88">
        <v>2605</v>
      </c>
      <c r="G4" s="88">
        <v>628</v>
      </c>
      <c r="H4" s="88">
        <v>1977</v>
      </c>
      <c r="I4" s="68"/>
    </row>
    <row r="5" spans="1:9" ht="10.5" customHeight="1">
      <c r="A5" s="68"/>
      <c r="B5" s="68"/>
      <c r="C5" s="262">
        <v>1996</v>
      </c>
      <c r="D5" s="49"/>
      <c r="E5" s="88">
        <v>98441</v>
      </c>
      <c r="F5" s="88">
        <v>2461</v>
      </c>
      <c r="G5" s="88">
        <v>547</v>
      </c>
      <c r="H5" s="88">
        <v>1914</v>
      </c>
      <c r="I5" s="68"/>
    </row>
    <row r="6" spans="1:9" ht="10.5" customHeight="1">
      <c r="A6" s="68"/>
      <c r="B6" s="68"/>
      <c r="C6" s="262">
        <v>1997</v>
      </c>
      <c r="D6" s="49"/>
      <c r="E6" s="88">
        <v>95910</v>
      </c>
      <c r="F6" s="88">
        <v>2433</v>
      </c>
      <c r="G6" s="88">
        <v>565</v>
      </c>
      <c r="H6" s="88">
        <v>1868</v>
      </c>
      <c r="I6" s="68"/>
    </row>
    <row r="7" spans="1:9" ht="10.5" customHeight="1">
      <c r="A7" s="68"/>
      <c r="B7" s="68"/>
      <c r="C7" s="262">
        <v>1998</v>
      </c>
      <c r="D7" s="49"/>
      <c r="E7" s="88">
        <v>96753</v>
      </c>
      <c r="F7" s="88">
        <v>2501</v>
      </c>
      <c r="G7" s="88">
        <v>477</v>
      </c>
      <c r="H7" s="88">
        <v>2024</v>
      </c>
      <c r="I7" s="68"/>
    </row>
    <row r="8" spans="1:9" ht="10.5" customHeight="1">
      <c r="A8" s="68"/>
      <c r="B8" s="68"/>
      <c r="C8" s="262">
        <v>1999</v>
      </c>
      <c r="D8" s="49"/>
      <c r="E8" s="88">
        <v>97127</v>
      </c>
      <c r="F8" s="88">
        <v>2294</v>
      </c>
      <c r="G8" s="88">
        <v>487</v>
      </c>
      <c r="H8" s="88">
        <v>1807</v>
      </c>
      <c r="I8" s="68"/>
    </row>
    <row r="9" spans="1:9" ht="10.5" customHeight="1">
      <c r="A9" s="68"/>
      <c r="B9" s="68"/>
      <c r="C9" s="262">
        <v>2000</v>
      </c>
      <c r="D9" s="49"/>
      <c r="E9" s="88">
        <v>97618</v>
      </c>
      <c r="F9" s="88">
        <v>2111</v>
      </c>
      <c r="G9" s="88">
        <v>408</v>
      </c>
      <c r="H9" s="88">
        <v>1703</v>
      </c>
      <c r="I9" s="68"/>
    </row>
    <row r="10" spans="1:9" ht="10.5" customHeight="1">
      <c r="A10" s="68"/>
      <c r="B10" s="68"/>
      <c r="C10" s="262">
        <v>2001</v>
      </c>
      <c r="D10" s="49"/>
      <c r="E10" s="88">
        <v>97234</v>
      </c>
      <c r="F10" s="88">
        <v>2038</v>
      </c>
      <c r="G10" s="88">
        <v>513</v>
      </c>
      <c r="H10" s="88">
        <v>1525</v>
      </c>
      <c r="I10" s="68"/>
    </row>
    <row r="11" spans="1:9" ht="10.5" customHeight="1">
      <c r="A11" s="68"/>
      <c r="B11" s="68"/>
      <c r="C11" s="262">
        <v>2002</v>
      </c>
      <c r="D11" s="49"/>
      <c r="E11" s="88">
        <v>96408</v>
      </c>
      <c r="F11" s="88">
        <v>1905</v>
      </c>
      <c r="G11" s="88">
        <v>534</v>
      </c>
      <c r="H11" s="88">
        <v>1371</v>
      </c>
      <c r="I11" s="68"/>
    </row>
    <row r="12" spans="1:9" ht="10.5" customHeight="1">
      <c r="A12" s="68"/>
      <c r="B12" s="68"/>
      <c r="C12" s="262">
        <v>2003</v>
      </c>
      <c r="D12" s="49"/>
      <c r="E12" s="88">
        <v>94629</v>
      </c>
      <c r="F12" s="88">
        <v>1648</v>
      </c>
      <c r="G12" s="88">
        <v>548</v>
      </c>
      <c r="H12" s="88">
        <v>1100</v>
      </c>
      <c r="I12" s="68"/>
    </row>
    <row r="13" spans="1:9" ht="10.5" customHeight="1">
      <c r="A13" s="68"/>
      <c r="B13" s="68"/>
      <c r="C13" s="262">
        <v>2004</v>
      </c>
      <c r="D13" s="49"/>
      <c r="E13" s="88">
        <v>91864</v>
      </c>
      <c r="F13" s="88">
        <v>1546</v>
      </c>
      <c r="G13" s="88">
        <v>507</v>
      </c>
      <c r="H13" s="88">
        <f>F13-G13</f>
        <v>1039</v>
      </c>
      <c r="I13" s="68"/>
    </row>
    <row r="14" spans="1:9" ht="10.5" customHeight="1">
      <c r="A14" s="68"/>
      <c r="B14" s="68"/>
      <c r="C14" s="262">
        <v>2005</v>
      </c>
      <c r="D14" s="49"/>
      <c r="E14" s="88">
        <v>91092</v>
      </c>
      <c r="F14" s="88">
        <v>1454</v>
      </c>
      <c r="G14" s="88">
        <v>492</v>
      </c>
      <c r="H14" s="88">
        <f>F14-G14</f>
        <v>962</v>
      </c>
      <c r="I14" s="68"/>
    </row>
    <row r="15" spans="1:9" ht="10.5" customHeight="1">
      <c r="A15" s="68"/>
      <c r="B15" s="68"/>
      <c r="C15" s="262">
        <v>2006</v>
      </c>
      <c r="D15" s="49"/>
      <c r="E15" s="88">
        <v>90452</v>
      </c>
      <c r="F15" s="88">
        <v>1556</v>
      </c>
      <c r="G15" s="88">
        <v>490</v>
      </c>
      <c r="H15" s="88">
        <f>F15-G15</f>
        <v>1066</v>
      </c>
      <c r="I15" s="68"/>
    </row>
    <row r="16" spans="1:9" ht="10.5" customHeight="1">
      <c r="A16" s="68"/>
      <c r="B16" s="68"/>
      <c r="C16" s="262">
        <v>2007</v>
      </c>
      <c r="D16" s="49"/>
      <c r="E16" s="88">
        <v>88725</v>
      </c>
      <c r="F16" s="88">
        <v>1742</v>
      </c>
      <c r="G16" s="88">
        <v>493</v>
      </c>
      <c r="H16" s="88">
        <f>F16-G16</f>
        <v>1249</v>
      </c>
      <c r="I16" s="68"/>
    </row>
    <row r="17" spans="1:9" ht="10.5" customHeight="1">
      <c r="A17" s="68"/>
      <c r="B17" s="68"/>
      <c r="C17" s="262">
        <v>2008</v>
      </c>
      <c r="D17" s="49"/>
      <c r="E17" s="88">
        <v>89282</v>
      </c>
      <c r="F17" s="88">
        <v>1989</v>
      </c>
      <c r="G17" s="88">
        <v>501</v>
      </c>
      <c r="H17" s="88">
        <v>1488</v>
      </c>
      <c r="I17" s="68"/>
    </row>
    <row r="18" spans="1:9" ht="10.5" customHeight="1">
      <c r="A18" s="68"/>
      <c r="B18" s="68"/>
      <c r="C18" s="262">
        <v>2009</v>
      </c>
      <c r="D18" s="49"/>
      <c r="E18" s="88">
        <v>89331</v>
      </c>
      <c r="F18" s="88">
        <v>2045</v>
      </c>
      <c r="G18" s="88">
        <v>512</v>
      </c>
      <c r="H18" s="88">
        <f>F18-G18</f>
        <v>1533</v>
      </c>
      <c r="I18" s="68"/>
    </row>
    <row r="19" spans="1:9" ht="10.5" customHeight="1">
      <c r="A19" s="68"/>
      <c r="B19" s="68"/>
      <c r="C19" s="1056" t="s">
        <v>1073</v>
      </c>
      <c r="D19" s="1056"/>
      <c r="E19" s="1056"/>
      <c r="F19" s="1056"/>
      <c r="G19" s="1056"/>
      <c r="H19" s="1056"/>
      <c r="I19" s="68"/>
    </row>
    <row r="20" spans="1:8" ht="10.5" customHeight="1">
      <c r="A20" s="68"/>
      <c r="B20" s="68"/>
      <c r="C20" s="120" t="s">
        <v>710</v>
      </c>
      <c r="D20" s="120" t="s">
        <v>711</v>
      </c>
      <c r="E20" s="358">
        <f>SUM(E22:E45)</f>
        <v>92413</v>
      </c>
      <c r="F20" s="358">
        <f>SUM(F22:F45)</f>
        <v>1892</v>
      </c>
      <c r="G20" s="358">
        <f>SUM(G22:G46)</f>
        <v>465</v>
      </c>
      <c r="H20" s="358">
        <f>F20-G20</f>
        <v>1427</v>
      </c>
    </row>
    <row r="21" spans="1:8" ht="10.5" customHeight="1">
      <c r="A21" s="68"/>
      <c r="B21" s="68"/>
      <c r="C21" s="49"/>
      <c r="D21" s="49"/>
      <c r="E21" s="49"/>
      <c r="F21" s="49"/>
      <c r="G21" s="49" t="s">
        <v>615</v>
      </c>
      <c r="H21" s="358"/>
    </row>
    <row r="22" spans="1:13" ht="10.5" customHeight="1">
      <c r="A22" s="68"/>
      <c r="B22" s="68"/>
      <c r="C22" s="49" t="s">
        <v>189</v>
      </c>
      <c r="D22" s="51" t="s">
        <v>315</v>
      </c>
      <c r="E22" s="359">
        <f>(F22+M22)-G22</f>
        <v>5231</v>
      </c>
      <c r="F22" s="374">
        <v>21</v>
      </c>
      <c r="G22" s="88">
        <v>20</v>
      </c>
      <c r="H22" s="374">
        <f>F22-G22</f>
        <v>1</v>
      </c>
      <c r="K22" s="58"/>
      <c r="L22" s="58"/>
      <c r="M22" s="126">
        <v>5230</v>
      </c>
    </row>
    <row r="23" spans="1:13" ht="10.5" customHeight="1">
      <c r="A23" s="68"/>
      <c r="B23" s="68"/>
      <c r="C23" s="49" t="s">
        <v>47</v>
      </c>
      <c r="D23" s="51" t="s">
        <v>316</v>
      </c>
      <c r="E23" s="359">
        <f aca="true" t="shared" si="0" ref="E23:E45">(F23+M23)-G23</f>
        <v>3782</v>
      </c>
      <c r="F23" s="374">
        <v>30</v>
      </c>
      <c r="G23" s="88">
        <v>19</v>
      </c>
      <c r="H23" s="374">
        <f aca="true" t="shared" si="1" ref="H23:H45">F23-G23</f>
        <v>11</v>
      </c>
      <c r="K23" s="58"/>
      <c r="L23" s="58"/>
      <c r="M23" s="126">
        <v>3771</v>
      </c>
    </row>
    <row r="24" spans="1:13" ht="10.5" customHeight="1">
      <c r="A24" s="68"/>
      <c r="B24" s="68"/>
      <c r="C24" s="49" t="s">
        <v>667</v>
      </c>
      <c r="D24" s="51" t="s">
        <v>317</v>
      </c>
      <c r="E24" s="359">
        <f t="shared" si="0"/>
        <v>2847</v>
      </c>
      <c r="F24" s="374">
        <v>36</v>
      </c>
      <c r="G24" s="88">
        <v>15</v>
      </c>
      <c r="H24" s="374">
        <f t="shared" si="1"/>
        <v>21</v>
      </c>
      <c r="K24" s="58"/>
      <c r="L24" s="58"/>
      <c r="M24" s="126">
        <v>2826</v>
      </c>
    </row>
    <row r="25" spans="1:13" ht="10.5" customHeight="1">
      <c r="A25" s="68"/>
      <c r="B25" s="68"/>
      <c r="C25" s="49"/>
      <c r="D25" s="51"/>
      <c r="E25" s="359"/>
      <c r="F25" s="334"/>
      <c r="G25" s="334"/>
      <c r="H25" s="374"/>
      <c r="K25" s="58"/>
      <c r="L25" s="58"/>
      <c r="M25" s="126"/>
    </row>
    <row r="26" spans="1:13" ht="10.5" customHeight="1">
      <c r="A26" s="68"/>
      <c r="B26" s="68"/>
      <c r="C26" s="49" t="s">
        <v>48</v>
      </c>
      <c r="D26" s="51" t="s">
        <v>318</v>
      </c>
      <c r="E26" s="359">
        <f t="shared" si="0"/>
        <v>5053</v>
      </c>
      <c r="F26" s="374">
        <v>76</v>
      </c>
      <c r="G26" s="88">
        <v>29</v>
      </c>
      <c r="H26" s="374">
        <f t="shared" si="1"/>
        <v>47</v>
      </c>
      <c r="K26" s="58"/>
      <c r="L26" s="58"/>
      <c r="M26" s="126">
        <v>5006</v>
      </c>
    </row>
    <row r="27" spans="1:13" ht="10.5" customHeight="1">
      <c r="A27" s="68"/>
      <c r="B27" s="68"/>
      <c r="C27" s="49" t="s">
        <v>589</v>
      </c>
      <c r="D27" s="51" t="s">
        <v>190</v>
      </c>
      <c r="E27" s="359">
        <f t="shared" si="0"/>
        <v>5737</v>
      </c>
      <c r="F27" s="374">
        <v>47</v>
      </c>
      <c r="G27" s="88">
        <v>21</v>
      </c>
      <c r="H27" s="374">
        <f t="shared" si="1"/>
        <v>26</v>
      </c>
      <c r="K27" s="58"/>
      <c r="L27" s="58"/>
      <c r="M27" s="126">
        <v>5711</v>
      </c>
    </row>
    <row r="28" spans="1:13" ht="10.5" customHeight="1">
      <c r="A28" s="68"/>
      <c r="B28" s="68"/>
      <c r="C28" s="49" t="s">
        <v>777</v>
      </c>
      <c r="D28" s="51" t="s">
        <v>321</v>
      </c>
      <c r="E28" s="359">
        <f t="shared" si="0"/>
        <v>5722</v>
      </c>
      <c r="F28" s="374">
        <v>25</v>
      </c>
      <c r="G28" s="88">
        <v>34</v>
      </c>
      <c r="H28" s="374">
        <f t="shared" si="1"/>
        <v>-9</v>
      </c>
      <c r="K28" s="58"/>
      <c r="L28" s="58"/>
      <c r="M28" s="126">
        <v>5731</v>
      </c>
    </row>
    <row r="29" spans="1:13" ht="10.5" customHeight="1">
      <c r="A29" s="68"/>
      <c r="B29" s="68"/>
      <c r="C29" s="49"/>
      <c r="D29" s="51"/>
      <c r="E29" s="359"/>
      <c r="F29" s="334"/>
      <c r="G29" s="334"/>
      <c r="H29" s="374"/>
      <c r="K29" s="58"/>
      <c r="L29" s="58"/>
      <c r="M29" s="126"/>
    </row>
    <row r="30" spans="1:13" ht="10.5" customHeight="1">
      <c r="A30" s="68"/>
      <c r="B30" s="68"/>
      <c r="C30" s="49" t="s">
        <v>587</v>
      </c>
      <c r="D30" s="51" t="s">
        <v>784</v>
      </c>
      <c r="E30" s="359">
        <f t="shared" si="0"/>
        <v>4184</v>
      </c>
      <c r="F30" s="374">
        <v>71</v>
      </c>
      <c r="G30" s="88">
        <v>29</v>
      </c>
      <c r="H30" s="374">
        <f t="shared" si="1"/>
        <v>42</v>
      </c>
      <c r="K30" s="58"/>
      <c r="L30" s="58"/>
      <c r="M30" s="126">
        <v>4142</v>
      </c>
    </row>
    <row r="31" spans="1:13" ht="10.5" customHeight="1">
      <c r="A31" s="68"/>
      <c r="B31" s="68"/>
      <c r="C31" s="49" t="s">
        <v>20</v>
      </c>
      <c r="D31" s="51" t="s">
        <v>628</v>
      </c>
      <c r="E31" s="359">
        <f t="shared" si="0"/>
        <v>3906</v>
      </c>
      <c r="F31" s="374">
        <v>27</v>
      </c>
      <c r="G31" s="88">
        <v>27</v>
      </c>
      <c r="H31" s="374">
        <f t="shared" si="1"/>
        <v>0</v>
      </c>
      <c r="K31" s="58"/>
      <c r="L31" s="58"/>
      <c r="M31" s="126">
        <v>3906</v>
      </c>
    </row>
    <row r="32" spans="1:13" ht="10.5" customHeight="1">
      <c r="A32" s="68"/>
      <c r="B32" s="68"/>
      <c r="C32" s="49" t="s">
        <v>21</v>
      </c>
      <c r="D32" s="51" t="s">
        <v>240</v>
      </c>
      <c r="E32" s="359">
        <f t="shared" si="0"/>
        <v>3752</v>
      </c>
      <c r="F32" s="374">
        <v>36</v>
      </c>
      <c r="G32" s="88">
        <v>16</v>
      </c>
      <c r="H32" s="374">
        <f t="shared" si="1"/>
        <v>20</v>
      </c>
      <c r="K32" s="58"/>
      <c r="L32" s="58"/>
      <c r="M32" s="126">
        <v>3732</v>
      </c>
    </row>
    <row r="33" spans="1:13" ht="10.5" customHeight="1">
      <c r="A33" s="68"/>
      <c r="B33" s="68"/>
      <c r="C33" s="49"/>
      <c r="D33" s="51"/>
      <c r="E33" s="359"/>
      <c r="F33" s="334"/>
      <c r="G33" s="334"/>
      <c r="H33" s="374"/>
      <c r="K33" s="58"/>
      <c r="L33" s="58"/>
      <c r="M33" s="126"/>
    </row>
    <row r="34" spans="1:13" ht="10.5" customHeight="1">
      <c r="A34" s="68"/>
      <c r="B34" s="68"/>
      <c r="C34" s="49" t="s">
        <v>22</v>
      </c>
      <c r="D34" s="51" t="s">
        <v>241</v>
      </c>
      <c r="E34" s="359">
        <f t="shared" si="0"/>
        <v>3764</v>
      </c>
      <c r="F34" s="374">
        <v>33</v>
      </c>
      <c r="G34" s="88">
        <v>14</v>
      </c>
      <c r="H34" s="374">
        <f t="shared" si="1"/>
        <v>19</v>
      </c>
      <c r="K34" s="58"/>
      <c r="L34" s="58"/>
      <c r="M34" s="126">
        <v>3745</v>
      </c>
    </row>
    <row r="35" spans="1:13" ht="10.5" customHeight="1">
      <c r="A35" s="68"/>
      <c r="B35" s="68"/>
      <c r="C35" s="49" t="s">
        <v>547</v>
      </c>
      <c r="D35" s="51" t="s">
        <v>29</v>
      </c>
      <c r="E35" s="359">
        <f t="shared" si="0"/>
        <v>3038</v>
      </c>
      <c r="F35" s="374">
        <v>20</v>
      </c>
      <c r="G35" s="88">
        <v>22</v>
      </c>
      <c r="H35" s="374">
        <f t="shared" si="1"/>
        <v>-2</v>
      </c>
      <c r="K35" s="58"/>
      <c r="L35" s="58"/>
      <c r="M35" s="126">
        <v>3040</v>
      </c>
    </row>
    <row r="36" spans="1:13" ht="10.5" customHeight="1">
      <c r="A36" s="68"/>
      <c r="B36" s="68"/>
      <c r="C36" s="49" t="s">
        <v>23</v>
      </c>
      <c r="D36" s="51" t="s">
        <v>242</v>
      </c>
      <c r="E36" s="359">
        <f t="shared" si="0"/>
        <v>3035</v>
      </c>
      <c r="F36" s="374">
        <v>25</v>
      </c>
      <c r="G36" s="88">
        <v>11</v>
      </c>
      <c r="H36" s="374">
        <f t="shared" si="1"/>
        <v>14</v>
      </c>
      <c r="K36" s="58"/>
      <c r="L36" s="58"/>
      <c r="M36" s="126">
        <v>3021</v>
      </c>
    </row>
    <row r="37" spans="1:13" ht="10.5" customHeight="1">
      <c r="A37" s="68"/>
      <c r="B37" s="68"/>
      <c r="C37" s="49"/>
      <c r="D37" s="51"/>
      <c r="E37" s="359"/>
      <c r="F37" s="334"/>
      <c r="G37" s="334"/>
      <c r="H37" s="374"/>
      <c r="K37" s="58"/>
      <c r="L37" s="58"/>
      <c r="M37" s="126"/>
    </row>
    <row r="38" spans="1:13" ht="10.5" customHeight="1">
      <c r="A38" s="68"/>
      <c r="B38" s="68"/>
      <c r="C38" s="49" t="s">
        <v>24</v>
      </c>
      <c r="D38" s="51" t="s">
        <v>243</v>
      </c>
      <c r="E38" s="359">
        <f t="shared" si="0"/>
        <v>3330</v>
      </c>
      <c r="F38" s="374">
        <v>19</v>
      </c>
      <c r="G38" s="88">
        <v>14</v>
      </c>
      <c r="H38" s="374">
        <f t="shared" si="1"/>
        <v>5</v>
      </c>
      <c r="K38" s="58"/>
      <c r="L38" s="58"/>
      <c r="M38" s="126">
        <v>3325</v>
      </c>
    </row>
    <row r="39" spans="1:13" ht="10.5" customHeight="1">
      <c r="A39" s="68"/>
      <c r="B39" s="68"/>
      <c r="C39" s="49" t="s">
        <v>43</v>
      </c>
      <c r="D39" s="51" t="s">
        <v>244</v>
      </c>
      <c r="E39" s="359">
        <f t="shared" si="0"/>
        <v>4345</v>
      </c>
      <c r="F39" s="374">
        <v>46</v>
      </c>
      <c r="G39" s="88">
        <v>25</v>
      </c>
      <c r="H39" s="374">
        <f t="shared" si="1"/>
        <v>21</v>
      </c>
      <c r="I39" s="68"/>
      <c r="J39" s="90"/>
      <c r="K39" s="58"/>
      <c r="L39" s="58"/>
      <c r="M39" s="126">
        <v>4324</v>
      </c>
    </row>
    <row r="40" spans="1:13" ht="10.5" customHeight="1">
      <c r="A40" s="68"/>
      <c r="B40" s="68"/>
      <c r="C40" s="49" t="s">
        <v>588</v>
      </c>
      <c r="D40" s="51" t="s">
        <v>245</v>
      </c>
      <c r="E40" s="359">
        <f t="shared" si="0"/>
        <v>5419</v>
      </c>
      <c r="F40" s="374">
        <v>33</v>
      </c>
      <c r="G40" s="88">
        <v>21</v>
      </c>
      <c r="H40" s="374">
        <f t="shared" si="1"/>
        <v>12</v>
      </c>
      <c r="I40" s="68"/>
      <c r="J40" s="90"/>
      <c r="K40" s="58"/>
      <c r="L40" s="58"/>
      <c r="M40" s="126">
        <v>5407</v>
      </c>
    </row>
    <row r="41" spans="1:13" ht="10.5" customHeight="1">
      <c r="A41" s="68"/>
      <c r="B41" s="68"/>
      <c r="C41" s="49"/>
      <c r="D41" s="51"/>
      <c r="E41" s="359"/>
      <c r="F41" s="334"/>
      <c r="G41" s="334"/>
      <c r="H41" s="374"/>
      <c r="I41" s="68"/>
      <c r="J41" s="90"/>
      <c r="K41" s="58"/>
      <c r="L41" s="58"/>
      <c r="M41" s="126"/>
    </row>
    <row r="42" spans="1:13" ht="10.5" customHeight="1">
      <c r="A42" s="68"/>
      <c r="B42" s="68"/>
      <c r="C42" s="49" t="s">
        <v>44</v>
      </c>
      <c r="D42" s="51" t="s">
        <v>246</v>
      </c>
      <c r="E42" s="359">
        <f t="shared" si="0"/>
        <v>3277</v>
      </c>
      <c r="F42" s="374">
        <v>22</v>
      </c>
      <c r="G42" s="88">
        <v>25</v>
      </c>
      <c r="H42" s="374">
        <f t="shared" si="1"/>
        <v>-3</v>
      </c>
      <c r="I42" s="68"/>
      <c r="J42" s="90"/>
      <c r="K42" s="58"/>
      <c r="L42" s="58"/>
      <c r="M42" s="126">
        <v>3280</v>
      </c>
    </row>
    <row r="43" spans="1:13" ht="10.5" customHeight="1">
      <c r="A43" s="68"/>
      <c r="B43" s="68"/>
      <c r="C43" s="49" t="s">
        <v>25</v>
      </c>
      <c r="D43" s="51" t="s">
        <v>247</v>
      </c>
      <c r="E43" s="359">
        <f t="shared" si="0"/>
        <v>2431</v>
      </c>
      <c r="F43" s="374">
        <v>14</v>
      </c>
      <c r="G43" s="88">
        <v>19</v>
      </c>
      <c r="H43" s="374">
        <f t="shared" si="1"/>
        <v>-5</v>
      </c>
      <c r="I43" s="68"/>
      <c r="J43" s="90"/>
      <c r="K43" s="58"/>
      <c r="L43" s="58"/>
      <c r="M43" s="126">
        <v>2436</v>
      </c>
    </row>
    <row r="44" spans="1:13" ht="10.5" customHeight="1">
      <c r="A44" s="68"/>
      <c r="B44" s="68"/>
      <c r="C44" s="49" t="s">
        <v>45</v>
      </c>
      <c r="D44" s="51" t="s">
        <v>248</v>
      </c>
      <c r="E44" s="359">
        <f t="shared" si="0"/>
        <v>21236</v>
      </c>
      <c r="F44" s="374">
        <v>1276</v>
      </c>
      <c r="G44" s="88">
        <v>94</v>
      </c>
      <c r="H44" s="374">
        <f t="shared" si="1"/>
        <v>1182</v>
      </c>
      <c r="I44" s="68"/>
      <c r="J44" s="90"/>
      <c r="K44" s="58"/>
      <c r="L44" s="58"/>
      <c r="M44" s="126">
        <v>20054</v>
      </c>
    </row>
    <row r="45" spans="1:13" ht="10.5" customHeight="1">
      <c r="A45" s="68"/>
      <c r="B45" s="68"/>
      <c r="C45" s="50" t="s">
        <v>26</v>
      </c>
      <c r="D45" s="352" t="s">
        <v>249</v>
      </c>
      <c r="E45" s="360">
        <f t="shared" si="0"/>
        <v>2324</v>
      </c>
      <c r="F45" s="360">
        <v>35</v>
      </c>
      <c r="G45" s="355">
        <v>10</v>
      </c>
      <c r="H45" s="360">
        <f t="shared" si="1"/>
        <v>25</v>
      </c>
      <c r="I45" s="68"/>
      <c r="J45" s="90"/>
      <c r="K45" s="58"/>
      <c r="L45" s="58"/>
      <c r="M45" s="128">
        <v>2299</v>
      </c>
    </row>
    <row r="46" spans="1:13" ht="10.5" customHeight="1">
      <c r="A46" s="68"/>
      <c r="B46" s="68"/>
      <c r="C46" s="90"/>
      <c r="D46" s="90"/>
      <c r="E46" s="90"/>
      <c r="F46" s="283"/>
      <c r="G46" s="113"/>
      <c r="H46" s="90"/>
      <c r="I46" s="68"/>
      <c r="J46" s="93"/>
      <c r="K46" s="58"/>
      <c r="L46" s="58"/>
      <c r="M46" s="93">
        <f>SUM(M22:M45)</f>
        <v>90986</v>
      </c>
    </row>
    <row r="47" spans="1:13" ht="10.5" customHeight="1">
      <c r="A47" s="68"/>
      <c r="B47" s="68"/>
      <c r="C47" s="90"/>
      <c r="D47" s="90"/>
      <c r="E47" s="114" t="s">
        <v>485</v>
      </c>
      <c r="F47" s="114"/>
      <c r="G47" s="114"/>
      <c r="H47" s="114"/>
      <c r="I47" s="68"/>
      <c r="J47" s="68"/>
      <c r="K47" s="58"/>
      <c r="L47" s="58"/>
      <c r="M47" s="58"/>
    </row>
    <row r="48" spans="1:13" ht="10.5" customHeight="1">
      <c r="A48" s="68"/>
      <c r="B48" s="68"/>
      <c r="C48" s="90"/>
      <c r="D48" s="90"/>
      <c r="E48" s="114" t="s">
        <v>481</v>
      </c>
      <c r="F48" s="114"/>
      <c r="G48" s="114"/>
      <c r="H48" s="114"/>
      <c r="I48" s="68"/>
      <c r="J48" s="68"/>
      <c r="K48" s="58"/>
      <c r="L48" s="58"/>
      <c r="M48" s="58"/>
    </row>
    <row r="49" spans="1:13" ht="10.5" customHeight="1">
      <c r="A49" s="68"/>
      <c r="B49" s="68"/>
      <c r="C49" s="90"/>
      <c r="D49" s="90"/>
      <c r="E49" s="284" t="s">
        <v>483</v>
      </c>
      <c r="F49" s="284"/>
      <c r="G49" s="284"/>
      <c r="H49" s="284"/>
      <c r="I49" s="68"/>
      <c r="J49" s="68"/>
      <c r="K49" s="58"/>
      <c r="L49" s="58"/>
      <c r="M49" s="58"/>
    </row>
    <row r="50" spans="1:13" ht="10.5" customHeight="1">
      <c r="A50" s="68"/>
      <c r="B50" s="68"/>
      <c r="C50" s="90"/>
      <c r="D50" s="90"/>
      <c r="E50" s="284" t="s">
        <v>484</v>
      </c>
      <c r="F50" s="284"/>
      <c r="G50" s="284"/>
      <c r="H50" s="284"/>
      <c r="I50" s="68"/>
      <c r="J50" s="68"/>
      <c r="K50" s="58"/>
      <c r="L50" s="58"/>
      <c r="M50" s="58"/>
    </row>
    <row r="51" spans="1:13" ht="10.5" customHeight="1">
      <c r="A51" s="58"/>
      <c r="B51" s="58"/>
      <c r="C51" s="49"/>
      <c r="D51" s="49"/>
      <c r="E51" s="49"/>
      <c r="F51" s="49"/>
      <c r="G51" s="49"/>
      <c r="H51" s="49"/>
      <c r="I51" s="58"/>
      <c r="J51" s="68"/>
      <c r="K51" s="58"/>
      <c r="L51" s="58"/>
      <c r="M51" s="58"/>
    </row>
    <row r="52" spans="1:13" ht="12.75">
      <c r="A52" s="57"/>
      <c r="B52" s="57"/>
      <c r="C52" s="57"/>
      <c r="D52" s="57"/>
      <c r="E52" s="57"/>
      <c r="F52" s="57"/>
      <c r="G52" s="57"/>
      <c r="H52" s="57"/>
      <c r="I52" s="57"/>
      <c r="J52" s="80"/>
      <c r="K52" s="58"/>
      <c r="L52" s="58"/>
      <c r="M52" s="58"/>
    </row>
    <row r="53" spans="1:13" ht="12.75">
      <c r="A53" s="58"/>
      <c r="B53" s="58"/>
      <c r="C53" s="58"/>
      <c r="D53" s="58"/>
      <c r="E53" s="58"/>
      <c r="F53" s="58"/>
      <c r="G53" s="58"/>
      <c r="H53" s="58"/>
      <c r="I53" s="58"/>
      <c r="J53" s="68"/>
      <c r="K53" s="57"/>
      <c r="L53" s="57"/>
      <c r="M53" s="58"/>
    </row>
    <row r="54" spans="1:11" ht="12.75">
      <c r="A54" s="57"/>
      <c r="B54" s="57"/>
      <c r="C54" s="57"/>
      <c r="D54" s="57"/>
      <c r="E54" s="57"/>
      <c r="F54" s="57"/>
      <c r="G54" s="57"/>
      <c r="H54" s="57"/>
      <c r="I54" s="57"/>
      <c r="J54" s="80"/>
      <c r="K54" s="57"/>
    </row>
    <row r="58" spans="1:11" ht="12.75">
      <c r="A58" s="57"/>
      <c r="B58" s="57"/>
      <c r="C58" s="57"/>
      <c r="D58" s="57"/>
      <c r="E58" s="57"/>
      <c r="F58" s="57"/>
      <c r="G58" s="57"/>
      <c r="H58" s="57"/>
      <c r="I58" s="57"/>
      <c r="J58" s="80"/>
      <c r="K58" s="58"/>
    </row>
  </sheetData>
  <sheetProtection/>
  <mergeCells count="4">
    <mergeCell ref="E1:G1"/>
    <mergeCell ref="E2:G2"/>
    <mergeCell ref="C19:H19"/>
    <mergeCell ref="C3:D3"/>
  </mergeCells>
  <printOptions/>
  <pageMargins left="0.33" right="0.75" top="0.6" bottom="0.4" header="0.28" footer="0.35"/>
  <pageSetup horizontalDpi="300" verticalDpi="300" orientation="landscape" r:id="rId1"/>
  <headerFooter alignWithMargins="0">
    <oddHeader>&amp;L&amp;"Arial Mon,Regular"&amp;UStatitical bulletin&amp;R&amp;"Arial Mon,Regular"&amp;UPopulation</oddHeader>
    <oddFooter>&amp;L&amp;"Arial Mon,Regular"&amp;18 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125" style="741" customWidth="1"/>
    <col min="5" max="5" width="7.875" style="741" customWidth="1"/>
    <col min="6" max="7" width="9.125" style="741" customWidth="1"/>
    <col min="8" max="9" width="8.125" style="741" customWidth="1"/>
    <col min="10" max="10" width="9.125" style="741" customWidth="1"/>
    <col min="11" max="11" width="6.875" style="741" customWidth="1"/>
    <col min="12" max="12" width="9.125" style="741" customWidth="1"/>
    <col min="13" max="13" width="7.625" style="741" customWidth="1"/>
    <col min="14" max="15" width="6.00390625" style="741" customWidth="1"/>
    <col min="16" max="18" width="9.125" style="741" customWidth="1"/>
    <col min="19" max="19" width="7.00390625" style="741" customWidth="1"/>
    <col min="20" max="16384" width="9.125" style="741" customWidth="1"/>
  </cols>
  <sheetData>
    <row r="1" spans="1:16" ht="8.25">
      <c r="A1" s="737" t="s">
        <v>1346</v>
      </c>
      <c r="B1" s="737"/>
      <c r="C1" s="737"/>
      <c r="D1" s="738" t="s">
        <v>1347</v>
      </c>
      <c r="E1" s="739"/>
      <c r="F1" s="737"/>
      <c r="G1" s="740"/>
      <c r="H1" s="740"/>
      <c r="I1" s="740"/>
      <c r="J1" s="740"/>
      <c r="K1" s="737"/>
      <c r="L1" s="737"/>
      <c r="M1" s="737"/>
      <c r="N1" s="737"/>
      <c r="O1" s="737"/>
      <c r="P1" s="737"/>
    </row>
    <row r="2" spans="1:16" ht="8.25">
      <c r="A2" s="737"/>
      <c r="B2" s="737"/>
      <c r="C2" s="737"/>
      <c r="D2" s="742" t="s">
        <v>1348</v>
      </c>
      <c r="E2" s="739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</row>
    <row r="3" spans="1:16" ht="8.25">
      <c r="A3" s="737"/>
      <c r="B3" s="737"/>
      <c r="C3" s="737"/>
      <c r="D3" s="742"/>
      <c r="E3" s="739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</row>
    <row r="4" spans="1:16" ht="8.25">
      <c r="A4" s="737"/>
      <c r="B4" s="737"/>
      <c r="C4" s="737"/>
      <c r="D4" s="737"/>
      <c r="E4" s="739"/>
      <c r="F4" s="737"/>
      <c r="G4" s="737"/>
      <c r="H4" s="737"/>
      <c r="I4" s="737"/>
      <c r="J4" s="737"/>
      <c r="L4" s="1237" t="s">
        <v>1349</v>
      </c>
      <c r="M4" s="1237"/>
      <c r="N4" s="1237"/>
      <c r="O4" s="1237"/>
      <c r="P4" s="737"/>
    </row>
    <row r="5" spans="1:16" ht="8.25">
      <c r="A5" s="743"/>
      <c r="B5" s="744"/>
      <c r="C5" s="1252" t="s">
        <v>1350</v>
      </c>
      <c r="D5" s="1253"/>
      <c r="E5" s="1254"/>
      <c r="F5" s="1252" t="s">
        <v>1351</v>
      </c>
      <c r="G5" s="1253"/>
      <c r="H5" s="1254"/>
      <c r="I5" s="1252" t="s">
        <v>1352</v>
      </c>
      <c r="J5" s="1253"/>
      <c r="K5" s="1253"/>
      <c r="L5" s="1252" t="s">
        <v>1353</v>
      </c>
      <c r="M5" s="1253"/>
      <c r="N5" s="1253"/>
      <c r="O5" s="1254"/>
      <c r="P5" s="737"/>
    </row>
    <row r="6" spans="1:16" ht="8.25">
      <c r="A6" s="745" t="s">
        <v>1354</v>
      </c>
      <c r="B6" s="746" t="s">
        <v>1355</v>
      </c>
      <c r="C6" s="1258" t="s">
        <v>1356</v>
      </c>
      <c r="D6" s="1259"/>
      <c r="E6" s="1260"/>
      <c r="F6" s="1258" t="s">
        <v>1357</v>
      </c>
      <c r="G6" s="1259"/>
      <c r="H6" s="1260"/>
      <c r="I6" s="1258" t="s">
        <v>1358</v>
      </c>
      <c r="J6" s="1259"/>
      <c r="K6" s="1259"/>
      <c r="L6" s="1258" t="s">
        <v>1359</v>
      </c>
      <c r="M6" s="1259"/>
      <c r="N6" s="1259"/>
      <c r="O6" s="1260"/>
      <c r="P6" s="737"/>
    </row>
    <row r="7" spans="1:16" ht="8.25">
      <c r="A7" s="745" t="s">
        <v>1360</v>
      </c>
      <c r="B7" s="746" t="s">
        <v>1361</v>
      </c>
      <c r="C7" s="748"/>
      <c r="D7" s="749"/>
      <c r="E7" s="750"/>
      <c r="F7" s="748"/>
      <c r="G7" s="749"/>
      <c r="H7" s="749"/>
      <c r="I7" s="748"/>
      <c r="J7" s="749"/>
      <c r="K7" s="747"/>
      <c r="L7" s="1248"/>
      <c r="M7" s="1237"/>
      <c r="N7" s="1237"/>
      <c r="O7" s="1238"/>
      <c r="P7" s="737"/>
    </row>
    <row r="8" spans="1:16" ht="8.25">
      <c r="A8" s="745" t="s">
        <v>753</v>
      </c>
      <c r="B8" s="751"/>
      <c r="C8" s="752">
        <v>2010</v>
      </c>
      <c r="D8" s="753">
        <v>2011</v>
      </c>
      <c r="E8" s="753">
        <v>2011</v>
      </c>
      <c r="F8" s="752">
        <v>2010</v>
      </c>
      <c r="G8" s="753">
        <v>2011</v>
      </c>
      <c r="H8" s="753">
        <v>2011</v>
      </c>
      <c r="I8" s="752">
        <v>2010</v>
      </c>
      <c r="J8" s="753">
        <v>2011</v>
      </c>
      <c r="K8" s="753">
        <v>2011</v>
      </c>
      <c r="L8" s="752">
        <v>2010</v>
      </c>
      <c r="M8" s="754">
        <v>2011</v>
      </c>
      <c r="N8" s="1244">
        <v>2011</v>
      </c>
      <c r="O8" s="1245"/>
      <c r="P8" s="737"/>
    </row>
    <row r="9" spans="1:16" ht="8.25">
      <c r="A9" s="755"/>
      <c r="B9" s="756"/>
      <c r="C9" s="757" t="s">
        <v>434</v>
      </c>
      <c r="D9" s="757" t="s">
        <v>433</v>
      </c>
      <c r="E9" s="757" t="s">
        <v>434</v>
      </c>
      <c r="F9" s="757" t="s">
        <v>434</v>
      </c>
      <c r="G9" s="757" t="s">
        <v>433</v>
      </c>
      <c r="H9" s="757" t="s">
        <v>434</v>
      </c>
      <c r="I9" s="757" t="s">
        <v>434</v>
      </c>
      <c r="J9" s="757" t="s">
        <v>433</v>
      </c>
      <c r="K9" s="757" t="s">
        <v>434</v>
      </c>
      <c r="L9" s="757" t="s">
        <v>434</v>
      </c>
      <c r="M9" s="757" t="s">
        <v>433</v>
      </c>
      <c r="N9" s="1246" t="s">
        <v>433</v>
      </c>
      <c r="O9" s="1247"/>
      <c r="P9" s="737"/>
    </row>
    <row r="10" spans="1:16" ht="8.25">
      <c r="A10" s="758"/>
      <c r="B10" s="759"/>
      <c r="C10" s="758"/>
      <c r="D10" s="760"/>
      <c r="E10" s="760"/>
      <c r="F10" s="758"/>
      <c r="G10" s="760"/>
      <c r="H10" s="760"/>
      <c r="I10" s="758"/>
      <c r="J10" s="761"/>
      <c r="K10" s="761"/>
      <c r="L10" s="758"/>
      <c r="M10" s="762"/>
      <c r="N10" s="1255"/>
      <c r="O10" s="1251"/>
      <c r="P10" s="737"/>
    </row>
    <row r="11" spans="1:16" ht="8.25">
      <c r="A11" s="763" t="s">
        <v>47</v>
      </c>
      <c r="B11" s="764" t="s">
        <v>1362</v>
      </c>
      <c r="C11" s="548">
        <v>-9</v>
      </c>
      <c r="D11" s="548">
        <v>0.8</v>
      </c>
      <c r="E11" s="548">
        <v>-10.9</v>
      </c>
      <c r="F11" s="765">
        <v>3</v>
      </c>
      <c r="G11" s="765">
        <v>16</v>
      </c>
      <c r="H11" s="765">
        <v>8</v>
      </c>
      <c r="I11" s="765">
        <v>-33</v>
      </c>
      <c r="J11" s="766">
        <v>-17</v>
      </c>
      <c r="K11" s="766">
        <v>-31</v>
      </c>
      <c r="L11" s="548">
        <v>1</v>
      </c>
      <c r="M11" s="767">
        <v>8.4</v>
      </c>
      <c r="N11" s="1256">
        <v>5.1</v>
      </c>
      <c r="O11" s="1257"/>
      <c r="P11" s="737"/>
    </row>
    <row r="12" spans="1:16" ht="8.25">
      <c r="A12" s="737" t="s">
        <v>667</v>
      </c>
      <c r="B12" s="764" t="s">
        <v>1363</v>
      </c>
      <c r="C12" s="548">
        <v>-10</v>
      </c>
      <c r="D12" s="548">
        <v>-3.5</v>
      </c>
      <c r="E12" s="548">
        <v>13.8</v>
      </c>
      <c r="F12" s="765">
        <v>8</v>
      </c>
      <c r="G12" s="765">
        <v>15</v>
      </c>
      <c r="H12" s="765">
        <v>2</v>
      </c>
      <c r="I12" s="765">
        <v>-32</v>
      </c>
      <c r="J12" s="766">
        <v>-20</v>
      </c>
      <c r="K12" s="766">
        <v>-28</v>
      </c>
      <c r="L12" s="548">
        <v>13.6</v>
      </c>
      <c r="M12" s="767">
        <v>2</v>
      </c>
      <c r="N12" s="1249">
        <v>0.3</v>
      </c>
      <c r="O12" s="1247"/>
      <c r="P12" s="737"/>
    </row>
    <row r="13" spans="1:16" ht="8.25">
      <c r="A13" s="737" t="s">
        <v>48</v>
      </c>
      <c r="B13" s="764" t="s">
        <v>1364</v>
      </c>
      <c r="C13" s="548">
        <v>-10</v>
      </c>
      <c r="D13" s="548">
        <v>-0.9</v>
      </c>
      <c r="E13" s="548">
        <v>14.3</v>
      </c>
      <c r="F13" s="765">
        <v>5</v>
      </c>
      <c r="G13" s="765">
        <v>15</v>
      </c>
      <c r="H13" s="765">
        <v>1</v>
      </c>
      <c r="I13" s="765">
        <v>-30</v>
      </c>
      <c r="J13" s="766">
        <v>-13</v>
      </c>
      <c r="K13" s="766">
        <v>-30</v>
      </c>
      <c r="L13" s="548">
        <v>3.7</v>
      </c>
      <c r="M13" s="767">
        <v>23.5</v>
      </c>
      <c r="N13" s="1249">
        <v>10</v>
      </c>
      <c r="O13" s="1247"/>
      <c r="P13" s="737"/>
    </row>
    <row r="14" spans="1:16" ht="8.25">
      <c r="A14" s="737" t="s">
        <v>319</v>
      </c>
      <c r="B14" s="764" t="s">
        <v>1365</v>
      </c>
      <c r="C14" s="548">
        <v>-8</v>
      </c>
      <c r="D14" s="548">
        <v>-0.1</v>
      </c>
      <c r="E14" s="548">
        <v>-12.8</v>
      </c>
      <c r="F14" s="766">
        <v>10</v>
      </c>
      <c r="G14" s="765">
        <v>15</v>
      </c>
      <c r="H14" s="765">
        <v>7</v>
      </c>
      <c r="I14" s="765">
        <v>-28</v>
      </c>
      <c r="J14" s="766">
        <v>-14</v>
      </c>
      <c r="K14" s="766">
        <v>-30</v>
      </c>
      <c r="L14" s="548">
        <v>6.4</v>
      </c>
      <c r="M14" s="767">
        <v>6.9</v>
      </c>
      <c r="N14" s="1249">
        <v>3.6</v>
      </c>
      <c r="O14" s="1247"/>
      <c r="P14" s="737"/>
    </row>
    <row r="15" spans="1:16" ht="8.25">
      <c r="A15" s="737" t="s">
        <v>777</v>
      </c>
      <c r="B15" s="764" t="s">
        <v>1366</v>
      </c>
      <c r="C15" s="548">
        <v>-9</v>
      </c>
      <c r="D15" s="548">
        <v>2.2</v>
      </c>
      <c r="E15" s="548">
        <v>-11.5</v>
      </c>
      <c r="F15" s="766">
        <v>10</v>
      </c>
      <c r="G15" s="765">
        <v>19</v>
      </c>
      <c r="H15" s="765">
        <v>9</v>
      </c>
      <c r="I15" s="765">
        <v>-32</v>
      </c>
      <c r="J15" s="766">
        <v>-11</v>
      </c>
      <c r="K15" s="766">
        <v>-30</v>
      </c>
      <c r="L15" s="548">
        <v>4.7</v>
      </c>
      <c r="M15" s="767">
        <v>10.6</v>
      </c>
      <c r="N15" s="1249">
        <v>9.2</v>
      </c>
      <c r="O15" s="1247"/>
      <c r="P15" s="737"/>
    </row>
    <row r="16" spans="1:16" ht="8.25">
      <c r="A16" s="737" t="s">
        <v>587</v>
      </c>
      <c r="B16" s="764" t="s">
        <v>1367</v>
      </c>
      <c r="C16" s="548">
        <v>-5</v>
      </c>
      <c r="D16" s="548">
        <v>2.9</v>
      </c>
      <c r="E16" s="548">
        <v>-10.5</v>
      </c>
      <c r="F16" s="766">
        <v>12</v>
      </c>
      <c r="G16" s="765">
        <v>16</v>
      </c>
      <c r="H16" s="765">
        <v>7</v>
      </c>
      <c r="I16" s="765">
        <v>-23</v>
      </c>
      <c r="J16" s="766">
        <v>-10</v>
      </c>
      <c r="K16" s="766">
        <v>-26</v>
      </c>
      <c r="L16" s="548">
        <v>0</v>
      </c>
      <c r="M16" s="767">
        <v>3.3</v>
      </c>
      <c r="N16" s="1249">
        <v>9.4</v>
      </c>
      <c r="O16" s="1247"/>
      <c r="P16" s="737"/>
    </row>
    <row r="17" spans="1:16" ht="8.25">
      <c r="A17" s="737" t="s">
        <v>20</v>
      </c>
      <c r="B17" s="764" t="s">
        <v>1368</v>
      </c>
      <c r="C17" s="548">
        <v>-5</v>
      </c>
      <c r="D17" s="548">
        <v>3.6</v>
      </c>
      <c r="E17" s="548">
        <v>-8</v>
      </c>
      <c r="F17" s="766">
        <v>8</v>
      </c>
      <c r="G17" s="765">
        <v>16</v>
      </c>
      <c r="H17" s="765">
        <v>8</v>
      </c>
      <c r="I17" s="765">
        <v>-24</v>
      </c>
      <c r="J17" s="766">
        <v>-10</v>
      </c>
      <c r="K17" s="766">
        <v>-20</v>
      </c>
      <c r="L17" s="548">
        <v>4.1</v>
      </c>
      <c r="M17" s="767">
        <v>1</v>
      </c>
      <c r="N17" s="1249">
        <v>9.2</v>
      </c>
      <c r="O17" s="1247"/>
      <c r="P17" s="737"/>
    </row>
    <row r="18" spans="1:16" ht="8.25">
      <c r="A18" s="737" t="s">
        <v>21</v>
      </c>
      <c r="B18" s="764" t="s">
        <v>1369</v>
      </c>
      <c r="C18" s="548">
        <v>-4</v>
      </c>
      <c r="D18" s="548">
        <v>2.6</v>
      </c>
      <c r="E18" s="548">
        <v>-13.1</v>
      </c>
      <c r="F18" s="766">
        <v>12</v>
      </c>
      <c r="G18" s="765">
        <v>17</v>
      </c>
      <c r="H18" s="765">
        <v>5</v>
      </c>
      <c r="I18" s="765">
        <v>-24</v>
      </c>
      <c r="J18" s="766">
        <v>-10</v>
      </c>
      <c r="K18" s="766">
        <v>-30</v>
      </c>
      <c r="L18" s="548">
        <v>4.6</v>
      </c>
      <c r="M18" s="767">
        <v>0.8</v>
      </c>
      <c r="N18" s="1249">
        <v>5.4</v>
      </c>
      <c r="O18" s="1247"/>
      <c r="P18" s="737"/>
    </row>
    <row r="19" spans="1:16" ht="8.25">
      <c r="A19" s="737" t="s">
        <v>22</v>
      </c>
      <c r="B19" s="764" t="s">
        <v>1370</v>
      </c>
      <c r="C19" s="548">
        <v>-6</v>
      </c>
      <c r="D19" s="548">
        <v>3.4</v>
      </c>
      <c r="E19" s="548">
        <v>-11.7</v>
      </c>
      <c r="F19" s="765">
        <v>0</v>
      </c>
      <c r="G19" s="765">
        <v>20</v>
      </c>
      <c r="H19" s="765">
        <v>16</v>
      </c>
      <c r="I19" s="765"/>
      <c r="J19" s="766">
        <v>-12</v>
      </c>
      <c r="K19" s="766">
        <v>-31</v>
      </c>
      <c r="L19" s="548">
        <v>0</v>
      </c>
      <c r="M19" s="767">
        <v>3.7</v>
      </c>
      <c r="N19" s="1249">
        <v>5.6</v>
      </c>
      <c r="O19" s="1247"/>
      <c r="P19" s="737"/>
    </row>
    <row r="20" spans="1:16" ht="8.25">
      <c r="A20" s="737" t="s">
        <v>547</v>
      </c>
      <c r="B20" s="764" t="s">
        <v>1371</v>
      </c>
      <c r="C20" s="548">
        <v>-11</v>
      </c>
      <c r="D20" s="548">
        <v>1.6</v>
      </c>
      <c r="E20" s="548">
        <v>-16.1</v>
      </c>
      <c r="F20" s="765">
        <v>9</v>
      </c>
      <c r="G20" s="765">
        <v>17</v>
      </c>
      <c r="H20" s="765">
        <v>5</v>
      </c>
      <c r="I20" s="765">
        <v>-31</v>
      </c>
      <c r="J20" s="766">
        <v>-12</v>
      </c>
      <c r="K20" s="766">
        <v>-34</v>
      </c>
      <c r="L20" s="548">
        <v>4.3</v>
      </c>
      <c r="M20" s="767">
        <v>3.6</v>
      </c>
      <c r="N20" s="1249">
        <v>9.4</v>
      </c>
      <c r="O20" s="1247"/>
      <c r="P20" s="737"/>
    </row>
    <row r="21" spans="1:16" ht="8.25">
      <c r="A21" s="737" t="s">
        <v>23</v>
      </c>
      <c r="B21" s="764" t="s">
        <v>1372</v>
      </c>
      <c r="C21" s="548">
        <v>-6</v>
      </c>
      <c r="D21" s="548">
        <v>6.3</v>
      </c>
      <c r="E21" s="548">
        <v>-13.3</v>
      </c>
      <c r="F21" s="765">
        <v>12</v>
      </c>
      <c r="G21" s="765">
        <v>18</v>
      </c>
      <c r="H21" s="765">
        <v>6</v>
      </c>
      <c r="I21" s="765">
        <v>-29</v>
      </c>
      <c r="J21" s="766">
        <v>-7</v>
      </c>
      <c r="K21" s="766">
        <v>-36</v>
      </c>
      <c r="L21" s="548">
        <v>2.7</v>
      </c>
      <c r="M21" s="767">
        <v>1.5</v>
      </c>
      <c r="N21" s="1249">
        <v>6.2</v>
      </c>
      <c r="O21" s="1247"/>
      <c r="P21" s="737"/>
    </row>
    <row r="22" spans="1:16" ht="8.25">
      <c r="A22" s="737" t="s">
        <v>24</v>
      </c>
      <c r="B22" s="764" t="s">
        <v>1373</v>
      </c>
      <c r="C22" s="548">
        <v>-7</v>
      </c>
      <c r="D22" s="548">
        <v>3.5</v>
      </c>
      <c r="E22" s="548">
        <v>-10.6</v>
      </c>
      <c r="F22" s="765">
        <v>13</v>
      </c>
      <c r="G22" s="765">
        <v>20</v>
      </c>
      <c r="H22" s="765">
        <v>7</v>
      </c>
      <c r="I22" s="765">
        <v>-26</v>
      </c>
      <c r="J22" s="766">
        <v>-11</v>
      </c>
      <c r="K22" s="766">
        <v>-29</v>
      </c>
      <c r="L22" s="548">
        <v>7.8</v>
      </c>
      <c r="M22" s="767">
        <v>10.4</v>
      </c>
      <c r="N22" s="1249">
        <v>5.7</v>
      </c>
      <c r="O22" s="1247"/>
      <c r="P22" s="737"/>
    </row>
    <row r="23" spans="1:16" ht="8.25">
      <c r="A23" s="737" t="s">
        <v>43</v>
      </c>
      <c r="B23" s="764" t="s">
        <v>1374</v>
      </c>
      <c r="C23" s="548">
        <v>-6</v>
      </c>
      <c r="D23" s="548">
        <v>2.1</v>
      </c>
      <c r="E23" s="548">
        <v>-10.5</v>
      </c>
      <c r="F23" s="765">
        <v>11</v>
      </c>
      <c r="G23" s="765">
        <v>21</v>
      </c>
      <c r="H23" s="765">
        <v>8</v>
      </c>
      <c r="I23" s="765">
        <v>-29</v>
      </c>
      <c r="J23" s="766">
        <v>-10</v>
      </c>
      <c r="K23" s="766">
        <v>-29</v>
      </c>
      <c r="L23" s="548">
        <v>11.1</v>
      </c>
      <c r="M23" s="767">
        <v>8.9</v>
      </c>
      <c r="N23" s="1249">
        <v>11.1</v>
      </c>
      <c r="O23" s="1247"/>
      <c r="P23" s="737"/>
    </row>
    <row r="24" spans="1:16" ht="8.25">
      <c r="A24" s="737" t="s">
        <v>44</v>
      </c>
      <c r="B24" s="764" t="s">
        <v>1375</v>
      </c>
      <c r="C24" s="548">
        <v>-9</v>
      </c>
      <c r="D24" s="548">
        <v>2.8</v>
      </c>
      <c r="E24" s="548">
        <v>-9.3</v>
      </c>
      <c r="F24" s="765">
        <v>11</v>
      </c>
      <c r="G24" s="765">
        <v>20</v>
      </c>
      <c r="H24" s="765">
        <v>13</v>
      </c>
      <c r="I24" s="765">
        <v>-27</v>
      </c>
      <c r="J24" s="766">
        <v>-11</v>
      </c>
      <c r="K24" s="766">
        <v>-23</v>
      </c>
      <c r="L24" s="548">
        <v>11.4</v>
      </c>
      <c r="M24" s="767">
        <v>6.6</v>
      </c>
      <c r="N24" s="1249">
        <v>5.6</v>
      </c>
      <c r="O24" s="1247"/>
      <c r="P24" s="737"/>
    </row>
    <row r="25" spans="1:16" ht="8.25">
      <c r="A25" s="737" t="s">
        <v>25</v>
      </c>
      <c r="B25" s="764" t="s">
        <v>1376</v>
      </c>
      <c r="C25" s="739">
        <v>-10</v>
      </c>
      <c r="D25" s="548">
        <v>1.6</v>
      </c>
      <c r="E25" s="548">
        <v>-9.1</v>
      </c>
      <c r="F25" s="768">
        <v>3</v>
      </c>
      <c r="G25" s="765">
        <v>17</v>
      </c>
      <c r="H25" s="765">
        <v>9</v>
      </c>
      <c r="I25" s="737">
        <v>-26</v>
      </c>
      <c r="J25" s="766">
        <v>-8</v>
      </c>
      <c r="K25" s="766">
        <v>-25</v>
      </c>
      <c r="L25" s="548">
        <v>2.3</v>
      </c>
      <c r="M25" s="767">
        <v>6.6</v>
      </c>
      <c r="N25" s="1249">
        <v>11.7</v>
      </c>
      <c r="O25" s="1247"/>
      <c r="P25" s="737"/>
    </row>
    <row r="26" spans="1:16" ht="8.25">
      <c r="A26" s="737" t="s">
        <v>45</v>
      </c>
      <c r="B26" s="764" t="s">
        <v>1377</v>
      </c>
      <c r="C26" s="739">
        <v>-5</v>
      </c>
      <c r="D26" s="548">
        <v>3.7</v>
      </c>
      <c r="E26" s="548">
        <v>-8</v>
      </c>
      <c r="F26" s="737">
        <v>13</v>
      </c>
      <c r="G26" s="765">
        <v>18</v>
      </c>
      <c r="H26" s="765">
        <v>11</v>
      </c>
      <c r="I26" s="737">
        <v>-25</v>
      </c>
      <c r="J26" s="766">
        <v>-10</v>
      </c>
      <c r="K26" s="766">
        <v>-20</v>
      </c>
      <c r="L26" s="739">
        <v>8.8</v>
      </c>
      <c r="M26" s="767">
        <v>17</v>
      </c>
      <c r="N26" s="1249">
        <v>7.5</v>
      </c>
      <c r="O26" s="1247"/>
      <c r="P26" s="737"/>
    </row>
    <row r="27" spans="1:16" ht="8.25">
      <c r="A27" s="769" t="s">
        <v>26</v>
      </c>
      <c r="B27" s="770" t="s">
        <v>1378</v>
      </c>
      <c r="C27" s="771">
        <v>-7</v>
      </c>
      <c r="D27" s="771">
        <v>1.2</v>
      </c>
      <c r="E27" s="771">
        <v>-13.1</v>
      </c>
      <c r="F27" s="769">
        <v>13</v>
      </c>
      <c r="G27" s="769">
        <v>12</v>
      </c>
      <c r="H27" s="769">
        <v>3</v>
      </c>
      <c r="I27" s="769">
        <v>-25</v>
      </c>
      <c r="J27" s="772">
        <v>-14</v>
      </c>
      <c r="K27" s="772">
        <v>-35</v>
      </c>
      <c r="L27" s="771">
        <v>14.6</v>
      </c>
      <c r="M27" s="773">
        <v>12.6</v>
      </c>
      <c r="N27" s="1250">
        <v>5.5</v>
      </c>
      <c r="O27" s="1251"/>
      <c r="P27" s="737"/>
    </row>
    <row r="28" spans="1:16" ht="8.25">
      <c r="A28" s="737"/>
      <c r="B28" s="737"/>
      <c r="C28" s="737"/>
      <c r="D28" s="765"/>
      <c r="E28" s="765"/>
      <c r="F28" s="737"/>
      <c r="G28" s="737"/>
      <c r="H28" s="765"/>
      <c r="I28" s="768"/>
      <c r="J28" s="739"/>
      <c r="K28" s="739"/>
      <c r="L28" s="737"/>
      <c r="M28" s="765"/>
      <c r="N28" s="765"/>
      <c r="O28" s="765"/>
      <c r="P28" s="737"/>
    </row>
    <row r="29" spans="1:16" ht="8.25">
      <c r="A29" s="737"/>
      <c r="B29" s="769"/>
      <c r="C29" s="737"/>
      <c r="D29" s="737"/>
      <c r="E29" s="739"/>
      <c r="F29" s="737"/>
      <c r="G29" s="737"/>
      <c r="H29" s="737"/>
      <c r="I29" s="737"/>
      <c r="J29" s="737"/>
      <c r="K29" s="737"/>
      <c r="L29" s="737"/>
      <c r="M29" s="737"/>
      <c r="N29" s="737"/>
      <c r="O29" s="737"/>
      <c r="P29" s="765"/>
    </row>
    <row r="30" spans="1:16" ht="8.25">
      <c r="A30" s="743" t="s">
        <v>1354</v>
      </c>
      <c r="B30" s="774" t="s">
        <v>1355</v>
      </c>
      <c r="C30" s="1252" t="s">
        <v>1379</v>
      </c>
      <c r="D30" s="1253"/>
      <c r="E30" s="1254"/>
      <c r="F30" s="1252" t="s">
        <v>1380</v>
      </c>
      <c r="G30" s="1253"/>
      <c r="H30" s="1254"/>
      <c r="I30" s="1252" t="s">
        <v>1381</v>
      </c>
      <c r="J30" s="1253"/>
      <c r="K30" s="1253"/>
      <c r="L30" s="1252" t="s">
        <v>1382</v>
      </c>
      <c r="M30" s="1253"/>
      <c r="N30" s="1253"/>
      <c r="O30" s="1254"/>
      <c r="P30" s="765"/>
    </row>
    <row r="31" spans="1:16" ht="8.25">
      <c r="A31" s="745" t="s">
        <v>1383</v>
      </c>
      <c r="B31" s="774" t="s">
        <v>1361</v>
      </c>
      <c r="C31" s="1241"/>
      <c r="D31" s="1242"/>
      <c r="E31" s="1243"/>
      <c r="F31" s="1241" t="s">
        <v>1384</v>
      </c>
      <c r="G31" s="1242"/>
      <c r="H31" s="1243"/>
      <c r="I31" s="1241" t="s">
        <v>1385</v>
      </c>
      <c r="J31" s="1242"/>
      <c r="K31" s="1242"/>
      <c r="L31" s="776"/>
      <c r="M31" s="777"/>
      <c r="N31" s="777"/>
      <c r="O31" s="775"/>
      <c r="P31" s="765"/>
    </row>
    <row r="32" spans="1:19" ht="8.25">
      <c r="A32" s="745" t="s">
        <v>753</v>
      </c>
      <c r="B32" s="755"/>
      <c r="C32" s="752">
        <v>2010</v>
      </c>
      <c r="D32" s="753">
        <v>2011</v>
      </c>
      <c r="E32" s="753">
        <v>2011</v>
      </c>
      <c r="F32" s="752">
        <v>2010</v>
      </c>
      <c r="G32" s="753">
        <v>2011</v>
      </c>
      <c r="H32" s="753">
        <v>2011</v>
      </c>
      <c r="I32" s="752">
        <v>2010</v>
      </c>
      <c r="J32" s="753">
        <v>2011</v>
      </c>
      <c r="K32" s="753">
        <v>2011</v>
      </c>
      <c r="L32" s="752">
        <v>2010</v>
      </c>
      <c r="M32" s="754">
        <v>2011</v>
      </c>
      <c r="N32" s="1244">
        <v>2011</v>
      </c>
      <c r="O32" s="1245"/>
      <c r="P32" s="778"/>
      <c r="Q32" s="765"/>
      <c r="R32" s="778"/>
      <c r="S32" s="778"/>
    </row>
    <row r="33" spans="1:19" ht="8.25">
      <c r="A33" s="745"/>
      <c r="B33" s="745"/>
      <c r="C33" s="757" t="s">
        <v>434</v>
      </c>
      <c r="D33" s="757" t="s">
        <v>433</v>
      </c>
      <c r="E33" s="757" t="s">
        <v>434</v>
      </c>
      <c r="F33" s="757" t="s">
        <v>434</v>
      </c>
      <c r="G33" s="757" t="s">
        <v>433</v>
      </c>
      <c r="H33" s="757" t="s">
        <v>434</v>
      </c>
      <c r="I33" s="757" t="s">
        <v>434</v>
      </c>
      <c r="J33" s="757" t="s">
        <v>433</v>
      </c>
      <c r="K33" s="757" t="s">
        <v>434</v>
      </c>
      <c r="L33" s="757" t="s">
        <v>434</v>
      </c>
      <c r="M33" s="757" t="s">
        <v>433</v>
      </c>
      <c r="N33" s="1246" t="s">
        <v>434</v>
      </c>
      <c r="O33" s="1247"/>
      <c r="P33" s="765"/>
      <c r="Q33" s="765"/>
      <c r="R33" s="778"/>
      <c r="S33" s="778"/>
    </row>
    <row r="34" spans="1:19" ht="8.25">
      <c r="A34" s="755"/>
      <c r="B34" s="758"/>
      <c r="C34" s="758"/>
      <c r="D34" s="760"/>
      <c r="E34" s="760"/>
      <c r="F34" s="758"/>
      <c r="G34" s="760"/>
      <c r="H34" s="760"/>
      <c r="I34" s="758"/>
      <c r="J34" s="779"/>
      <c r="K34" s="779"/>
      <c r="L34" s="780"/>
      <c r="M34" s="781"/>
      <c r="N34" s="1248"/>
      <c r="O34" s="1238"/>
      <c r="P34" s="765"/>
      <c r="Q34" s="765"/>
      <c r="R34" s="778"/>
      <c r="S34" s="778"/>
    </row>
    <row r="35" spans="1:19" ht="8.25">
      <c r="A35" s="763" t="s">
        <v>47</v>
      </c>
      <c r="B35" s="782" t="s">
        <v>1362</v>
      </c>
      <c r="C35" s="741">
        <v>9</v>
      </c>
      <c r="D35" s="766">
        <v>5</v>
      </c>
      <c r="E35" s="766">
        <v>4</v>
      </c>
      <c r="F35" s="765">
        <v>10</v>
      </c>
      <c r="G35" s="765">
        <v>9</v>
      </c>
      <c r="H35" s="765">
        <v>9</v>
      </c>
      <c r="I35" s="765">
        <v>1</v>
      </c>
      <c r="J35" s="783"/>
      <c r="K35" s="783"/>
      <c r="L35" s="765">
        <v>3</v>
      </c>
      <c r="M35" s="784"/>
      <c r="N35" s="1239">
        <v>2</v>
      </c>
      <c r="O35" s="1240"/>
      <c r="P35" s="765"/>
      <c r="Q35" s="785"/>
      <c r="R35" s="778"/>
      <c r="S35" s="778"/>
    </row>
    <row r="36" spans="1:19" ht="8.25">
      <c r="A36" s="737" t="s">
        <v>667</v>
      </c>
      <c r="B36" s="764" t="s">
        <v>1363</v>
      </c>
      <c r="C36" s="741">
        <v>8</v>
      </c>
      <c r="D36" s="766">
        <v>2</v>
      </c>
      <c r="E36" s="766">
        <v>3</v>
      </c>
      <c r="F36" s="765">
        <v>9</v>
      </c>
      <c r="G36" s="765">
        <v>9</v>
      </c>
      <c r="H36" s="765">
        <v>7</v>
      </c>
      <c r="I36" s="741">
        <v>13</v>
      </c>
      <c r="J36" s="786"/>
      <c r="K36" s="786"/>
      <c r="L36" s="765">
        <v>3</v>
      </c>
      <c r="M36" s="784"/>
      <c r="N36" s="1235">
        <v>4</v>
      </c>
      <c r="O36" s="1236"/>
      <c r="P36" s="765"/>
      <c r="Q36" s="785"/>
      <c r="R36" s="778"/>
      <c r="S36" s="778"/>
    </row>
    <row r="37" spans="1:19" ht="8.25">
      <c r="A37" s="737" t="s">
        <v>48</v>
      </c>
      <c r="B37" s="764" t="s">
        <v>1364</v>
      </c>
      <c r="C37" s="741">
        <v>6</v>
      </c>
      <c r="D37" s="766">
        <v>5</v>
      </c>
      <c r="E37" s="766">
        <v>7</v>
      </c>
      <c r="F37" s="765">
        <v>0</v>
      </c>
      <c r="G37" s="765">
        <v>9</v>
      </c>
      <c r="H37" s="765">
        <v>7</v>
      </c>
      <c r="I37" s="765">
        <v>1</v>
      </c>
      <c r="J37" s="786"/>
      <c r="K37" s="786"/>
      <c r="L37" s="765"/>
      <c r="M37" s="784"/>
      <c r="N37" s="1235">
        <v>14</v>
      </c>
      <c r="O37" s="1236"/>
      <c r="P37" s="765"/>
      <c r="Q37" s="765"/>
      <c r="R37" s="778"/>
      <c r="S37" s="778"/>
    </row>
    <row r="38" spans="1:19" ht="8.25">
      <c r="A38" s="737" t="s">
        <v>319</v>
      </c>
      <c r="B38" s="764" t="s">
        <v>1365</v>
      </c>
      <c r="C38" s="741">
        <v>6</v>
      </c>
      <c r="D38" s="766">
        <v>5</v>
      </c>
      <c r="E38" s="766">
        <v>7</v>
      </c>
      <c r="F38" s="765">
        <v>12</v>
      </c>
      <c r="G38" s="765">
        <v>9</v>
      </c>
      <c r="H38" s="765">
        <v>5</v>
      </c>
      <c r="I38" s="765">
        <v>6</v>
      </c>
      <c r="J38" s="786"/>
      <c r="K38" s="786"/>
      <c r="L38" s="765">
        <v>2</v>
      </c>
      <c r="M38" s="784"/>
      <c r="N38" s="1235">
        <v>4</v>
      </c>
      <c r="O38" s="1236"/>
      <c r="P38" s="765"/>
      <c r="Q38" s="765"/>
      <c r="R38" s="778"/>
      <c r="S38" s="778"/>
    </row>
    <row r="39" spans="1:19" ht="8.25">
      <c r="A39" s="737" t="s">
        <v>777</v>
      </c>
      <c r="B39" s="764" t="s">
        <v>1366</v>
      </c>
      <c r="C39" s="741">
        <v>6</v>
      </c>
      <c r="D39" s="766">
        <v>6</v>
      </c>
      <c r="E39" s="766">
        <v>6</v>
      </c>
      <c r="F39" s="765">
        <v>12</v>
      </c>
      <c r="G39" s="765">
        <v>16</v>
      </c>
      <c r="H39" s="765">
        <v>12</v>
      </c>
      <c r="I39" s="765">
        <v>16</v>
      </c>
      <c r="J39" s="786"/>
      <c r="K39" s="786">
        <v>1</v>
      </c>
      <c r="L39" s="765"/>
      <c r="M39" s="784">
        <v>5</v>
      </c>
      <c r="N39" s="1235">
        <v>10</v>
      </c>
      <c r="O39" s="1236"/>
      <c r="P39" s="765"/>
      <c r="Q39" s="765"/>
      <c r="R39" s="778"/>
      <c r="S39" s="778"/>
    </row>
    <row r="40" spans="1:19" ht="8.25">
      <c r="A40" s="737" t="s">
        <v>587</v>
      </c>
      <c r="B40" s="764" t="s">
        <v>1367</v>
      </c>
      <c r="C40" s="741">
        <v>6</v>
      </c>
      <c r="D40" s="766">
        <v>3</v>
      </c>
      <c r="E40" s="766">
        <v>5</v>
      </c>
      <c r="F40" s="765">
        <v>20</v>
      </c>
      <c r="G40" s="765">
        <v>7</v>
      </c>
      <c r="H40" s="765">
        <v>9</v>
      </c>
      <c r="I40" s="765">
        <v>3</v>
      </c>
      <c r="J40" s="786"/>
      <c r="K40" s="786"/>
      <c r="L40" s="765"/>
      <c r="M40" s="784"/>
      <c r="N40" s="1235">
        <v>11</v>
      </c>
      <c r="O40" s="1236"/>
      <c r="P40" s="765"/>
      <c r="Q40" s="785"/>
      <c r="R40" s="778"/>
      <c r="S40" s="778"/>
    </row>
    <row r="41" spans="1:19" ht="8.25">
      <c r="A41" s="737" t="s">
        <v>20</v>
      </c>
      <c r="B41" s="764" t="s">
        <v>1368</v>
      </c>
      <c r="C41" s="741">
        <v>9</v>
      </c>
      <c r="D41" s="766">
        <v>5</v>
      </c>
      <c r="E41" s="766">
        <v>6</v>
      </c>
      <c r="F41" s="765">
        <v>12</v>
      </c>
      <c r="G41" s="765">
        <v>12</v>
      </c>
      <c r="H41" s="765">
        <v>12</v>
      </c>
      <c r="I41" s="765">
        <v>9</v>
      </c>
      <c r="J41" s="786"/>
      <c r="K41" s="786">
        <v>2</v>
      </c>
      <c r="L41" s="765">
        <v>4</v>
      </c>
      <c r="M41" s="784">
        <v>5</v>
      </c>
      <c r="N41" s="1235">
        <v>2</v>
      </c>
      <c r="O41" s="1236"/>
      <c r="P41" s="765"/>
      <c r="Q41" s="765"/>
      <c r="R41" s="778"/>
      <c r="S41" s="778"/>
    </row>
    <row r="42" spans="1:19" ht="8.25">
      <c r="A42" s="737" t="s">
        <v>21</v>
      </c>
      <c r="B42" s="764" t="s">
        <v>1369</v>
      </c>
      <c r="C42" s="741">
        <v>4</v>
      </c>
      <c r="D42" s="766">
        <v>4</v>
      </c>
      <c r="E42" s="766">
        <v>6</v>
      </c>
      <c r="F42" s="765">
        <v>10</v>
      </c>
      <c r="G42" s="765">
        <v>12</v>
      </c>
      <c r="H42" s="765">
        <v>5</v>
      </c>
      <c r="I42" s="765">
        <v>2</v>
      </c>
      <c r="J42" s="786"/>
      <c r="K42" s="786"/>
      <c r="L42" s="765"/>
      <c r="M42" s="784">
        <v>3</v>
      </c>
      <c r="N42" s="1235">
        <v>10</v>
      </c>
      <c r="O42" s="1236"/>
      <c r="P42" s="765"/>
      <c r="Q42" s="765"/>
      <c r="R42" s="778"/>
      <c r="S42" s="778"/>
    </row>
    <row r="43" spans="1:15" ht="8.25">
      <c r="A43" s="737" t="s">
        <v>22</v>
      </c>
      <c r="B43" s="764" t="s">
        <v>1370</v>
      </c>
      <c r="C43" s="741">
        <v>0</v>
      </c>
      <c r="D43" s="766">
        <v>3</v>
      </c>
      <c r="E43" s="766">
        <v>5</v>
      </c>
      <c r="F43" s="765">
        <v>0</v>
      </c>
      <c r="G43" s="765">
        <v>12</v>
      </c>
      <c r="H43" s="765">
        <v>11</v>
      </c>
      <c r="I43" s="765">
        <v>3</v>
      </c>
      <c r="J43" s="786"/>
      <c r="K43" s="786">
        <v>1</v>
      </c>
      <c r="L43" s="765"/>
      <c r="M43" s="784">
        <v>1</v>
      </c>
      <c r="N43" s="1235">
        <v>3</v>
      </c>
      <c r="O43" s="1236"/>
    </row>
    <row r="44" spans="1:15" ht="8.25">
      <c r="A44" s="737" t="s">
        <v>547</v>
      </c>
      <c r="B44" s="764" t="s">
        <v>1371</v>
      </c>
      <c r="C44" s="741">
        <v>4</v>
      </c>
      <c r="D44" s="766">
        <v>2</v>
      </c>
      <c r="E44" s="766">
        <v>4</v>
      </c>
      <c r="F44" s="765">
        <v>12</v>
      </c>
      <c r="G44" s="765">
        <v>14</v>
      </c>
      <c r="H44" s="765">
        <v>6</v>
      </c>
      <c r="I44" s="765">
        <v>2</v>
      </c>
      <c r="J44" s="786"/>
      <c r="K44" s="786"/>
      <c r="L44" s="765">
        <v>8</v>
      </c>
      <c r="M44" s="784">
        <v>2</v>
      </c>
      <c r="N44" s="1235">
        <v>10</v>
      </c>
      <c r="O44" s="1236"/>
    </row>
    <row r="45" spans="1:15" ht="8.25">
      <c r="A45" s="737" t="s">
        <v>23</v>
      </c>
      <c r="B45" s="764" t="s">
        <v>1372</v>
      </c>
      <c r="C45" s="741">
        <v>8</v>
      </c>
      <c r="D45" s="766">
        <v>1</v>
      </c>
      <c r="E45" s="766">
        <v>5</v>
      </c>
      <c r="F45" s="765">
        <v>12</v>
      </c>
      <c r="G45" s="765">
        <v>7</v>
      </c>
      <c r="H45" s="765">
        <v>9</v>
      </c>
      <c r="I45" s="765"/>
      <c r="J45" s="786"/>
      <c r="K45" s="786"/>
      <c r="L45" s="765"/>
      <c r="M45" s="784"/>
      <c r="N45" s="1235">
        <v>8</v>
      </c>
      <c r="O45" s="1236"/>
    </row>
    <row r="46" spans="1:15" ht="8.25">
      <c r="A46" s="737" t="s">
        <v>24</v>
      </c>
      <c r="B46" s="764" t="s">
        <v>1373</v>
      </c>
      <c r="C46" s="741">
        <v>7</v>
      </c>
      <c r="D46" s="766"/>
      <c r="E46" s="766">
        <v>4</v>
      </c>
      <c r="F46" s="765">
        <v>21</v>
      </c>
      <c r="G46" s="765">
        <v>5</v>
      </c>
      <c r="H46" s="765">
        <v>7</v>
      </c>
      <c r="I46" s="765"/>
      <c r="J46" s="786"/>
      <c r="K46" s="786"/>
      <c r="L46" s="765">
        <v>4</v>
      </c>
      <c r="M46" s="784"/>
      <c r="N46" s="1235">
        <v>12</v>
      </c>
      <c r="O46" s="1236"/>
    </row>
    <row r="47" spans="1:15" ht="8.25">
      <c r="A47" s="737" t="s">
        <v>43</v>
      </c>
      <c r="B47" s="764" t="s">
        <v>1374</v>
      </c>
      <c r="C47" s="741">
        <v>8</v>
      </c>
      <c r="D47" s="766">
        <v>3</v>
      </c>
      <c r="E47" s="766">
        <v>7</v>
      </c>
      <c r="F47" s="765">
        <v>12</v>
      </c>
      <c r="G47" s="765">
        <v>9</v>
      </c>
      <c r="H47" s="765">
        <v>12</v>
      </c>
      <c r="I47" s="765">
        <v>3</v>
      </c>
      <c r="J47" s="786"/>
      <c r="K47" s="786">
        <v>1</v>
      </c>
      <c r="L47" s="765">
        <v>13</v>
      </c>
      <c r="M47" s="784"/>
      <c r="N47" s="1235">
        <v>6</v>
      </c>
      <c r="O47" s="1236"/>
    </row>
    <row r="48" spans="1:15" ht="8.25">
      <c r="A48" s="737" t="s">
        <v>44</v>
      </c>
      <c r="B48" s="764" t="s">
        <v>1375</v>
      </c>
      <c r="C48" s="787">
        <v>6</v>
      </c>
      <c r="D48" s="766">
        <v>9</v>
      </c>
      <c r="E48" s="766">
        <v>4</v>
      </c>
      <c r="F48" s="765">
        <v>8</v>
      </c>
      <c r="G48" s="765">
        <v>12</v>
      </c>
      <c r="H48" s="765">
        <v>10</v>
      </c>
      <c r="I48" s="765">
        <v>6</v>
      </c>
      <c r="J48" s="786"/>
      <c r="K48" s="786">
        <v>1</v>
      </c>
      <c r="L48" s="765">
        <v>14</v>
      </c>
      <c r="M48" s="784">
        <v>2</v>
      </c>
      <c r="N48" s="1235">
        <v>8</v>
      </c>
      <c r="O48" s="1236"/>
    </row>
    <row r="49" spans="1:16" ht="8.25">
      <c r="A49" s="737" t="s">
        <v>25</v>
      </c>
      <c r="B49" s="764" t="s">
        <v>1376</v>
      </c>
      <c r="C49" s="741">
        <v>4</v>
      </c>
      <c r="D49" s="766">
        <v>3</v>
      </c>
      <c r="E49" s="766">
        <v>4</v>
      </c>
      <c r="F49" s="765">
        <v>12</v>
      </c>
      <c r="G49" s="765">
        <v>10</v>
      </c>
      <c r="H49" s="765">
        <v>12</v>
      </c>
      <c r="I49" s="765"/>
      <c r="J49" s="786"/>
      <c r="K49" s="786">
        <v>4</v>
      </c>
      <c r="L49" s="765"/>
      <c r="M49" s="784">
        <v>1</v>
      </c>
      <c r="N49" s="1235">
        <v>4</v>
      </c>
      <c r="O49" s="1236"/>
      <c r="P49" s="737"/>
    </row>
    <row r="50" spans="1:16" ht="8.25">
      <c r="A50" s="737" t="s">
        <v>45</v>
      </c>
      <c r="B50" s="764" t="s">
        <v>1377</v>
      </c>
      <c r="C50" s="741">
        <v>7</v>
      </c>
      <c r="D50" s="766">
        <v>5</v>
      </c>
      <c r="E50" s="766">
        <v>7</v>
      </c>
      <c r="F50" s="737">
        <v>14</v>
      </c>
      <c r="G50" s="737">
        <v>18</v>
      </c>
      <c r="H50" s="737">
        <v>10</v>
      </c>
      <c r="I50" s="765">
        <v>14</v>
      </c>
      <c r="J50" s="786"/>
      <c r="K50" s="786">
        <v>1</v>
      </c>
      <c r="L50" s="737"/>
      <c r="M50" s="784">
        <v>5</v>
      </c>
      <c r="N50" s="1235">
        <v>7</v>
      </c>
      <c r="O50" s="1236"/>
      <c r="P50" s="737"/>
    </row>
    <row r="51" spans="1:16" ht="8.25">
      <c r="A51" s="769" t="s">
        <v>26</v>
      </c>
      <c r="B51" s="770" t="s">
        <v>1378</v>
      </c>
      <c r="C51" s="788">
        <v>6</v>
      </c>
      <c r="D51" s="772">
        <v>9</v>
      </c>
      <c r="E51" s="772">
        <v>4</v>
      </c>
      <c r="F51" s="769">
        <v>14</v>
      </c>
      <c r="G51" s="769">
        <v>8</v>
      </c>
      <c r="H51" s="769">
        <v>7</v>
      </c>
      <c r="I51" s="769"/>
      <c r="J51" s="788"/>
      <c r="K51" s="788"/>
      <c r="L51" s="769">
        <v>3</v>
      </c>
      <c r="M51" s="789"/>
      <c r="N51" s="1237">
        <v>4</v>
      </c>
      <c r="O51" s="1238"/>
      <c r="P51" s="737"/>
    </row>
    <row r="52" spans="1:16" ht="8.25">
      <c r="A52" s="765"/>
      <c r="B52" s="765"/>
      <c r="C52" s="765"/>
      <c r="D52" s="765"/>
      <c r="E52" s="548"/>
      <c r="F52" s="765"/>
      <c r="G52" s="765"/>
      <c r="H52" s="765"/>
      <c r="I52" s="765"/>
      <c r="J52" s="765"/>
      <c r="K52" s="765"/>
      <c r="L52" s="765"/>
      <c r="M52" s="765"/>
      <c r="N52" s="765"/>
      <c r="O52" s="765"/>
      <c r="P52" s="737"/>
    </row>
    <row r="53" spans="1:16" ht="8.25">
      <c r="A53" s="765"/>
      <c r="B53" s="765"/>
      <c r="C53" s="765"/>
      <c r="D53" s="765"/>
      <c r="E53" s="548"/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37"/>
    </row>
    <row r="54" spans="1:16" ht="8.25">
      <c r="A54" s="765"/>
      <c r="B54" s="765"/>
      <c r="C54" s="765"/>
      <c r="D54" s="765"/>
      <c r="E54" s="548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37"/>
    </row>
    <row r="55" spans="1:16" ht="8.25">
      <c r="A55" s="765"/>
      <c r="B55" s="765"/>
      <c r="C55" s="765"/>
      <c r="D55" s="765"/>
      <c r="E55" s="548"/>
      <c r="F55" s="765"/>
      <c r="G55" s="765"/>
      <c r="H55" s="765"/>
      <c r="I55" s="765"/>
      <c r="J55" s="765"/>
      <c r="K55" s="765"/>
      <c r="L55" s="765"/>
      <c r="M55" s="765"/>
      <c r="N55" s="765"/>
      <c r="O55" s="765"/>
      <c r="P55" s="737"/>
    </row>
  </sheetData>
  <sheetProtection/>
  <mergeCells count="57">
    <mergeCell ref="L4:O4"/>
    <mergeCell ref="C5:E5"/>
    <mergeCell ref="F5:H5"/>
    <mergeCell ref="I5:K5"/>
    <mergeCell ref="L5:O5"/>
    <mergeCell ref="C6:E6"/>
    <mergeCell ref="F6:H6"/>
    <mergeCell ref="I6:K6"/>
    <mergeCell ref="L6:O6"/>
    <mergeCell ref="L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C30:E30"/>
    <mergeCell ref="F30:H30"/>
    <mergeCell ref="I30:K30"/>
    <mergeCell ref="L30:O30"/>
    <mergeCell ref="C31:E31"/>
    <mergeCell ref="F31:H31"/>
    <mergeCell ref="I31:K31"/>
    <mergeCell ref="N32:O32"/>
    <mergeCell ref="N33:O33"/>
    <mergeCell ref="N34:O34"/>
    <mergeCell ref="N46:O46"/>
    <mergeCell ref="N35:O35"/>
    <mergeCell ref="N36:O36"/>
    <mergeCell ref="N37:O37"/>
    <mergeCell ref="N38:O38"/>
    <mergeCell ref="N39:O39"/>
    <mergeCell ref="N40:O40"/>
    <mergeCell ref="N47:O47"/>
    <mergeCell ref="N48:O48"/>
    <mergeCell ref="N49:O49"/>
    <mergeCell ref="N50:O50"/>
    <mergeCell ref="N51:O51"/>
    <mergeCell ref="N41:O41"/>
    <mergeCell ref="N42:O42"/>
    <mergeCell ref="N43:O43"/>
    <mergeCell ref="N44:O44"/>
    <mergeCell ref="N45:O4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697"/>
  <sheetViews>
    <sheetView zoomScalePageLayoutView="0" workbookViewId="0" topLeftCell="A1">
      <selection activeCell="B20" sqref="B20"/>
    </sheetView>
  </sheetViews>
  <sheetFormatPr defaultColWidth="9.00390625" defaultRowHeight="9.75" customHeight="1"/>
  <cols>
    <col min="1" max="1" width="7.25390625" style="839" customWidth="1"/>
    <col min="2" max="2" width="61.625" style="793" customWidth="1"/>
    <col min="3" max="3" width="25.25390625" style="793" customWidth="1"/>
    <col min="4" max="4" width="10.75390625" style="793" customWidth="1"/>
    <col min="5" max="5" width="12.00390625" style="793" customWidth="1"/>
    <col min="6" max="6" width="9.375" style="793" customWidth="1"/>
    <col min="7" max="7" width="8.125" style="793" customWidth="1"/>
    <col min="8" max="8" width="3.25390625" style="793" customWidth="1"/>
    <col min="9" max="9" width="80.125" style="793" customWidth="1"/>
    <col min="10" max="10" width="12.875" style="793" customWidth="1"/>
    <col min="11" max="11" width="13.125" style="793" customWidth="1"/>
    <col min="12" max="12" width="8.125" style="793" customWidth="1"/>
    <col min="13" max="13" width="11.00390625" style="793" customWidth="1"/>
    <col min="14" max="14" width="10.25390625" style="793" customWidth="1"/>
    <col min="15" max="15" width="49.375" style="793" customWidth="1"/>
    <col min="16" max="16" width="140.125" style="793" customWidth="1"/>
    <col min="17" max="17" width="138.875" style="793" customWidth="1"/>
    <col min="18" max="18" width="147.875" style="793" customWidth="1"/>
    <col min="19" max="19" width="38.75390625" style="793" customWidth="1"/>
    <col min="20" max="20" width="9.125" style="793" customWidth="1"/>
    <col min="21" max="21" width="9.25390625" style="793" customWidth="1"/>
    <col min="22" max="22" width="10.125" style="793" customWidth="1"/>
    <col min="23" max="23" width="50.375" style="793" customWidth="1"/>
    <col min="24" max="24" width="9.125" style="793" customWidth="1"/>
    <col min="25" max="25" width="12.875" style="793" customWidth="1"/>
    <col min="26" max="31" width="9.125" style="793" customWidth="1"/>
    <col min="32" max="32" width="4.75390625" style="790" customWidth="1"/>
    <col min="33" max="33" width="13.75390625" style="790" customWidth="1"/>
    <col min="34" max="34" width="15.125" style="790" customWidth="1"/>
    <col min="35" max="35" width="13.375" style="790" customWidth="1"/>
    <col min="36" max="36" width="13.00390625" style="790" customWidth="1"/>
    <col min="37" max="37" width="9.875" style="790" customWidth="1"/>
    <col min="38" max="39" width="13.25390625" style="790" customWidth="1"/>
    <col min="40" max="40" width="14.00390625" style="790" customWidth="1"/>
    <col min="41" max="41" width="15.00390625" style="790" customWidth="1"/>
    <col min="42" max="43" width="9.125" style="790" customWidth="1"/>
    <col min="44" max="16384" width="9.125" style="793" customWidth="1"/>
  </cols>
  <sheetData>
    <row r="1" spans="1:43" ht="12" customHeight="1">
      <c r="A1" s="790"/>
      <c r="B1" s="791" t="s">
        <v>1386</v>
      </c>
      <c r="C1" s="792"/>
      <c r="D1" s="790"/>
      <c r="E1" s="790"/>
      <c r="F1" s="790"/>
      <c r="G1" s="790"/>
      <c r="AJ1" s="793"/>
      <c r="AK1" s="793"/>
      <c r="AL1" s="793"/>
      <c r="AM1" s="793"/>
      <c r="AN1" s="793"/>
      <c r="AO1" s="793"/>
      <c r="AP1" s="793"/>
      <c r="AQ1" s="793"/>
    </row>
    <row r="2" spans="1:43" ht="12" customHeight="1">
      <c r="A2" s="790"/>
      <c r="B2" s="794" t="s">
        <v>1387</v>
      </c>
      <c r="C2" s="795"/>
      <c r="D2" s="790"/>
      <c r="E2" s="790"/>
      <c r="F2" s="796"/>
      <c r="G2" s="797"/>
      <c r="M2" s="790"/>
      <c r="N2" s="790"/>
      <c r="O2" s="790"/>
      <c r="AJ2" s="793"/>
      <c r="AK2" s="793"/>
      <c r="AL2" s="793"/>
      <c r="AM2" s="793"/>
      <c r="AN2" s="793"/>
      <c r="AO2" s="793"/>
      <c r="AP2" s="793"/>
      <c r="AQ2" s="793"/>
    </row>
    <row r="3" spans="1:43" ht="7.5" customHeight="1">
      <c r="A3" s="790"/>
      <c r="B3" s="790"/>
      <c r="C3" s="790"/>
      <c r="D3" s="790"/>
      <c r="E3" s="790"/>
      <c r="F3" s="798"/>
      <c r="G3" s="790"/>
      <c r="M3" s="790"/>
      <c r="N3" s="790"/>
      <c r="O3" s="790"/>
      <c r="P3" s="799"/>
      <c r="Q3" s="799"/>
      <c r="R3" s="799"/>
      <c r="Y3" s="799"/>
      <c r="Z3" s="799"/>
      <c r="AJ3" s="793"/>
      <c r="AK3" s="793"/>
      <c r="AL3" s="793"/>
      <c r="AM3" s="793"/>
      <c r="AN3" s="793"/>
      <c r="AO3" s="793"/>
      <c r="AP3" s="793"/>
      <c r="AQ3" s="793"/>
    </row>
    <row r="4" spans="1:43" ht="7.5" customHeight="1">
      <c r="A4" s="790"/>
      <c r="B4" s="800"/>
      <c r="C4" s="801"/>
      <c r="D4" s="790"/>
      <c r="E4" s="790"/>
      <c r="F4" s="798"/>
      <c r="G4" s="790"/>
      <c r="M4" s="790"/>
      <c r="N4" s="790"/>
      <c r="O4" s="790"/>
      <c r="P4" s="799"/>
      <c r="Q4" s="799"/>
      <c r="R4" s="799"/>
      <c r="Y4" s="799"/>
      <c r="Z4" s="799"/>
      <c r="AJ4" s="793"/>
      <c r="AK4" s="793"/>
      <c r="AL4" s="793"/>
      <c r="AM4" s="793"/>
      <c r="AN4" s="793"/>
      <c r="AO4" s="793"/>
      <c r="AP4" s="793"/>
      <c r="AQ4" s="793"/>
    </row>
    <row r="5" spans="1:43" ht="7.5" customHeight="1">
      <c r="A5" s="797"/>
      <c r="B5" s="802" t="s">
        <v>1388</v>
      </c>
      <c r="C5" s="803" t="s">
        <v>355</v>
      </c>
      <c r="D5" s="804"/>
      <c r="E5" s="805"/>
      <c r="F5" s="798"/>
      <c r="G5" s="790"/>
      <c r="M5" s="790"/>
      <c r="N5" s="790"/>
      <c r="O5" s="790"/>
      <c r="AJ5" s="793"/>
      <c r="AK5" s="793"/>
      <c r="AL5" s="793"/>
      <c r="AM5" s="793"/>
      <c r="AN5" s="793"/>
      <c r="AO5" s="793"/>
      <c r="AP5" s="793"/>
      <c r="AQ5" s="793"/>
    </row>
    <row r="6" spans="1:43" ht="13.5" customHeight="1">
      <c r="A6" s="790"/>
      <c r="B6" s="806"/>
      <c r="C6" s="807" t="s">
        <v>1063</v>
      </c>
      <c r="D6" s="807" t="s">
        <v>1069</v>
      </c>
      <c r="E6" s="808"/>
      <c r="F6" s="798"/>
      <c r="G6" s="790"/>
      <c r="M6" s="797"/>
      <c r="N6" s="790"/>
      <c r="O6" s="790"/>
      <c r="AJ6" s="793"/>
      <c r="AK6" s="793"/>
      <c r="AL6" s="793"/>
      <c r="AM6" s="793"/>
      <c r="AN6" s="793"/>
      <c r="AO6" s="793"/>
      <c r="AP6" s="793"/>
      <c r="AQ6" s="793"/>
    </row>
    <row r="7" spans="1:43" ht="9.75" customHeight="1">
      <c r="A7" s="790"/>
      <c r="B7" s="49" t="s">
        <v>1389</v>
      </c>
      <c r="C7" s="89">
        <v>3601975.8</v>
      </c>
      <c r="D7" s="89">
        <v>7800187.7</v>
      </c>
      <c r="E7" s="89">
        <f>(D7/C7)*100</f>
        <v>216.55302903478696</v>
      </c>
      <c r="F7" s="798"/>
      <c r="G7" s="790"/>
      <c r="M7" s="797"/>
      <c r="N7" s="790"/>
      <c r="O7" s="790"/>
      <c r="AJ7" s="793"/>
      <c r="AK7" s="793"/>
      <c r="AL7" s="793"/>
      <c r="AM7" s="793"/>
      <c r="AN7" s="793"/>
      <c r="AO7" s="793"/>
      <c r="AP7" s="793"/>
      <c r="AQ7" s="793"/>
    </row>
    <row r="8" spans="1:43" ht="9.75" customHeight="1">
      <c r="A8" s="790"/>
      <c r="B8" s="49" t="s">
        <v>1390</v>
      </c>
      <c r="C8" s="89">
        <v>2450695.6</v>
      </c>
      <c r="D8" s="89">
        <v>666900</v>
      </c>
      <c r="E8" s="89">
        <f>(D8/C8)*100</f>
        <v>27.212681983025554</v>
      </c>
      <c r="F8" s="798"/>
      <c r="G8" s="790"/>
      <c r="M8" s="790"/>
      <c r="N8" s="790"/>
      <c r="O8" s="790"/>
      <c r="AJ8" s="793"/>
      <c r="AK8" s="793"/>
      <c r="AL8" s="793"/>
      <c r="AM8" s="793"/>
      <c r="AN8" s="793"/>
      <c r="AO8" s="793"/>
      <c r="AP8" s="793"/>
      <c r="AQ8" s="793"/>
    </row>
    <row r="9" spans="1:43" ht="9.75" customHeight="1">
      <c r="A9" s="790"/>
      <c r="B9" s="50" t="s">
        <v>1391</v>
      </c>
      <c r="C9" s="357">
        <v>1151280.2</v>
      </c>
      <c r="D9" s="357">
        <v>1133287.7</v>
      </c>
      <c r="E9" s="357">
        <f>(D9/C9)*100</f>
        <v>98.43717454708245</v>
      </c>
      <c r="F9" s="798"/>
      <c r="G9" s="790"/>
      <c r="M9" s="790"/>
      <c r="N9" s="790"/>
      <c r="O9" s="790"/>
      <c r="AJ9" s="793"/>
      <c r="AK9" s="793"/>
      <c r="AL9" s="793"/>
      <c r="AM9" s="793"/>
      <c r="AN9" s="793"/>
      <c r="AO9" s="793"/>
      <c r="AP9" s="793"/>
      <c r="AQ9" s="793"/>
    </row>
    <row r="10" spans="1:35" s="809" customFormat="1" ht="7.5" customHeight="1">
      <c r="A10" s="128"/>
      <c r="B10" s="234" t="s">
        <v>1392</v>
      </c>
      <c r="C10" s="239"/>
      <c r="D10" s="239"/>
      <c r="E10" s="239"/>
      <c r="F10" s="176"/>
      <c r="G10" s="128"/>
      <c r="M10" s="128"/>
      <c r="N10" s="128"/>
      <c r="O10" s="128"/>
      <c r="AF10" s="128"/>
      <c r="AG10" s="128"/>
      <c r="AH10" s="128"/>
      <c r="AI10" s="128"/>
    </row>
    <row r="11" spans="1:32" s="809" customFormat="1" ht="7.5" customHeight="1">
      <c r="A11" s="128"/>
      <c r="B11" s="239"/>
      <c r="C11" s="88"/>
      <c r="D11" s="810"/>
      <c r="E11" s="790"/>
      <c r="F11" s="176"/>
      <c r="G11" s="128"/>
      <c r="AC11" s="128"/>
      <c r="AD11" s="128"/>
      <c r="AE11" s="128"/>
      <c r="AF11" s="128"/>
    </row>
    <row r="12" spans="1:24" s="809" customFormat="1" ht="9.75" customHeight="1">
      <c r="A12" s="176"/>
      <c r="B12" s="89" t="s">
        <v>1393</v>
      </c>
      <c r="C12" s="49"/>
      <c r="D12" s="63">
        <v>52000</v>
      </c>
      <c r="F12" s="176"/>
      <c r="G12" s="176"/>
      <c r="U12" s="128"/>
      <c r="V12" s="128"/>
      <c r="W12" s="128"/>
      <c r="X12" s="128"/>
    </row>
    <row r="13" spans="1:43" ht="9.75" customHeight="1">
      <c r="A13" s="790"/>
      <c r="B13" s="89" t="s">
        <v>1394</v>
      </c>
      <c r="C13" s="49"/>
      <c r="D13" s="133">
        <v>242000</v>
      </c>
      <c r="F13" s="811"/>
      <c r="G13" s="790"/>
      <c r="M13" s="790"/>
      <c r="N13" s="797"/>
      <c r="O13" s="797"/>
      <c r="P13" s="797"/>
      <c r="Q13" s="797"/>
      <c r="R13" s="797"/>
      <c r="S13" s="797"/>
      <c r="T13" s="797"/>
      <c r="U13" s="797"/>
      <c r="V13" s="790"/>
      <c r="W13" s="790"/>
      <c r="X13" s="790"/>
      <c r="AF13" s="793"/>
      <c r="AG13" s="793"/>
      <c r="AH13" s="793"/>
      <c r="AI13" s="793"/>
      <c r="AJ13" s="793"/>
      <c r="AK13" s="793"/>
      <c r="AL13" s="793"/>
      <c r="AM13" s="793"/>
      <c r="AN13" s="793"/>
      <c r="AO13" s="793"/>
      <c r="AP13" s="793"/>
      <c r="AQ13" s="793"/>
    </row>
    <row r="14" spans="1:43" ht="9.75" customHeight="1">
      <c r="A14" s="790"/>
      <c r="B14" s="89" t="s">
        <v>1395</v>
      </c>
      <c r="C14" s="49"/>
      <c r="D14" s="133">
        <v>285000</v>
      </c>
      <c r="E14" s="790"/>
      <c r="F14" s="798"/>
      <c r="G14" s="790"/>
      <c r="M14" s="790"/>
      <c r="N14" s="790"/>
      <c r="O14" s="790"/>
      <c r="P14" s="790"/>
      <c r="Q14" s="790"/>
      <c r="R14" s="790"/>
      <c r="S14" s="790"/>
      <c r="AF14" s="793"/>
      <c r="AG14" s="793"/>
      <c r="AH14" s="793"/>
      <c r="AI14" s="793"/>
      <c r="AJ14" s="793"/>
      <c r="AK14" s="793"/>
      <c r="AL14" s="793"/>
      <c r="AM14" s="793"/>
      <c r="AN14" s="793"/>
      <c r="AO14" s="793"/>
      <c r="AP14" s="793"/>
      <c r="AQ14" s="793"/>
    </row>
    <row r="15" spans="1:43" ht="9.75" customHeight="1">
      <c r="A15" s="790"/>
      <c r="B15" s="89" t="s">
        <v>1396</v>
      </c>
      <c r="C15" s="49"/>
      <c r="D15" s="133">
        <v>140000</v>
      </c>
      <c r="E15" s="790"/>
      <c r="F15" s="798"/>
      <c r="G15" s="790"/>
      <c r="M15" s="790"/>
      <c r="N15" s="790"/>
      <c r="O15" s="790"/>
      <c r="P15" s="790"/>
      <c r="Q15" s="790"/>
      <c r="R15" s="790"/>
      <c r="AF15" s="793"/>
      <c r="AG15" s="793"/>
      <c r="AH15" s="793"/>
      <c r="AI15" s="793"/>
      <c r="AJ15" s="793"/>
      <c r="AK15" s="793"/>
      <c r="AL15" s="793"/>
      <c r="AM15" s="793"/>
      <c r="AN15" s="793"/>
      <c r="AO15" s="793"/>
      <c r="AP15" s="793"/>
      <c r="AQ15" s="793"/>
    </row>
    <row r="16" spans="1:43" ht="9.75" customHeight="1">
      <c r="A16" s="790"/>
      <c r="B16" s="89" t="s">
        <v>1397</v>
      </c>
      <c r="C16" s="49"/>
      <c r="D16" s="133">
        <v>45000</v>
      </c>
      <c r="E16" s="790"/>
      <c r="F16" s="798"/>
      <c r="G16" s="790"/>
      <c r="M16" s="790"/>
      <c r="N16" s="790"/>
      <c r="O16" s="790"/>
      <c r="P16" s="790"/>
      <c r="Q16" s="790"/>
      <c r="R16" s="790"/>
      <c r="AF16" s="793"/>
      <c r="AG16" s="793"/>
      <c r="AH16" s="793"/>
      <c r="AI16" s="793"/>
      <c r="AJ16" s="793"/>
      <c r="AK16" s="793"/>
      <c r="AL16" s="793"/>
      <c r="AM16" s="793"/>
      <c r="AN16" s="793"/>
      <c r="AO16" s="793"/>
      <c r="AP16" s="793"/>
      <c r="AQ16" s="793"/>
    </row>
    <row r="17" spans="1:43" ht="9.75" customHeight="1">
      <c r="A17" s="790"/>
      <c r="B17" s="89" t="s">
        <v>1398</v>
      </c>
      <c r="C17" s="49"/>
      <c r="D17" s="133">
        <v>18000</v>
      </c>
      <c r="E17" s="790"/>
      <c r="F17" s="798"/>
      <c r="G17" s="790"/>
      <c r="M17" s="790"/>
      <c r="N17" s="790"/>
      <c r="O17" s="790"/>
      <c r="P17" s="790"/>
      <c r="AF17" s="793"/>
      <c r="AG17" s="793"/>
      <c r="AH17" s="793"/>
      <c r="AI17" s="793"/>
      <c r="AJ17" s="793"/>
      <c r="AK17" s="793"/>
      <c r="AL17" s="793"/>
      <c r="AM17" s="793"/>
      <c r="AN17" s="793"/>
      <c r="AO17" s="793"/>
      <c r="AP17" s="793"/>
      <c r="AQ17" s="793"/>
    </row>
    <row r="18" spans="1:43" ht="9.75" customHeight="1">
      <c r="A18" s="790"/>
      <c r="B18" s="89" t="s">
        <v>1399</v>
      </c>
      <c r="C18" s="49"/>
      <c r="D18" s="133">
        <v>98000</v>
      </c>
      <c r="E18" s="790"/>
      <c r="F18" s="798"/>
      <c r="G18" s="790"/>
      <c r="M18" s="790"/>
      <c r="N18" s="790"/>
      <c r="O18" s="790"/>
      <c r="P18" s="790"/>
      <c r="AF18" s="793"/>
      <c r="AG18" s="793"/>
      <c r="AH18" s="793"/>
      <c r="AI18" s="793"/>
      <c r="AJ18" s="793"/>
      <c r="AK18" s="793"/>
      <c r="AL18" s="793"/>
      <c r="AM18" s="793"/>
      <c r="AN18" s="793"/>
      <c r="AO18" s="793"/>
      <c r="AP18" s="793"/>
      <c r="AQ18" s="793"/>
    </row>
    <row r="19" spans="1:43" ht="9.75" customHeight="1">
      <c r="A19" s="790"/>
      <c r="B19" s="89" t="s">
        <v>1400</v>
      </c>
      <c r="C19" s="49"/>
      <c r="D19" s="133">
        <v>49700</v>
      </c>
      <c r="E19" s="790"/>
      <c r="F19" s="798"/>
      <c r="G19" s="790"/>
      <c r="M19" s="790"/>
      <c r="N19" s="790"/>
      <c r="O19" s="790"/>
      <c r="P19" s="790"/>
      <c r="AF19" s="793"/>
      <c r="AG19" s="793"/>
      <c r="AH19" s="793"/>
      <c r="AI19" s="793"/>
      <c r="AJ19" s="793"/>
      <c r="AK19" s="793"/>
      <c r="AL19" s="793"/>
      <c r="AM19" s="793"/>
      <c r="AN19" s="793"/>
      <c r="AO19" s="793"/>
      <c r="AP19" s="793"/>
      <c r="AQ19" s="793"/>
    </row>
    <row r="20" spans="1:43" ht="9.75" customHeight="1">
      <c r="A20" s="790"/>
      <c r="B20" s="89" t="s">
        <v>1401</v>
      </c>
      <c r="C20" s="49"/>
      <c r="D20" s="133">
        <v>39000</v>
      </c>
      <c r="E20" s="790"/>
      <c r="F20" s="798"/>
      <c r="G20" s="790"/>
      <c r="M20" s="790"/>
      <c r="N20" s="790"/>
      <c r="O20" s="790"/>
      <c r="AF20" s="793"/>
      <c r="AG20" s="793"/>
      <c r="AH20" s="793"/>
      <c r="AI20" s="793"/>
      <c r="AJ20" s="793"/>
      <c r="AK20" s="793"/>
      <c r="AL20" s="793"/>
      <c r="AM20" s="793"/>
      <c r="AN20" s="793"/>
      <c r="AO20" s="793"/>
      <c r="AP20" s="793"/>
      <c r="AQ20" s="793"/>
    </row>
    <row r="21" spans="1:43" ht="9.75" customHeight="1">
      <c r="A21" s="790"/>
      <c r="B21" s="89" t="s">
        <v>1402</v>
      </c>
      <c r="C21" s="49"/>
      <c r="D21" s="133">
        <v>30000</v>
      </c>
      <c r="E21" s="790"/>
      <c r="F21" s="798"/>
      <c r="G21" s="790"/>
      <c r="M21" s="790"/>
      <c r="N21" s="790"/>
      <c r="O21" s="790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3"/>
      <c r="AQ21" s="793"/>
    </row>
    <row r="22" spans="1:43" ht="9.75" customHeight="1">
      <c r="A22" s="790"/>
      <c r="B22" s="89" t="s">
        <v>1403</v>
      </c>
      <c r="C22" s="49"/>
      <c r="D22" s="133">
        <v>37000</v>
      </c>
      <c r="E22" s="790"/>
      <c r="F22" s="798"/>
      <c r="G22" s="790"/>
      <c r="M22" s="790"/>
      <c r="N22" s="790"/>
      <c r="AF22" s="793"/>
      <c r="AG22" s="793"/>
      <c r="AH22" s="793"/>
      <c r="AI22" s="793"/>
      <c r="AJ22" s="793"/>
      <c r="AK22" s="793"/>
      <c r="AL22" s="793"/>
      <c r="AM22" s="793"/>
      <c r="AN22" s="793"/>
      <c r="AO22" s="793"/>
      <c r="AP22" s="793"/>
      <c r="AQ22" s="793"/>
    </row>
    <row r="23" spans="1:43" ht="9.75" customHeight="1">
      <c r="A23" s="790"/>
      <c r="B23" s="89" t="s">
        <v>1404</v>
      </c>
      <c r="C23" s="49"/>
      <c r="D23" s="133">
        <v>26000</v>
      </c>
      <c r="E23" s="790"/>
      <c r="F23" s="798"/>
      <c r="G23" s="790"/>
      <c r="M23" s="790"/>
      <c r="N23" s="790"/>
      <c r="AF23" s="793"/>
      <c r="AG23" s="793"/>
      <c r="AH23" s="793"/>
      <c r="AI23" s="793"/>
      <c r="AJ23" s="793"/>
      <c r="AK23" s="793"/>
      <c r="AL23" s="793"/>
      <c r="AM23" s="793"/>
      <c r="AN23" s="793"/>
      <c r="AO23" s="793"/>
      <c r="AP23" s="793"/>
      <c r="AQ23" s="793"/>
    </row>
    <row r="24" spans="1:43" ht="9.75" customHeight="1">
      <c r="A24" s="790"/>
      <c r="B24" s="89" t="s">
        <v>1405</v>
      </c>
      <c r="C24" s="49"/>
      <c r="D24" s="133">
        <v>5000</v>
      </c>
      <c r="E24" s="790"/>
      <c r="F24" s="812"/>
      <c r="G24" s="813"/>
      <c r="M24" s="790"/>
      <c r="N24" s="790"/>
      <c r="AF24" s="793"/>
      <c r="AG24" s="793"/>
      <c r="AH24" s="793"/>
      <c r="AI24" s="793"/>
      <c r="AJ24" s="793"/>
      <c r="AK24" s="793"/>
      <c r="AL24" s="793"/>
      <c r="AM24" s="793"/>
      <c r="AN24" s="793"/>
      <c r="AO24" s="793"/>
      <c r="AP24" s="793"/>
      <c r="AQ24" s="793"/>
    </row>
    <row r="25" spans="1:43" ht="9.75" customHeight="1">
      <c r="A25" s="790"/>
      <c r="B25" s="89" t="s">
        <v>1406</v>
      </c>
      <c r="C25" s="49"/>
      <c r="D25" s="133">
        <v>44000</v>
      </c>
      <c r="E25" s="790"/>
      <c r="F25" s="813"/>
      <c r="G25" s="790"/>
      <c r="M25" s="790"/>
      <c r="N25" s="790"/>
      <c r="O25" s="790"/>
      <c r="AF25" s="793"/>
      <c r="AG25" s="793"/>
      <c r="AH25" s="793"/>
      <c r="AI25" s="793"/>
      <c r="AJ25" s="793"/>
      <c r="AK25" s="793"/>
      <c r="AL25" s="793"/>
      <c r="AM25" s="793"/>
      <c r="AN25" s="793"/>
      <c r="AO25" s="793"/>
      <c r="AP25" s="793"/>
      <c r="AQ25" s="793"/>
    </row>
    <row r="26" spans="1:43" ht="9.75" customHeight="1">
      <c r="A26" s="790"/>
      <c r="B26" s="89" t="s">
        <v>1407</v>
      </c>
      <c r="C26" s="49"/>
      <c r="D26" s="133">
        <v>22000</v>
      </c>
      <c r="F26" s="798"/>
      <c r="G26" s="797"/>
      <c r="AF26" s="793"/>
      <c r="AG26" s="793"/>
      <c r="AH26" s="793"/>
      <c r="AI26" s="793"/>
      <c r="AJ26" s="793"/>
      <c r="AK26" s="793"/>
      <c r="AL26" s="793"/>
      <c r="AM26" s="793"/>
      <c r="AN26" s="793"/>
      <c r="AO26" s="793"/>
      <c r="AP26" s="793"/>
      <c r="AQ26" s="793"/>
    </row>
    <row r="27" spans="1:43" ht="9.75" customHeight="1">
      <c r="A27" s="790"/>
      <c r="B27" s="89" t="s">
        <v>1408</v>
      </c>
      <c r="C27" s="49"/>
      <c r="D27" s="133">
        <v>22000</v>
      </c>
      <c r="G27" s="790"/>
      <c r="AF27" s="793"/>
      <c r="AG27" s="793"/>
      <c r="AH27" s="793"/>
      <c r="AI27" s="793"/>
      <c r="AJ27" s="793"/>
      <c r="AK27" s="793"/>
      <c r="AL27" s="793"/>
      <c r="AM27" s="793"/>
      <c r="AN27" s="793"/>
      <c r="AO27" s="793"/>
      <c r="AP27" s="793"/>
      <c r="AQ27" s="793"/>
    </row>
    <row r="28" spans="1:43" ht="9.75" customHeight="1">
      <c r="A28" s="790"/>
      <c r="B28" s="89" t="s">
        <v>1409</v>
      </c>
      <c r="C28" s="49"/>
      <c r="D28" s="133">
        <v>320000</v>
      </c>
      <c r="G28" s="790"/>
      <c r="AF28" s="793"/>
      <c r="AG28" s="793"/>
      <c r="AH28" s="793"/>
      <c r="AI28" s="793"/>
      <c r="AJ28" s="793"/>
      <c r="AK28" s="793"/>
      <c r="AL28" s="793"/>
      <c r="AM28" s="793"/>
      <c r="AN28" s="793"/>
      <c r="AO28" s="793"/>
      <c r="AP28" s="793"/>
      <c r="AQ28" s="793"/>
    </row>
    <row r="29" spans="1:43" ht="9.75" customHeight="1">
      <c r="A29" s="790"/>
      <c r="B29" s="89" t="s">
        <v>1410</v>
      </c>
      <c r="C29" s="49"/>
      <c r="D29" s="133">
        <v>282420.3</v>
      </c>
      <c r="F29" s="814"/>
      <c r="G29" s="811"/>
      <c r="AF29" s="793"/>
      <c r="AG29" s="793"/>
      <c r="AH29" s="793"/>
      <c r="AI29" s="793"/>
      <c r="AJ29" s="793"/>
      <c r="AK29" s="793"/>
      <c r="AL29" s="793"/>
      <c r="AM29" s="793"/>
      <c r="AN29" s="793"/>
      <c r="AO29" s="793"/>
      <c r="AP29" s="793"/>
      <c r="AQ29" s="793"/>
    </row>
    <row r="30" spans="1:43" ht="9.75" customHeight="1">
      <c r="A30" s="790"/>
      <c r="B30" s="89" t="s">
        <v>1411</v>
      </c>
      <c r="C30" s="49"/>
      <c r="D30" s="133">
        <v>22000</v>
      </c>
      <c r="F30" s="814"/>
      <c r="G30" s="811"/>
      <c r="AF30" s="793"/>
      <c r="AG30" s="793"/>
      <c r="AH30" s="793"/>
      <c r="AI30" s="793"/>
      <c r="AJ30" s="793"/>
      <c r="AK30" s="793"/>
      <c r="AL30" s="793"/>
      <c r="AM30" s="793"/>
      <c r="AN30" s="793"/>
      <c r="AO30" s="793"/>
      <c r="AP30" s="793"/>
      <c r="AQ30" s="793"/>
    </row>
    <row r="31" spans="1:43" ht="9.75" customHeight="1">
      <c r="A31" s="790"/>
      <c r="B31" s="89" t="s">
        <v>1412</v>
      </c>
      <c r="C31" s="49"/>
      <c r="D31" s="133">
        <v>31000</v>
      </c>
      <c r="F31" s="814"/>
      <c r="G31" s="811"/>
      <c r="AF31" s="793"/>
      <c r="AG31" s="793"/>
      <c r="AH31" s="793"/>
      <c r="AI31" s="793"/>
      <c r="AJ31" s="793"/>
      <c r="AK31" s="793"/>
      <c r="AL31" s="793"/>
      <c r="AM31" s="793"/>
      <c r="AN31" s="793"/>
      <c r="AO31" s="793"/>
      <c r="AP31" s="793"/>
      <c r="AQ31" s="793"/>
    </row>
    <row r="32" spans="1:43" ht="9.75" customHeight="1">
      <c r="A32" s="790"/>
      <c r="B32" s="89" t="s">
        <v>1413</v>
      </c>
      <c r="C32" s="49"/>
      <c r="D32" s="133">
        <v>60500</v>
      </c>
      <c r="F32" s="814"/>
      <c r="G32" s="811"/>
      <c r="AF32" s="793"/>
      <c r="AG32" s="793"/>
      <c r="AH32" s="793"/>
      <c r="AI32" s="793"/>
      <c r="AJ32" s="793"/>
      <c r="AK32" s="793"/>
      <c r="AL32" s="793"/>
      <c r="AM32" s="793"/>
      <c r="AN32" s="793"/>
      <c r="AO32" s="793"/>
      <c r="AP32" s="793"/>
      <c r="AQ32" s="793"/>
    </row>
    <row r="33" spans="1:43" ht="9.75" customHeight="1">
      <c r="A33" s="790"/>
      <c r="B33" s="89" t="s">
        <v>1414</v>
      </c>
      <c r="C33" s="49"/>
      <c r="D33" s="133">
        <v>210000</v>
      </c>
      <c r="F33" s="814"/>
      <c r="G33" s="811"/>
      <c r="AF33" s="793"/>
      <c r="AG33" s="793"/>
      <c r="AH33" s="793"/>
      <c r="AI33" s="793"/>
      <c r="AJ33" s="793"/>
      <c r="AK33" s="793"/>
      <c r="AL33" s="793"/>
      <c r="AM33" s="793"/>
      <c r="AN33" s="793"/>
      <c r="AO33" s="793"/>
      <c r="AP33" s="793"/>
      <c r="AQ33" s="793"/>
    </row>
    <row r="34" spans="1:43" ht="9.75" customHeight="1">
      <c r="A34" s="790"/>
      <c r="B34" s="89" t="s">
        <v>1415</v>
      </c>
      <c r="C34" s="49"/>
      <c r="D34" s="815">
        <v>34400</v>
      </c>
      <c r="F34" s="814"/>
      <c r="G34" s="811"/>
      <c r="AF34" s="793"/>
      <c r="AG34" s="793"/>
      <c r="AH34" s="793"/>
      <c r="AI34" s="793"/>
      <c r="AJ34" s="793"/>
      <c r="AK34" s="793"/>
      <c r="AL34" s="793"/>
      <c r="AM34" s="793"/>
      <c r="AN34" s="793"/>
      <c r="AO34" s="793"/>
      <c r="AP34" s="793"/>
      <c r="AQ34" s="793"/>
    </row>
    <row r="35" spans="1:43" ht="9.75" customHeight="1">
      <c r="A35" s="790"/>
      <c r="B35" s="89" t="s">
        <v>1416</v>
      </c>
      <c r="C35" s="49"/>
      <c r="D35" s="815">
        <v>37900</v>
      </c>
      <c r="F35" s="814"/>
      <c r="G35" s="811"/>
      <c r="AF35" s="793"/>
      <c r="AG35" s="793"/>
      <c r="AH35" s="793"/>
      <c r="AI35" s="793"/>
      <c r="AJ35" s="793"/>
      <c r="AK35" s="793"/>
      <c r="AL35" s="793"/>
      <c r="AM35" s="793"/>
      <c r="AN35" s="793"/>
      <c r="AO35" s="793"/>
      <c r="AP35" s="793"/>
      <c r="AQ35" s="793"/>
    </row>
    <row r="36" spans="1:43" ht="9.75" customHeight="1">
      <c r="A36" s="790"/>
      <c r="B36" s="89" t="s">
        <v>1417</v>
      </c>
      <c r="C36" s="49"/>
      <c r="D36" s="815">
        <v>19000</v>
      </c>
      <c r="F36" s="814"/>
      <c r="G36" s="811"/>
      <c r="AF36" s="793"/>
      <c r="AG36" s="793"/>
      <c r="AH36" s="793"/>
      <c r="AI36" s="793"/>
      <c r="AJ36" s="793"/>
      <c r="AK36" s="793"/>
      <c r="AL36" s="793"/>
      <c r="AM36" s="793"/>
      <c r="AN36" s="793"/>
      <c r="AO36" s="793"/>
      <c r="AP36" s="793"/>
      <c r="AQ36" s="793"/>
    </row>
    <row r="37" spans="1:43" ht="9.75" customHeight="1">
      <c r="A37" s="790"/>
      <c r="B37" s="89" t="s">
        <v>1418</v>
      </c>
      <c r="C37" s="49"/>
      <c r="D37" s="815">
        <v>90267.4</v>
      </c>
      <c r="F37" s="814"/>
      <c r="G37" s="811"/>
      <c r="AF37" s="793"/>
      <c r="AG37" s="793"/>
      <c r="AH37" s="793"/>
      <c r="AI37" s="793"/>
      <c r="AJ37" s="793"/>
      <c r="AK37" s="793"/>
      <c r="AL37" s="793"/>
      <c r="AM37" s="793"/>
      <c r="AN37" s="793"/>
      <c r="AO37" s="793"/>
      <c r="AP37" s="793"/>
      <c r="AQ37" s="793"/>
    </row>
    <row r="38" spans="1:43" ht="9.75" customHeight="1">
      <c r="A38" s="790"/>
      <c r="B38" s="89" t="s">
        <v>1419</v>
      </c>
      <c r="C38" s="49"/>
      <c r="D38" s="815">
        <v>50000</v>
      </c>
      <c r="F38" s="814"/>
      <c r="G38" s="811"/>
      <c r="AF38" s="793"/>
      <c r="AG38" s="793"/>
      <c r="AH38" s="793"/>
      <c r="AI38" s="793"/>
      <c r="AJ38" s="793"/>
      <c r="AK38" s="793"/>
      <c r="AL38" s="793"/>
      <c r="AM38" s="793"/>
      <c r="AN38" s="793"/>
      <c r="AO38" s="793"/>
      <c r="AP38" s="793"/>
      <c r="AQ38" s="793"/>
    </row>
    <row r="39" spans="1:43" ht="9.75" customHeight="1">
      <c r="A39" s="790"/>
      <c r="B39" s="89" t="s">
        <v>1420</v>
      </c>
      <c r="C39" s="49"/>
      <c r="D39" s="815">
        <v>44000</v>
      </c>
      <c r="F39" s="814"/>
      <c r="G39" s="811"/>
      <c r="AF39" s="793"/>
      <c r="AG39" s="793"/>
      <c r="AH39" s="793"/>
      <c r="AI39" s="793"/>
      <c r="AJ39" s="793"/>
      <c r="AK39" s="793"/>
      <c r="AL39" s="793"/>
      <c r="AM39" s="793"/>
      <c r="AN39" s="793"/>
      <c r="AO39" s="793"/>
      <c r="AP39" s="793"/>
      <c r="AQ39" s="793"/>
    </row>
    <row r="40" spans="1:43" ht="9.75" customHeight="1">
      <c r="A40" s="790"/>
      <c r="B40" s="89" t="s">
        <v>1421</v>
      </c>
      <c r="C40" s="49"/>
      <c r="D40" s="815">
        <v>12000</v>
      </c>
      <c r="F40" s="814"/>
      <c r="G40" s="811"/>
      <c r="AF40" s="793"/>
      <c r="AG40" s="793"/>
      <c r="AH40" s="793"/>
      <c r="AI40" s="793"/>
      <c r="AJ40" s="793"/>
      <c r="AK40" s="793"/>
      <c r="AL40" s="793"/>
      <c r="AM40" s="793"/>
      <c r="AN40" s="793"/>
      <c r="AO40" s="793"/>
      <c r="AP40" s="793"/>
      <c r="AQ40" s="793"/>
    </row>
    <row r="41" spans="1:43" ht="9.75" customHeight="1">
      <c r="A41" s="790"/>
      <c r="B41" s="89" t="s">
        <v>1422</v>
      </c>
      <c r="C41" s="49"/>
      <c r="D41" s="815">
        <v>6500</v>
      </c>
      <c r="F41" s="814"/>
      <c r="G41" s="811"/>
      <c r="AF41" s="793"/>
      <c r="AG41" s="793"/>
      <c r="AH41" s="793"/>
      <c r="AI41" s="793"/>
      <c r="AJ41" s="793"/>
      <c r="AK41" s="793"/>
      <c r="AL41" s="793"/>
      <c r="AM41" s="793"/>
      <c r="AN41" s="793"/>
      <c r="AO41" s="793"/>
      <c r="AP41" s="793"/>
      <c r="AQ41" s="793"/>
    </row>
    <row r="42" spans="1:43" ht="9.75" customHeight="1">
      <c r="A42" s="790"/>
      <c r="B42" s="89" t="s">
        <v>1423</v>
      </c>
      <c r="C42" s="49"/>
      <c r="D42" s="815">
        <v>103800</v>
      </c>
      <c r="F42" s="814"/>
      <c r="G42" s="811"/>
      <c r="AF42" s="793"/>
      <c r="AG42" s="793"/>
      <c r="AH42" s="793"/>
      <c r="AI42" s="793"/>
      <c r="AJ42" s="793"/>
      <c r="AK42" s="793"/>
      <c r="AL42" s="793"/>
      <c r="AM42" s="793"/>
      <c r="AN42" s="793"/>
      <c r="AO42" s="793"/>
      <c r="AP42" s="793"/>
      <c r="AQ42" s="793"/>
    </row>
    <row r="43" spans="1:43" ht="9.75" customHeight="1">
      <c r="A43" s="790"/>
      <c r="B43" s="89" t="s">
        <v>1424</v>
      </c>
      <c r="C43" s="49"/>
      <c r="D43" s="815">
        <v>20000</v>
      </c>
      <c r="F43" s="814"/>
      <c r="G43" s="811"/>
      <c r="AF43" s="793"/>
      <c r="AG43" s="793"/>
      <c r="AH43" s="793"/>
      <c r="AI43" s="793"/>
      <c r="AJ43" s="793"/>
      <c r="AK43" s="793"/>
      <c r="AL43" s="793"/>
      <c r="AM43" s="793"/>
      <c r="AN43" s="793"/>
      <c r="AO43" s="793"/>
      <c r="AP43" s="793"/>
      <c r="AQ43" s="793"/>
    </row>
    <row r="44" spans="1:43" ht="9.75" customHeight="1">
      <c r="A44" s="790"/>
      <c r="B44" s="89" t="s">
        <v>1425</v>
      </c>
      <c r="C44" s="49"/>
      <c r="D44" s="815">
        <v>56000</v>
      </c>
      <c r="F44" s="814"/>
      <c r="G44" s="811"/>
      <c r="AF44" s="793"/>
      <c r="AG44" s="793"/>
      <c r="AH44" s="793"/>
      <c r="AI44" s="793"/>
      <c r="AJ44" s="793"/>
      <c r="AK44" s="793"/>
      <c r="AL44" s="793"/>
      <c r="AM44" s="793"/>
      <c r="AN44" s="793"/>
      <c r="AO44" s="793"/>
      <c r="AP44" s="793"/>
      <c r="AQ44" s="793"/>
    </row>
    <row r="45" spans="1:43" ht="9.75" customHeight="1">
      <c r="A45" s="790"/>
      <c r="B45" s="89" t="s">
        <v>1426</v>
      </c>
      <c r="C45" s="49"/>
      <c r="D45" s="815">
        <v>34000</v>
      </c>
      <c r="F45" s="814"/>
      <c r="G45" s="811"/>
      <c r="AF45" s="793"/>
      <c r="AG45" s="793"/>
      <c r="AH45" s="793"/>
      <c r="AI45" s="793"/>
      <c r="AJ45" s="793"/>
      <c r="AK45" s="793"/>
      <c r="AL45" s="793"/>
      <c r="AM45" s="793"/>
      <c r="AN45" s="793"/>
      <c r="AO45" s="793"/>
      <c r="AP45" s="793"/>
      <c r="AQ45" s="793"/>
    </row>
    <row r="46" spans="1:43" ht="9.75" customHeight="1">
      <c r="A46" s="790"/>
      <c r="B46" s="89" t="s">
        <v>1427</v>
      </c>
      <c r="C46" s="49"/>
      <c r="D46" s="815">
        <v>3500</v>
      </c>
      <c r="F46" s="814"/>
      <c r="G46" s="811"/>
      <c r="AF46" s="793"/>
      <c r="AG46" s="793"/>
      <c r="AH46" s="793"/>
      <c r="AI46" s="793"/>
      <c r="AJ46" s="793"/>
      <c r="AK46" s="793"/>
      <c r="AL46" s="793"/>
      <c r="AM46" s="793"/>
      <c r="AN46" s="793"/>
      <c r="AO46" s="793"/>
      <c r="AP46" s="793"/>
      <c r="AQ46" s="793"/>
    </row>
    <row r="47" spans="1:43" ht="9.75" customHeight="1">
      <c r="A47" s="790"/>
      <c r="B47" s="89" t="s">
        <v>1428</v>
      </c>
      <c r="C47" s="49"/>
      <c r="D47" s="133">
        <v>41500</v>
      </c>
      <c r="F47" s="814"/>
      <c r="G47" s="811"/>
      <c r="AF47" s="793"/>
      <c r="AG47" s="793"/>
      <c r="AH47" s="793"/>
      <c r="AI47" s="793"/>
      <c r="AJ47" s="793"/>
      <c r="AK47" s="793"/>
      <c r="AL47" s="793"/>
      <c r="AM47" s="793"/>
      <c r="AN47" s="793"/>
      <c r="AO47" s="793"/>
      <c r="AP47" s="793"/>
      <c r="AQ47" s="793"/>
    </row>
    <row r="48" spans="1:43" ht="9.75" customHeight="1">
      <c r="A48" s="790"/>
      <c r="B48" s="133" t="s">
        <v>1429</v>
      </c>
      <c r="C48" s="52"/>
      <c r="D48" s="133">
        <v>60000</v>
      </c>
      <c r="F48" s="814"/>
      <c r="G48" s="811"/>
      <c r="AF48" s="793"/>
      <c r="AG48" s="793"/>
      <c r="AH48" s="793"/>
      <c r="AI48" s="793"/>
      <c r="AJ48" s="793"/>
      <c r="AK48" s="793"/>
      <c r="AL48" s="793"/>
      <c r="AM48" s="793"/>
      <c r="AN48" s="793"/>
      <c r="AO48" s="793"/>
      <c r="AP48" s="793"/>
      <c r="AQ48" s="793"/>
    </row>
    <row r="49" spans="1:43" ht="9.75" customHeight="1">
      <c r="A49" s="790"/>
      <c r="B49" s="133" t="s">
        <v>1430</v>
      </c>
      <c r="C49" s="52"/>
      <c r="D49" s="133">
        <v>22500</v>
      </c>
      <c r="E49" s="790"/>
      <c r="F49" s="814"/>
      <c r="G49" s="811"/>
      <c r="AF49" s="793"/>
      <c r="AG49" s="793"/>
      <c r="AH49" s="793"/>
      <c r="AI49" s="793"/>
      <c r="AJ49" s="793"/>
      <c r="AK49" s="793"/>
      <c r="AL49" s="793"/>
      <c r="AM49" s="793"/>
      <c r="AN49" s="793"/>
      <c r="AO49" s="793"/>
      <c r="AP49" s="793"/>
      <c r="AQ49" s="793"/>
    </row>
    <row r="50" spans="1:43" ht="9.75" customHeight="1">
      <c r="A50" s="790"/>
      <c r="B50" s="133" t="s">
        <v>1431</v>
      </c>
      <c r="C50" s="52"/>
      <c r="D50" s="133">
        <v>15000</v>
      </c>
      <c r="E50" s="790"/>
      <c r="F50" s="816"/>
      <c r="G50" s="811"/>
      <c r="AF50" s="793"/>
      <c r="AG50" s="793"/>
      <c r="AH50" s="793"/>
      <c r="AI50" s="793"/>
      <c r="AJ50" s="793"/>
      <c r="AK50" s="793"/>
      <c r="AL50" s="793"/>
      <c r="AM50" s="793"/>
      <c r="AN50" s="793"/>
      <c r="AO50" s="793"/>
      <c r="AP50" s="793"/>
      <c r="AQ50" s="793"/>
    </row>
    <row r="51" spans="1:43" ht="9.75" customHeight="1">
      <c r="A51" s="790"/>
      <c r="B51" s="133" t="s">
        <v>1432</v>
      </c>
      <c r="C51" s="52"/>
      <c r="D51" s="133">
        <v>48000</v>
      </c>
      <c r="E51" s="790"/>
      <c r="F51" s="816"/>
      <c r="G51" s="811"/>
      <c r="AF51" s="793"/>
      <c r="AG51" s="793"/>
      <c r="AH51" s="793"/>
      <c r="AI51" s="793"/>
      <c r="AJ51" s="793"/>
      <c r="AK51" s="793"/>
      <c r="AL51" s="793"/>
      <c r="AM51" s="793"/>
      <c r="AN51" s="793"/>
      <c r="AO51" s="793"/>
      <c r="AP51" s="793"/>
      <c r="AQ51" s="793"/>
    </row>
    <row r="52" spans="1:43" ht="9.75" customHeight="1">
      <c r="A52" s="790"/>
      <c r="B52" s="133" t="s">
        <v>1433</v>
      </c>
      <c r="C52" s="52"/>
      <c r="D52" s="133">
        <v>90000</v>
      </c>
      <c r="E52" s="790"/>
      <c r="F52" s="816"/>
      <c r="G52" s="811"/>
      <c r="AF52" s="793"/>
      <c r="AG52" s="793"/>
      <c r="AH52" s="793"/>
      <c r="AI52" s="793"/>
      <c r="AJ52" s="793"/>
      <c r="AK52" s="793"/>
      <c r="AL52" s="793"/>
      <c r="AM52" s="793"/>
      <c r="AN52" s="793"/>
      <c r="AO52" s="793"/>
      <c r="AP52" s="793"/>
      <c r="AQ52" s="793"/>
    </row>
    <row r="53" spans="1:43" ht="9.75" customHeight="1">
      <c r="A53" s="790"/>
      <c r="B53" s="182" t="s">
        <v>1434</v>
      </c>
      <c r="C53" s="182"/>
      <c r="D53" s="133">
        <v>300000</v>
      </c>
      <c r="E53" s="790"/>
      <c r="F53" s="816"/>
      <c r="G53" s="811"/>
      <c r="AF53" s="793"/>
      <c r="AG53" s="793"/>
      <c r="AH53" s="793"/>
      <c r="AI53" s="793"/>
      <c r="AJ53" s="793"/>
      <c r="AK53" s="793"/>
      <c r="AL53" s="793"/>
      <c r="AM53" s="793"/>
      <c r="AN53" s="793"/>
      <c r="AO53" s="793"/>
      <c r="AP53" s="793"/>
      <c r="AQ53" s="793"/>
    </row>
    <row r="54" spans="1:43" ht="9.75" customHeight="1">
      <c r="A54" s="790"/>
      <c r="B54" s="182" t="s">
        <v>1435</v>
      </c>
      <c r="C54" s="182"/>
      <c r="D54" s="133">
        <v>13000</v>
      </c>
      <c r="E54" s="790"/>
      <c r="F54" s="816"/>
      <c r="G54" s="811"/>
      <c r="AF54" s="793"/>
      <c r="AG54" s="793"/>
      <c r="AH54" s="793"/>
      <c r="AI54" s="793"/>
      <c r="AJ54" s="793"/>
      <c r="AK54" s="793"/>
      <c r="AL54" s="793"/>
      <c r="AM54" s="793"/>
      <c r="AN54" s="793"/>
      <c r="AO54" s="793"/>
      <c r="AP54" s="793"/>
      <c r="AQ54" s="793"/>
    </row>
    <row r="55" spans="1:43" ht="9.75" customHeight="1" thickBot="1">
      <c r="A55" s="790"/>
      <c r="B55" s="817" t="s">
        <v>1436</v>
      </c>
      <c r="C55" s="818"/>
      <c r="D55" s="819">
        <v>4618200</v>
      </c>
      <c r="E55" s="790"/>
      <c r="F55" s="816"/>
      <c r="G55" s="811"/>
      <c r="M55" s="790"/>
      <c r="AF55" s="793"/>
      <c r="AG55" s="793"/>
      <c r="AH55" s="793"/>
      <c r="AI55" s="793"/>
      <c r="AJ55" s="793"/>
      <c r="AK55" s="793"/>
      <c r="AL55" s="793"/>
      <c r="AM55" s="793"/>
      <c r="AN55" s="793"/>
      <c r="AO55" s="793"/>
      <c r="AP55" s="793"/>
      <c r="AQ55" s="793"/>
    </row>
    <row r="56" spans="1:43" ht="7.5" customHeight="1">
      <c r="A56" s="793"/>
      <c r="B56" s="790"/>
      <c r="C56" s="790"/>
      <c r="D56" s="790"/>
      <c r="E56" s="790"/>
      <c r="F56" s="816"/>
      <c r="G56" s="811"/>
      <c r="M56" s="790"/>
      <c r="N56" s="790"/>
      <c r="AF56" s="793"/>
      <c r="AG56" s="793"/>
      <c r="AH56" s="793"/>
      <c r="AI56" s="793"/>
      <c r="AJ56" s="793"/>
      <c r="AK56" s="793"/>
      <c r="AL56" s="793"/>
      <c r="AM56" s="793"/>
      <c r="AN56" s="793"/>
      <c r="AO56" s="793"/>
      <c r="AP56" s="793"/>
      <c r="AQ56" s="793"/>
    </row>
    <row r="57" spans="1:43" ht="7.5" customHeight="1">
      <c r="A57" s="793"/>
      <c r="B57" s="790"/>
      <c r="C57" s="790"/>
      <c r="D57" s="790"/>
      <c r="E57" s="790"/>
      <c r="F57" s="816"/>
      <c r="G57" s="811"/>
      <c r="M57" s="790"/>
      <c r="N57" s="790"/>
      <c r="AF57" s="793"/>
      <c r="AG57" s="793"/>
      <c r="AH57" s="793"/>
      <c r="AI57" s="793"/>
      <c r="AJ57" s="793"/>
      <c r="AK57" s="793"/>
      <c r="AL57" s="793"/>
      <c r="AM57" s="793"/>
      <c r="AN57" s="793"/>
      <c r="AO57" s="793"/>
      <c r="AP57" s="793"/>
      <c r="AQ57" s="793"/>
    </row>
    <row r="58" spans="1:43" ht="7.5" customHeight="1">
      <c r="A58" s="793"/>
      <c r="B58" s="790"/>
      <c r="C58" s="790"/>
      <c r="D58" s="790"/>
      <c r="E58" s="790"/>
      <c r="F58" s="816"/>
      <c r="G58" s="811"/>
      <c r="M58" s="790"/>
      <c r="N58" s="790"/>
      <c r="AF58" s="793"/>
      <c r="AG58" s="793"/>
      <c r="AH58" s="793"/>
      <c r="AI58" s="793"/>
      <c r="AJ58" s="793"/>
      <c r="AK58" s="793"/>
      <c r="AL58" s="793"/>
      <c r="AM58" s="793"/>
      <c r="AN58" s="793"/>
      <c r="AO58" s="793"/>
      <c r="AP58" s="793"/>
      <c r="AQ58" s="793"/>
    </row>
    <row r="59" spans="1:43" ht="7.5" customHeight="1">
      <c r="A59" s="793"/>
      <c r="B59" s="790"/>
      <c r="C59" s="790"/>
      <c r="D59" s="790"/>
      <c r="E59" s="790"/>
      <c r="F59" s="816"/>
      <c r="G59" s="811"/>
      <c r="M59" s="790"/>
      <c r="N59" s="790"/>
      <c r="AF59" s="793"/>
      <c r="AG59" s="793"/>
      <c r="AH59" s="793"/>
      <c r="AI59" s="793"/>
      <c r="AJ59" s="793"/>
      <c r="AK59" s="793"/>
      <c r="AL59" s="793"/>
      <c r="AM59" s="793"/>
      <c r="AN59" s="793"/>
      <c r="AO59" s="793"/>
      <c r="AP59" s="793"/>
      <c r="AQ59" s="793"/>
    </row>
    <row r="60" spans="1:43" ht="7.5" customHeight="1">
      <c r="A60" s="793"/>
      <c r="B60" s="790"/>
      <c r="C60" s="790"/>
      <c r="D60" s="790"/>
      <c r="E60" s="790"/>
      <c r="F60" s="816"/>
      <c r="G60" s="811"/>
      <c r="M60" s="790"/>
      <c r="N60" s="790"/>
      <c r="AF60" s="793"/>
      <c r="AG60" s="793"/>
      <c r="AH60" s="793"/>
      <c r="AI60" s="793"/>
      <c r="AJ60" s="793"/>
      <c r="AK60" s="793"/>
      <c r="AL60" s="793"/>
      <c r="AM60" s="793"/>
      <c r="AN60" s="793"/>
      <c r="AO60" s="793"/>
      <c r="AP60" s="793"/>
      <c r="AQ60" s="793"/>
    </row>
    <row r="61" spans="1:43" ht="7.5" customHeight="1">
      <c r="A61" s="793"/>
      <c r="B61" s="790"/>
      <c r="C61" s="790"/>
      <c r="D61" s="790"/>
      <c r="E61" s="790"/>
      <c r="F61" s="816"/>
      <c r="G61" s="811"/>
      <c r="M61" s="790"/>
      <c r="N61" s="790"/>
      <c r="AF61" s="793"/>
      <c r="AG61" s="793"/>
      <c r="AH61" s="793"/>
      <c r="AI61" s="793"/>
      <c r="AJ61" s="793"/>
      <c r="AK61" s="793"/>
      <c r="AL61" s="793"/>
      <c r="AM61" s="793"/>
      <c r="AN61" s="793"/>
      <c r="AO61" s="793"/>
      <c r="AP61" s="793"/>
      <c r="AQ61" s="793"/>
    </row>
    <row r="62" spans="1:43" ht="7.5" customHeight="1">
      <c r="A62" s="793"/>
      <c r="B62" s="790"/>
      <c r="C62" s="790"/>
      <c r="D62" s="790"/>
      <c r="E62" s="790"/>
      <c r="F62" s="816"/>
      <c r="G62" s="811"/>
      <c r="M62" s="790"/>
      <c r="N62" s="790"/>
      <c r="AF62" s="793"/>
      <c r="AG62" s="793"/>
      <c r="AH62" s="793"/>
      <c r="AI62" s="793"/>
      <c r="AJ62" s="793"/>
      <c r="AK62" s="793"/>
      <c r="AL62" s="793"/>
      <c r="AM62" s="793"/>
      <c r="AN62" s="793"/>
      <c r="AO62" s="793"/>
      <c r="AP62" s="793"/>
      <c r="AQ62" s="793"/>
    </row>
    <row r="63" spans="1:43" ht="7.5" customHeight="1">
      <c r="A63" s="793"/>
      <c r="B63" s="790"/>
      <c r="C63" s="790"/>
      <c r="D63" s="790"/>
      <c r="E63" s="790"/>
      <c r="F63" s="814"/>
      <c r="G63" s="811"/>
      <c r="M63" s="790"/>
      <c r="N63" s="790"/>
      <c r="AF63" s="793"/>
      <c r="AG63" s="793"/>
      <c r="AH63" s="793"/>
      <c r="AI63" s="793"/>
      <c r="AJ63" s="793"/>
      <c r="AK63" s="793"/>
      <c r="AL63" s="793"/>
      <c r="AM63" s="793"/>
      <c r="AN63" s="793"/>
      <c r="AO63" s="793"/>
      <c r="AP63" s="793"/>
      <c r="AQ63" s="793"/>
    </row>
    <row r="64" spans="1:43" ht="7.5" customHeight="1">
      <c r="A64" s="793"/>
      <c r="B64" s="790"/>
      <c r="C64" s="790"/>
      <c r="D64" s="790"/>
      <c r="E64" s="790"/>
      <c r="F64" s="814"/>
      <c r="G64" s="811"/>
      <c r="M64" s="790"/>
      <c r="N64" s="790"/>
      <c r="AF64" s="793"/>
      <c r="AG64" s="793"/>
      <c r="AH64" s="793"/>
      <c r="AI64" s="793"/>
      <c r="AJ64" s="793"/>
      <c r="AK64" s="793"/>
      <c r="AL64" s="793"/>
      <c r="AM64" s="793"/>
      <c r="AN64" s="793"/>
      <c r="AO64" s="793"/>
      <c r="AP64" s="793"/>
      <c r="AQ64" s="793"/>
    </row>
    <row r="65" spans="1:43" ht="7.5" customHeight="1">
      <c r="A65" s="800"/>
      <c r="B65" s="811"/>
      <c r="C65" s="797"/>
      <c r="D65" s="797"/>
      <c r="E65" s="811"/>
      <c r="F65" s="814"/>
      <c r="G65" s="811"/>
      <c r="I65" s="790"/>
      <c r="J65" s="790"/>
      <c r="K65" s="790"/>
      <c r="L65" s="790"/>
      <c r="M65" s="790"/>
      <c r="N65" s="790"/>
      <c r="AF65" s="793"/>
      <c r="AG65" s="793"/>
      <c r="AH65" s="793"/>
      <c r="AI65" s="793"/>
      <c r="AJ65" s="793"/>
      <c r="AK65" s="793"/>
      <c r="AL65" s="793"/>
      <c r="AM65" s="793"/>
      <c r="AN65" s="793"/>
      <c r="AO65" s="793"/>
      <c r="AP65" s="793"/>
      <c r="AQ65" s="793"/>
    </row>
    <row r="66" spans="1:43" ht="7.5" customHeight="1">
      <c r="A66" s="800"/>
      <c r="B66" s="811"/>
      <c r="C66" s="797"/>
      <c r="D66" s="797"/>
      <c r="E66" s="811"/>
      <c r="F66" s="814"/>
      <c r="G66" s="811"/>
      <c r="I66" s="790"/>
      <c r="J66" s="790"/>
      <c r="K66" s="790"/>
      <c r="L66" s="790"/>
      <c r="M66" s="790"/>
      <c r="N66" s="790"/>
      <c r="AF66" s="793"/>
      <c r="AG66" s="793"/>
      <c r="AH66" s="793"/>
      <c r="AI66" s="793"/>
      <c r="AJ66" s="793"/>
      <c r="AK66" s="793"/>
      <c r="AL66" s="793"/>
      <c r="AM66" s="793"/>
      <c r="AN66" s="793"/>
      <c r="AO66" s="793"/>
      <c r="AP66" s="793"/>
      <c r="AQ66" s="793"/>
    </row>
    <row r="67" spans="1:43" ht="7.5" customHeight="1">
      <c r="A67" s="800"/>
      <c r="B67" s="811"/>
      <c r="C67" s="797"/>
      <c r="D67" s="797"/>
      <c r="E67" s="811"/>
      <c r="F67" s="814"/>
      <c r="G67" s="811"/>
      <c r="I67" s="790"/>
      <c r="J67" s="790"/>
      <c r="K67" s="790"/>
      <c r="L67" s="790"/>
      <c r="M67" s="790"/>
      <c r="N67" s="790"/>
      <c r="AF67" s="793"/>
      <c r="AG67" s="793"/>
      <c r="AH67" s="793"/>
      <c r="AI67" s="793"/>
      <c r="AJ67" s="793"/>
      <c r="AK67" s="793"/>
      <c r="AL67" s="793"/>
      <c r="AM67" s="793"/>
      <c r="AN67" s="793"/>
      <c r="AO67" s="793"/>
      <c r="AP67" s="793"/>
      <c r="AQ67" s="793"/>
    </row>
    <row r="68" spans="1:43" ht="7.5" customHeight="1">
      <c r="A68" s="800"/>
      <c r="B68" s="811"/>
      <c r="C68" s="797"/>
      <c r="D68" s="797"/>
      <c r="E68" s="811"/>
      <c r="F68" s="814"/>
      <c r="G68" s="811"/>
      <c r="I68" s="790"/>
      <c r="J68" s="790"/>
      <c r="K68" s="790"/>
      <c r="L68" s="790"/>
      <c r="M68" s="790"/>
      <c r="N68" s="790"/>
      <c r="AF68" s="793"/>
      <c r="AG68" s="793"/>
      <c r="AH68" s="793"/>
      <c r="AI68" s="793"/>
      <c r="AJ68" s="793"/>
      <c r="AK68" s="793"/>
      <c r="AL68" s="793"/>
      <c r="AM68" s="793"/>
      <c r="AN68" s="793"/>
      <c r="AO68" s="793"/>
      <c r="AP68" s="793"/>
      <c r="AQ68" s="793"/>
    </row>
    <row r="69" spans="1:43" ht="7.5" customHeight="1">
      <c r="A69" s="800"/>
      <c r="B69" s="820"/>
      <c r="C69" s="820"/>
      <c r="D69" s="820"/>
      <c r="E69" s="811"/>
      <c r="F69" s="814"/>
      <c r="G69" s="811"/>
      <c r="I69" s="790"/>
      <c r="J69" s="790"/>
      <c r="K69" s="790"/>
      <c r="L69" s="790"/>
      <c r="M69" s="790"/>
      <c r="N69" s="790"/>
      <c r="AF69" s="793"/>
      <c r="AG69" s="793"/>
      <c r="AH69" s="793"/>
      <c r="AI69" s="793"/>
      <c r="AJ69" s="793"/>
      <c r="AK69" s="793"/>
      <c r="AL69" s="793"/>
      <c r="AM69" s="793"/>
      <c r="AN69" s="793"/>
      <c r="AO69" s="793"/>
      <c r="AP69" s="793"/>
      <c r="AQ69" s="793"/>
    </row>
    <row r="70" spans="1:43" ht="7.5" customHeight="1">
      <c r="A70" s="800"/>
      <c r="B70" s="820"/>
      <c r="C70" s="820"/>
      <c r="D70" s="820"/>
      <c r="E70" s="811"/>
      <c r="F70" s="814"/>
      <c r="G70" s="811"/>
      <c r="I70" s="790"/>
      <c r="J70" s="790"/>
      <c r="K70" s="790"/>
      <c r="L70" s="790"/>
      <c r="M70" s="790"/>
      <c r="N70" s="790"/>
      <c r="AF70" s="793"/>
      <c r="AG70" s="793"/>
      <c r="AH70" s="793"/>
      <c r="AI70" s="793"/>
      <c r="AJ70" s="793"/>
      <c r="AK70" s="793"/>
      <c r="AL70" s="793"/>
      <c r="AM70" s="793"/>
      <c r="AN70" s="793"/>
      <c r="AO70" s="793"/>
      <c r="AP70" s="793"/>
      <c r="AQ70" s="793"/>
    </row>
    <row r="71" spans="1:43" ht="7.5" customHeight="1" thickBot="1">
      <c r="A71" s="800"/>
      <c r="B71" s="821"/>
      <c r="C71" s="822"/>
      <c r="D71" s="822"/>
      <c r="E71" s="823"/>
      <c r="F71" s="798"/>
      <c r="G71" s="797"/>
      <c r="H71" s="790"/>
      <c r="I71" s="797"/>
      <c r="J71" s="790"/>
      <c r="K71" s="790"/>
      <c r="L71" s="790"/>
      <c r="M71" s="790"/>
      <c r="N71" s="790"/>
      <c r="AF71" s="793"/>
      <c r="AG71" s="793"/>
      <c r="AH71" s="793"/>
      <c r="AI71" s="793"/>
      <c r="AJ71" s="793"/>
      <c r="AK71" s="793"/>
      <c r="AL71" s="793"/>
      <c r="AM71" s="793"/>
      <c r="AN71" s="793"/>
      <c r="AO71" s="793"/>
      <c r="AP71" s="793"/>
      <c r="AQ71" s="793"/>
    </row>
    <row r="72" spans="1:43" ht="10.5" customHeight="1">
      <c r="A72" s="800"/>
      <c r="B72" s="798"/>
      <c r="C72" s="797"/>
      <c r="D72" s="790"/>
      <c r="E72" s="824"/>
      <c r="F72" s="798"/>
      <c r="G72" s="797"/>
      <c r="H72" s="790"/>
      <c r="I72" s="797"/>
      <c r="J72" s="790"/>
      <c r="K72" s="790"/>
      <c r="L72" s="790"/>
      <c r="M72" s="790"/>
      <c r="N72" s="790"/>
      <c r="AF72" s="793"/>
      <c r="AG72" s="793"/>
      <c r="AH72" s="793"/>
      <c r="AI72" s="793"/>
      <c r="AJ72" s="793"/>
      <c r="AK72" s="793"/>
      <c r="AL72" s="793"/>
      <c r="AM72" s="793"/>
      <c r="AN72" s="793"/>
      <c r="AO72" s="793"/>
      <c r="AP72" s="793"/>
      <c r="AQ72" s="793"/>
    </row>
    <row r="73" spans="1:43" ht="10.5" customHeight="1">
      <c r="A73" s="800"/>
      <c r="B73" s="798"/>
      <c r="C73" s="797"/>
      <c r="D73" s="790"/>
      <c r="E73" s="811"/>
      <c r="F73" s="811"/>
      <c r="G73" s="825"/>
      <c r="H73" s="800"/>
      <c r="I73" s="797"/>
      <c r="J73" s="790"/>
      <c r="K73" s="790"/>
      <c r="L73" s="790"/>
      <c r="M73" s="790"/>
      <c r="N73" s="790"/>
      <c r="AF73" s="793"/>
      <c r="AG73" s="793"/>
      <c r="AH73" s="793"/>
      <c r="AI73" s="793"/>
      <c r="AJ73" s="793"/>
      <c r="AK73" s="793"/>
      <c r="AL73" s="793"/>
      <c r="AM73" s="793"/>
      <c r="AN73" s="793"/>
      <c r="AO73" s="793"/>
      <c r="AP73" s="793"/>
      <c r="AQ73" s="793"/>
    </row>
    <row r="74" spans="1:43" ht="10.5" customHeight="1">
      <c r="A74" s="800"/>
      <c r="B74" s="798"/>
      <c r="C74" s="797"/>
      <c r="D74" s="790"/>
      <c r="E74" s="811"/>
      <c r="F74" s="811"/>
      <c r="G74" s="825"/>
      <c r="H74" s="800"/>
      <c r="I74" s="797"/>
      <c r="J74" s="790"/>
      <c r="K74" s="790"/>
      <c r="L74" s="790"/>
      <c r="M74" s="790"/>
      <c r="N74" s="790"/>
      <c r="AF74" s="793"/>
      <c r="AG74" s="793"/>
      <c r="AH74" s="793"/>
      <c r="AI74" s="793"/>
      <c r="AJ74" s="793"/>
      <c r="AK74" s="793"/>
      <c r="AL74" s="793"/>
      <c r="AM74" s="793"/>
      <c r="AN74" s="793"/>
      <c r="AO74" s="793"/>
      <c r="AP74" s="793"/>
      <c r="AQ74" s="793"/>
    </row>
    <row r="75" spans="1:43" ht="10.5" customHeight="1">
      <c r="A75" s="800"/>
      <c r="B75" s="798"/>
      <c r="C75" s="797"/>
      <c r="D75" s="790"/>
      <c r="E75" s="811"/>
      <c r="F75" s="811"/>
      <c r="G75" s="825"/>
      <c r="H75" s="800"/>
      <c r="I75" s="826"/>
      <c r="J75" s="790"/>
      <c r="K75" s="790"/>
      <c r="L75" s="790"/>
      <c r="M75" s="790"/>
      <c r="N75" s="790"/>
      <c r="O75" s="790"/>
      <c r="AF75" s="793"/>
      <c r="AG75" s="793"/>
      <c r="AH75" s="793"/>
      <c r="AI75" s="793"/>
      <c r="AJ75" s="793"/>
      <c r="AK75" s="793"/>
      <c r="AL75" s="793"/>
      <c r="AM75" s="793"/>
      <c r="AN75" s="793"/>
      <c r="AO75" s="793"/>
      <c r="AP75" s="793"/>
      <c r="AQ75" s="793"/>
    </row>
    <row r="76" spans="1:43" ht="10.5" customHeight="1">
      <c r="A76" s="800"/>
      <c r="B76" s="798"/>
      <c r="C76" s="797"/>
      <c r="D76" s="790"/>
      <c r="E76" s="811"/>
      <c r="F76" s="811"/>
      <c r="G76" s="825"/>
      <c r="H76" s="800"/>
      <c r="I76" s="826"/>
      <c r="J76" s="790"/>
      <c r="K76" s="790"/>
      <c r="L76" s="790"/>
      <c r="M76" s="790"/>
      <c r="N76" s="790"/>
      <c r="O76" s="790"/>
      <c r="AF76" s="793"/>
      <c r="AG76" s="793"/>
      <c r="AH76" s="793"/>
      <c r="AI76" s="793"/>
      <c r="AJ76" s="793"/>
      <c r="AK76" s="793"/>
      <c r="AL76" s="793"/>
      <c r="AM76" s="793"/>
      <c r="AN76" s="793"/>
      <c r="AO76" s="793"/>
      <c r="AP76" s="793"/>
      <c r="AQ76" s="793"/>
    </row>
    <row r="77" spans="1:43" ht="10.5" customHeight="1">
      <c r="A77" s="800"/>
      <c r="B77" s="798"/>
      <c r="C77" s="797"/>
      <c r="D77" s="790"/>
      <c r="E77" s="811"/>
      <c r="F77" s="811"/>
      <c r="G77" s="825"/>
      <c r="H77" s="800"/>
      <c r="I77" s="826"/>
      <c r="J77" s="790"/>
      <c r="K77" s="790"/>
      <c r="L77" s="790"/>
      <c r="M77" s="790"/>
      <c r="N77" s="790"/>
      <c r="O77" s="790"/>
      <c r="AF77" s="793"/>
      <c r="AG77" s="793"/>
      <c r="AH77" s="793"/>
      <c r="AI77" s="793"/>
      <c r="AJ77" s="793"/>
      <c r="AK77" s="793"/>
      <c r="AL77" s="793"/>
      <c r="AM77" s="793"/>
      <c r="AN77" s="793"/>
      <c r="AO77" s="793"/>
      <c r="AP77" s="793"/>
      <c r="AQ77" s="793"/>
    </row>
    <row r="78" spans="1:43" ht="10.5" customHeight="1">
      <c r="A78" s="800"/>
      <c r="B78" s="798"/>
      <c r="C78" s="797"/>
      <c r="D78" s="790"/>
      <c r="E78" s="811"/>
      <c r="F78" s="811"/>
      <c r="G78" s="825"/>
      <c r="H78" s="800"/>
      <c r="I78" s="826"/>
      <c r="J78" s="800"/>
      <c r="K78" s="790"/>
      <c r="L78" s="790"/>
      <c r="M78" s="790"/>
      <c r="N78" s="790"/>
      <c r="O78" s="790"/>
      <c r="P78" s="790"/>
      <c r="AF78" s="793"/>
      <c r="AG78" s="793"/>
      <c r="AH78" s="793"/>
      <c r="AI78" s="793"/>
      <c r="AJ78" s="793"/>
      <c r="AK78" s="793"/>
      <c r="AL78" s="793"/>
      <c r="AM78" s="793"/>
      <c r="AN78" s="793"/>
      <c r="AO78" s="793"/>
      <c r="AP78" s="793"/>
      <c r="AQ78" s="793"/>
    </row>
    <row r="79" spans="1:43" ht="10.5" customHeight="1">
      <c r="A79" s="800"/>
      <c r="B79" s="798"/>
      <c r="C79" s="797"/>
      <c r="D79" s="790"/>
      <c r="E79" s="811"/>
      <c r="F79" s="811"/>
      <c r="G79" s="825"/>
      <c r="H79" s="800"/>
      <c r="I79" s="826"/>
      <c r="J79" s="800"/>
      <c r="K79" s="790"/>
      <c r="L79" s="790"/>
      <c r="M79" s="790"/>
      <c r="N79" s="790"/>
      <c r="O79" s="790"/>
      <c r="P79" s="790"/>
      <c r="AF79" s="793"/>
      <c r="AG79" s="793"/>
      <c r="AH79" s="793"/>
      <c r="AI79" s="793"/>
      <c r="AJ79" s="793"/>
      <c r="AK79" s="793"/>
      <c r="AL79" s="793"/>
      <c r="AM79" s="793"/>
      <c r="AN79" s="793"/>
      <c r="AO79" s="793"/>
      <c r="AP79" s="793"/>
      <c r="AQ79" s="793"/>
    </row>
    <row r="80" spans="1:43" ht="10.5" customHeight="1">
      <c r="A80" s="800"/>
      <c r="B80" s="798"/>
      <c r="C80" s="797"/>
      <c r="D80" s="790"/>
      <c r="E80" s="811"/>
      <c r="F80" s="811"/>
      <c r="G80" s="825"/>
      <c r="H80" s="800"/>
      <c r="I80" s="826"/>
      <c r="J80" s="790"/>
      <c r="K80" s="800"/>
      <c r="L80" s="790"/>
      <c r="M80" s="790"/>
      <c r="N80" s="790"/>
      <c r="O80" s="790"/>
      <c r="P80" s="790"/>
      <c r="Q80" s="790"/>
      <c r="AF80" s="793"/>
      <c r="AG80" s="793"/>
      <c r="AH80" s="793"/>
      <c r="AI80" s="793"/>
      <c r="AJ80" s="793"/>
      <c r="AK80" s="793"/>
      <c r="AL80" s="793"/>
      <c r="AM80" s="793"/>
      <c r="AN80" s="793"/>
      <c r="AO80" s="793"/>
      <c r="AP80" s="793"/>
      <c r="AQ80" s="793"/>
    </row>
    <row r="81" spans="1:43" ht="10.5" customHeight="1">
      <c r="A81" s="800"/>
      <c r="B81" s="798"/>
      <c r="C81" s="797"/>
      <c r="D81" s="790"/>
      <c r="E81" s="811"/>
      <c r="F81" s="811"/>
      <c r="G81" s="825"/>
      <c r="H81" s="800"/>
      <c r="I81" s="826"/>
      <c r="J81" s="790"/>
      <c r="K81" s="800"/>
      <c r="L81" s="790"/>
      <c r="M81" s="790"/>
      <c r="N81" s="790"/>
      <c r="O81" s="790"/>
      <c r="P81" s="790"/>
      <c r="Q81" s="790"/>
      <c r="AF81" s="793"/>
      <c r="AG81" s="793"/>
      <c r="AH81" s="793"/>
      <c r="AI81" s="793"/>
      <c r="AJ81" s="793"/>
      <c r="AK81" s="793"/>
      <c r="AL81" s="793"/>
      <c r="AM81" s="793"/>
      <c r="AN81" s="793"/>
      <c r="AO81" s="793"/>
      <c r="AP81" s="793"/>
      <c r="AQ81" s="793"/>
    </row>
    <row r="82" spans="1:43" ht="10.5" customHeight="1">
      <c r="A82" s="800"/>
      <c r="B82" s="798"/>
      <c r="C82" s="797"/>
      <c r="D82" s="790"/>
      <c r="E82" s="811"/>
      <c r="F82" s="811"/>
      <c r="G82" s="825"/>
      <c r="H82" s="800"/>
      <c r="I82" s="797"/>
      <c r="J82" s="790"/>
      <c r="K82" s="800"/>
      <c r="L82" s="790"/>
      <c r="M82" s="790"/>
      <c r="N82" s="790"/>
      <c r="O82" s="790"/>
      <c r="P82" s="790"/>
      <c r="Q82" s="790"/>
      <c r="AF82" s="793"/>
      <c r="AG82" s="793"/>
      <c r="AH82" s="793"/>
      <c r="AI82" s="793"/>
      <c r="AJ82" s="793"/>
      <c r="AK82" s="793"/>
      <c r="AL82" s="793"/>
      <c r="AM82" s="793"/>
      <c r="AN82" s="793"/>
      <c r="AO82" s="793"/>
      <c r="AP82" s="793"/>
      <c r="AQ82" s="793"/>
    </row>
    <row r="83" spans="1:43" ht="10.5" customHeight="1">
      <c r="A83" s="800"/>
      <c r="B83" s="798"/>
      <c r="C83" s="797"/>
      <c r="D83" s="790"/>
      <c r="E83" s="811"/>
      <c r="F83" s="811"/>
      <c r="G83" s="825"/>
      <c r="H83" s="800"/>
      <c r="I83" s="797"/>
      <c r="J83" s="790"/>
      <c r="K83" s="800"/>
      <c r="L83" s="790"/>
      <c r="M83" s="790"/>
      <c r="N83" s="790"/>
      <c r="O83" s="790"/>
      <c r="P83" s="790"/>
      <c r="Q83" s="790"/>
      <c r="AF83" s="793"/>
      <c r="AG83" s="793"/>
      <c r="AH83" s="793"/>
      <c r="AI83" s="793"/>
      <c r="AJ83" s="793"/>
      <c r="AK83" s="793"/>
      <c r="AL83" s="793"/>
      <c r="AM83" s="793"/>
      <c r="AN83" s="793"/>
      <c r="AO83" s="793"/>
      <c r="AP83" s="793"/>
      <c r="AQ83" s="793"/>
    </row>
    <row r="84" spans="1:43" ht="10.5" customHeight="1">
      <c r="A84" s="800"/>
      <c r="B84" s="798"/>
      <c r="C84" s="797"/>
      <c r="D84" s="790"/>
      <c r="E84" s="811"/>
      <c r="F84" s="811"/>
      <c r="G84" s="825"/>
      <c r="H84" s="800"/>
      <c r="I84" s="797"/>
      <c r="J84" s="790"/>
      <c r="K84" s="800"/>
      <c r="L84" s="790"/>
      <c r="M84" s="790"/>
      <c r="N84" s="790"/>
      <c r="O84" s="790"/>
      <c r="P84" s="790"/>
      <c r="Q84" s="790"/>
      <c r="AF84" s="793"/>
      <c r="AG84" s="793"/>
      <c r="AH84" s="793"/>
      <c r="AI84" s="793"/>
      <c r="AJ84" s="793"/>
      <c r="AK84" s="793"/>
      <c r="AL84" s="793"/>
      <c r="AM84" s="793"/>
      <c r="AN84" s="793"/>
      <c r="AO84" s="793"/>
      <c r="AP84" s="793"/>
      <c r="AQ84" s="793"/>
    </row>
    <row r="85" spans="1:43" ht="10.5" customHeight="1">
      <c r="A85" s="800"/>
      <c r="B85" s="798"/>
      <c r="C85" s="797"/>
      <c r="D85" s="790"/>
      <c r="E85" s="811"/>
      <c r="F85" s="811"/>
      <c r="G85" s="825"/>
      <c r="H85" s="800"/>
      <c r="I85" s="797"/>
      <c r="J85" s="790"/>
      <c r="K85" s="800"/>
      <c r="L85" s="790"/>
      <c r="M85" s="790"/>
      <c r="N85" s="790"/>
      <c r="O85" s="790"/>
      <c r="P85" s="790"/>
      <c r="Q85" s="790"/>
      <c r="AF85" s="793"/>
      <c r="AG85" s="793"/>
      <c r="AH85" s="793"/>
      <c r="AI85" s="793"/>
      <c r="AJ85" s="793"/>
      <c r="AK85" s="793"/>
      <c r="AL85" s="793"/>
      <c r="AM85" s="793"/>
      <c r="AN85" s="793"/>
      <c r="AO85" s="793"/>
      <c r="AP85" s="793"/>
      <c r="AQ85" s="793"/>
    </row>
    <row r="86" spans="1:43" ht="10.5" customHeight="1">
      <c r="A86" s="800"/>
      <c r="B86" s="798"/>
      <c r="C86" s="797"/>
      <c r="D86" s="790"/>
      <c r="E86" s="811"/>
      <c r="F86" s="811"/>
      <c r="G86" s="825"/>
      <c r="H86" s="800"/>
      <c r="I86" s="797"/>
      <c r="J86" s="790"/>
      <c r="K86" s="800"/>
      <c r="L86" s="790"/>
      <c r="M86" s="790"/>
      <c r="N86" s="790"/>
      <c r="O86" s="790"/>
      <c r="P86" s="790"/>
      <c r="Q86" s="790"/>
      <c r="AF86" s="793"/>
      <c r="AG86" s="793"/>
      <c r="AH86" s="793"/>
      <c r="AI86" s="793"/>
      <c r="AJ86" s="793"/>
      <c r="AK86" s="793"/>
      <c r="AL86" s="793"/>
      <c r="AM86" s="793"/>
      <c r="AN86" s="793"/>
      <c r="AO86" s="793"/>
      <c r="AP86" s="793"/>
      <c r="AQ86" s="793"/>
    </row>
    <row r="87" spans="1:43" ht="10.5" customHeight="1">
      <c r="A87" s="800"/>
      <c r="B87" s="798"/>
      <c r="C87" s="797"/>
      <c r="D87" s="798"/>
      <c r="E87" s="811"/>
      <c r="F87" s="811"/>
      <c r="G87" s="825"/>
      <c r="H87" s="800"/>
      <c r="I87" s="797"/>
      <c r="J87" s="790"/>
      <c r="K87" s="790"/>
      <c r="L87" s="800"/>
      <c r="M87" s="790"/>
      <c r="N87" s="790"/>
      <c r="O87" s="790"/>
      <c r="P87" s="790"/>
      <c r="Q87" s="790"/>
      <c r="R87" s="790"/>
      <c r="AF87" s="793"/>
      <c r="AG87" s="793"/>
      <c r="AH87" s="793"/>
      <c r="AI87" s="793"/>
      <c r="AJ87" s="793"/>
      <c r="AK87" s="793"/>
      <c r="AL87" s="793"/>
      <c r="AM87" s="793"/>
      <c r="AN87" s="793"/>
      <c r="AO87" s="793"/>
      <c r="AP87" s="793"/>
      <c r="AQ87" s="793"/>
    </row>
    <row r="88" spans="1:43" ht="10.5" customHeight="1">
      <c r="A88" s="800"/>
      <c r="B88" s="798"/>
      <c r="C88" s="797"/>
      <c r="D88" s="798"/>
      <c r="E88" s="811"/>
      <c r="F88" s="811"/>
      <c r="G88" s="825"/>
      <c r="H88" s="800"/>
      <c r="I88" s="797"/>
      <c r="J88" s="790"/>
      <c r="K88" s="790"/>
      <c r="L88" s="800"/>
      <c r="M88" s="790"/>
      <c r="N88" s="790"/>
      <c r="O88" s="790"/>
      <c r="P88" s="790"/>
      <c r="Q88" s="790"/>
      <c r="R88" s="790"/>
      <c r="AF88" s="793"/>
      <c r="AG88" s="793"/>
      <c r="AH88" s="793"/>
      <c r="AI88" s="793"/>
      <c r="AJ88" s="793"/>
      <c r="AK88" s="793"/>
      <c r="AL88" s="793"/>
      <c r="AM88" s="793"/>
      <c r="AN88" s="793"/>
      <c r="AO88" s="793"/>
      <c r="AP88" s="793"/>
      <c r="AQ88" s="793"/>
    </row>
    <row r="89" spans="1:43" ht="10.5" customHeight="1">
      <c r="A89" s="800"/>
      <c r="B89" s="798"/>
      <c r="C89" s="797"/>
      <c r="D89" s="798"/>
      <c r="E89" s="811"/>
      <c r="F89" s="811"/>
      <c r="G89" s="825"/>
      <c r="H89" s="800"/>
      <c r="I89" s="797"/>
      <c r="J89" s="790"/>
      <c r="K89" s="790"/>
      <c r="L89" s="800"/>
      <c r="M89" s="790"/>
      <c r="N89" s="790"/>
      <c r="O89" s="790"/>
      <c r="P89" s="790"/>
      <c r="Q89" s="790"/>
      <c r="R89" s="790"/>
      <c r="AF89" s="793"/>
      <c r="AG89" s="793"/>
      <c r="AH89" s="793"/>
      <c r="AI89" s="793"/>
      <c r="AJ89" s="793"/>
      <c r="AK89" s="793"/>
      <c r="AL89" s="793"/>
      <c r="AM89" s="793"/>
      <c r="AN89" s="793"/>
      <c r="AO89" s="793"/>
      <c r="AP89" s="793"/>
      <c r="AQ89" s="793"/>
    </row>
    <row r="90" spans="1:43" ht="10.5" customHeight="1">
      <c r="A90" s="800"/>
      <c r="B90" s="798"/>
      <c r="C90" s="797"/>
      <c r="D90" s="798"/>
      <c r="E90" s="811"/>
      <c r="F90" s="811"/>
      <c r="G90" s="825"/>
      <c r="H90" s="800"/>
      <c r="I90" s="797"/>
      <c r="J90" s="790"/>
      <c r="K90" s="790"/>
      <c r="L90" s="800"/>
      <c r="M90" s="790"/>
      <c r="N90" s="790"/>
      <c r="O90" s="790"/>
      <c r="P90" s="790"/>
      <c r="Q90" s="790"/>
      <c r="R90" s="790"/>
      <c r="AF90" s="793"/>
      <c r="AG90" s="793"/>
      <c r="AH90" s="793"/>
      <c r="AI90" s="793"/>
      <c r="AJ90" s="793"/>
      <c r="AK90" s="793"/>
      <c r="AL90" s="793"/>
      <c r="AM90" s="793"/>
      <c r="AN90" s="793"/>
      <c r="AO90" s="793"/>
      <c r="AP90" s="793"/>
      <c r="AQ90" s="793"/>
    </row>
    <row r="91" spans="1:43" ht="9.75" customHeight="1">
      <c r="A91" s="800"/>
      <c r="B91" s="798"/>
      <c r="C91" s="797"/>
      <c r="D91" s="798"/>
      <c r="E91" s="811"/>
      <c r="F91" s="811"/>
      <c r="G91" s="825"/>
      <c r="H91" s="800"/>
      <c r="I91" s="797"/>
      <c r="J91" s="790"/>
      <c r="K91" s="790"/>
      <c r="L91" s="800"/>
      <c r="M91" s="790"/>
      <c r="N91" s="790"/>
      <c r="O91" s="790"/>
      <c r="P91" s="790"/>
      <c r="Q91" s="790"/>
      <c r="R91" s="790"/>
      <c r="AF91" s="793"/>
      <c r="AG91" s="793"/>
      <c r="AH91" s="793"/>
      <c r="AI91" s="793"/>
      <c r="AJ91" s="793"/>
      <c r="AK91" s="793"/>
      <c r="AL91" s="793"/>
      <c r="AM91" s="793"/>
      <c r="AN91" s="793"/>
      <c r="AO91" s="793"/>
      <c r="AP91" s="793"/>
      <c r="AQ91" s="793"/>
    </row>
    <row r="92" spans="1:43" ht="9.75" customHeight="1">
      <c r="A92" s="800"/>
      <c r="B92" s="798"/>
      <c r="C92" s="797"/>
      <c r="D92" s="798"/>
      <c r="E92" s="811"/>
      <c r="F92" s="811"/>
      <c r="G92" s="825"/>
      <c r="H92" s="800"/>
      <c r="I92" s="816"/>
      <c r="J92" s="790"/>
      <c r="K92" s="790"/>
      <c r="L92" s="800"/>
      <c r="M92" s="790"/>
      <c r="N92" s="790"/>
      <c r="O92" s="790"/>
      <c r="P92" s="790"/>
      <c r="Q92" s="790"/>
      <c r="R92" s="790"/>
      <c r="AF92" s="793"/>
      <c r="AG92" s="793"/>
      <c r="AH92" s="793"/>
      <c r="AI92" s="793"/>
      <c r="AJ92" s="793"/>
      <c r="AK92" s="793"/>
      <c r="AL92" s="793"/>
      <c r="AM92" s="793"/>
      <c r="AN92" s="793"/>
      <c r="AO92" s="793"/>
      <c r="AP92" s="793"/>
      <c r="AQ92" s="793"/>
    </row>
    <row r="93" spans="1:43" ht="9.75" customHeight="1">
      <c r="A93" s="800"/>
      <c r="B93" s="798"/>
      <c r="C93" s="797"/>
      <c r="D93" s="798"/>
      <c r="E93" s="811"/>
      <c r="F93" s="811"/>
      <c r="G93" s="825"/>
      <c r="H93" s="800"/>
      <c r="I93" s="797"/>
      <c r="J93" s="790"/>
      <c r="K93" s="790"/>
      <c r="L93" s="800"/>
      <c r="M93" s="790"/>
      <c r="N93" s="790"/>
      <c r="O93" s="790"/>
      <c r="P93" s="790"/>
      <c r="Q93" s="790"/>
      <c r="R93" s="790"/>
      <c r="AF93" s="793"/>
      <c r="AG93" s="793"/>
      <c r="AH93" s="793"/>
      <c r="AI93" s="793"/>
      <c r="AJ93" s="793"/>
      <c r="AK93" s="793"/>
      <c r="AL93" s="793"/>
      <c r="AM93" s="793"/>
      <c r="AN93" s="793"/>
      <c r="AO93" s="793"/>
      <c r="AP93" s="793"/>
      <c r="AQ93" s="793"/>
    </row>
    <row r="94" spans="1:43" ht="9.75" customHeight="1">
      <c r="A94" s="800"/>
      <c r="B94" s="798"/>
      <c r="C94" s="797"/>
      <c r="D94" s="798"/>
      <c r="E94" s="811"/>
      <c r="G94" s="800"/>
      <c r="H94" s="790"/>
      <c r="I94" s="797"/>
      <c r="J94" s="827"/>
      <c r="K94" s="790"/>
      <c r="L94" s="790"/>
      <c r="M94" s="800"/>
      <c r="N94" s="790"/>
      <c r="O94" s="790"/>
      <c r="P94" s="790"/>
      <c r="Q94" s="790"/>
      <c r="R94" s="790"/>
      <c r="S94" s="790"/>
      <c r="AF94" s="793"/>
      <c r="AG94" s="793"/>
      <c r="AH94" s="793"/>
      <c r="AI94" s="793"/>
      <c r="AJ94" s="793"/>
      <c r="AK94" s="793"/>
      <c r="AL94" s="793"/>
      <c r="AM94" s="793"/>
      <c r="AN94" s="793"/>
      <c r="AO94" s="793"/>
      <c r="AP94" s="793"/>
      <c r="AQ94" s="793"/>
    </row>
    <row r="95" spans="1:43" ht="9.75" customHeight="1">
      <c r="A95" s="800"/>
      <c r="B95" s="798"/>
      <c r="C95" s="797"/>
      <c r="D95" s="798"/>
      <c r="E95" s="811"/>
      <c r="F95" s="799"/>
      <c r="G95" s="814"/>
      <c r="H95" s="797"/>
      <c r="I95" s="797"/>
      <c r="J95" s="827"/>
      <c r="K95" s="790"/>
      <c r="L95" s="790"/>
      <c r="M95" s="800"/>
      <c r="N95" s="790"/>
      <c r="O95" s="790"/>
      <c r="P95" s="790"/>
      <c r="Q95" s="790"/>
      <c r="R95" s="790"/>
      <c r="S95" s="790"/>
      <c r="AF95" s="793"/>
      <c r="AG95" s="793"/>
      <c r="AH95" s="793"/>
      <c r="AI95" s="793"/>
      <c r="AJ95" s="793"/>
      <c r="AK95" s="793"/>
      <c r="AL95" s="793"/>
      <c r="AM95" s="793"/>
      <c r="AN95" s="793"/>
      <c r="AO95" s="793"/>
      <c r="AP95" s="793"/>
      <c r="AQ95" s="793"/>
    </row>
    <row r="96" spans="1:43" ht="9.75" customHeight="1">
      <c r="A96" s="800"/>
      <c r="B96" s="798"/>
      <c r="C96" s="797"/>
      <c r="D96" s="798"/>
      <c r="E96" s="811"/>
      <c r="F96" s="799"/>
      <c r="G96" s="814"/>
      <c r="H96" s="797"/>
      <c r="I96" s="828"/>
      <c r="J96" s="827"/>
      <c r="K96" s="790"/>
      <c r="L96" s="790"/>
      <c r="M96" s="800"/>
      <c r="N96" s="790"/>
      <c r="O96" s="790"/>
      <c r="P96" s="790"/>
      <c r="Q96" s="790"/>
      <c r="R96" s="790"/>
      <c r="S96" s="790"/>
      <c r="AF96" s="793"/>
      <c r="AG96" s="793"/>
      <c r="AH96" s="793"/>
      <c r="AI96" s="793"/>
      <c r="AJ96" s="793"/>
      <c r="AK96" s="793"/>
      <c r="AL96" s="793"/>
      <c r="AM96" s="793"/>
      <c r="AN96" s="793"/>
      <c r="AO96" s="793"/>
      <c r="AP96" s="793"/>
      <c r="AQ96" s="793"/>
    </row>
    <row r="97" spans="1:43" ht="9.75" customHeight="1">
      <c r="A97" s="800"/>
      <c r="B97" s="798"/>
      <c r="C97" s="797"/>
      <c r="D97" s="798"/>
      <c r="E97" s="811"/>
      <c r="G97" s="800"/>
      <c r="H97" s="790"/>
      <c r="I97" s="828"/>
      <c r="J97" s="827"/>
      <c r="K97" s="790"/>
      <c r="L97" s="790"/>
      <c r="M97" s="800"/>
      <c r="N97" s="790"/>
      <c r="O97" s="790"/>
      <c r="P97" s="790"/>
      <c r="Q97" s="790"/>
      <c r="R97" s="790"/>
      <c r="S97" s="790"/>
      <c r="AF97" s="793"/>
      <c r="AG97" s="793"/>
      <c r="AH97" s="793"/>
      <c r="AI97" s="793"/>
      <c r="AJ97" s="793"/>
      <c r="AK97" s="793"/>
      <c r="AL97" s="793"/>
      <c r="AM97" s="793"/>
      <c r="AN97" s="793"/>
      <c r="AO97" s="793"/>
      <c r="AP97" s="793"/>
      <c r="AQ97" s="793"/>
    </row>
    <row r="98" spans="1:43" ht="9.75" customHeight="1">
      <c r="A98" s="800"/>
      <c r="B98" s="798"/>
      <c r="C98" s="797"/>
      <c r="D98" s="798"/>
      <c r="E98" s="811"/>
      <c r="G98" s="800"/>
      <c r="H98" s="790"/>
      <c r="I98" s="790"/>
      <c r="J98" s="827"/>
      <c r="K98" s="790"/>
      <c r="L98" s="790"/>
      <c r="M98" s="800"/>
      <c r="N98" s="790"/>
      <c r="O98" s="790"/>
      <c r="P98" s="790"/>
      <c r="Q98" s="790"/>
      <c r="R98" s="790"/>
      <c r="S98" s="790"/>
      <c r="AF98" s="793"/>
      <c r="AG98" s="793"/>
      <c r="AH98" s="793"/>
      <c r="AI98" s="793"/>
      <c r="AJ98" s="793"/>
      <c r="AK98" s="793"/>
      <c r="AL98" s="793"/>
      <c r="AM98" s="793"/>
      <c r="AN98" s="793"/>
      <c r="AO98" s="793"/>
      <c r="AP98" s="793"/>
      <c r="AQ98" s="793"/>
    </row>
    <row r="99" spans="1:43" ht="9.75" customHeight="1">
      <c r="A99" s="800"/>
      <c r="B99" s="816"/>
      <c r="C99" s="816"/>
      <c r="D99" s="816"/>
      <c r="E99" s="829"/>
      <c r="G99" s="800"/>
      <c r="H99" s="790"/>
      <c r="I99" s="790"/>
      <c r="J99" s="827"/>
      <c r="K99" s="790"/>
      <c r="L99" s="790"/>
      <c r="M99" s="800"/>
      <c r="N99" s="790"/>
      <c r="O99" s="790"/>
      <c r="P99" s="790"/>
      <c r="Q99" s="790"/>
      <c r="R99" s="790"/>
      <c r="S99" s="790"/>
      <c r="AF99" s="793"/>
      <c r="AG99" s="793"/>
      <c r="AH99" s="793"/>
      <c r="AI99" s="793"/>
      <c r="AJ99" s="793"/>
      <c r="AK99" s="793"/>
      <c r="AL99" s="793"/>
      <c r="AM99" s="793"/>
      <c r="AN99" s="793"/>
      <c r="AO99" s="793"/>
      <c r="AP99" s="793"/>
      <c r="AQ99" s="793"/>
    </row>
    <row r="100" spans="1:43" ht="9.75" customHeight="1">
      <c r="A100" s="800"/>
      <c r="B100" s="816"/>
      <c r="C100" s="816"/>
      <c r="D100" s="816"/>
      <c r="E100" s="811"/>
      <c r="G100" s="800"/>
      <c r="H100" s="790"/>
      <c r="I100" s="790"/>
      <c r="J100" s="827"/>
      <c r="K100" s="790"/>
      <c r="L100" s="790"/>
      <c r="M100" s="800"/>
      <c r="N100" s="790"/>
      <c r="O100" s="790"/>
      <c r="P100" s="790"/>
      <c r="Q100" s="790"/>
      <c r="R100" s="790"/>
      <c r="S100" s="790"/>
      <c r="AF100" s="793"/>
      <c r="AG100" s="793"/>
      <c r="AH100" s="793"/>
      <c r="AI100" s="793"/>
      <c r="AJ100" s="793"/>
      <c r="AK100" s="793"/>
      <c r="AL100" s="793"/>
      <c r="AM100" s="793"/>
      <c r="AN100" s="793"/>
      <c r="AO100" s="793"/>
      <c r="AP100" s="793"/>
      <c r="AQ100" s="793"/>
    </row>
    <row r="101" spans="1:43" ht="9.75" customHeight="1">
      <c r="A101" s="800"/>
      <c r="B101" s="816"/>
      <c r="C101" s="816"/>
      <c r="D101" s="816"/>
      <c r="E101" s="811"/>
      <c r="G101" s="800"/>
      <c r="H101" s="790"/>
      <c r="I101" s="797"/>
      <c r="J101" s="827"/>
      <c r="K101" s="790"/>
      <c r="L101" s="790"/>
      <c r="M101" s="800"/>
      <c r="N101" s="790"/>
      <c r="O101" s="790"/>
      <c r="P101" s="790"/>
      <c r="Q101" s="790"/>
      <c r="R101" s="790"/>
      <c r="S101" s="790"/>
      <c r="AF101" s="793"/>
      <c r="AG101" s="793"/>
      <c r="AH101" s="793"/>
      <c r="AI101" s="793"/>
      <c r="AJ101" s="793"/>
      <c r="AK101" s="793"/>
      <c r="AL101" s="793"/>
      <c r="AM101" s="793"/>
      <c r="AN101" s="793"/>
      <c r="AO101" s="793"/>
      <c r="AP101" s="793"/>
      <c r="AQ101" s="793"/>
    </row>
    <row r="102" spans="1:43" ht="9.75" customHeight="1">
      <c r="A102" s="800"/>
      <c r="B102" s="816"/>
      <c r="C102" s="816"/>
      <c r="D102" s="816"/>
      <c r="E102" s="811"/>
      <c r="G102" s="800"/>
      <c r="H102" s="790"/>
      <c r="I102" s="797"/>
      <c r="J102" s="827"/>
      <c r="K102" s="790"/>
      <c r="L102" s="790"/>
      <c r="M102" s="800"/>
      <c r="N102" s="790"/>
      <c r="O102" s="790"/>
      <c r="P102" s="790"/>
      <c r="Q102" s="790"/>
      <c r="R102" s="790"/>
      <c r="S102" s="790"/>
      <c r="AF102" s="793"/>
      <c r="AG102" s="793"/>
      <c r="AH102" s="793"/>
      <c r="AI102" s="793"/>
      <c r="AJ102" s="793"/>
      <c r="AK102" s="793"/>
      <c r="AL102" s="793"/>
      <c r="AM102" s="793"/>
      <c r="AN102" s="793"/>
      <c r="AO102" s="793"/>
      <c r="AP102" s="793"/>
      <c r="AQ102" s="793"/>
    </row>
    <row r="103" spans="1:43" ht="9.75" customHeight="1">
      <c r="A103" s="800"/>
      <c r="B103" s="798"/>
      <c r="C103" s="797"/>
      <c r="D103" s="790"/>
      <c r="E103" s="811"/>
      <c r="G103" s="800"/>
      <c r="H103" s="790"/>
      <c r="J103" s="827"/>
      <c r="K103" s="790"/>
      <c r="L103" s="790"/>
      <c r="M103" s="800"/>
      <c r="N103" s="790"/>
      <c r="O103" s="790"/>
      <c r="P103" s="790"/>
      <c r="Q103" s="790"/>
      <c r="R103" s="790"/>
      <c r="S103" s="790"/>
      <c r="AF103" s="793"/>
      <c r="AG103" s="793"/>
      <c r="AH103" s="793"/>
      <c r="AI103" s="793"/>
      <c r="AJ103" s="793"/>
      <c r="AK103" s="793"/>
      <c r="AL103" s="793"/>
      <c r="AM103" s="793"/>
      <c r="AN103" s="793"/>
      <c r="AO103" s="793"/>
      <c r="AP103" s="793"/>
      <c r="AQ103" s="793"/>
    </row>
    <row r="104" spans="1:43" ht="9.75" customHeight="1">
      <c r="A104" s="800"/>
      <c r="B104" s="798"/>
      <c r="C104" s="797"/>
      <c r="D104" s="790"/>
      <c r="E104" s="811"/>
      <c r="G104" s="800"/>
      <c r="H104" s="790"/>
      <c r="J104" s="827"/>
      <c r="K104" s="790"/>
      <c r="L104" s="790"/>
      <c r="M104" s="800"/>
      <c r="N104" s="790"/>
      <c r="O104" s="790"/>
      <c r="P104" s="790"/>
      <c r="Q104" s="790"/>
      <c r="R104" s="790"/>
      <c r="S104" s="790"/>
      <c r="AF104" s="793"/>
      <c r="AG104" s="793"/>
      <c r="AH104" s="793"/>
      <c r="AI104" s="793"/>
      <c r="AJ104" s="793"/>
      <c r="AK104" s="793"/>
      <c r="AL104" s="793"/>
      <c r="AM104" s="793"/>
      <c r="AN104" s="793"/>
      <c r="AO104" s="793"/>
      <c r="AP104" s="793"/>
      <c r="AQ104" s="793"/>
    </row>
    <row r="105" spans="1:43" ht="9.75" customHeight="1">
      <c r="A105" s="800"/>
      <c r="B105" s="798"/>
      <c r="C105" s="797"/>
      <c r="D105" s="790"/>
      <c r="E105" s="811"/>
      <c r="G105" s="800"/>
      <c r="H105" s="790"/>
      <c r="J105" s="827"/>
      <c r="K105" s="790"/>
      <c r="L105" s="790"/>
      <c r="M105" s="800"/>
      <c r="N105" s="790"/>
      <c r="O105" s="790"/>
      <c r="P105" s="790"/>
      <c r="Q105" s="790"/>
      <c r="R105" s="790"/>
      <c r="S105" s="790"/>
      <c r="AF105" s="793"/>
      <c r="AG105" s="793"/>
      <c r="AH105" s="793"/>
      <c r="AI105" s="793"/>
      <c r="AJ105" s="793"/>
      <c r="AK105" s="793"/>
      <c r="AL105" s="793"/>
      <c r="AM105" s="793"/>
      <c r="AN105" s="793"/>
      <c r="AO105" s="793"/>
      <c r="AP105" s="793"/>
      <c r="AQ105" s="793"/>
    </row>
    <row r="106" spans="1:43" ht="9.75" customHeight="1">
      <c r="A106" s="800"/>
      <c r="B106" s="816"/>
      <c r="C106" s="814"/>
      <c r="D106" s="814"/>
      <c r="E106" s="811"/>
      <c r="G106" s="800"/>
      <c r="H106" s="790"/>
      <c r="J106" s="814"/>
      <c r="K106" s="811"/>
      <c r="M106" s="790"/>
      <c r="N106" s="827"/>
      <c r="O106" s="790"/>
      <c r="P106" s="790"/>
      <c r="Q106" s="800"/>
      <c r="R106" s="790"/>
      <c r="S106" s="790"/>
      <c r="T106" s="790"/>
      <c r="U106" s="790"/>
      <c r="V106" s="790"/>
      <c r="W106" s="790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</row>
    <row r="107" spans="1:43" ht="9.75" customHeight="1">
      <c r="A107" s="800"/>
      <c r="B107" s="816"/>
      <c r="C107" s="814"/>
      <c r="D107" s="814"/>
      <c r="E107" s="811"/>
      <c r="G107" s="800"/>
      <c r="H107" s="790"/>
      <c r="J107" s="814"/>
      <c r="K107" s="811"/>
      <c r="M107" s="790"/>
      <c r="N107" s="827"/>
      <c r="O107" s="790"/>
      <c r="P107" s="790"/>
      <c r="Q107" s="800"/>
      <c r="R107" s="790"/>
      <c r="S107" s="790"/>
      <c r="T107" s="790"/>
      <c r="U107" s="790"/>
      <c r="V107" s="790"/>
      <c r="W107" s="790"/>
      <c r="AF107" s="793"/>
      <c r="AG107" s="793"/>
      <c r="AH107" s="793"/>
      <c r="AI107" s="793"/>
      <c r="AJ107" s="793"/>
      <c r="AK107" s="793"/>
      <c r="AL107" s="793"/>
      <c r="AM107" s="793"/>
      <c r="AN107" s="793"/>
      <c r="AO107" s="793"/>
      <c r="AP107" s="793"/>
      <c r="AQ107" s="793"/>
    </row>
    <row r="108" spans="1:43" ht="9.75" customHeight="1">
      <c r="A108" s="800"/>
      <c r="B108" s="826"/>
      <c r="C108" s="830"/>
      <c r="D108" s="814"/>
      <c r="E108" s="811"/>
      <c r="G108" s="800"/>
      <c r="H108" s="790"/>
      <c r="J108" s="814"/>
      <c r="K108" s="811"/>
      <c r="M108" s="790"/>
      <c r="N108" s="790"/>
      <c r="O108" s="827"/>
      <c r="P108" s="790"/>
      <c r="Q108" s="790"/>
      <c r="R108" s="800"/>
      <c r="S108" s="790"/>
      <c r="T108" s="790"/>
      <c r="U108" s="790"/>
      <c r="V108" s="790"/>
      <c r="W108" s="790"/>
      <c r="X108" s="790"/>
      <c r="AF108" s="793"/>
      <c r="AG108" s="793"/>
      <c r="AH108" s="793"/>
      <c r="AI108" s="793"/>
      <c r="AJ108" s="793"/>
      <c r="AK108" s="793"/>
      <c r="AL108" s="793"/>
      <c r="AM108" s="793"/>
      <c r="AN108" s="793"/>
      <c r="AO108" s="793"/>
      <c r="AP108" s="793"/>
      <c r="AQ108" s="793"/>
    </row>
    <row r="109" spans="1:43" ht="9.75" customHeight="1">
      <c r="A109" s="800"/>
      <c r="B109" s="826"/>
      <c r="C109" s="830"/>
      <c r="D109" s="797"/>
      <c r="E109" s="811"/>
      <c r="G109" s="800"/>
      <c r="H109" s="790"/>
      <c r="J109" s="814"/>
      <c r="K109" s="811"/>
      <c r="M109" s="790"/>
      <c r="N109" s="790"/>
      <c r="O109" s="827"/>
      <c r="P109" s="790"/>
      <c r="Q109" s="790"/>
      <c r="R109" s="800"/>
      <c r="S109" s="790"/>
      <c r="T109" s="790"/>
      <c r="U109" s="790"/>
      <c r="V109" s="790"/>
      <c r="W109" s="790"/>
      <c r="X109" s="790"/>
      <c r="AF109" s="793"/>
      <c r="AG109" s="793"/>
      <c r="AH109" s="793"/>
      <c r="AI109" s="793"/>
      <c r="AJ109" s="793"/>
      <c r="AK109" s="793"/>
      <c r="AL109" s="793"/>
      <c r="AM109" s="793"/>
      <c r="AN109" s="793"/>
      <c r="AO109" s="793"/>
      <c r="AP109" s="793"/>
      <c r="AQ109" s="793"/>
    </row>
    <row r="110" spans="1:43" ht="9.75" customHeight="1">
      <c r="A110" s="800"/>
      <c r="B110" s="826"/>
      <c r="C110" s="830"/>
      <c r="D110" s="797"/>
      <c r="E110" s="811"/>
      <c r="G110" s="814"/>
      <c r="H110" s="790"/>
      <c r="J110" s="830"/>
      <c r="K110" s="811"/>
      <c r="M110" s="790"/>
      <c r="N110" s="790"/>
      <c r="O110" s="827"/>
      <c r="P110" s="790"/>
      <c r="Q110" s="790"/>
      <c r="R110" s="800"/>
      <c r="S110" s="790"/>
      <c r="T110" s="790"/>
      <c r="U110" s="790"/>
      <c r="V110" s="790"/>
      <c r="W110" s="790"/>
      <c r="X110" s="790"/>
      <c r="AF110" s="793"/>
      <c r="AG110" s="793"/>
      <c r="AH110" s="793"/>
      <c r="AI110" s="793"/>
      <c r="AJ110" s="793"/>
      <c r="AK110" s="793"/>
      <c r="AL110" s="793"/>
      <c r="AM110" s="793"/>
      <c r="AN110" s="793"/>
      <c r="AO110" s="793"/>
      <c r="AP110" s="793"/>
      <c r="AQ110" s="793"/>
    </row>
    <row r="111" spans="1:43" ht="9.75" customHeight="1">
      <c r="A111" s="800"/>
      <c r="B111" s="826"/>
      <c r="C111" s="830"/>
      <c r="D111" s="797"/>
      <c r="E111" s="811"/>
      <c r="G111" s="814"/>
      <c r="H111" s="790"/>
      <c r="J111" s="830"/>
      <c r="K111" s="811"/>
      <c r="M111" s="790"/>
      <c r="N111" s="790"/>
      <c r="O111" s="827"/>
      <c r="P111" s="790"/>
      <c r="Q111" s="790"/>
      <c r="R111" s="800"/>
      <c r="S111" s="790"/>
      <c r="T111" s="790"/>
      <c r="U111" s="790"/>
      <c r="V111" s="790"/>
      <c r="W111" s="790"/>
      <c r="X111" s="790"/>
      <c r="AF111" s="793"/>
      <c r="AG111" s="793"/>
      <c r="AH111" s="793"/>
      <c r="AI111" s="793"/>
      <c r="AJ111" s="793"/>
      <c r="AK111" s="793"/>
      <c r="AL111" s="793"/>
      <c r="AM111" s="793"/>
      <c r="AN111" s="793"/>
      <c r="AO111" s="793"/>
      <c r="AP111" s="793"/>
      <c r="AQ111" s="793"/>
    </row>
    <row r="112" spans="1:43" ht="9.75" customHeight="1">
      <c r="A112" s="800"/>
      <c r="B112" s="826"/>
      <c r="C112" s="830"/>
      <c r="D112" s="797"/>
      <c r="E112" s="811"/>
      <c r="G112" s="814"/>
      <c r="H112" s="790"/>
      <c r="J112" s="830"/>
      <c r="K112" s="811"/>
      <c r="M112" s="790"/>
      <c r="N112" s="790"/>
      <c r="O112" s="827"/>
      <c r="P112" s="790"/>
      <c r="Q112" s="790"/>
      <c r="R112" s="800"/>
      <c r="S112" s="790"/>
      <c r="T112" s="790"/>
      <c r="U112" s="790"/>
      <c r="V112" s="790"/>
      <c r="W112" s="790"/>
      <c r="X112" s="790"/>
      <c r="AF112" s="793"/>
      <c r="AG112" s="793"/>
      <c r="AH112" s="793"/>
      <c r="AI112" s="793"/>
      <c r="AJ112" s="793"/>
      <c r="AK112" s="793"/>
      <c r="AL112" s="793"/>
      <c r="AM112" s="793"/>
      <c r="AN112" s="793"/>
      <c r="AO112" s="793"/>
      <c r="AP112" s="793"/>
      <c r="AQ112" s="793"/>
    </row>
    <row r="113" spans="1:43" ht="9.75" customHeight="1">
      <c r="A113" s="800"/>
      <c r="B113" s="826"/>
      <c r="C113" s="830"/>
      <c r="D113" s="797"/>
      <c r="E113" s="811"/>
      <c r="G113" s="814"/>
      <c r="H113" s="790"/>
      <c r="J113" s="830"/>
      <c r="K113" s="811"/>
      <c r="M113" s="790"/>
      <c r="N113" s="790"/>
      <c r="O113" s="827"/>
      <c r="P113" s="790"/>
      <c r="Q113" s="790"/>
      <c r="R113" s="800"/>
      <c r="S113" s="790"/>
      <c r="T113" s="790"/>
      <c r="U113" s="790"/>
      <c r="V113" s="790"/>
      <c r="W113" s="790"/>
      <c r="X113" s="790"/>
      <c r="AF113" s="793"/>
      <c r="AG113" s="793"/>
      <c r="AH113" s="793"/>
      <c r="AI113" s="793"/>
      <c r="AJ113" s="793"/>
      <c r="AK113" s="793"/>
      <c r="AL113" s="793"/>
      <c r="AM113" s="793"/>
      <c r="AN113" s="793"/>
      <c r="AO113" s="793"/>
      <c r="AP113" s="793"/>
      <c r="AQ113" s="793"/>
    </row>
    <row r="114" spans="1:43" ht="9.75" customHeight="1">
      <c r="A114" s="800"/>
      <c r="B114" s="826"/>
      <c r="C114" s="830"/>
      <c r="D114" s="797"/>
      <c r="E114" s="811"/>
      <c r="G114" s="814"/>
      <c r="H114" s="790"/>
      <c r="J114" s="830"/>
      <c r="K114" s="811"/>
      <c r="M114" s="790"/>
      <c r="N114" s="790"/>
      <c r="O114" s="827"/>
      <c r="P114" s="790"/>
      <c r="Q114" s="790"/>
      <c r="R114" s="800"/>
      <c r="S114" s="790"/>
      <c r="T114" s="790"/>
      <c r="U114" s="790"/>
      <c r="V114" s="790"/>
      <c r="W114" s="790"/>
      <c r="X114" s="790"/>
      <c r="AF114" s="793"/>
      <c r="AG114" s="793"/>
      <c r="AH114" s="793"/>
      <c r="AI114" s="793"/>
      <c r="AJ114" s="793"/>
      <c r="AK114" s="793"/>
      <c r="AL114" s="793"/>
      <c r="AM114" s="793"/>
      <c r="AN114" s="793"/>
      <c r="AO114" s="793"/>
      <c r="AP114" s="793"/>
      <c r="AQ114" s="793"/>
    </row>
    <row r="115" spans="1:43" ht="9.75" customHeight="1">
      <c r="A115" s="800"/>
      <c r="B115" s="826"/>
      <c r="C115" s="830"/>
      <c r="D115" s="797"/>
      <c r="E115" s="811"/>
      <c r="G115" s="814"/>
      <c r="H115" s="790"/>
      <c r="J115" s="830"/>
      <c r="K115" s="811"/>
      <c r="M115" s="790"/>
      <c r="N115" s="790"/>
      <c r="O115" s="827"/>
      <c r="P115" s="790"/>
      <c r="Q115" s="790"/>
      <c r="R115" s="800"/>
      <c r="S115" s="790"/>
      <c r="T115" s="790"/>
      <c r="U115" s="790"/>
      <c r="V115" s="790"/>
      <c r="W115" s="790"/>
      <c r="X115" s="790"/>
      <c r="AF115" s="793"/>
      <c r="AG115" s="793"/>
      <c r="AH115" s="793"/>
      <c r="AI115" s="793"/>
      <c r="AJ115" s="793"/>
      <c r="AK115" s="793"/>
      <c r="AL115" s="793"/>
      <c r="AM115" s="793"/>
      <c r="AN115" s="793"/>
      <c r="AO115" s="793"/>
      <c r="AP115" s="793"/>
      <c r="AQ115" s="793"/>
    </row>
    <row r="116" spans="1:43" ht="9.75" customHeight="1">
      <c r="A116" s="800"/>
      <c r="B116" s="797"/>
      <c r="C116" s="814"/>
      <c r="D116" s="797"/>
      <c r="E116" s="811"/>
      <c r="G116" s="814"/>
      <c r="H116" s="790"/>
      <c r="J116" s="830"/>
      <c r="K116" s="811"/>
      <c r="N116" s="790"/>
      <c r="O116" s="790"/>
      <c r="P116" s="827"/>
      <c r="Q116" s="790"/>
      <c r="R116" s="790"/>
      <c r="S116" s="800"/>
      <c r="T116" s="790"/>
      <c r="U116" s="790"/>
      <c r="V116" s="790"/>
      <c r="W116" s="790"/>
      <c r="X116" s="790"/>
      <c r="Y116" s="790"/>
      <c r="AF116" s="793"/>
      <c r="AG116" s="793"/>
      <c r="AH116" s="793"/>
      <c r="AI116" s="793"/>
      <c r="AJ116" s="793"/>
      <c r="AK116" s="793"/>
      <c r="AL116" s="793"/>
      <c r="AM116" s="793"/>
      <c r="AN116" s="793"/>
      <c r="AO116" s="793"/>
      <c r="AP116" s="793"/>
      <c r="AQ116" s="793"/>
    </row>
    <row r="117" spans="1:43" ht="9.75" customHeight="1">
      <c r="A117" s="800"/>
      <c r="B117" s="797"/>
      <c r="C117" s="814"/>
      <c r="D117" s="797"/>
      <c r="E117" s="811"/>
      <c r="F117" s="811"/>
      <c r="G117" s="814"/>
      <c r="H117" s="790"/>
      <c r="J117" s="814"/>
      <c r="K117" s="811"/>
      <c r="N117" s="790"/>
      <c r="O117" s="790"/>
      <c r="P117" s="827"/>
      <c r="Q117" s="790"/>
      <c r="R117" s="790"/>
      <c r="S117" s="800"/>
      <c r="T117" s="790"/>
      <c r="U117" s="790"/>
      <c r="V117" s="790"/>
      <c r="W117" s="790"/>
      <c r="X117" s="790"/>
      <c r="Y117" s="790"/>
      <c r="AF117" s="793"/>
      <c r="AG117" s="793"/>
      <c r="AH117" s="793"/>
      <c r="AI117" s="793"/>
      <c r="AJ117" s="793"/>
      <c r="AK117" s="793"/>
      <c r="AL117" s="793"/>
      <c r="AM117" s="793"/>
      <c r="AN117" s="793"/>
      <c r="AO117" s="793"/>
      <c r="AP117" s="793"/>
      <c r="AQ117" s="793"/>
    </row>
    <row r="118" spans="1:43" ht="9.75" customHeight="1">
      <c r="A118" s="800"/>
      <c r="B118" s="797"/>
      <c r="C118" s="814"/>
      <c r="D118" s="797"/>
      <c r="E118" s="824"/>
      <c r="F118" s="811"/>
      <c r="G118" s="814"/>
      <c r="H118" s="790"/>
      <c r="J118" s="814"/>
      <c r="K118" s="811"/>
      <c r="N118" s="790"/>
      <c r="O118" s="790"/>
      <c r="P118" s="827"/>
      <c r="Q118" s="790"/>
      <c r="R118" s="790"/>
      <c r="S118" s="800"/>
      <c r="T118" s="790"/>
      <c r="U118" s="790"/>
      <c r="V118" s="790"/>
      <c r="W118" s="790"/>
      <c r="X118" s="790"/>
      <c r="Y118" s="790"/>
      <c r="AF118" s="793"/>
      <c r="AG118" s="793"/>
      <c r="AH118" s="793"/>
      <c r="AI118" s="793"/>
      <c r="AJ118" s="793"/>
      <c r="AK118" s="793"/>
      <c r="AL118" s="793"/>
      <c r="AM118" s="793"/>
      <c r="AN118" s="793"/>
      <c r="AO118" s="793"/>
      <c r="AP118" s="793"/>
      <c r="AQ118" s="793"/>
    </row>
    <row r="119" spans="1:43" ht="9.75" customHeight="1">
      <c r="A119" s="800"/>
      <c r="B119" s="797"/>
      <c r="C119" s="814"/>
      <c r="D119" s="797"/>
      <c r="E119" s="797"/>
      <c r="F119" s="811"/>
      <c r="G119" s="814"/>
      <c r="H119" s="790"/>
      <c r="J119" s="814"/>
      <c r="K119" s="811"/>
      <c r="N119" s="790"/>
      <c r="O119" s="790"/>
      <c r="P119" s="827"/>
      <c r="Q119" s="790"/>
      <c r="R119" s="790"/>
      <c r="S119" s="800"/>
      <c r="T119" s="790"/>
      <c r="U119" s="790"/>
      <c r="V119" s="790"/>
      <c r="W119" s="790"/>
      <c r="X119" s="790"/>
      <c r="Y119" s="790"/>
      <c r="AF119" s="793"/>
      <c r="AG119" s="793"/>
      <c r="AH119" s="793"/>
      <c r="AI119" s="793"/>
      <c r="AJ119" s="793"/>
      <c r="AK119" s="793"/>
      <c r="AL119" s="793"/>
      <c r="AM119" s="793"/>
      <c r="AN119" s="793"/>
      <c r="AO119" s="793"/>
      <c r="AP119" s="793"/>
      <c r="AQ119" s="793"/>
    </row>
    <row r="120" spans="1:43" ht="9.75" customHeight="1">
      <c r="A120" s="800"/>
      <c r="B120" s="797"/>
      <c r="C120" s="814"/>
      <c r="D120" s="797"/>
      <c r="E120" s="811"/>
      <c r="F120" s="811"/>
      <c r="G120" s="814"/>
      <c r="H120" s="790"/>
      <c r="J120" s="814"/>
      <c r="K120" s="811"/>
      <c r="N120" s="790"/>
      <c r="O120" s="790"/>
      <c r="P120" s="827"/>
      <c r="Q120" s="790"/>
      <c r="R120" s="790"/>
      <c r="S120" s="800"/>
      <c r="T120" s="790"/>
      <c r="U120" s="790"/>
      <c r="V120" s="790"/>
      <c r="W120" s="790"/>
      <c r="X120" s="790"/>
      <c r="Y120" s="790"/>
      <c r="AF120" s="793"/>
      <c r="AG120" s="793"/>
      <c r="AH120" s="793"/>
      <c r="AI120" s="793"/>
      <c r="AJ120" s="793"/>
      <c r="AK120" s="793"/>
      <c r="AL120" s="793"/>
      <c r="AM120" s="793"/>
      <c r="AN120" s="793"/>
      <c r="AO120" s="793"/>
      <c r="AP120" s="793"/>
      <c r="AQ120" s="793"/>
    </row>
    <row r="121" spans="1:43" ht="9.75" customHeight="1">
      <c r="A121" s="800"/>
      <c r="B121" s="797"/>
      <c r="C121" s="814"/>
      <c r="D121" s="797"/>
      <c r="E121" s="799"/>
      <c r="F121" s="811"/>
      <c r="G121" s="814"/>
      <c r="H121" s="790"/>
      <c r="J121" s="814"/>
      <c r="K121" s="811"/>
      <c r="N121" s="790"/>
      <c r="O121" s="790"/>
      <c r="P121" s="827"/>
      <c r="Q121" s="790"/>
      <c r="R121" s="790"/>
      <c r="S121" s="800"/>
      <c r="T121" s="790"/>
      <c r="U121" s="790"/>
      <c r="V121" s="790"/>
      <c r="W121" s="790"/>
      <c r="X121" s="790"/>
      <c r="Y121" s="790"/>
      <c r="AF121" s="793"/>
      <c r="AG121" s="793"/>
      <c r="AH121" s="793"/>
      <c r="AI121" s="793"/>
      <c r="AJ121" s="793"/>
      <c r="AK121" s="793"/>
      <c r="AL121" s="793"/>
      <c r="AM121" s="793"/>
      <c r="AN121" s="793"/>
      <c r="AO121" s="793"/>
      <c r="AP121" s="793"/>
      <c r="AQ121" s="793"/>
    </row>
    <row r="122" spans="1:43" ht="9.75" customHeight="1">
      <c r="A122" s="800"/>
      <c r="B122" s="797"/>
      <c r="C122" s="814"/>
      <c r="D122" s="797"/>
      <c r="F122" s="811"/>
      <c r="G122" s="814"/>
      <c r="H122" s="790"/>
      <c r="J122" s="814"/>
      <c r="K122" s="811"/>
      <c r="N122" s="790"/>
      <c r="O122" s="790"/>
      <c r="P122" s="827"/>
      <c r="Q122" s="790"/>
      <c r="R122" s="790"/>
      <c r="S122" s="800"/>
      <c r="T122" s="790"/>
      <c r="U122" s="790"/>
      <c r="V122" s="790"/>
      <c r="W122" s="790"/>
      <c r="X122" s="790"/>
      <c r="Y122" s="790"/>
      <c r="AF122" s="793"/>
      <c r="AG122" s="793"/>
      <c r="AH122" s="793"/>
      <c r="AI122" s="793"/>
      <c r="AJ122" s="793"/>
      <c r="AK122" s="793"/>
      <c r="AL122" s="793"/>
      <c r="AM122" s="793"/>
      <c r="AN122" s="793"/>
      <c r="AO122" s="793"/>
      <c r="AP122" s="793"/>
      <c r="AQ122" s="793"/>
    </row>
    <row r="123" spans="1:43" ht="9.75" customHeight="1">
      <c r="A123" s="800"/>
      <c r="B123" s="797"/>
      <c r="C123" s="814"/>
      <c r="D123" s="797"/>
      <c r="E123" s="797"/>
      <c r="F123" s="811"/>
      <c r="G123" s="814"/>
      <c r="H123" s="790"/>
      <c r="J123" s="814"/>
      <c r="K123" s="811"/>
      <c r="N123" s="790"/>
      <c r="O123" s="790"/>
      <c r="P123" s="827"/>
      <c r="Q123" s="790"/>
      <c r="R123" s="790"/>
      <c r="S123" s="800"/>
      <c r="T123" s="790"/>
      <c r="U123" s="790"/>
      <c r="V123" s="790"/>
      <c r="W123" s="790"/>
      <c r="X123" s="790"/>
      <c r="Y123" s="790"/>
      <c r="AF123" s="793"/>
      <c r="AG123" s="793"/>
      <c r="AH123" s="793"/>
      <c r="AI123" s="793"/>
      <c r="AJ123" s="793"/>
      <c r="AK123" s="793"/>
      <c r="AL123" s="793"/>
      <c r="AM123" s="793"/>
      <c r="AN123" s="793"/>
      <c r="AO123" s="793"/>
      <c r="AP123" s="793"/>
      <c r="AQ123" s="793"/>
    </row>
    <row r="124" spans="1:43" ht="9.75" customHeight="1">
      <c r="A124" s="800"/>
      <c r="B124" s="826"/>
      <c r="C124" s="830"/>
      <c r="D124" s="797"/>
      <c r="E124" s="797"/>
      <c r="F124" s="811"/>
      <c r="G124" s="814"/>
      <c r="H124" s="790"/>
      <c r="J124" s="814"/>
      <c r="K124" s="811"/>
      <c r="N124" s="790"/>
      <c r="O124" s="790"/>
      <c r="P124" s="827"/>
      <c r="Q124" s="790"/>
      <c r="R124" s="790"/>
      <c r="S124" s="800"/>
      <c r="T124" s="790"/>
      <c r="U124" s="790"/>
      <c r="V124" s="790"/>
      <c r="W124" s="790"/>
      <c r="X124" s="790"/>
      <c r="Y124" s="790"/>
      <c r="AF124" s="793"/>
      <c r="AG124" s="793"/>
      <c r="AH124" s="793"/>
      <c r="AI124" s="793"/>
      <c r="AJ124" s="793"/>
      <c r="AK124" s="793"/>
      <c r="AL124" s="793"/>
      <c r="AM124" s="793"/>
      <c r="AN124" s="793"/>
      <c r="AO124" s="793"/>
      <c r="AP124" s="793"/>
      <c r="AQ124" s="793"/>
    </row>
    <row r="125" spans="1:43" ht="9.75" customHeight="1">
      <c r="A125" s="800"/>
      <c r="B125" s="826"/>
      <c r="C125" s="830"/>
      <c r="D125" s="797"/>
      <c r="E125" s="797"/>
      <c r="F125" s="811"/>
      <c r="G125" s="814"/>
      <c r="H125" s="790"/>
      <c r="J125" s="814"/>
      <c r="K125" s="811"/>
      <c r="O125" s="790"/>
      <c r="P125" s="790"/>
      <c r="Q125" s="827"/>
      <c r="R125" s="790"/>
      <c r="S125" s="790"/>
      <c r="T125" s="800"/>
      <c r="U125" s="790"/>
      <c r="V125" s="790"/>
      <c r="W125" s="790"/>
      <c r="X125" s="790"/>
      <c r="Y125" s="790"/>
      <c r="Z125" s="790"/>
      <c r="AF125" s="793"/>
      <c r="AG125" s="793"/>
      <c r="AH125" s="793"/>
      <c r="AI125" s="793"/>
      <c r="AJ125" s="793"/>
      <c r="AK125" s="793"/>
      <c r="AL125" s="793"/>
      <c r="AM125" s="793"/>
      <c r="AN125" s="793"/>
      <c r="AO125" s="793"/>
      <c r="AP125" s="793"/>
      <c r="AQ125" s="793"/>
    </row>
    <row r="126" spans="1:43" ht="9.75" customHeight="1">
      <c r="A126" s="800"/>
      <c r="B126" s="826"/>
      <c r="C126" s="830"/>
      <c r="D126" s="797"/>
      <c r="E126" s="798"/>
      <c r="F126" s="811"/>
      <c r="G126" s="814"/>
      <c r="H126" s="790"/>
      <c r="J126" s="814"/>
      <c r="K126" s="811"/>
      <c r="O126" s="790"/>
      <c r="P126" s="790"/>
      <c r="Q126" s="827"/>
      <c r="R126" s="790"/>
      <c r="S126" s="790"/>
      <c r="T126" s="800"/>
      <c r="U126" s="790"/>
      <c r="V126" s="790"/>
      <c r="W126" s="790"/>
      <c r="X126" s="790"/>
      <c r="Y126" s="790"/>
      <c r="Z126" s="790"/>
      <c r="AF126" s="793"/>
      <c r="AG126" s="793"/>
      <c r="AH126" s="793"/>
      <c r="AI126" s="793"/>
      <c r="AJ126" s="793"/>
      <c r="AK126" s="793"/>
      <c r="AL126" s="793"/>
      <c r="AM126" s="793"/>
      <c r="AN126" s="793"/>
      <c r="AO126" s="793"/>
      <c r="AP126" s="793"/>
      <c r="AQ126" s="793"/>
    </row>
    <row r="127" spans="1:43" ht="9.75" customHeight="1">
      <c r="A127" s="800"/>
      <c r="B127" s="826"/>
      <c r="C127" s="830"/>
      <c r="D127" s="797"/>
      <c r="E127" s="811"/>
      <c r="F127" s="811"/>
      <c r="G127" s="814"/>
      <c r="H127" s="790"/>
      <c r="J127" s="814"/>
      <c r="K127" s="824"/>
      <c r="O127" s="790"/>
      <c r="P127" s="790"/>
      <c r="Q127" s="827"/>
      <c r="R127" s="790"/>
      <c r="S127" s="790"/>
      <c r="T127" s="800"/>
      <c r="U127" s="790"/>
      <c r="V127" s="790"/>
      <c r="W127" s="790"/>
      <c r="X127" s="790"/>
      <c r="Y127" s="790"/>
      <c r="Z127" s="790"/>
      <c r="AF127" s="793"/>
      <c r="AG127" s="793"/>
      <c r="AH127" s="793"/>
      <c r="AI127" s="793"/>
      <c r="AJ127" s="793"/>
      <c r="AK127" s="793"/>
      <c r="AL127" s="793"/>
      <c r="AM127" s="793"/>
      <c r="AN127" s="793"/>
      <c r="AO127" s="793"/>
      <c r="AP127" s="793"/>
      <c r="AQ127" s="793"/>
    </row>
    <row r="128" spans="1:43" ht="9.75" customHeight="1">
      <c r="A128" s="800"/>
      <c r="B128" s="826"/>
      <c r="C128" s="830"/>
      <c r="D128" s="797"/>
      <c r="E128" s="811"/>
      <c r="F128" s="811"/>
      <c r="G128" s="814"/>
      <c r="H128" s="790"/>
      <c r="J128" s="814"/>
      <c r="L128" s="831"/>
      <c r="O128" s="790"/>
      <c r="P128" s="790"/>
      <c r="Q128" s="827"/>
      <c r="R128" s="790"/>
      <c r="S128" s="790"/>
      <c r="T128" s="800"/>
      <c r="U128" s="790"/>
      <c r="V128" s="790"/>
      <c r="W128" s="790"/>
      <c r="X128" s="790"/>
      <c r="Y128" s="790"/>
      <c r="Z128" s="790"/>
      <c r="AF128" s="793"/>
      <c r="AG128" s="793"/>
      <c r="AH128" s="793"/>
      <c r="AI128" s="793"/>
      <c r="AJ128" s="793"/>
      <c r="AK128" s="793"/>
      <c r="AL128" s="793"/>
      <c r="AM128" s="793"/>
      <c r="AN128" s="793"/>
      <c r="AO128" s="793"/>
      <c r="AP128" s="793"/>
      <c r="AQ128" s="793"/>
    </row>
    <row r="129" spans="1:43" ht="9.75" customHeight="1">
      <c r="A129" s="800"/>
      <c r="B129" s="790"/>
      <c r="C129" s="814"/>
      <c r="D129" s="797"/>
      <c r="E129" s="811"/>
      <c r="F129" s="811"/>
      <c r="G129" s="814"/>
      <c r="H129" s="790"/>
      <c r="J129" s="814"/>
      <c r="K129" s="797"/>
      <c r="L129" s="811"/>
      <c r="P129" s="790"/>
      <c r="Q129" s="790"/>
      <c r="R129" s="827"/>
      <c r="S129" s="790"/>
      <c r="T129" s="790"/>
      <c r="U129" s="800"/>
      <c r="V129" s="790"/>
      <c r="W129" s="790"/>
      <c r="X129" s="790"/>
      <c r="Y129" s="790"/>
      <c r="Z129" s="790"/>
      <c r="AA129" s="790"/>
      <c r="AF129" s="793"/>
      <c r="AG129" s="793"/>
      <c r="AH129" s="793"/>
      <c r="AI129" s="793"/>
      <c r="AJ129" s="793"/>
      <c r="AK129" s="793"/>
      <c r="AL129" s="793"/>
      <c r="AM129" s="793"/>
      <c r="AN129" s="793"/>
      <c r="AO129" s="793"/>
      <c r="AP129" s="793"/>
      <c r="AQ129" s="793"/>
    </row>
    <row r="130" spans="1:30" s="799" customFormat="1" ht="9.75" customHeight="1">
      <c r="A130" s="814"/>
      <c r="B130" s="790"/>
      <c r="C130" s="814"/>
      <c r="D130" s="797"/>
      <c r="E130" s="797"/>
      <c r="F130" s="798"/>
      <c r="G130" s="814"/>
      <c r="H130" s="790"/>
      <c r="I130" s="793"/>
      <c r="J130" s="814"/>
      <c r="K130" s="797"/>
      <c r="L130" s="811"/>
      <c r="S130" s="797"/>
      <c r="T130" s="797"/>
      <c r="U130" s="832"/>
      <c r="V130" s="797"/>
      <c r="W130" s="797"/>
      <c r="X130" s="814"/>
      <c r="Y130" s="797"/>
      <c r="Z130" s="797"/>
      <c r="AA130" s="797"/>
      <c r="AB130" s="797"/>
      <c r="AC130" s="797"/>
      <c r="AD130" s="797"/>
    </row>
    <row r="131" spans="1:30" s="799" customFormat="1" ht="9.75" customHeight="1">
      <c r="A131" s="814"/>
      <c r="B131" s="790"/>
      <c r="C131" s="814"/>
      <c r="D131" s="797"/>
      <c r="E131" s="797"/>
      <c r="F131" s="811"/>
      <c r="G131" s="814"/>
      <c r="H131" s="790"/>
      <c r="I131" s="793"/>
      <c r="J131" s="814"/>
      <c r="K131" s="797"/>
      <c r="L131" s="811"/>
      <c r="S131" s="797"/>
      <c r="T131" s="797"/>
      <c r="U131" s="832"/>
      <c r="V131" s="797"/>
      <c r="W131" s="797"/>
      <c r="X131" s="814"/>
      <c r="Y131" s="797"/>
      <c r="Z131" s="797"/>
      <c r="AA131" s="797"/>
      <c r="AB131" s="797"/>
      <c r="AC131" s="797"/>
      <c r="AD131" s="797"/>
    </row>
    <row r="132" spans="1:43" ht="9.75" customHeight="1">
      <c r="A132" s="800"/>
      <c r="B132" s="790"/>
      <c r="C132" s="814"/>
      <c r="D132" s="797"/>
      <c r="E132" s="797"/>
      <c r="F132" s="811"/>
      <c r="G132" s="814"/>
      <c r="H132" s="790"/>
      <c r="J132" s="814"/>
      <c r="K132" s="797"/>
      <c r="L132" s="811"/>
      <c r="S132" s="790"/>
      <c r="T132" s="790"/>
      <c r="U132" s="827"/>
      <c r="V132" s="790"/>
      <c r="W132" s="790"/>
      <c r="X132" s="800"/>
      <c r="Y132" s="790"/>
      <c r="Z132" s="790"/>
      <c r="AA132" s="790"/>
      <c r="AB132" s="790"/>
      <c r="AC132" s="790"/>
      <c r="AD132" s="790"/>
      <c r="AF132" s="793"/>
      <c r="AG132" s="793"/>
      <c r="AH132" s="793"/>
      <c r="AI132" s="793"/>
      <c r="AJ132" s="793"/>
      <c r="AK132" s="793"/>
      <c r="AL132" s="793"/>
      <c r="AM132" s="793"/>
      <c r="AN132" s="793"/>
      <c r="AO132" s="793"/>
      <c r="AP132" s="793"/>
      <c r="AQ132" s="793"/>
    </row>
    <row r="133" spans="1:43" ht="9.75" customHeight="1">
      <c r="A133" s="800"/>
      <c r="B133" s="797"/>
      <c r="C133" s="814"/>
      <c r="D133" s="797"/>
      <c r="E133" s="811"/>
      <c r="F133" s="811"/>
      <c r="G133" s="814"/>
      <c r="H133" s="790"/>
      <c r="J133" s="814"/>
      <c r="K133" s="797"/>
      <c r="L133" s="811"/>
      <c r="S133" s="790"/>
      <c r="T133" s="790"/>
      <c r="U133" s="827"/>
      <c r="V133" s="790"/>
      <c r="W133" s="790"/>
      <c r="X133" s="800"/>
      <c r="Y133" s="790"/>
      <c r="Z133" s="790"/>
      <c r="AA133" s="790"/>
      <c r="AB133" s="790"/>
      <c r="AC133" s="790"/>
      <c r="AD133" s="790"/>
      <c r="AF133" s="793"/>
      <c r="AG133" s="793"/>
      <c r="AH133" s="793"/>
      <c r="AI133" s="793"/>
      <c r="AJ133" s="793"/>
      <c r="AK133" s="793"/>
      <c r="AL133" s="793"/>
      <c r="AM133" s="793"/>
      <c r="AN133" s="793"/>
      <c r="AO133" s="793"/>
      <c r="AP133" s="793"/>
      <c r="AQ133" s="793"/>
    </row>
    <row r="134" spans="1:43" ht="9.75" customHeight="1">
      <c r="A134" s="800"/>
      <c r="B134" s="797"/>
      <c r="C134" s="814"/>
      <c r="D134" s="797"/>
      <c r="E134" s="824"/>
      <c r="F134" s="811"/>
      <c r="G134" s="814"/>
      <c r="H134" s="790"/>
      <c r="J134" s="814"/>
      <c r="K134" s="797"/>
      <c r="L134" s="811"/>
      <c r="S134" s="790"/>
      <c r="T134" s="790"/>
      <c r="U134" s="827"/>
      <c r="V134" s="790"/>
      <c r="W134" s="790"/>
      <c r="X134" s="800"/>
      <c r="Y134" s="790"/>
      <c r="Z134" s="790"/>
      <c r="AA134" s="790"/>
      <c r="AB134" s="790"/>
      <c r="AC134" s="790"/>
      <c r="AD134" s="790"/>
      <c r="AF134" s="793"/>
      <c r="AG134" s="793"/>
      <c r="AH134" s="793"/>
      <c r="AI134" s="793"/>
      <c r="AJ134" s="793"/>
      <c r="AK134" s="793"/>
      <c r="AL134" s="793"/>
      <c r="AM134" s="793"/>
      <c r="AN134" s="793"/>
      <c r="AO134" s="793"/>
      <c r="AP134" s="793"/>
      <c r="AQ134" s="793"/>
    </row>
    <row r="135" spans="1:43" ht="9.75" customHeight="1">
      <c r="A135" s="800"/>
      <c r="B135" s="797"/>
      <c r="C135" s="814"/>
      <c r="D135" s="797"/>
      <c r="E135" s="811"/>
      <c r="F135" s="811"/>
      <c r="G135" s="814"/>
      <c r="H135" s="790"/>
      <c r="J135" s="814"/>
      <c r="K135" s="797"/>
      <c r="L135" s="811"/>
      <c r="S135" s="790"/>
      <c r="T135" s="790"/>
      <c r="U135" s="827"/>
      <c r="V135" s="790"/>
      <c r="W135" s="790"/>
      <c r="X135" s="800"/>
      <c r="Y135" s="790"/>
      <c r="Z135" s="790"/>
      <c r="AA135" s="790"/>
      <c r="AB135" s="790"/>
      <c r="AC135" s="790"/>
      <c r="AD135" s="790"/>
      <c r="AF135" s="793"/>
      <c r="AG135" s="793"/>
      <c r="AH135" s="793"/>
      <c r="AI135" s="793"/>
      <c r="AJ135" s="793"/>
      <c r="AK135" s="793"/>
      <c r="AL135" s="793"/>
      <c r="AM135" s="793"/>
      <c r="AN135" s="793"/>
      <c r="AO135" s="793"/>
      <c r="AP135" s="793"/>
      <c r="AQ135" s="793"/>
    </row>
    <row r="136" spans="1:43" ht="9.75" customHeight="1">
      <c r="A136" s="800"/>
      <c r="B136" s="797"/>
      <c r="C136" s="814"/>
      <c r="D136" s="797"/>
      <c r="E136" s="797"/>
      <c r="F136" s="811"/>
      <c r="G136" s="814"/>
      <c r="H136" s="790"/>
      <c r="I136" s="799"/>
      <c r="J136" s="814"/>
      <c r="K136" s="797"/>
      <c r="L136" s="811"/>
      <c r="S136" s="790"/>
      <c r="T136" s="790"/>
      <c r="U136" s="827"/>
      <c r="V136" s="790"/>
      <c r="W136" s="790"/>
      <c r="X136" s="800"/>
      <c r="Y136" s="790"/>
      <c r="Z136" s="790"/>
      <c r="AA136" s="790"/>
      <c r="AB136" s="790"/>
      <c r="AC136" s="790"/>
      <c r="AD136" s="790"/>
      <c r="AF136" s="793"/>
      <c r="AG136" s="793"/>
      <c r="AH136" s="793"/>
      <c r="AI136" s="793"/>
      <c r="AJ136" s="793"/>
      <c r="AK136" s="793"/>
      <c r="AL136" s="793"/>
      <c r="AM136" s="793"/>
      <c r="AN136" s="793"/>
      <c r="AO136" s="793"/>
      <c r="AP136" s="793"/>
      <c r="AQ136" s="793"/>
    </row>
    <row r="137" spans="1:43" ht="9.75" customHeight="1">
      <c r="A137" s="800"/>
      <c r="B137" s="797"/>
      <c r="C137" s="814"/>
      <c r="D137" s="797"/>
      <c r="E137" s="799"/>
      <c r="F137" s="811"/>
      <c r="G137" s="814"/>
      <c r="H137" s="790"/>
      <c r="I137" s="799"/>
      <c r="J137" s="814"/>
      <c r="K137" s="797"/>
      <c r="L137" s="811"/>
      <c r="S137" s="790"/>
      <c r="T137" s="790"/>
      <c r="U137" s="827"/>
      <c r="V137" s="790"/>
      <c r="W137" s="790"/>
      <c r="X137" s="800"/>
      <c r="Y137" s="790"/>
      <c r="Z137" s="790"/>
      <c r="AA137" s="790"/>
      <c r="AB137" s="790"/>
      <c r="AC137" s="790"/>
      <c r="AD137" s="790"/>
      <c r="AF137" s="793"/>
      <c r="AG137" s="793"/>
      <c r="AH137" s="793"/>
      <c r="AI137" s="793"/>
      <c r="AJ137" s="793"/>
      <c r="AK137" s="793"/>
      <c r="AL137" s="793"/>
      <c r="AM137" s="793"/>
      <c r="AN137" s="793"/>
      <c r="AO137" s="793"/>
      <c r="AP137" s="793"/>
      <c r="AQ137" s="793"/>
    </row>
    <row r="138" spans="1:43" ht="9.75" customHeight="1">
      <c r="A138" s="814"/>
      <c r="B138" s="797"/>
      <c r="C138" s="814"/>
      <c r="D138" s="797"/>
      <c r="E138" s="799"/>
      <c r="F138" s="811"/>
      <c r="G138" s="814"/>
      <c r="H138" s="790"/>
      <c r="L138" s="811"/>
      <c r="S138" s="790"/>
      <c r="T138" s="790"/>
      <c r="U138" s="827"/>
      <c r="V138" s="790"/>
      <c r="W138" s="790"/>
      <c r="X138" s="800"/>
      <c r="Y138" s="790"/>
      <c r="Z138" s="790"/>
      <c r="AA138" s="790"/>
      <c r="AB138" s="790"/>
      <c r="AC138" s="790"/>
      <c r="AD138" s="790"/>
      <c r="AF138" s="793"/>
      <c r="AG138" s="793"/>
      <c r="AH138" s="793"/>
      <c r="AI138" s="793"/>
      <c r="AJ138" s="793"/>
      <c r="AK138" s="793"/>
      <c r="AL138" s="793"/>
      <c r="AM138" s="793"/>
      <c r="AN138" s="793"/>
      <c r="AO138" s="793"/>
      <c r="AP138" s="793"/>
      <c r="AQ138" s="793"/>
    </row>
    <row r="139" spans="1:43" ht="9.75" customHeight="1">
      <c r="A139" s="814"/>
      <c r="B139" s="797"/>
      <c r="C139" s="814"/>
      <c r="D139" s="797"/>
      <c r="E139" s="799"/>
      <c r="F139" s="811"/>
      <c r="G139" s="833"/>
      <c r="H139" s="790"/>
      <c r="L139" s="811"/>
      <c r="S139" s="790"/>
      <c r="T139" s="790"/>
      <c r="U139" s="827"/>
      <c r="V139" s="790"/>
      <c r="W139" s="790"/>
      <c r="X139" s="800"/>
      <c r="Y139" s="790"/>
      <c r="Z139" s="790"/>
      <c r="AA139" s="790"/>
      <c r="AB139" s="790"/>
      <c r="AC139" s="790"/>
      <c r="AD139" s="790"/>
      <c r="AF139" s="793"/>
      <c r="AG139" s="793"/>
      <c r="AH139" s="793"/>
      <c r="AI139" s="793"/>
      <c r="AJ139" s="793"/>
      <c r="AK139" s="793"/>
      <c r="AL139" s="793"/>
      <c r="AM139" s="793"/>
      <c r="AN139" s="793"/>
      <c r="AO139" s="793"/>
      <c r="AP139" s="793"/>
      <c r="AQ139" s="793"/>
    </row>
    <row r="140" spans="1:43" ht="9.75" customHeight="1">
      <c r="A140" s="814"/>
      <c r="B140" s="797"/>
      <c r="C140" s="814"/>
      <c r="D140" s="797"/>
      <c r="E140" s="797"/>
      <c r="F140" s="811"/>
      <c r="G140" s="814"/>
      <c r="H140" s="790"/>
      <c r="L140" s="811"/>
      <c r="S140" s="790"/>
      <c r="T140" s="790"/>
      <c r="U140" s="827"/>
      <c r="V140" s="790"/>
      <c r="W140" s="790"/>
      <c r="X140" s="800"/>
      <c r="Y140" s="790"/>
      <c r="Z140" s="790"/>
      <c r="AA140" s="790"/>
      <c r="AB140" s="790"/>
      <c r="AC140" s="790"/>
      <c r="AD140" s="790"/>
      <c r="AF140" s="793"/>
      <c r="AG140" s="793"/>
      <c r="AH140" s="793"/>
      <c r="AI140" s="793"/>
      <c r="AJ140" s="793"/>
      <c r="AK140" s="793"/>
      <c r="AL140" s="793"/>
      <c r="AM140" s="793"/>
      <c r="AN140" s="793"/>
      <c r="AO140" s="793"/>
      <c r="AP140" s="793"/>
      <c r="AQ140" s="793"/>
    </row>
    <row r="141" spans="1:43" ht="9.75" customHeight="1">
      <c r="A141" s="814"/>
      <c r="B141" s="797"/>
      <c r="C141" s="814"/>
      <c r="D141" s="797"/>
      <c r="E141" s="799"/>
      <c r="F141" s="811"/>
      <c r="G141" s="833"/>
      <c r="H141" s="790"/>
      <c r="L141" s="811"/>
      <c r="S141" s="790"/>
      <c r="T141" s="790"/>
      <c r="U141" s="827"/>
      <c r="V141" s="790"/>
      <c r="W141" s="790"/>
      <c r="X141" s="800"/>
      <c r="Y141" s="790"/>
      <c r="Z141" s="790"/>
      <c r="AA141" s="790"/>
      <c r="AB141" s="790"/>
      <c r="AC141" s="790"/>
      <c r="AD141" s="790"/>
      <c r="AF141" s="793"/>
      <c r="AG141" s="793"/>
      <c r="AH141" s="793"/>
      <c r="AI141" s="793"/>
      <c r="AJ141" s="793"/>
      <c r="AK141" s="793"/>
      <c r="AL141" s="793"/>
      <c r="AM141" s="793"/>
      <c r="AN141" s="793"/>
      <c r="AO141" s="793"/>
      <c r="AP141" s="793"/>
      <c r="AQ141" s="793"/>
    </row>
    <row r="142" spans="1:43" ht="9.75" customHeight="1">
      <c r="A142" s="814"/>
      <c r="B142" s="797"/>
      <c r="C142" s="814"/>
      <c r="D142" s="797"/>
      <c r="E142" s="799"/>
      <c r="F142" s="811"/>
      <c r="G142" s="814"/>
      <c r="H142" s="790"/>
      <c r="L142" s="829">
        <f>SUM(L9:L141)</f>
        <v>0</v>
      </c>
      <c r="S142" s="790"/>
      <c r="T142" s="790"/>
      <c r="U142" s="827"/>
      <c r="V142" s="790"/>
      <c r="W142" s="790"/>
      <c r="X142" s="800"/>
      <c r="Y142" s="790"/>
      <c r="Z142" s="790"/>
      <c r="AA142" s="790"/>
      <c r="AB142" s="790"/>
      <c r="AC142" s="790"/>
      <c r="AD142" s="790"/>
      <c r="AF142" s="793"/>
      <c r="AG142" s="793"/>
      <c r="AH142" s="793"/>
      <c r="AI142" s="793"/>
      <c r="AJ142" s="793"/>
      <c r="AK142" s="793"/>
      <c r="AL142" s="793"/>
      <c r="AM142" s="793"/>
      <c r="AN142" s="793"/>
      <c r="AO142" s="793"/>
      <c r="AP142" s="793"/>
      <c r="AQ142" s="793"/>
    </row>
    <row r="143" spans="1:43" ht="9.75" customHeight="1">
      <c r="A143" s="814"/>
      <c r="B143" s="790"/>
      <c r="C143" s="814"/>
      <c r="E143" s="799"/>
      <c r="F143" s="811"/>
      <c r="G143" s="814"/>
      <c r="H143" s="790"/>
      <c r="S143" s="790"/>
      <c r="T143" s="790"/>
      <c r="U143" s="827"/>
      <c r="V143" s="790"/>
      <c r="W143" s="790"/>
      <c r="X143" s="800"/>
      <c r="Y143" s="790"/>
      <c r="Z143" s="790"/>
      <c r="AA143" s="790"/>
      <c r="AB143" s="790"/>
      <c r="AC143" s="790"/>
      <c r="AD143" s="790"/>
      <c r="AF143" s="793"/>
      <c r="AG143" s="793"/>
      <c r="AH143" s="793"/>
      <c r="AI143" s="793"/>
      <c r="AJ143" s="793"/>
      <c r="AK143" s="793"/>
      <c r="AL143" s="793"/>
      <c r="AM143" s="793"/>
      <c r="AN143" s="793"/>
      <c r="AO143" s="793"/>
      <c r="AP143" s="793"/>
      <c r="AQ143" s="793"/>
    </row>
    <row r="144" spans="1:43" ht="9.75" customHeight="1">
      <c r="A144" s="814"/>
      <c r="B144" s="797"/>
      <c r="C144" s="814"/>
      <c r="D144" s="797"/>
      <c r="E144" s="825"/>
      <c r="F144" s="811"/>
      <c r="G144" s="814"/>
      <c r="H144" s="790"/>
      <c r="S144" s="790"/>
      <c r="T144" s="790"/>
      <c r="U144" s="827"/>
      <c r="V144" s="790"/>
      <c r="W144" s="790"/>
      <c r="X144" s="800"/>
      <c r="Y144" s="790"/>
      <c r="Z144" s="790"/>
      <c r="AA144" s="790"/>
      <c r="AB144" s="790"/>
      <c r="AC144" s="790"/>
      <c r="AD144" s="790"/>
      <c r="AF144" s="793"/>
      <c r="AG144" s="793"/>
      <c r="AH144" s="793"/>
      <c r="AI144" s="793"/>
      <c r="AJ144" s="793"/>
      <c r="AK144" s="793"/>
      <c r="AL144" s="793"/>
      <c r="AM144" s="793"/>
      <c r="AN144" s="793"/>
      <c r="AO144" s="793"/>
      <c r="AP144" s="793"/>
      <c r="AQ144" s="793"/>
    </row>
    <row r="145" spans="1:43" ht="9.75" customHeight="1">
      <c r="A145" s="814"/>
      <c r="B145" s="797"/>
      <c r="C145" s="814"/>
      <c r="D145" s="797"/>
      <c r="F145" s="811"/>
      <c r="G145" s="814"/>
      <c r="H145" s="790"/>
      <c r="S145" s="790"/>
      <c r="T145" s="790"/>
      <c r="U145" s="827" t="s">
        <v>1437</v>
      </c>
      <c r="V145" s="790"/>
      <c r="W145" s="790"/>
      <c r="X145" s="790"/>
      <c r="Y145" s="790"/>
      <c r="Z145" s="790"/>
      <c r="AA145" s="790"/>
      <c r="AB145" s="790"/>
      <c r="AC145" s="790"/>
      <c r="AD145" s="790"/>
      <c r="AF145" s="793"/>
      <c r="AG145" s="793"/>
      <c r="AH145" s="793"/>
      <c r="AI145" s="793"/>
      <c r="AJ145" s="793"/>
      <c r="AK145" s="793"/>
      <c r="AL145" s="793"/>
      <c r="AM145" s="793"/>
      <c r="AN145" s="793"/>
      <c r="AO145" s="793"/>
      <c r="AP145" s="793"/>
      <c r="AQ145" s="793"/>
    </row>
    <row r="146" spans="1:43" ht="9.75" customHeight="1">
      <c r="A146" s="814"/>
      <c r="B146" s="834"/>
      <c r="C146" s="814"/>
      <c r="D146" s="825"/>
      <c r="F146" s="811"/>
      <c r="G146" s="814"/>
      <c r="H146" s="790"/>
      <c r="S146" s="790"/>
      <c r="T146" s="790"/>
      <c r="U146" s="827"/>
      <c r="V146" s="790"/>
      <c r="W146" s="790"/>
      <c r="X146" s="790"/>
      <c r="Y146" s="790"/>
      <c r="Z146" s="790"/>
      <c r="AA146" s="790"/>
      <c r="AB146" s="790"/>
      <c r="AC146" s="790"/>
      <c r="AD146" s="790"/>
      <c r="AF146" s="793"/>
      <c r="AG146" s="793"/>
      <c r="AH146" s="793"/>
      <c r="AI146" s="793"/>
      <c r="AJ146" s="793"/>
      <c r="AK146" s="793"/>
      <c r="AL146" s="793"/>
      <c r="AM146" s="793"/>
      <c r="AN146" s="793"/>
      <c r="AO146" s="793"/>
      <c r="AP146" s="793"/>
      <c r="AQ146" s="793"/>
    </row>
    <row r="147" spans="1:43" ht="9.75" customHeight="1">
      <c r="A147" s="814"/>
      <c r="B147" s="834"/>
      <c r="C147" s="814"/>
      <c r="D147" s="825"/>
      <c r="F147" s="811"/>
      <c r="G147" s="814"/>
      <c r="H147" s="790"/>
      <c r="I147" s="799"/>
      <c r="S147" s="790"/>
      <c r="T147" s="790"/>
      <c r="U147" s="827"/>
      <c r="V147" s="790"/>
      <c r="W147" s="790"/>
      <c r="X147" s="790"/>
      <c r="Y147" s="790"/>
      <c r="Z147" s="790"/>
      <c r="AA147" s="790"/>
      <c r="AB147" s="790"/>
      <c r="AC147" s="790"/>
      <c r="AD147" s="790"/>
      <c r="AF147" s="793"/>
      <c r="AG147" s="793"/>
      <c r="AH147" s="793"/>
      <c r="AI147" s="793"/>
      <c r="AJ147" s="793"/>
      <c r="AK147" s="793"/>
      <c r="AL147" s="793"/>
      <c r="AM147" s="793"/>
      <c r="AN147" s="793"/>
      <c r="AO147" s="793"/>
      <c r="AP147" s="793"/>
      <c r="AQ147" s="793"/>
    </row>
    <row r="148" spans="1:43" ht="9.75" customHeight="1">
      <c r="A148" s="814"/>
      <c r="B148" s="797"/>
      <c r="C148" s="814"/>
      <c r="D148" s="811"/>
      <c r="F148" s="835"/>
      <c r="G148" s="814"/>
      <c r="H148" s="790"/>
      <c r="I148" s="836"/>
      <c r="S148" s="790"/>
      <c r="T148" s="790"/>
      <c r="U148" s="827"/>
      <c r="V148" s="790"/>
      <c r="W148" s="790"/>
      <c r="X148" s="790"/>
      <c r="Y148" s="790"/>
      <c r="Z148" s="790"/>
      <c r="AA148" s="790"/>
      <c r="AB148" s="790"/>
      <c r="AC148" s="790"/>
      <c r="AD148" s="790"/>
      <c r="AF148" s="793"/>
      <c r="AG148" s="793"/>
      <c r="AH148" s="793"/>
      <c r="AI148" s="793"/>
      <c r="AJ148" s="793"/>
      <c r="AK148" s="793"/>
      <c r="AL148" s="793"/>
      <c r="AM148" s="793"/>
      <c r="AN148" s="793"/>
      <c r="AO148" s="793"/>
      <c r="AP148" s="793"/>
      <c r="AQ148" s="793"/>
    </row>
    <row r="149" spans="1:43" ht="9.75" customHeight="1">
      <c r="A149" s="814"/>
      <c r="B149" s="797"/>
      <c r="C149" s="814"/>
      <c r="D149" s="797"/>
      <c r="F149" s="811"/>
      <c r="G149" s="814"/>
      <c r="H149" s="790"/>
      <c r="I149" s="836"/>
      <c r="S149" s="790"/>
      <c r="T149" s="790"/>
      <c r="U149" s="827"/>
      <c r="V149" s="790"/>
      <c r="W149" s="790"/>
      <c r="X149" s="790"/>
      <c r="Y149" s="790"/>
      <c r="Z149" s="790"/>
      <c r="AA149" s="790"/>
      <c r="AB149" s="790"/>
      <c r="AC149" s="790"/>
      <c r="AD149" s="790"/>
      <c r="AF149" s="793"/>
      <c r="AG149" s="793"/>
      <c r="AH149" s="793"/>
      <c r="AI149" s="793"/>
      <c r="AJ149" s="793"/>
      <c r="AK149" s="793"/>
      <c r="AL149" s="793"/>
      <c r="AM149" s="793"/>
      <c r="AN149" s="793"/>
      <c r="AO149" s="793"/>
      <c r="AP149" s="793"/>
      <c r="AQ149" s="793"/>
    </row>
    <row r="150" spans="1:43" ht="9.75" customHeight="1">
      <c r="A150" s="814"/>
      <c r="B150" s="797"/>
      <c r="C150" s="814"/>
      <c r="D150" s="797"/>
      <c r="F150" s="811"/>
      <c r="G150" s="814"/>
      <c r="H150" s="790"/>
      <c r="I150" s="836"/>
      <c r="S150" s="790"/>
      <c r="T150" s="790"/>
      <c r="U150" s="827"/>
      <c r="V150" s="790"/>
      <c r="W150" s="790"/>
      <c r="X150" s="790"/>
      <c r="Y150" s="790"/>
      <c r="Z150" s="790"/>
      <c r="AA150" s="790"/>
      <c r="AB150" s="790"/>
      <c r="AC150" s="790"/>
      <c r="AD150" s="790"/>
      <c r="AF150" s="793"/>
      <c r="AG150" s="793"/>
      <c r="AH150" s="793"/>
      <c r="AI150" s="793"/>
      <c r="AJ150" s="793"/>
      <c r="AK150" s="793"/>
      <c r="AL150" s="793"/>
      <c r="AM150" s="793"/>
      <c r="AN150" s="793"/>
      <c r="AO150" s="793"/>
      <c r="AP150" s="793"/>
      <c r="AQ150" s="793"/>
    </row>
    <row r="151" spans="1:43" ht="9.75" customHeight="1">
      <c r="A151" s="814"/>
      <c r="B151" s="797"/>
      <c r="C151" s="814"/>
      <c r="D151" s="797"/>
      <c r="F151" s="811"/>
      <c r="G151" s="800"/>
      <c r="H151" s="790"/>
      <c r="I151" s="836"/>
      <c r="S151" s="790"/>
      <c r="T151" s="790"/>
      <c r="U151" s="827"/>
      <c r="V151" s="790"/>
      <c r="W151" s="790"/>
      <c r="X151" s="790"/>
      <c r="Y151" s="790"/>
      <c r="Z151" s="790"/>
      <c r="AA151" s="790"/>
      <c r="AB151" s="790"/>
      <c r="AC151" s="790"/>
      <c r="AD151" s="790"/>
      <c r="AF151" s="793"/>
      <c r="AG151" s="793"/>
      <c r="AH151" s="793"/>
      <c r="AI151" s="793"/>
      <c r="AJ151" s="793"/>
      <c r="AK151" s="793"/>
      <c r="AL151" s="793"/>
      <c r="AM151" s="793"/>
      <c r="AN151" s="793"/>
      <c r="AO151" s="793"/>
      <c r="AP151" s="793"/>
      <c r="AQ151" s="793"/>
    </row>
    <row r="152" spans="1:43" ht="9.75" customHeight="1">
      <c r="A152" s="814"/>
      <c r="B152" s="797"/>
      <c r="C152" s="814"/>
      <c r="D152" s="797"/>
      <c r="F152" s="835"/>
      <c r="G152" s="800"/>
      <c r="H152" s="790"/>
      <c r="S152" s="790"/>
      <c r="T152" s="790"/>
      <c r="U152" s="827"/>
      <c r="V152" s="790"/>
      <c r="W152" s="790"/>
      <c r="X152" s="790"/>
      <c r="Y152" s="790"/>
      <c r="Z152" s="790"/>
      <c r="AA152" s="790"/>
      <c r="AB152" s="790"/>
      <c r="AC152" s="790"/>
      <c r="AD152" s="790"/>
      <c r="AF152" s="793"/>
      <c r="AG152" s="793"/>
      <c r="AH152" s="793"/>
      <c r="AI152" s="793"/>
      <c r="AJ152" s="793"/>
      <c r="AK152" s="793"/>
      <c r="AL152" s="793"/>
      <c r="AM152" s="793"/>
      <c r="AN152" s="793"/>
      <c r="AO152" s="793"/>
      <c r="AP152" s="793"/>
      <c r="AQ152" s="793"/>
    </row>
    <row r="153" spans="1:43" ht="9.75" customHeight="1">
      <c r="A153" s="814"/>
      <c r="B153" s="816"/>
      <c r="C153" s="814"/>
      <c r="D153" s="816"/>
      <c r="F153" s="799"/>
      <c r="G153" s="790"/>
      <c r="H153" s="790"/>
      <c r="S153" s="790"/>
      <c r="T153" s="790"/>
      <c r="U153" s="827"/>
      <c r="V153" s="790"/>
      <c r="W153" s="790"/>
      <c r="X153" s="790"/>
      <c r="Y153" s="790"/>
      <c r="Z153" s="790"/>
      <c r="AA153" s="790"/>
      <c r="AB153" s="790"/>
      <c r="AC153" s="790"/>
      <c r="AD153" s="790"/>
      <c r="AF153" s="793"/>
      <c r="AG153" s="793"/>
      <c r="AH153" s="793"/>
      <c r="AI153" s="793"/>
      <c r="AJ153" s="793"/>
      <c r="AK153" s="793"/>
      <c r="AL153" s="793"/>
      <c r="AM153" s="793"/>
      <c r="AN153" s="793"/>
      <c r="AO153" s="793"/>
      <c r="AP153" s="793"/>
      <c r="AQ153" s="793"/>
    </row>
    <row r="154" spans="1:43" ht="9.75" customHeight="1">
      <c r="A154" s="814"/>
      <c r="B154" s="797"/>
      <c r="D154" s="833"/>
      <c r="F154" s="835"/>
      <c r="G154" s="790"/>
      <c r="H154" s="790"/>
      <c r="S154" s="790"/>
      <c r="T154" s="790"/>
      <c r="U154" s="827"/>
      <c r="V154" s="790"/>
      <c r="W154" s="790"/>
      <c r="X154" s="790"/>
      <c r="Y154" s="790"/>
      <c r="Z154" s="790"/>
      <c r="AA154" s="790"/>
      <c r="AB154" s="790"/>
      <c r="AC154" s="790"/>
      <c r="AD154" s="790"/>
      <c r="AF154" s="793"/>
      <c r="AG154" s="793"/>
      <c r="AH154" s="793"/>
      <c r="AI154" s="793"/>
      <c r="AJ154" s="793"/>
      <c r="AK154" s="793"/>
      <c r="AL154" s="793"/>
      <c r="AM154" s="793"/>
      <c r="AN154" s="793"/>
      <c r="AO154" s="793"/>
      <c r="AP154" s="793"/>
      <c r="AQ154" s="793"/>
    </row>
    <row r="155" spans="1:43" ht="9.75" customHeight="1">
      <c r="A155" s="814"/>
      <c r="B155" s="797"/>
      <c r="D155" s="833"/>
      <c r="E155" s="799"/>
      <c r="F155" s="825"/>
      <c r="G155" s="790"/>
      <c r="H155" s="790"/>
      <c r="S155" s="790"/>
      <c r="T155" s="790"/>
      <c r="U155" s="827"/>
      <c r="V155" s="790"/>
      <c r="W155" s="790"/>
      <c r="X155" s="790"/>
      <c r="Y155" s="790"/>
      <c r="Z155" s="790"/>
      <c r="AA155" s="790"/>
      <c r="AB155" s="790"/>
      <c r="AC155" s="790"/>
      <c r="AD155" s="790"/>
      <c r="AF155" s="793"/>
      <c r="AG155" s="793"/>
      <c r="AH155" s="793"/>
      <c r="AI155" s="793"/>
      <c r="AJ155" s="793"/>
      <c r="AK155" s="793"/>
      <c r="AL155" s="793"/>
      <c r="AM155" s="793"/>
      <c r="AN155" s="793"/>
      <c r="AO155" s="793"/>
      <c r="AP155" s="793"/>
      <c r="AQ155" s="793"/>
    </row>
    <row r="156" spans="1:43" ht="9.75" customHeight="1">
      <c r="A156" s="814"/>
      <c r="B156" s="799"/>
      <c r="D156" s="837"/>
      <c r="E156" s="799"/>
      <c r="G156" s="811"/>
      <c r="H156" s="790"/>
      <c r="S156" s="790"/>
      <c r="T156" s="790"/>
      <c r="U156" s="827"/>
      <c r="V156" s="790"/>
      <c r="W156" s="790"/>
      <c r="X156" s="790"/>
      <c r="Y156" s="790"/>
      <c r="Z156" s="790"/>
      <c r="AA156" s="790"/>
      <c r="AB156" s="790"/>
      <c r="AC156" s="790"/>
      <c r="AD156" s="790"/>
      <c r="AF156" s="793"/>
      <c r="AG156" s="793"/>
      <c r="AH156" s="793"/>
      <c r="AI156" s="793"/>
      <c r="AJ156" s="793"/>
      <c r="AK156" s="793"/>
      <c r="AL156" s="793"/>
      <c r="AM156" s="793"/>
      <c r="AN156" s="793"/>
      <c r="AO156" s="793"/>
      <c r="AP156" s="793"/>
      <c r="AQ156" s="793"/>
    </row>
    <row r="157" spans="1:43" ht="9.75" customHeight="1">
      <c r="A157" s="814"/>
      <c r="B157" s="816"/>
      <c r="D157" s="833"/>
      <c r="E157" s="799"/>
      <c r="G157" s="811"/>
      <c r="H157" s="790"/>
      <c r="S157" s="790"/>
      <c r="T157" s="790"/>
      <c r="U157" s="827"/>
      <c r="V157" s="790"/>
      <c r="W157" s="790"/>
      <c r="X157" s="790"/>
      <c r="Y157" s="790"/>
      <c r="Z157" s="790"/>
      <c r="AA157" s="790"/>
      <c r="AB157" s="790"/>
      <c r="AC157" s="790"/>
      <c r="AD157" s="790"/>
      <c r="AF157" s="793"/>
      <c r="AG157" s="793"/>
      <c r="AH157" s="793"/>
      <c r="AI157" s="793"/>
      <c r="AJ157" s="793"/>
      <c r="AK157" s="793"/>
      <c r="AL157" s="793"/>
      <c r="AM157" s="793"/>
      <c r="AN157" s="793"/>
      <c r="AO157" s="793"/>
      <c r="AP157" s="793"/>
      <c r="AQ157" s="793"/>
    </row>
    <row r="158" spans="1:43" ht="9.75" customHeight="1">
      <c r="A158" s="814"/>
      <c r="C158" s="833"/>
      <c r="D158" s="833"/>
      <c r="E158" s="799"/>
      <c r="G158" s="798"/>
      <c r="H158" s="790"/>
      <c r="S158" s="790"/>
      <c r="T158" s="790"/>
      <c r="U158" s="827"/>
      <c r="V158" s="790"/>
      <c r="W158" s="790"/>
      <c r="X158" s="790"/>
      <c r="Y158" s="790"/>
      <c r="Z158" s="790"/>
      <c r="AA158" s="790"/>
      <c r="AB158" s="790"/>
      <c r="AC158" s="790"/>
      <c r="AD158" s="790"/>
      <c r="AF158" s="793"/>
      <c r="AG158" s="793"/>
      <c r="AH158" s="793"/>
      <c r="AI158" s="793"/>
      <c r="AJ158" s="793"/>
      <c r="AK158" s="793"/>
      <c r="AL158" s="793"/>
      <c r="AM158" s="793"/>
      <c r="AN158" s="793"/>
      <c r="AO158" s="793"/>
      <c r="AP158" s="793"/>
      <c r="AQ158" s="793"/>
    </row>
    <row r="159" spans="1:43" ht="9.75" customHeight="1">
      <c r="A159" s="814"/>
      <c r="B159" s="797"/>
      <c r="C159" s="814"/>
      <c r="D159" s="833"/>
      <c r="E159" s="799"/>
      <c r="G159" s="790"/>
      <c r="H159" s="790"/>
      <c r="S159" s="790"/>
      <c r="T159" s="790"/>
      <c r="U159" s="827"/>
      <c r="V159" s="790"/>
      <c r="W159" s="790"/>
      <c r="X159" s="790"/>
      <c r="Y159" s="790"/>
      <c r="Z159" s="790"/>
      <c r="AA159" s="790"/>
      <c r="AB159" s="790"/>
      <c r="AC159" s="790"/>
      <c r="AD159" s="790"/>
      <c r="AF159" s="793"/>
      <c r="AG159" s="793"/>
      <c r="AH159" s="793"/>
      <c r="AI159" s="793"/>
      <c r="AJ159" s="793"/>
      <c r="AK159" s="793"/>
      <c r="AL159" s="793"/>
      <c r="AM159" s="793"/>
      <c r="AN159" s="793"/>
      <c r="AO159" s="793"/>
      <c r="AP159" s="793"/>
      <c r="AQ159" s="793"/>
    </row>
    <row r="160" spans="1:43" ht="9.75" customHeight="1">
      <c r="A160" s="814"/>
      <c r="B160" s="797"/>
      <c r="C160" s="814"/>
      <c r="D160" s="833"/>
      <c r="E160" s="799"/>
      <c r="G160" s="790"/>
      <c r="H160" s="790"/>
      <c r="S160" s="790"/>
      <c r="T160" s="790"/>
      <c r="U160" s="827"/>
      <c r="V160" s="790"/>
      <c r="W160" s="790"/>
      <c r="X160" s="790"/>
      <c r="Y160" s="790"/>
      <c r="Z160" s="790"/>
      <c r="AA160" s="790"/>
      <c r="AB160" s="790"/>
      <c r="AC160" s="790"/>
      <c r="AD160" s="790"/>
      <c r="AF160" s="793"/>
      <c r="AG160" s="793"/>
      <c r="AH160" s="793"/>
      <c r="AI160" s="793"/>
      <c r="AJ160" s="793"/>
      <c r="AK160" s="793"/>
      <c r="AL160" s="793"/>
      <c r="AM160" s="793"/>
      <c r="AN160" s="793"/>
      <c r="AO160" s="793"/>
      <c r="AP160" s="793"/>
      <c r="AQ160" s="793"/>
    </row>
    <row r="161" spans="1:43" ht="9.75" customHeight="1">
      <c r="A161" s="814"/>
      <c r="B161" s="790"/>
      <c r="C161" s="800"/>
      <c r="D161" s="838"/>
      <c r="E161" s="799"/>
      <c r="G161" s="790"/>
      <c r="H161" s="790"/>
      <c r="S161" s="790"/>
      <c r="T161" s="790"/>
      <c r="U161" s="827"/>
      <c r="V161" s="790"/>
      <c r="W161" s="790"/>
      <c r="X161" s="790"/>
      <c r="Y161" s="790"/>
      <c r="Z161" s="790"/>
      <c r="AA161" s="790"/>
      <c r="AB161" s="790"/>
      <c r="AC161" s="790"/>
      <c r="AD161" s="790"/>
      <c r="AF161" s="793"/>
      <c r="AG161" s="793"/>
      <c r="AH161" s="793"/>
      <c r="AI161" s="793"/>
      <c r="AJ161" s="793"/>
      <c r="AK161" s="793"/>
      <c r="AL161" s="793"/>
      <c r="AM161" s="793"/>
      <c r="AN161" s="793"/>
      <c r="AO161" s="793"/>
      <c r="AP161" s="793"/>
      <c r="AQ161" s="793"/>
    </row>
    <row r="162" spans="1:43" ht="9.75" customHeight="1">
      <c r="A162" s="814"/>
      <c r="B162" s="797"/>
      <c r="C162" s="814"/>
      <c r="D162" s="797"/>
      <c r="E162" s="799"/>
      <c r="G162" s="790"/>
      <c r="H162" s="790"/>
      <c r="S162" s="790"/>
      <c r="T162" s="790"/>
      <c r="U162" s="827"/>
      <c r="V162" s="790"/>
      <c r="W162" s="790"/>
      <c r="X162" s="790"/>
      <c r="Y162" s="790"/>
      <c r="Z162" s="790"/>
      <c r="AA162" s="790"/>
      <c r="AB162" s="790"/>
      <c r="AC162" s="790"/>
      <c r="AD162" s="790"/>
      <c r="AF162" s="793"/>
      <c r="AG162" s="793"/>
      <c r="AH162" s="793"/>
      <c r="AI162" s="793"/>
      <c r="AJ162" s="793"/>
      <c r="AK162" s="793"/>
      <c r="AL162" s="793"/>
      <c r="AM162" s="793"/>
      <c r="AN162" s="793"/>
      <c r="AO162" s="793"/>
      <c r="AP162" s="793"/>
      <c r="AQ162" s="793"/>
    </row>
    <row r="163" spans="1:43" ht="9.75" customHeight="1">
      <c r="A163" s="814"/>
      <c r="B163" s="797"/>
      <c r="C163" s="814"/>
      <c r="D163" s="797"/>
      <c r="E163" s="799"/>
      <c r="G163" s="790"/>
      <c r="H163" s="790"/>
      <c r="S163" s="790"/>
      <c r="T163" s="790"/>
      <c r="U163" s="827"/>
      <c r="V163" s="790"/>
      <c r="W163" s="790"/>
      <c r="X163" s="790"/>
      <c r="Y163" s="790"/>
      <c r="Z163" s="790"/>
      <c r="AA163" s="790"/>
      <c r="AB163" s="790"/>
      <c r="AC163" s="790"/>
      <c r="AD163" s="790"/>
      <c r="AF163" s="793"/>
      <c r="AG163" s="793"/>
      <c r="AH163" s="793"/>
      <c r="AI163" s="793"/>
      <c r="AJ163" s="793"/>
      <c r="AK163" s="793"/>
      <c r="AL163" s="793"/>
      <c r="AM163" s="793"/>
      <c r="AN163" s="793"/>
      <c r="AO163" s="793"/>
      <c r="AP163" s="793"/>
      <c r="AQ163" s="793"/>
    </row>
    <row r="164" spans="1:43" ht="9.75" customHeight="1">
      <c r="A164" s="814"/>
      <c r="B164" s="797"/>
      <c r="C164" s="814"/>
      <c r="D164" s="797"/>
      <c r="E164" s="799"/>
      <c r="G164" s="790"/>
      <c r="H164" s="790"/>
      <c r="S164" s="790"/>
      <c r="T164" s="790"/>
      <c r="U164" s="827"/>
      <c r="V164" s="790"/>
      <c r="W164" s="790"/>
      <c r="X164" s="790"/>
      <c r="Y164" s="790"/>
      <c r="Z164" s="790"/>
      <c r="AA164" s="790"/>
      <c r="AB164" s="790"/>
      <c r="AC164" s="790"/>
      <c r="AD164" s="790"/>
      <c r="AF164" s="793"/>
      <c r="AG164" s="793"/>
      <c r="AH164" s="793"/>
      <c r="AI164" s="793"/>
      <c r="AJ164" s="793"/>
      <c r="AK164" s="793"/>
      <c r="AL164" s="793"/>
      <c r="AM164" s="793"/>
      <c r="AN164" s="793"/>
      <c r="AO164" s="793"/>
      <c r="AP164" s="793"/>
      <c r="AQ164" s="793"/>
    </row>
    <row r="165" spans="1:43" ht="9.75" customHeight="1">
      <c r="A165" s="814"/>
      <c r="B165" s="797"/>
      <c r="C165" s="814"/>
      <c r="D165" s="797"/>
      <c r="E165" s="799"/>
      <c r="G165" s="790"/>
      <c r="H165" s="790"/>
      <c r="S165" s="790"/>
      <c r="T165" s="790"/>
      <c r="U165" s="827"/>
      <c r="V165" s="790"/>
      <c r="W165" s="790"/>
      <c r="X165" s="790"/>
      <c r="Y165" s="790"/>
      <c r="Z165" s="790"/>
      <c r="AA165" s="790"/>
      <c r="AB165" s="790"/>
      <c r="AC165" s="790"/>
      <c r="AD165" s="790"/>
      <c r="AF165" s="793"/>
      <c r="AG165" s="793"/>
      <c r="AH165" s="793"/>
      <c r="AI165" s="793"/>
      <c r="AJ165" s="793"/>
      <c r="AK165" s="793"/>
      <c r="AL165" s="793"/>
      <c r="AM165" s="793"/>
      <c r="AN165" s="793"/>
      <c r="AO165" s="793"/>
      <c r="AP165" s="793"/>
      <c r="AQ165" s="793"/>
    </row>
    <row r="166" spans="1:43" ht="9.75" customHeight="1">
      <c r="A166" s="814"/>
      <c r="B166" s="797"/>
      <c r="C166" s="814"/>
      <c r="D166" s="797"/>
      <c r="E166" s="799"/>
      <c r="F166" s="811"/>
      <c r="G166" s="790"/>
      <c r="H166" s="790"/>
      <c r="S166" s="790"/>
      <c r="T166" s="790"/>
      <c r="U166" s="827"/>
      <c r="V166" s="790"/>
      <c r="W166" s="790"/>
      <c r="X166" s="790"/>
      <c r="Y166" s="790"/>
      <c r="Z166" s="790"/>
      <c r="AA166" s="790"/>
      <c r="AB166" s="790"/>
      <c r="AC166" s="790"/>
      <c r="AD166" s="790"/>
      <c r="AF166" s="793"/>
      <c r="AG166" s="793"/>
      <c r="AH166" s="793"/>
      <c r="AI166" s="793"/>
      <c r="AJ166" s="793"/>
      <c r="AK166" s="793"/>
      <c r="AL166" s="793"/>
      <c r="AM166" s="793"/>
      <c r="AN166" s="793"/>
      <c r="AO166" s="793"/>
      <c r="AP166" s="793"/>
      <c r="AQ166" s="793"/>
    </row>
    <row r="167" spans="1:43" ht="9.75" customHeight="1">
      <c r="A167" s="814"/>
      <c r="B167" s="797"/>
      <c r="C167" s="814"/>
      <c r="D167" s="797"/>
      <c r="E167" s="799"/>
      <c r="F167" s="811"/>
      <c r="G167" s="790"/>
      <c r="H167" s="790"/>
      <c r="S167" s="790"/>
      <c r="T167" s="790"/>
      <c r="U167" s="827"/>
      <c r="V167" s="790"/>
      <c r="W167" s="790"/>
      <c r="X167" s="790"/>
      <c r="Y167" s="790"/>
      <c r="Z167" s="790"/>
      <c r="AA167" s="790"/>
      <c r="AB167" s="790"/>
      <c r="AC167" s="790"/>
      <c r="AD167" s="790"/>
      <c r="AF167" s="793"/>
      <c r="AG167" s="793"/>
      <c r="AH167" s="793"/>
      <c r="AI167" s="793"/>
      <c r="AJ167" s="793"/>
      <c r="AK167" s="793"/>
      <c r="AL167" s="793"/>
      <c r="AM167" s="793"/>
      <c r="AN167" s="793"/>
      <c r="AO167" s="793"/>
      <c r="AP167" s="793"/>
      <c r="AQ167" s="793"/>
    </row>
    <row r="168" spans="1:43" ht="9.75" customHeight="1">
      <c r="A168" s="814"/>
      <c r="B168" s="797"/>
      <c r="C168" s="814"/>
      <c r="D168" s="797"/>
      <c r="E168" s="799"/>
      <c r="F168" s="811"/>
      <c r="G168" s="790"/>
      <c r="H168" s="790"/>
      <c r="S168" s="790"/>
      <c r="T168" s="790"/>
      <c r="U168" s="827"/>
      <c r="V168" s="790"/>
      <c r="W168" s="790"/>
      <c r="X168" s="790"/>
      <c r="Y168" s="790"/>
      <c r="Z168" s="790"/>
      <c r="AA168" s="790"/>
      <c r="AB168" s="790"/>
      <c r="AC168" s="790"/>
      <c r="AD168" s="790"/>
      <c r="AF168" s="793"/>
      <c r="AG168" s="793"/>
      <c r="AH168" s="793"/>
      <c r="AI168" s="793"/>
      <c r="AJ168" s="793"/>
      <c r="AK168" s="793"/>
      <c r="AL168" s="793"/>
      <c r="AM168" s="793"/>
      <c r="AN168" s="793"/>
      <c r="AO168" s="793"/>
      <c r="AP168" s="793"/>
      <c r="AQ168" s="793"/>
    </row>
    <row r="169" spans="1:43" ht="9.75" customHeight="1">
      <c r="A169" s="814"/>
      <c r="B169" s="797"/>
      <c r="C169" s="814"/>
      <c r="D169" s="797"/>
      <c r="F169" s="811"/>
      <c r="G169" s="790"/>
      <c r="H169" s="790"/>
      <c r="S169" s="790"/>
      <c r="T169" s="790"/>
      <c r="U169" s="827"/>
      <c r="V169" s="790"/>
      <c r="W169" s="790"/>
      <c r="X169" s="790"/>
      <c r="Y169" s="790"/>
      <c r="Z169" s="790"/>
      <c r="AA169" s="790"/>
      <c r="AB169" s="790"/>
      <c r="AC169" s="790"/>
      <c r="AD169" s="790"/>
      <c r="AF169" s="793"/>
      <c r="AG169" s="793"/>
      <c r="AH169" s="793"/>
      <c r="AI169" s="793"/>
      <c r="AJ169" s="793"/>
      <c r="AK169" s="793"/>
      <c r="AL169" s="793"/>
      <c r="AM169" s="793"/>
      <c r="AN169" s="793"/>
      <c r="AO169" s="793"/>
      <c r="AP169" s="793"/>
      <c r="AQ169" s="793"/>
    </row>
    <row r="170" spans="1:43" ht="9.75" customHeight="1">
      <c r="A170" s="814"/>
      <c r="B170" s="797"/>
      <c r="C170" s="814"/>
      <c r="D170" s="797"/>
      <c r="E170" s="811"/>
      <c r="F170" s="811"/>
      <c r="G170" s="790"/>
      <c r="H170" s="790"/>
      <c r="S170" s="790"/>
      <c r="T170" s="790"/>
      <c r="U170" s="827"/>
      <c r="V170" s="790"/>
      <c r="W170" s="790"/>
      <c r="X170" s="790"/>
      <c r="Y170" s="790"/>
      <c r="Z170" s="790"/>
      <c r="AA170" s="790"/>
      <c r="AB170" s="790"/>
      <c r="AC170" s="790"/>
      <c r="AD170" s="790"/>
      <c r="AF170" s="793"/>
      <c r="AG170" s="793"/>
      <c r="AH170" s="793"/>
      <c r="AI170" s="793"/>
      <c r="AJ170" s="793"/>
      <c r="AK170" s="793"/>
      <c r="AL170" s="793"/>
      <c r="AM170" s="793"/>
      <c r="AN170" s="793"/>
      <c r="AO170" s="793"/>
      <c r="AP170" s="793"/>
      <c r="AQ170" s="793"/>
    </row>
    <row r="171" spans="1:43" ht="9.75" customHeight="1">
      <c r="A171" s="814"/>
      <c r="B171" s="797"/>
      <c r="C171" s="814"/>
      <c r="D171" s="797"/>
      <c r="E171" s="811"/>
      <c r="F171" s="811"/>
      <c r="G171" s="790"/>
      <c r="H171" s="790"/>
      <c r="J171" s="799"/>
      <c r="K171" s="799"/>
      <c r="S171" s="790"/>
      <c r="T171" s="790"/>
      <c r="U171" s="827"/>
      <c r="V171" s="790"/>
      <c r="W171" s="790"/>
      <c r="X171" s="790"/>
      <c r="Y171" s="790"/>
      <c r="Z171" s="790"/>
      <c r="AA171" s="790"/>
      <c r="AB171" s="790"/>
      <c r="AC171" s="790"/>
      <c r="AD171" s="790"/>
      <c r="AF171" s="793"/>
      <c r="AG171" s="793"/>
      <c r="AH171" s="793"/>
      <c r="AI171" s="793"/>
      <c r="AJ171" s="793"/>
      <c r="AK171" s="793"/>
      <c r="AL171" s="793"/>
      <c r="AM171" s="793"/>
      <c r="AN171" s="793"/>
      <c r="AO171" s="793"/>
      <c r="AP171" s="793"/>
      <c r="AQ171" s="793"/>
    </row>
    <row r="172" spans="1:43" ht="9.75" customHeight="1">
      <c r="A172" s="814"/>
      <c r="B172" s="797"/>
      <c r="C172" s="814"/>
      <c r="D172" s="799"/>
      <c r="E172" s="798"/>
      <c r="F172" s="811"/>
      <c r="G172" s="790"/>
      <c r="H172" s="790"/>
      <c r="J172" s="799"/>
      <c r="K172" s="799"/>
      <c r="W172" s="790"/>
      <c r="X172" s="790"/>
      <c r="Y172" s="827"/>
      <c r="Z172" s="790"/>
      <c r="AA172" s="790"/>
      <c r="AB172" s="790"/>
      <c r="AC172" s="790"/>
      <c r="AD172" s="790"/>
      <c r="AE172" s="790"/>
      <c r="AI172" s="793"/>
      <c r="AJ172" s="793"/>
      <c r="AK172" s="793"/>
      <c r="AL172" s="793"/>
      <c r="AM172" s="793"/>
      <c r="AN172" s="793"/>
      <c r="AO172" s="793"/>
      <c r="AP172" s="793"/>
      <c r="AQ172" s="793"/>
    </row>
    <row r="173" spans="1:43" ht="9.75" customHeight="1">
      <c r="A173" s="814"/>
      <c r="B173" s="797"/>
      <c r="C173" s="814"/>
      <c r="D173" s="797"/>
      <c r="E173" s="811"/>
      <c r="F173" s="811"/>
      <c r="G173" s="790"/>
      <c r="H173" s="790"/>
      <c r="W173" s="790"/>
      <c r="X173" s="790"/>
      <c r="Y173" s="827"/>
      <c r="Z173" s="790"/>
      <c r="AA173" s="790"/>
      <c r="AB173" s="790"/>
      <c r="AC173" s="790"/>
      <c r="AD173" s="790"/>
      <c r="AE173" s="790"/>
      <c r="AI173" s="793"/>
      <c r="AJ173" s="793"/>
      <c r="AK173" s="793"/>
      <c r="AL173" s="793"/>
      <c r="AM173" s="793"/>
      <c r="AN173" s="793"/>
      <c r="AO173" s="793"/>
      <c r="AP173" s="793"/>
      <c r="AQ173" s="793"/>
    </row>
    <row r="174" spans="1:43" ht="9.75" customHeight="1">
      <c r="A174" s="814"/>
      <c r="B174" s="797"/>
      <c r="C174" s="814"/>
      <c r="D174" s="797"/>
      <c r="F174" s="811"/>
      <c r="G174" s="790"/>
      <c r="H174" s="790"/>
      <c r="I174" s="799"/>
      <c r="W174" s="790"/>
      <c r="X174" s="790"/>
      <c r="Y174" s="827"/>
      <c r="Z174" s="790"/>
      <c r="AA174" s="790"/>
      <c r="AB174" s="790"/>
      <c r="AC174" s="790"/>
      <c r="AD174" s="790"/>
      <c r="AE174" s="790"/>
      <c r="AI174" s="793"/>
      <c r="AJ174" s="793"/>
      <c r="AK174" s="793"/>
      <c r="AL174" s="793"/>
      <c r="AM174" s="793"/>
      <c r="AN174" s="793"/>
      <c r="AO174" s="793"/>
      <c r="AP174" s="793"/>
      <c r="AQ174" s="793"/>
    </row>
    <row r="175" spans="1:43" ht="9.75" customHeight="1">
      <c r="A175" s="814"/>
      <c r="B175" s="797"/>
      <c r="C175" s="814"/>
      <c r="D175" s="797"/>
      <c r="F175" s="811"/>
      <c r="G175" s="790"/>
      <c r="H175" s="790"/>
      <c r="I175" s="799"/>
      <c r="W175" s="790"/>
      <c r="X175" s="790"/>
      <c r="Y175" s="827"/>
      <c r="Z175" s="790"/>
      <c r="AA175" s="790"/>
      <c r="AB175" s="790"/>
      <c r="AC175" s="790"/>
      <c r="AD175" s="790"/>
      <c r="AE175" s="790"/>
      <c r="AI175" s="793"/>
      <c r="AJ175" s="793"/>
      <c r="AK175" s="793"/>
      <c r="AL175" s="793"/>
      <c r="AM175" s="793"/>
      <c r="AN175" s="793"/>
      <c r="AO175" s="793"/>
      <c r="AP175" s="793"/>
      <c r="AQ175" s="793"/>
    </row>
    <row r="176" spans="1:43" ht="9.75" customHeight="1">
      <c r="A176" s="814"/>
      <c r="B176" s="799"/>
      <c r="C176" s="799"/>
      <c r="D176" s="799"/>
      <c r="E176" s="811"/>
      <c r="F176" s="811"/>
      <c r="G176" s="790"/>
      <c r="H176" s="790"/>
      <c r="I176" s="836"/>
      <c r="W176" s="790"/>
      <c r="X176" s="790"/>
      <c r="Y176" s="827"/>
      <c r="Z176" s="790"/>
      <c r="AA176" s="790"/>
      <c r="AB176" s="790"/>
      <c r="AC176" s="790"/>
      <c r="AD176" s="790"/>
      <c r="AE176" s="790"/>
      <c r="AI176" s="793"/>
      <c r="AJ176" s="793"/>
      <c r="AK176" s="793"/>
      <c r="AL176" s="793"/>
      <c r="AM176" s="793"/>
      <c r="AN176" s="793"/>
      <c r="AO176" s="793"/>
      <c r="AP176" s="793"/>
      <c r="AQ176" s="793"/>
    </row>
    <row r="177" spans="1:43" ht="9.75" customHeight="1">
      <c r="A177" s="814"/>
      <c r="B177" s="799"/>
      <c r="C177" s="799"/>
      <c r="D177" s="799"/>
      <c r="E177" s="811"/>
      <c r="F177" s="811"/>
      <c r="G177" s="790"/>
      <c r="H177" s="790"/>
      <c r="W177" s="790"/>
      <c r="X177" s="790"/>
      <c r="Y177" s="827"/>
      <c r="Z177" s="790"/>
      <c r="AA177" s="790"/>
      <c r="AB177" s="790"/>
      <c r="AC177" s="790"/>
      <c r="AD177" s="790"/>
      <c r="AE177" s="790"/>
      <c r="AI177" s="793"/>
      <c r="AJ177" s="793"/>
      <c r="AK177" s="793"/>
      <c r="AL177" s="793"/>
      <c r="AM177" s="793"/>
      <c r="AN177" s="793"/>
      <c r="AO177" s="793"/>
      <c r="AP177" s="793"/>
      <c r="AQ177" s="793"/>
    </row>
    <row r="178" spans="1:43" ht="9.75" customHeight="1">
      <c r="A178" s="814"/>
      <c r="B178" s="799"/>
      <c r="C178" s="799"/>
      <c r="D178" s="799"/>
      <c r="E178" s="798"/>
      <c r="F178" s="811"/>
      <c r="G178" s="790"/>
      <c r="H178" s="790"/>
      <c r="W178" s="790"/>
      <c r="X178" s="790"/>
      <c r="Y178" s="827"/>
      <c r="Z178" s="790"/>
      <c r="AA178" s="790"/>
      <c r="AB178" s="790"/>
      <c r="AC178" s="790"/>
      <c r="AD178" s="790"/>
      <c r="AE178" s="790"/>
      <c r="AI178" s="793"/>
      <c r="AJ178" s="793"/>
      <c r="AK178" s="793"/>
      <c r="AL178" s="793"/>
      <c r="AM178" s="793"/>
      <c r="AN178" s="793"/>
      <c r="AO178" s="793"/>
      <c r="AP178" s="793"/>
      <c r="AQ178" s="793"/>
    </row>
    <row r="179" spans="1:43" ht="9.75" customHeight="1">
      <c r="A179" s="814"/>
      <c r="F179" s="811"/>
      <c r="G179" s="790"/>
      <c r="H179" s="790"/>
      <c r="L179" s="799"/>
      <c r="Y179" s="827"/>
      <c r="Z179" s="790"/>
      <c r="AA179" s="790"/>
      <c r="AB179" s="790"/>
      <c r="AC179" s="790"/>
      <c r="AD179" s="790"/>
      <c r="AE179" s="790"/>
      <c r="AI179" s="793"/>
      <c r="AJ179" s="793"/>
      <c r="AK179" s="793"/>
      <c r="AL179" s="793"/>
      <c r="AM179" s="793"/>
      <c r="AN179" s="793"/>
      <c r="AO179" s="793"/>
      <c r="AP179" s="793"/>
      <c r="AQ179" s="793"/>
    </row>
    <row r="180" spans="1:43" ht="9.75" customHeight="1">
      <c r="A180" s="814"/>
      <c r="F180" s="797"/>
      <c r="G180" s="790"/>
      <c r="H180" s="790"/>
      <c r="L180" s="799"/>
      <c r="Y180" s="827"/>
      <c r="Z180" s="790"/>
      <c r="AA180" s="790"/>
      <c r="AB180" s="790"/>
      <c r="AC180" s="790"/>
      <c r="AD180" s="790"/>
      <c r="AE180" s="790"/>
      <c r="AI180" s="793"/>
      <c r="AJ180" s="793"/>
      <c r="AK180" s="793"/>
      <c r="AL180" s="793"/>
      <c r="AM180" s="793"/>
      <c r="AN180" s="793"/>
      <c r="AO180" s="793"/>
      <c r="AP180" s="793"/>
      <c r="AQ180" s="793"/>
    </row>
    <row r="181" spans="1:43" ht="9.75" customHeight="1">
      <c r="A181" s="814"/>
      <c r="E181" s="798"/>
      <c r="F181" s="797"/>
      <c r="G181" s="790"/>
      <c r="H181" s="790"/>
      <c r="M181" s="799"/>
      <c r="N181" s="799"/>
      <c r="O181" s="799"/>
      <c r="P181" s="799"/>
      <c r="Q181" s="799"/>
      <c r="R181" s="799"/>
      <c r="S181" s="799"/>
      <c r="T181" s="799"/>
      <c r="U181" s="799"/>
      <c r="V181" s="799"/>
      <c r="W181" s="797"/>
      <c r="X181" s="797"/>
      <c r="Y181" s="827"/>
      <c r="Z181" s="790"/>
      <c r="AA181" s="790"/>
      <c r="AB181" s="790"/>
      <c r="AC181" s="790"/>
      <c r="AD181" s="790"/>
      <c r="AE181" s="790"/>
      <c r="AI181" s="793"/>
      <c r="AJ181" s="793"/>
      <c r="AK181" s="793"/>
      <c r="AL181" s="793"/>
      <c r="AM181" s="793"/>
      <c r="AN181" s="793"/>
      <c r="AO181" s="793"/>
      <c r="AP181" s="793"/>
      <c r="AQ181" s="793"/>
    </row>
    <row r="182" spans="1:43" ht="9.75" customHeight="1">
      <c r="A182" s="814"/>
      <c r="E182" s="798"/>
      <c r="F182" s="797"/>
      <c r="G182" s="790"/>
      <c r="H182" s="790"/>
      <c r="I182" s="836"/>
      <c r="M182" s="799"/>
      <c r="N182" s="799"/>
      <c r="O182" s="799"/>
      <c r="P182" s="799"/>
      <c r="Q182" s="799"/>
      <c r="R182" s="799"/>
      <c r="S182" s="799"/>
      <c r="T182" s="799"/>
      <c r="U182" s="799"/>
      <c r="V182" s="799"/>
      <c r="W182" s="797"/>
      <c r="X182" s="797"/>
      <c r="Y182" s="827"/>
      <c r="Z182" s="790"/>
      <c r="AA182" s="790"/>
      <c r="AB182" s="790"/>
      <c r="AC182" s="790"/>
      <c r="AD182" s="790"/>
      <c r="AE182" s="790"/>
      <c r="AI182" s="793"/>
      <c r="AJ182" s="793"/>
      <c r="AK182" s="793"/>
      <c r="AL182" s="793"/>
      <c r="AM182" s="793"/>
      <c r="AN182" s="793"/>
      <c r="AO182" s="793"/>
      <c r="AP182" s="793"/>
      <c r="AQ182" s="793"/>
    </row>
    <row r="183" spans="1:43" ht="9.75" customHeight="1">
      <c r="A183" s="814"/>
      <c r="E183" s="798"/>
      <c r="F183" s="797"/>
      <c r="G183" s="790"/>
      <c r="H183" s="790"/>
      <c r="W183" s="790"/>
      <c r="X183" s="790"/>
      <c r="Y183" s="827"/>
      <c r="Z183" s="790"/>
      <c r="AA183" s="790"/>
      <c r="AB183" s="790"/>
      <c r="AC183" s="790"/>
      <c r="AD183" s="790"/>
      <c r="AE183" s="790"/>
      <c r="AI183" s="793"/>
      <c r="AJ183" s="793"/>
      <c r="AK183" s="793"/>
      <c r="AL183" s="793"/>
      <c r="AM183" s="793"/>
      <c r="AN183" s="793"/>
      <c r="AO183" s="793"/>
      <c r="AP183" s="793"/>
      <c r="AQ183" s="793"/>
    </row>
    <row r="184" spans="1:43" ht="9.75" customHeight="1">
      <c r="A184" s="814"/>
      <c r="E184" s="790"/>
      <c r="F184" s="797"/>
      <c r="G184" s="797"/>
      <c r="H184" s="790" t="s">
        <v>615</v>
      </c>
      <c r="W184" s="790"/>
      <c r="X184" s="790"/>
      <c r="Y184" s="827"/>
      <c r="Z184" s="790"/>
      <c r="AA184" s="790"/>
      <c r="AB184" s="790"/>
      <c r="AC184" s="790"/>
      <c r="AD184" s="790"/>
      <c r="AE184" s="790"/>
      <c r="AI184" s="793"/>
      <c r="AJ184" s="793"/>
      <c r="AK184" s="793"/>
      <c r="AL184" s="793"/>
      <c r="AM184" s="793"/>
      <c r="AN184" s="793"/>
      <c r="AO184" s="793"/>
      <c r="AP184" s="793"/>
      <c r="AQ184" s="793"/>
    </row>
    <row r="185" spans="1:43" ht="9.75" customHeight="1">
      <c r="A185" s="800"/>
      <c r="E185" s="798"/>
      <c r="G185" s="797"/>
      <c r="H185" s="790" t="s">
        <v>615</v>
      </c>
      <c r="W185" s="790"/>
      <c r="X185" s="790"/>
      <c r="Y185" s="827"/>
      <c r="Z185" s="790"/>
      <c r="AA185" s="790"/>
      <c r="AB185" s="790"/>
      <c r="AC185" s="790"/>
      <c r="AD185" s="790"/>
      <c r="AE185" s="790"/>
      <c r="AI185" s="793"/>
      <c r="AJ185" s="793"/>
      <c r="AK185" s="793"/>
      <c r="AL185" s="793"/>
      <c r="AM185" s="793"/>
      <c r="AN185" s="793"/>
      <c r="AO185" s="793"/>
      <c r="AP185" s="793"/>
      <c r="AQ185" s="793"/>
    </row>
    <row r="186" spans="1:43" ht="9.75" customHeight="1">
      <c r="A186" s="800"/>
      <c r="E186" s="790"/>
      <c r="G186" s="790"/>
      <c r="H186" s="790"/>
      <c r="W186" s="790"/>
      <c r="X186" s="790"/>
      <c r="Y186" s="827"/>
      <c r="Z186" s="790"/>
      <c r="AA186" s="790"/>
      <c r="AB186" s="790"/>
      <c r="AC186" s="790"/>
      <c r="AD186" s="790"/>
      <c r="AE186" s="790"/>
      <c r="AI186" s="793"/>
      <c r="AJ186" s="793"/>
      <c r="AK186" s="793"/>
      <c r="AL186" s="793"/>
      <c r="AM186" s="793"/>
      <c r="AN186" s="793"/>
      <c r="AO186" s="793"/>
      <c r="AP186" s="793"/>
      <c r="AQ186" s="793"/>
    </row>
    <row r="187" spans="1:43" ht="9.75" customHeight="1">
      <c r="A187" s="800"/>
      <c r="E187" s="798"/>
      <c r="F187" s="797"/>
      <c r="G187" s="790"/>
      <c r="H187" s="790"/>
      <c r="I187" s="799"/>
      <c r="W187" s="790"/>
      <c r="X187" s="790"/>
      <c r="Y187" s="790"/>
      <c r="Z187" s="790"/>
      <c r="AA187" s="790"/>
      <c r="AB187" s="790" t="s">
        <v>1388</v>
      </c>
      <c r="AC187" s="790"/>
      <c r="AD187" s="790"/>
      <c r="AE187" s="790"/>
      <c r="AI187" s="793"/>
      <c r="AJ187" s="793"/>
      <c r="AK187" s="793"/>
      <c r="AL187" s="793"/>
      <c r="AM187" s="793"/>
      <c r="AN187" s="793"/>
      <c r="AO187" s="793"/>
      <c r="AP187" s="793"/>
      <c r="AQ187" s="793"/>
    </row>
    <row r="188" spans="1:43" ht="9.75" customHeight="1">
      <c r="A188" s="800"/>
      <c r="E188" s="798"/>
      <c r="F188" s="797"/>
      <c r="G188" s="790"/>
      <c r="H188" s="790"/>
      <c r="I188" s="839"/>
      <c r="W188" s="790"/>
      <c r="X188" s="790"/>
      <c r="Y188" s="790"/>
      <c r="Z188" s="790"/>
      <c r="AA188" s="790"/>
      <c r="AB188" s="790"/>
      <c r="AC188" s="790"/>
      <c r="AD188" s="790"/>
      <c r="AE188" s="790"/>
      <c r="AI188" s="793"/>
      <c r="AJ188" s="793"/>
      <c r="AK188" s="793"/>
      <c r="AL188" s="793"/>
      <c r="AM188" s="793"/>
      <c r="AN188" s="793"/>
      <c r="AO188" s="793"/>
      <c r="AP188" s="793"/>
      <c r="AQ188" s="793"/>
    </row>
    <row r="189" spans="1:43" ht="9.75" customHeight="1">
      <c r="A189" s="800"/>
      <c r="E189" s="790"/>
      <c r="F189" s="790"/>
      <c r="G189" s="790"/>
      <c r="H189" s="790"/>
      <c r="W189" s="790"/>
      <c r="X189" s="790"/>
      <c r="Y189" s="790"/>
      <c r="Z189" s="790"/>
      <c r="AA189" s="790"/>
      <c r="AB189" s="790"/>
      <c r="AC189" s="790"/>
      <c r="AD189" s="790"/>
      <c r="AE189" s="790"/>
      <c r="AI189" s="793"/>
      <c r="AJ189" s="793"/>
      <c r="AK189" s="793"/>
      <c r="AL189" s="793"/>
      <c r="AM189" s="793"/>
      <c r="AN189" s="793"/>
      <c r="AO189" s="793"/>
      <c r="AP189" s="793"/>
      <c r="AQ189" s="793"/>
    </row>
    <row r="190" spans="1:43" ht="9.75" customHeight="1">
      <c r="A190" s="800"/>
      <c r="B190" s="797"/>
      <c r="C190" s="814"/>
      <c r="D190" s="797"/>
      <c r="E190" s="798"/>
      <c r="G190" s="790"/>
      <c r="H190" s="790"/>
      <c r="W190" s="790"/>
      <c r="X190" s="790"/>
      <c r="Y190" s="790"/>
      <c r="Z190" s="790"/>
      <c r="AA190" s="790"/>
      <c r="AB190" s="790"/>
      <c r="AC190" s="790"/>
      <c r="AD190" s="790"/>
      <c r="AE190" s="790"/>
      <c r="AI190" s="793"/>
      <c r="AJ190" s="793"/>
      <c r="AK190" s="793"/>
      <c r="AL190" s="793"/>
      <c r="AM190" s="793"/>
      <c r="AN190" s="793"/>
      <c r="AO190" s="793"/>
      <c r="AP190" s="793"/>
      <c r="AQ190" s="793"/>
    </row>
    <row r="191" spans="1:43" ht="9.75" customHeight="1">
      <c r="A191" s="800"/>
      <c r="B191" s="797"/>
      <c r="C191" s="814"/>
      <c r="D191" s="797"/>
      <c r="E191" s="798"/>
      <c r="G191" s="790"/>
      <c r="H191" s="790"/>
      <c r="I191" s="839"/>
      <c r="W191" s="790"/>
      <c r="X191" s="840"/>
      <c r="Y191" s="841"/>
      <c r="Z191" s="842" t="s">
        <v>355</v>
      </c>
      <c r="AA191" s="843"/>
      <c r="AB191" s="840" t="s">
        <v>1438</v>
      </c>
      <c r="AC191" s="840"/>
      <c r="AD191" s="844"/>
      <c r="AE191" s="841"/>
      <c r="AI191" s="793"/>
      <c r="AJ191" s="793"/>
      <c r="AK191" s="793"/>
      <c r="AL191" s="793"/>
      <c r="AM191" s="793"/>
      <c r="AN191" s="793"/>
      <c r="AO191" s="793"/>
      <c r="AP191" s="793"/>
      <c r="AQ191" s="793"/>
    </row>
    <row r="192" spans="1:43" ht="9.75" customHeight="1">
      <c r="A192" s="800"/>
      <c r="B192" s="797"/>
      <c r="C192" s="814"/>
      <c r="D192" s="797"/>
      <c r="E192" s="798"/>
      <c r="F192" s="790"/>
      <c r="G192" s="790"/>
      <c r="H192" s="790"/>
      <c r="W192" s="790"/>
      <c r="X192" s="808"/>
      <c r="Y192" s="845"/>
      <c r="Z192" s="846" t="s">
        <v>341</v>
      </c>
      <c r="AA192" s="847" t="s">
        <v>1439</v>
      </c>
      <c r="AB192" s="846" t="s">
        <v>252</v>
      </c>
      <c r="AC192" s="808"/>
      <c r="AD192" s="806"/>
      <c r="AE192" s="845"/>
      <c r="AI192" s="793"/>
      <c r="AJ192" s="793"/>
      <c r="AK192" s="793"/>
      <c r="AL192" s="793"/>
      <c r="AM192" s="793"/>
      <c r="AN192" s="793"/>
      <c r="AO192" s="793"/>
      <c r="AP192" s="793"/>
      <c r="AQ192" s="793"/>
    </row>
    <row r="193" spans="1:43" ht="9.75" customHeight="1">
      <c r="A193" s="800"/>
      <c r="B193" s="797"/>
      <c r="C193" s="814"/>
      <c r="D193" s="797"/>
      <c r="E193" s="790"/>
      <c r="F193" s="790"/>
      <c r="G193" s="790"/>
      <c r="H193" s="790"/>
      <c r="W193" s="790"/>
      <c r="X193" s="790" t="s">
        <v>1440</v>
      </c>
      <c r="Y193" s="790"/>
      <c r="Z193" s="798">
        <v>10000</v>
      </c>
      <c r="AA193" s="798">
        <v>3000</v>
      </c>
      <c r="AB193" s="798">
        <f>AA193/Z193*100</f>
        <v>30</v>
      </c>
      <c r="AC193" s="790" t="s">
        <v>1441</v>
      </c>
      <c r="AD193" s="790"/>
      <c r="AE193" s="790"/>
      <c r="AI193" s="793"/>
      <c r="AJ193" s="793"/>
      <c r="AK193" s="793"/>
      <c r="AL193" s="793"/>
      <c r="AM193" s="793"/>
      <c r="AN193" s="793"/>
      <c r="AO193" s="793"/>
      <c r="AP193" s="793"/>
      <c r="AQ193" s="793"/>
    </row>
    <row r="194" spans="1:43" ht="9.75" customHeight="1">
      <c r="A194" s="800"/>
      <c r="B194" s="797"/>
      <c r="C194" s="814"/>
      <c r="D194" s="797"/>
      <c r="E194" s="790"/>
      <c r="F194" s="790"/>
      <c r="G194" s="790"/>
      <c r="H194" s="790"/>
      <c r="W194" s="790"/>
      <c r="X194" s="790"/>
      <c r="Y194" s="790"/>
      <c r="Z194" s="798"/>
      <c r="AA194" s="798"/>
      <c r="AB194" s="798"/>
      <c r="AC194" s="790"/>
      <c r="AD194" s="790"/>
      <c r="AE194" s="790"/>
      <c r="AI194" s="793"/>
      <c r="AJ194" s="793"/>
      <c r="AK194" s="793"/>
      <c r="AL194" s="793"/>
      <c r="AM194" s="793"/>
      <c r="AN194" s="793"/>
      <c r="AO194" s="793"/>
      <c r="AP194" s="793"/>
      <c r="AQ194" s="793"/>
    </row>
    <row r="195" spans="1:43" ht="9.75" customHeight="1">
      <c r="A195" s="800"/>
      <c r="B195" s="797"/>
      <c r="C195" s="814"/>
      <c r="D195" s="797"/>
      <c r="E195" s="790"/>
      <c r="F195" s="790"/>
      <c r="G195" s="790"/>
      <c r="H195" s="790"/>
      <c r="W195" s="790"/>
      <c r="X195" s="790"/>
      <c r="Y195" s="790"/>
      <c r="Z195" s="798"/>
      <c r="AA195" s="798"/>
      <c r="AB195" s="798"/>
      <c r="AC195" s="790"/>
      <c r="AD195" s="790"/>
      <c r="AE195" s="790"/>
      <c r="AI195" s="793"/>
      <c r="AJ195" s="793"/>
      <c r="AK195" s="793"/>
      <c r="AL195" s="793"/>
      <c r="AM195" s="793"/>
      <c r="AN195" s="793"/>
      <c r="AO195" s="793"/>
      <c r="AP195" s="793"/>
      <c r="AQ195" s="793"/>
    </row>
    <row r="196" spans="1:43" ht="9.75" customHeight="1">
      <c r="A196" s="800"/>
      <c r="B196" s="797"/>
      <c r="C196" s="814"/>
      <c r="D196" s="797"/>
      <c r="E196" s="790"/>
      <c r="F196" s="790"/>
      <c r="G196" s="790"/>
      <c r="H196" s="790"/>
      <c r="W196" s="790"/>
      <c r="X196" s="790"/>
      <c r="Y196" s="790"/>
      <c r="Z196" s="798"/>
      <c r="AA196" s="798"/>
      <c r="AB196" s="798"/>
      <c r="AC196" s="790"/>
      <c r="AD196" s="790"/>
      <c r="AE196" s="790"/>
      <c r="AI196" s="793"/>
      <c r="AJ196" s="793"/>
      <c r="AK196" s="793"/>
      <c r="AL196" s="793"/>
      <c r="AM196" s="793"/>
      <c r="AN196" s="793"/>
      <c r="AO196" s="793"/>
      <c r="AP196" s="793"/>
      <c r="AQ196" s="793"/>
    </row>
    <row r="197" spans="1:43" ht="9.75" customHeight="1">
      <c r="A197" s="800"/>
      <c r="B197" s="797"/>
      <c r="C197" s="814"/>
      <c r="D197" s="797"/>
      <c r="E197" s="790"/>
      <c r="F197" s="790"/>
      <c r="G197" s="790"/>
      <c r="H197" s="790"/>
      <c r="W197" s="790"/>
      <c r="X197" s="790"/>
      <c r="Y197" s="790"/>
      <c r="Z197" s="790"/>
      <c r="AA197" s="790"/>
      <c r="AB197" s="790"/>
      <c r="AC197" s="790"/>
      <c r="AD197" s="790"/>
      <c r="AE197" s="790"/>
      <c r="AI197" s="793"/>
      <c r="AJ197" s="793"/>
      <c r="AK197" s="793"/>
      <c r="AL197" s="793"/>
      <c r="AM197" s="793"/>
      <c r="AN197" s="793"/>
      <c r="AO197" s="793"/>
      <c r="AP197" s="793"/>
      <c r="AQ197" s="793"/>
    </row>
    <row r="198" spans="1:43" ht="9.75" customHeight="1">
      <c r="A198" s="800"/>
      <c r="B198" s="797"/>
      <c r="C198" s="814"/>
      <c r="D198" s="797"/>
      <c r="E198" s="790"/>
      <c r="F198" s="790"/>
      <c r="G198" s="790"/>
      <c r="H198" s="790"/>
      <c r="W198" s="790"/>
      <c r="X198" s="790"/>
      <c r="Y198" s="790"/>
      <c r="Z198" s="790"/>
      <c r="AA198" s="790"/>
      <c r="AB198" s="790"/>
      <c r="AC198" s="790"/>
      <c r="AD198" s="790"/>
      <c r="AE198" s="790"/>
      <c r="AI198" s="793"/>
      <c r="AJ198" s="793"/>
      <c r="AK198" s="793"/>
      <c r="AL198" s="793"/>
      <c r="AM198" s="793"/>
      <c r="AN198" s="793"/>
      <c r="AO198" s="793"/>
      <c r="AP198" s="793"/>
      <c r="AQ198" s="793"/>
    </row>
    <row r="199" spans="1:43" ht="9.75" customHeight="1">
      <c r="A199" s="800"/>
      <c r="B199" s="797"/>
      <c r="C199" s="814"/>
      <c r="D199" s="797"/>
      <c r="E199" s="790"/>
      <c r="F199" s="790"/>
      <c r="G199" s="790"/>
      <c r="H199" s="790"/>
      <c r="W199" s="790"/>
      <c r="X199" s="790"/>
      <c r="Y199" s="790"/>
      <c r="Z199" s="790"/>
      <c r="AA199" s="790"/>
      <c r="AB199" s="790"/>
      <c r="AC199" s="790"/>
      <c r="AD199" s="790"/>
      <c r="AE199" s="790"/>
      <c r="AI199" s="793"/>
      <c r="AJ199" s="793"/>
      <c r="AK199" s="793"/>
      <c r="AL199" s="793"/>
      <c r="AM199" s="793"/>
      <c r="AN199" s="793"/>
      <c r="AO199" s="793"/>
      <c r="AP199" s="793"/>
      <c r="AQ199" s="793"/>
    </row>
    <row r="200" spans="1:43" ht="9.75" customHeight="1">
      <c r="A200" s="800"/>
      <c r="B200" s="797"/>
      <c r="C200" s="814"/>
      <c r="D200" s="797"/>
      <c r="E200" s="790"/>
      <c r="F200" s="790"/>
      <c r="G200" s="790"/>
      <c r="H200" s="790"/>
      <c r="I200" s="797"/>
      <c r="W200" s="790"/>
      <c r="X200" s="790"/>
      <c r="Y200" s="790"/>
      <c r="Z200" s="790"/>
      <c r="AA200" s="790"/>
      <c r="AB200" s="790"/>
      <c r="AC200" s="790"/>
      <c r="AD200" s="790"/>
      <c r="AE200" s="790"/>
      <c r="AI200" s="793"/>
      <c r="AJ200" s="793"/>
      <c r="AK200" s="793"/>
      <c r="AL200" s="793"/>
      <c r="AM200" s="793"/>
      <c r="AN200" s="793"/>
      <c r="AO200" s="793"/>
      <c r="AP200" s="793"/>
      <c r="AQ200" s="793"/>
    </row>
    <row r="201" spans="1:43" ht="9.75" customHeight="1">
      <c r="A201" s="800"/>
      <c r="B201" s="797"/>
      <c r="C201" s="814"/>
      <c r="D201" s="797"/>
      <c r="E201" s="790"/>
      <c r="F201" s="790"/>
      <c r="G201" s="790"/>
      <c r="H201" s="790"/>
      <c r="I201" s="797"/>
      <c r="W201" s="790"/>
      <c r="X201" s="790"/>
      <c r="Y201" s="790"/>
      <c r="Z201" s="790"/>
      <c r="AA201" s="790"/>
      <c r="AB201" s="790"/>
      <c r="AC201" s="790"/>
      <c r="AD201" s="790"/>
      <c r="AE201" s="790"/>
      <c r="AI201" s="793"/>
      <c r="AJ201" s="793"/>
      <c r="AK201" s="793"/>
      <c r="AL201" s="793"/>
      <c r="AM201" s="793"/>
      <c r="AN201" s="793"/>
      <c r="AO201" s="793"/>
      <c r="AP201" s="793"/>
      <c r="AQ201" s="793"/>
    </row>
    <row r="202" spans="1:43" ht="9.75" customHeight="1">
      <c r="A202" s="800"/>
      <c r="B202" s="797"/>
      <c r="C202" s="814"/>
      <c r="D202" s="797"/>
      <c r="E202" s="790"/>
      <c r="F202" s="790"/>
      <c r="G202" s="790"/>
      <c r="H202" s="790"/>
      <c r="I202" s="797"/>
      <c r="W202" s="790"/>
      <c r="X202" s="790"/>
      <c r="Y202" s="790"/>
      <c r="Z202" s="790"/>
      <c r="AA202" s="790"/>
      <c r="AB202" s="790"/>
      <c r="AC202" s="790"/>
      <c r="AD202" s="790"/>
      <c r="AE202" s="790"/>
      <c r="AI202" s="793"/>
      <c r="AJ202" s="793"/>
      <c r="AK202" s="793"/>
      <c r="AL202" s="793"/>
      <c r="AM202" s="793"/>
      <c r="AN202" s="793"/>
      <c r="AO202" s="793"/>
      <c r="AP202" s="793"/>
      <c r="AQ202" s="793"/>
    </row>
    <row r="203" spans="1:43" ht="9.75" customHeight="1">
      <c r="A203" s="800"/>
      <c r="B203" s="797"/>
      <c r="C203" s="814"/>
      <c r="D203" s="797"/>
      <c r="E203" s="790"/>
      <c r="F203" s="790"/>
      <c r="G203" s="790"/>
      <c r="H203" s="790"/>
      <c r="I203" s="797"/>
      <c r="W203" s="790"/>
      <c r="X203" s="790"/>
      <c r="Y203" s="790"/>
      <c r="Z203" s="790"/>
      <c r="AA203" s="790"/>
      <c r="AB203" s="790"/>
      <c r="AC203" s="790"/>
      <c r="AD203" s="790"/>
      <c r="AE203" s="790"/>
      <c r="AI203" s="793"/>
      <c r="AJ203" s="793"/>
      <c r="AK203" s="793"/>
      <c r="AL203" s="793"/>
      <c r="AM203" s="793"/>
      <c r="AN203" s="793"/>
      <c r="AO203" s="793"/>
      <c r="AP203" s="793"/>
      <c r="AQ203" s="793"/>
    </row>
    <row r="204" spans="1:43" ht="9.75" customHeight="1">
      <c r="A204" s="800"/>
      <c r="E204" s="790"/>
      <c r="F204" s="790"/>
      <c r="G204" s="790"/>
      <c r="H204" s="790"/>
      <c r="I204" s="797"/>
      <c r="W204" s="790"/>
      <c r="X204" s="790"/>
      <c r="Y204" s="790"/>
      <c r="Z204" s="790"/>
      <c r="AA204" s="790"/>
      <c r="AB204" s="790"/>
      <c r="AC204" s="790"/>
      <c r="AD204" s="790"/>
      <c r="AE204" s="790"/>
      <c r="AI204" s="793"/>
      <c r="AJ204" s="793"/>
      <c r="AK204" s="793"/>
      <c r="AL204" s="793"/>
      <c r="AM204" s="793"/>
      <c r="AN204" s="793"/>
      <c r="AO204" s="793"/>
      <c r="AP204" s="793"/>
      <c r="AQ204" s="793"/>
    </row>
    <row r="205" spans="1:43" ht="9.75" customHeight="1">
      <c r="A205" s="800"/>
      <c r="B205" s="797"/>
      <c r="C205" s="814"/>
      <c r="D205" s="797"/>
      <c r="E205" s="790"/>
      <c r="F205" s="790"/>
      <c r="G205" s="790"/>
      <c r="H205" s="790"/>
      <c r="I205" s="797"/>
      <c r="W205" s="790"/>
      <c r="X205" s="790"/>
      <c r="Y205" s="790"/>
      <c r="Z205" s="790"/>
      <c r="AA205" s="790"/>
      <c r="AB205" s="790"/>
      <c r="AC205" s="790"/>
      <c r="AD205" s="790"/>
      <c r="AE205" s="790"/>
      <c r="AI205" s="793"/>
      <c r="AJ205" s="793"/>
      <c r="AK205" s="793"/>
      <c r="AL205" s="793"/>
      <c r="AM205" s="793"/>
      <c r="AN205" s="793"/>
      <c r="AO205" s="793"/>
      <c r="AP205" s="793"/>
      <c r="AQ205" s="793"/>
    </row>
    <row r="206" spans="1:43" ht="9.75" customHeight="1">
      <c r="A206" s="800"/>
      <c r="B206" s="797"/>
      <c r="C206" s="848"/>
      <c r="D206" s="797"/>
      <c r="E206" s="790"/>
      <c r="F206" s="790"/>
      <c r="G206" s="790"/>
      <c r="H206" s="790"/>
      <c r="I206" s="797"/>
      <c r="W206" s="790"/>
      <c r="X206" s="790"/>
      <c r="Y206" s="790"/>
      <c r="Z206" s="790"/>
      <c r="AA206" s="790"/>
      <c r="AB206" s="790"/>
      <c r="AC206" s="790"/>
      <c r="AD206" s="790"/>
      <c r="AE206" s="790"/>
      <c r="AI206" s="793"/>
      <c r="AJ206" s="793"/>
      <c r="AK206" s="793"/>
      <c r="AL206" s="793"/>
      <c r="AM206" s="793"/>
      <c r="AN206" s="793"/>
      <c r="AO206" s="793"/>
      <c r="AP206" s="793"/>
      <c r="AQ206" s="793"/>
    </row>
    <row r="207" spans="1:43" ht="9.75" customHeight="1">
      <c r="A207" s="800"/>
      <c r="B207" s="790"/>
      <c r="C207" s="849"/>
      <c r="D207" s="790"/>
      <c r="E207" s="790"/>
      <c r="F207" s="790"/>
      <c r="G207" s="790"/>
      <c r="H207" s="790"/>
      <c r="I207" s="797"/>
      <c r="W207" s="790"/>
      <c r="X207" s="790"/>
      <c r="Y207" s="790"/>
      <c r="Z207" s="790"/>
      <c r="AA207" s="790"/>
      <c r="AB207" s="790"/>
      <c r="AC207" s="790"/>
      <c r="AD207" s="790"/>
      <c r="AE207" s="790"/>
      <c r="AI207" s="793"/>
      <c r="AJ207" s="793"/>
      <c r="AK207" s="793"/>
      <c r="AL207" s="793"/>
      <c r="AM207" s="793"/>
      <c r="AN207" s="793"/>
      <c r="AO207" s="793"/>
      <c r="AP207" s="793"/>
      <c r="AQ207" s="793"/>
    </row>
    <row r="208" spans="1:43" ht="9.75" customHeight="1">
      <c r="A208" s="800"/>
      <c r="B208" s="797"/>
      <c r="C208" s="848"/>
      <c r="D208" s="797"/>
      <c r="E208" s="790"/>
      <c r="F208" s="790"/>
      <c r="G208" s="790"/>
      <c r="H208" s="790"/>
      <c r="I208" s="797"/>
      <c r="W208" s="790"/>
      <c r="X208" s="790"/>
      <c r="Y208" s="790"/>
      <c r="Z208" s="790"/>
      <c r="AA208" s="790"/>
      <c r="AB208" s="790"/>
      <c r="AC208" s="790"/>
      <c r="AD208" s="790"/>
      <c r="AE208" s="790"/>
      <c r="AI208" s="793"/>
      <c r="AJ208" s="793"/>
      <c r="AK208" s="793"/>
      <c r="AL208" s="793"/>
      <c r="AM208" s="793"/>
      <c r="AN208" s="793"/>
      <c r="AO208" s="793"/>
      <c r="AP208" s="793"/>
      <c r="AQ208" s="793"/>
    </row>
    <row r="209" spans="1:43" ht="9.75" customHeight="1">
      <c r="A209" s="800"/>
      <c r="E209" s="790"/>
      <c r="F209" s="790"/>
      <c r="G209" s="790"/>
      <c r="H209" s="790"/>
      <c r="I209" s="797"/>
      <c r="W209" s="790"/>
      <c r="X209" s="790"/>
      <c r="Y209" s="790"/>
      <c r="Z209" s="790"/>
      <c r="AA209" s="790"/>
      <c r="AB209" s="790"/>
      <c r="AC209" s="790"/>
      <c r="AD209" s="790"/>
      <c r="AE209" s="790"/>
      <c r="AI209" s="793"/>
      <c r="AJ209" s="793"/>
      <c r="AK209" s="793"/>
      <c r="AL209" s="793"/>
      <c r="AM209" s="793"/>
      <c r="AN209" s="793"/>
      <c r="AO209" s="793"/>
      <c r="AP209" s="793"/>
      <c r="AQ209" s="793"/>
    </row>
    <row r="210" spans="1:43" ht="9.75" customHeight="1">
      <c r="A210" s="800"/>
      <c r="E210" s="790"/>
      <c r="F210" s="790"/>
      <c r="G210" s="790"/>
      <c r="H210" s="790"/>
      <c r="I210" s="797"/>
      <c r="W210" s="790"/>
      <c r="X210" s="790"/>
      <c r="Y210" s="790"/>
      <c r="Z210" s="790"/>
      <c r="AA210" s="790"/>
      <c r="AB210" s="790"/>
      <c r="AC210" s="790"/>
      <c r="AD210" s="790"/>
      <c r="AE210" s="790"/>
      <c r="AI210" s="793"/>
      <c r="AJ210" s="793"/>
      <c r="AK210" s="793"/>
      <c r="AL210" s="793"/>
      <c r="AM210" s="793"/>
      <c r="AN210" s="793"/>
      <c r="AO210" s="793"/>
      <c r="AP210" s="793"/>
      <c r="AQ210" s="793"/>
    </row>
    <row r="211" spans="1:43" ht="9.75" customHeight="1">
      <c r="A211" s="800"/>
      <c r="B211" s="797"/>
      <c r="C211" s="848"/>
      <c r="D211" s="797"/>
      <c r="E211" s="790"/>
      <c r="F211" s="790"/>
      <c r="G211" s="790"/>
      <c r="H211" s="790"/>
      <c r="I211" s="797"/>
      <c r="W211" s="790"/>
      <c r="X211" s="790"/>
      <c r="Y211" s="790"/>
      <c r="Z211" s="790"/>
      <c r="AA211" s="790"/>
      <c r="AB211" s="790"/>
      <c r="AC211" s="790"/>
      <c r="AD211" s="790"/>
      <c r="AE211" s="790"/>
      <c r="AI211" s="793"/>
      <c r="AJ211" s="793"/>
      <c r="AK211" s="793"/>
      <c r="AL211" s="793"/>
      <c r="AM211" s="793"/>
      <c r="AN211" s="793"/>
      <c r="AO211" s="793"/>
      <c r="AP211" s="793"/>
      <c r="AQ211" s="793"/>
    </row>
    <row r="212" spans="1:43" ht="9.75" customHeight="1">
      <c r="A212" s="800"/>
      <c r="B212" s="797"/>
      <c r="C212" s="848"/>
      <c r="D212" s="797"/>
      <c r="E212" s="790"/>
      <c r="F212" s="790"/>
      <c r="G212" s="790"/>
      <c r="H212" s="790"/>
      <c r="I212" s="797"/>
      <c r="W212" s="790"/>
      <c r="X212" s="790" t="s">
        <v>1390</v>
      </c>
      <c r="Y212" s="790"/>
      <c r="Z212" s="798" t="e">
        <f>Z193-#REF!</f>
        <v>#REF!</v>
      </c>
      <c r="AA212" s="798" t="e">
        <f>AA193-#REF!</f>
        <v>#REF!</v>
      </c>
      <c r="AB212" s="798" t="s">
        <v>615</v>
      </c>
      <c r="AC212" s="790" t="s">
        <v>1442</v>
      </c>
      <c r="AD212" s="790"/>
      <c r="AE212" s="790"/>
      <c r="AI212" s="793"/>
      <c r="AJ212" s="793"/>
      <c r="AK212" s="793"/>
      <c r="AL212" s="793"/>
      <c r="AM212" s="793"/>
      <c r="AN212" s="793"/>
      <c r="AO212" s="793"/>
      <c r="AP212" s="793"/>
      <c r="AQ212" s="793"/>
    </row>
    <row r="213" spans="1:43" ht="9.75" customHeight="1">
      <c r="A213" s="800"/>
      <c r="B213" s="790"/>
      <c r="C213" s="849"/>
      <c r="D213" s="790"/>
      <c r="E213" s="790"/>
      <c r="F213" s="790"/>
      <c r="G213" s="790"/>
      <c r="H213" s="790"/>
      <c r="I213" s="797"/>
      <c r="W213" s="790"/>
      <c r="X213" s="797" t="s">
        <v>1410</v>
      </c>
      <c r="Y213" s="797"/>
      <c r="Z213" s="811">
        <v>3000</v>
      </c>
      <c r="AA213" s="797"/>
      <c r="AB213" s="797" t="s">
        <v>1443</v>
      </c>
      <c r="AC213" s="790"/>
      <c r="AD213" s="790"/>
      <c r="AE213" s="790"/>
      <c r="AI213" s="793"/>
      <c r="AJ213" s="793"/>
      <c r="AK213" s="793"/>
      <c r="AL213" s="793"/>
      <c r="AM213" s="793"/>
      <c r="AN213" s="793"/>
      <c r="AO213" s="793"/>
      <c r="AP213" s="793"/>
      <c r="AQ213" s="793"/>
    </row>
    <row r="214" spans="1:43" ht="9.75" customHeight="1">
      <c r="A214" s="800"/>
      <c r="E214" s="790"/>
      <c r="F214" s="790"/>
      <c r="G214" s="790"/>
      <c r="H214" s="790"/>
      <c r="I214" s="797"/>
      <c r="W214" s="790"/>
      <c r="X214" s="797"/>
      <c r="Y214" s="797"/>
      <c r="Z214" s="811"/>
      <c r="AA214" s="797"/>
      <c r="AB214" s="797"/>
      <c r="AC214" s="790"/>
      <c r="AD214" s="790"/>
      <c r="AE214" s="790"/>
      <c r="AI214" s="793"/>
      <c r="AJ214" s="793"/>
      <c r="AK214" s="793"/>
      <c r="AL214" s="793"/>
      <c r="AM214" s="793"/>
      <c r="AN214" s="793"/>
      <c r="AO214" s="793"/>
      <c r="AP214" s="793"/>
      <c r="AQ214" s="793"/>
    </row>
    <row r="215" spans="1:43" ht="9.75" customHeight="1">
      <c r="A215" s="800"/>
      <c r="E215" s="790"/>
      <c r="F215" s="790"/>
      <c r="G215" s="790"/>
      <c r="H215" s="790"/>
      <c r="I215" s="797"/>
      <c r="J215" s="793" t="s">
        <v>615</v>
      </c>
      <c r="O215" s="799"/>
      <c r="P215" s="799"/>
      <c r="W215" s="790"/>
      <c r="X215" s="790"/>
      <c r="Y215" s="790"/>
      <c r="Z215" s="790"/>
      <c r="AA215" s="790"/>
      <c r="AB215" s="790"/>
      <c r="AC215" s="790"/>
      <c r="AD215" s="790"/>
      <c r="AE215" s="790"/>
      <c r="AI215" s="793"/>
      <c r="AJ215" s="793"/>
      <c r="AK215" s="793"/>
      <c r="AL215" s="793"/>
      <c r="AM215" s="793"/>
      <c r="AN215" s="793"/>
      <c r="AO215" s="793"/>
      <c r="AP215" s="793"/>
      <c r="AQ215" s="793"/>
    </row>
    <row r="216" spans="1:43" ht="9.75" customHeight="1">
      <c r="A216" s="800"/>
      <c r="B216" s="790"/>
      <c r="C216" s="849"/>
      <c r="D216" s="790"/>
      <c r="E216" s="790"/>
      <c r="F216" s="790"/>
      <c r="G216" s="790"/>
      <c r="H216" s="790"/>
      <c r="I216" s="797"/>
      <c r="J216" s="850" t="s">
        <v>615</v>
      </c>
      <c r="K216" s="799"/>
      <c r="O216" s="799"/>
      <c r="P216" s="799"/>
      <c r="W216" s="790"/>
      <c r="X216" s="790"/>
      <c r="Y216" s="790"/>
      <c r="Z216" s="790"/>
      <c r="AA216" s="790"/>
      <c r="AB216" s="790"/>
      <c r="AC216" s="790"/>
      <c r="AD216" s="790"/>
      <c r="AE216" s="790"/>
      <c r="AI216" s="793"/>
      <c r="AJ216" s="793"/>
      <c r="AK216" s="793"/>
      <c r="AL216" s="793"/>
      <c r="AM216" s="793"/>
      <c r="AN216" s="793"/>
      <c r="AO216" s="793"/>
      <c r="AP216" s="793"/>
      <c r="AQ216" s="793"/>
    </row>
    <row r="217" spans="1:43" ht="9.75" customHeight="1">
      <c r="A217" s="800"/>
      <c r="B217" s="849"/>
      <c r="C217" s="849"/>
      <c r="D217" s="790"/>
      <c r="E217" s="790"/>
      <c r="F217" s="790"/>
      <c r="G217" s="790"/>
      <c r="H217" s="790"/>
      <c r="I217" s="797"/>
      <c r="J217" s="799" t="s">
        <v>615</v>
      </c>
      <c r="K217" s="799"/>
      <c r="O217" s="851"/>
      <c r="P217" s="851"/>
      <c r="Q217" s="799"/>
      <c r="R217" s="799"/>
      <c r="S217" s="799"/>
      <c r="T217" s="799"/>
      <c r="U217" s="799"/>
      <c r="V217" s="799"/>
      <c r="W217" s="797"/>
      <c r="X217" s="790"/>
      <c r="Y217" s="790"/>
      <c r="Z217" s="790"/>
      <c r="AA217" s="790"/>
      <c r="AB217" s="790"/>
      <c r="AC217" s="790"/>
      <c r="AD217" s="790"/>
      <c r="AE217" s="790"/>
      <c r="AI217" s="793"/>
      <c r="AJ217" s="793"/>
      <c r="AK217" s="793"/>
      <c r="AL217" s="793"/>
      <c r="AM217" s="793"/>
      <c r="AN217" s="793"/>
      <c r="AO217" s="793"/>
      <c r="AP217" s="793"/>
      <c r="AQ217" s="793"/>
    </row>
    <row r="218" spans="1:43" ht="9.75" customHeight="1">
      <c r="A218" s="800"/>
      <c r="B218" s="790"/>
      <c r="C218" s="849"/>
      <c r="D218" s="790"/>
      <c r="E218" s="790"/>
      <c r="F218" s="790"/>
      <c r="G218" s="790"/>
      <c r="H218" s="790"/>
      <c r="I218" s="797"/>
      <c r="J218" s="799" t="s">
        <v>615</v>
      </c>
      <c r="K218" s="799"/>
      <c r="O218" s="851"/>
      <c r="P218" s="851"/>
      <c r="Q218" s="799"/>
      <c r="R218" s="799"/>
      <c r="S218" s="799"/>
      <c r="T218" s="799"/>
      <c r="U218" s="799"/>
      <c r="V218" s="799"/>
      <c r="W218" s="797"/>
      <c r="X218" s="790"/>
      <c r="Y218" s="790"/>
      <c r="Z218" s="790"/>
      <c r="AA218" s="790"/>
      <c r="AB218" s="790"/>
      <c r="AC218" s="790"/>
      <c r="AD218" s="790"/>
      <c r="AE218" s="790"/>
      <c r="AI218" s="793"/>
      <c r="AJ218" s="793"/>
      <c r="AK218" s="793"/>
      <c r="AL218" s="793"/>
      <c r="AM218" s="793"/>
      <c r="AN218" s="793"/>
      <c r="AO218" s="793"/>
      <c r="AP218" s="793"/>
      <c r="AQ218" s="793"/>
    </row>
    <row r="219" spans="1:43" ht="9.75" customHeight="1">
      <c r="A219" s="800"/>
      <c r="B219" s="790"/>
      <c r="C219" s="790"/>
      <c r="D219" s="790"/>
      <c r="E219" s="790"/>
      <c r="F219" s="790"/>
      <c r="G219" s="790"/>
      <c r="H219" s="790"/>
      <c r="I219" s="797"/>
      <c r="O219" s="799"/>
      <c r="P219" s="799"/>
      <c r="Q219" s="799"/>
      <c r="R219" s="799"/>
      <c r="S219" s="799"/>
      <c r="T219" s="799"/>
      <c r="U219" s="799"/>
      <c r="V219" s="799"/>
      <c r="W219" s="797"/>
      <c r="X219" s="790"/>
      <c r="Y219" s="790"/>
      <c r="Z219" s="790"/>
      <c r="AA219" s="790"/>
      <c r="AB219" s="790"/>
      <c r="AC219" s="790"/>
      <c r="AD219" s="790"/>
      <c r="AE219" s="790"/>
      <c r="AI219" s="793"/>
      <c r="AJ219" s="793"/>
      <c r="AK219" s="793"/>
      <c r="AL219" s="793"/>
      <c r="AM219" s="793"/>
      <c r="AN219" s="793"/>
      <c r="AO219" s="793"/>
      <c r="AP219" s="793"/>
      <c r="AQ219" s="793"/>
    </row>
    <row r="220" spans="1:43" ht="9.75" customHeight="1">
      <c r="A220" s="800"/>
      <c r="B220" s="790"/>
      <c r="C220" s="790"/>
      <c r="D220" s="790"/>
      <c r="E220" s="790"/>
      <c r="F220" s="790"/>
      <c r="G220" s="790"/>
      <c r="H220" s="790"/>
      <c r="I220" s="797"/>
      <c r="O220" s="799"/>
      <c r="P220" s="799"/>
      <c r="Q220" s="799"/>
      <c r="R220" s="799"/>
      <c r="S220" s="799"/>
      <c r="T220" s="799"/>
      <c r="U220" s="799"/>
      <c r="V220" s="799"/>
      <c r="W220" s="797"/>
      <c r="X220" s="790"/>
      <c r="Y220" s="790"/>
      <c r="Z220" s="790"/>
      <c r="AA220" s="790"/>
      <c r="AB220" s="790"/>
      <c r="AC220" s="790"/>
      <c r="AD220" s="790"/>
      <c r="AE220" s="790"/>
      <c r="AI220" s="793"/>
      <c r="AJ220" s="793"/>
      <c r="AK220" s="793"/>
      <c r="AL220" s="793"/>
      <c r="AM220" s="793"/>
      <c r="AN220" s="793"/>
      <c r="AO220" s="793"/>
      <c r="AP220" s="793"/>
      <c r="AQ220" s="793"/>
    </row>
    <row r="221" spans="1:43" ht="9.75" customHeight="1">
      <c r="A221" s="800"/>
      <c r="B221" s="790"/>
      <c r="C221" s="790"/>
      <c r="D221" s="790"/>
      <c r="E221" s="790"/>
      <c r="F221" s="790"/>
      <c r="G221" s="790"/>
      <c r="H221" s="790"/>
      <c r="I221" s="797"/>
      <c r="O221" s="799"/>
      <c r="P221" s="799"/>
      <c r="Q221" s="799"/>
      <c r="R221" s="799"/>
      <c r="S221" s="799"/>
      <c r="T221" s="799"/>
      <c r="U221" s="799"/>
      <c r="V221" s="799"/>
      <c r="W221" s="797"/>
      <c r="X221" s="797"/>
      <c r="Y221" s="797"/>
      <c r="Z221" s="790"/>
      <c r="AA221" s="790"/>
      <c r="AB221" s="790"/>
      <c r="AC221" s="790"/>
      <c r="AD221" s="790"/>
      <c r="AE221" s="790"/>
      <c r="AI221" s="793"/>
      <c r="AJ221" s="793"/>
      <c r="AK221" s="793"/>
      <c r="AL221" s="793"/>
      <c r="AM221" s="793"/>
      <c r="AN221" s="793"/>
      <c r="AO221" s="793"/>
      <c r="AP221" s="793"/>
      <c r="AQ221" s="793"/>
    </row>
    <row r="222" spans="1:43" ht="9.75" customHeight="1">
      <c r="A222" s="800"/>
      <c r="B222" s="790"/>
      <c r="C222" s="790"/>
      <c r="D222" s="790"/>
      <c r="E222" s="790"/>
      <c r="F222" s="790"/>
      <c r="G222" s="790"/>
      <c r="H222" s="790"/>
      <c r="I222" s="797"/>
      <c r="O222" s="851"/>
      <c r="P222" s="851"/>
      <c r="Q222" s="799"/>
      <c r="R222" s="799"/>
      <c r="S222" s="799"/>
      <c r="T222" s="799"/>
      <c r="U222" s="799"/>
      <c r="V222" s="799"/>
      <c r="W222" s="797"/>
      <c r="X222" s="797"/>
      <c r="Y222" s="797"/>
      <c r="Z222" s="790"/>
      <c r="AA222" s="790"/>
      <c r="AB222" s="790"/>
      <c r="AC222" s="790"/>
      <c r="AD222" s="790"/>
      <c r="AE222" s="790"/>
      <c r="AI222" s="793"/>
      <c r="AJ222" s="793"/>
      <c r="AK222" s="793"/>
      <c r="AL222" s="793"/>
      <c r="AM222" s="793"/>
      <c r="AN222" s="793"/>
      <c r="AO222" s="793"/>
      <c r="AP222" s="793"/>
      <c r="AQ222" s="793"/>
    </row>
    <row r="223" spans="1:43" ht="9.75" customHeight="1">
      <c r="A223" s="800"/>
      <c r="B223" s="790"/>
      <c r="C223" s="790"/>
      <c r="D223" s="790"/>
      <c r="E223" s="790"/>
      <c r="F223" s="790"/>
      <c r="G223" s="790"/>
      <c r="H223" s="790"/>
      <c r="I223" s="797"/>
      <c r="J223" s="839"/>
      <c r="K223" s="839"/>
      <c r="L223" s="825" t="s">
        <v>615</v>
      </c>
      <c r="O223" s="852"/>
      <c r="P223" s="839"/>
      <c r="W223" s="790"/>
      <c r="X223" s="790"/>
      <c r="Y223" s="790"/>
      <c r="Z223" s="790"/>
      <c r="AA223" s="790"/>
      <c r="AB223" s="790"/>
      <c r="AC223" s="790"/>
      <c r="AD223" s="790"/>
      <c r="AE223" s="790"/>
      <c r="AI223" s="793"/>
      <c r="AJ223" s="793"/>
      <c r="AK223" s="793"/>
      <c r="AL223" s="793"/>
      <c r="AM223" s="793"/>
      <c r="AN223" s="793"/>
      <c r="AO223" s="793"/>
      <c r="AP223" s="793"/>
      <c r="AQ223" s="793"/>
    </row>
    <row r="224" spans="1:43" ht="9.75" customHeight="1">
      <c r="A224" s="800"/>
      <c r="B224" s="790"/>
      <c r="C224" s="790"/>
      <c r="D224" s="790"/>
      <c r="E224" s="790"/>
      <c r="F224" s="790"/>
      <c r="G224" s="790"/>
      <c r="H224" s="790"/>
      <c r="I224" s="797"/>
      <c r="L224" s="853" t="s">
        <v>615</v>
      </c>
      <c r="W224" s="790"/>
      <c r="X224" s="790"/>
      <c r="Y224" s="790"/>
      <c r="Z224" s="790"/>
      <c r="AA224" s="790"/>
      <c r="AB224" s="790"/>
      <c r="AC224" s="790"/>
      <c r="AD224" s="790"/>
      <c r="AE224" s="790"/>
      <c r="AI224" s="793"/>
      <c r="AJ224" s="793"/>
      <c r="AK224" s="793"/>
      <c r="AL224" s="793"/>
      <c r="AM224" s="793"/>
      <c r="AN224" s="793"/>
      <c r="AO224" s="793"/>
      <c r="AP224" s="793"/>
      <c r="AQ224" s="793"/>
    </row>
    <row r="225" spans="1:43" ht="9.75" customHeight="1">
      <c r="A225" s="800"/>
      <c r="B225" s="790"/>
      <c r="C225" s="790"/>
      <c r="D225" s="790"/>
      <c r="E225" s="790"/>
      <c r="F225" s="790"/>
      <c r="G225" s="790"/>
      <c r="H225" s="790"/>
      <c r="I225" s="797"/>
      <c r="L225" s="799"/>
      <c r="N225" s="799" t="s">
        <v>615</v>
      </c>
      <c r="W225" s="790"/>
      <c r="X225" s="790"/>
      <c r="Y225" s="790"/>
      <c r="Z225" s="790"/>
      <c r="AA225" s="790"/>
      <c r="AB225" s="790"/>
      <c r="AC225" s="790"/>
      <c r="AD225" s="790"/>
      <c r="AE225" s="790"/>
      <c r="AI225" s="793"/>
      <c r="AJ225" s="793"/>
      <c r="AK225" s="793"/>
      <c r="AL225" s="793"/>
      <c r="AM225" s="793"/>
      <c r="AN225" s="793"/>
      <c r="AO225" s="793"/>
      <c r="AP225" s="793"/>
      <c r="AQ225" s="793"/>
    </row>
    <row r="226" spans="1:43" ht="9.75" customHeight="1">
      <c r="A226" s="800"/>
      <c r="B226" s="790"/>
      <c r="C226" s="790"/>
      <c r="D226" s="790"/>
      <c r="E226" s="790"/>
      <c r="F226" s="790"/>
      <c r="G226" s="790"/>
      <c r="H226" s="790"/>
      <c r="I226" s="797"/>
      <c r="K226" s="839" t="s">
        <v>615</v>
      </c>
      <c r="L226" s="835" t="s">
        <v>615</v>
      </c>
      <c r="M226" s="799"/>
      <c r="N226" s="836" t="s">
        <v>615</v>
      </c>
      <c r="W226" s="790"/>
      <c r="X226" s="790"/>
      <c r="Y226" s="790"/>
      <c r="Z226" s="790"/>
      <c r="AA226" s="790"/>
      <c r="AB226" s="790"/>
      <c r="AC226" s="790"/>
      <c r="AD226" s="790"/>
      <c r="AE226" s="790"/>
      <c r="AI226" s="793"/>
      <c r="AJ226" s="793"/>
      <c r="AK226" s="793"/>
      <c r="AL226" s="793"/>
      <c r="AM226" s="793"/>
      <c r="AN226" s="793"/>
      <c r="AO226" s="793"/>
      <c r="AP226" s="793"/>
      <c r="AQ226" s="793"/>
    </row>
    <row r="227" spans="1:43" ht="9.75" customHeight="1">
      <c r="A227" s="800"/>
      <c r="B227" s="790"/>
      <c r="C227" s="790"/>
      <c r="D227" s="790"/>
      <c r="E227" s="790"/>
      <c r="F227" s="790"/>
      <c r="G227" s="790"/>
      <c r="H227" s="790"/>
      <c r="I227" s="797"/>
      <c r="L227" s="839"/>
      <c r="M227" s="799"/>
      <c r="N227" s="799" t="s">
        <v>615</v>
      </c>
      <c r="O227" s="799"/>
      <c r="P227" s="799"/>
      <c r="Q227" s="799"/>
      <c r="R227" s="799"/>
      <c r="W227" s="790"/>
      <c r="X227" s="790"/>
      <c r="Y227" s="790"/>
      <c r="Z227" s="790"/>
      <c r="AA227" s="790"/>
      <c r="AB227" s="790"/>
      <c r="AC227" s="790"/>
      <c r="AD227" s="790"/>
      <c r="AE227" s="790"/>
      <c r="AI227" s="793"/>
      <c r="AJ227" s="793"/>
      <c r="AK227" s="793"/>
      <c r="AL227" s="793"/>
      <c r="AM227" s="793"/>
      <c r="AN227" s="793"/>
      <c r="AO227" s="793"/>
      <c r="AP227" s="793"/>
      <c r="AQ227" s="793"/>
    </row>
    <row r="228" spans="1:43" ht="9.75" customHeight="1">
      <c r="A228" s="800"/>
      <c r="B228" s="790"/>
      <c r="C228" s="790"/>
      <c r="D228" s="790"/>
      <c r="E228" s="790"/>
      <c r="F228" s="790"/>
      <c r="G228" s="790"/>
      <c r="H228" s="790"/>
      <c r="I228" s="797"/>
      <c r="M228" s="799" t="s">
        <v>615</v>
      </c>
      <c r="N228" s="799" t="s">
        <v>615</v>
      </c>
      <c r="O228" s="839"/>
      <c r="P228" s="839"/>
      <c r="W228" s="790"/>
      <c r="X228" s="790"/>
      <c r="Y228" s="790"/>
      <c r="Z228" s="790"/>
      <c r="AA228" s="790"/>
      <c r="AB228" s="790"/>
      <c r="AC228" s="790"/>
      <c r="AD228" s="790"/>
      <c r="AE228" s="790"/>
      <c r="AI228" s="793"/>
      <c r="AJ228" s="793"/>
      <c r="AK228" s="793"/>
      <c r="AL228" s="793"/>
      <c r="AM228" s="793"/>
      <c r="AN228" s="793"/>
      <c r="AO228" s="793"/>
      <c r="AP228" s="793"/>
      <c r="AQ228" s="793"/>
    </row>
    <row r="229" spans="1:43" ht="9.75" customHeight="1">
      <c r="A229" s="800"/>
      <c r="B229" s="790"/>
      <c r="C229" s="790"/>
      <c r="D229" s="790"/>
      <c r="E229" s="790"/>
      <c r="F229" s="790"/>
      <c r="G229" s="790"/>
      <c r="H229" s="790"/>
      <c r="I229" s="797"/>
      <c r="M229" s="839"/>
      <c r="N229" s="839"/>
      <c r="O229" s="839"/>
      <c r="P229" s="839"/>
      <c r="W229" s="790"/>
      <c r="X229" s="790"/>
      <c r="Y229" s="790"/>
      <c r="Z229" s="790"/>
      <c r="AA229" s="790"/>
      <c r="AB229" s="790"/>
      <c r="AC229" s="790"/>
      <c r="AD229" s="790"/>
      <c r="AE229" s="790"/>
      <c r="AI229" s="793"/>
      <c r="AJ229" s="793"/>
      <c r="AK229" s="793"/>
      <c r="AL229" s="793"/>
      <c r="AM229" s="793"/>
      <c r="AN229" s="793"/>
      <c r="AO229" s="793"/>
      <c r="AP229" s="793"/>
      <c r="AQ229" s="793"/>
    </row>
    <row r="230" spans="1:43" ht="9.75" customHeight="1">
      <c r="A230" s="800"/>
      <c r="B230" s="790"/>
      <c r="C230" s="790"/>
      <c r="D230" s="790"/>
      <c r="E230" s="790"/>
      <c r="F230" s="790"/>
      <c r="G230" s="790"/>
      <c r="H230" s="790"/>
      <c r="I230" s="797"/>
      <c r="W230" s="790"/>
      <c r="X230" s="790"/>
      <c r="Y230" s="790"/>
      <c r="Z230" s="790"/>
      <c r="AA230" s="790"/>
      <c r="AB230" s="790"/>
      <c r="AC230" s="790"/>
      <c r="AD230" s="790"/>
      <c r="AE230" s="790"/>
      <c r="AI230" s="793"/>
      <c r="AJ230" s="793"/>
      <c r="AK230" s="793"/>
      <c r="AL230" s="793"/>
      <c r="AM230" s="793"/>
      <c r="AN230" s="793"/>
      <c r="AO230" s="793"/>
      <c r="AP230" s="793"/>
      <c r="AQ230" s="793"/>
    </row>
    <row r="231" spans="1:43" ht="9.75" customHeight="1">
      <c r="A231" s="800"/>
      <c r="B231" s="790"/>
      <c r="C231" s="790"/>
      <c r="D231" s="790"/>
      <c r="E231" s="790"/>
      <c r="F231" s="790"/>
      <c r="G231" s="790"/>
      <c r="H231" s="790"/>
      <c r="I231" s="797"/>
      <c r="L231" s="839"/>
      <c r="W231" s="790"/>
      <c r="X231" s="790"/>
      <c r="Y231" s="790"/>
      <c r="Z231" s="790"/>
      <c r="AA231" s="790"/>
      <c r="AB231" s="790"/>
      <c r="AC231" s="790"/>
      <c r="AD231" s="790"/>
      <c r="AE231" s="790"/>
      <c r="AI231" s="793"/>
      <c r="AJ231" s="793"/>
      <c r="AK231" s="793"/>
      <c r="AL231" s="793"/>
      <c r="AM231" s="793"/>
      <c r="AN231" s="793"/>
      <c r="AO231" s="793"/>
      <c r="AP231" s="793"/>
      <c r="AQ231" s="793"/>
    </row>
    <row r="232" spans="1:43" ht="9.75" customHeight="1">
      <c r="A232" s="800"/>
      <c r="B232" s="790"/>
      <c r="C232" s="790"/>
      <c r="D232" s="790"/>
      <c r="E232" s="790"/>
      <c r="F232" s="790"/>
      <c r="G232" s="790"/>
      <c r="H232" s="790"/>
      <c r="I232" s="797"/>
      <c r="W232" s="1261">
        <v>34</v>
      </c>
      <c r="X232" s="1261"/>
      <c r="Y232" s="1261"/>
      <c r="Z232" s="1261"/>
      <c r="AA232" s="1261"/>
      <c r="AB232" s="1261"/>
      <c r="AC232" s="1261"/>
      <c r="AD232" s="1261"/>
      <c r="AE232" s="1261"/>
      <c r="AF232" s="1261"/>
      <c r="AI232" s="793"/>
      <c r="AJ232" s="793"/>
      <c r="AK232" s="793"/>
      <c r="AL232" s="793"/>
      <c r="AM232" s="793"/>
      <c r="AN232" s="793"/>
      <c r="AO232" s="793"/>
      <c r="AP232" s="793"/>
      <c r="AQ232" s="793"/>
    </row>
    <row r="233" spans="1:43" ht="9.75" customHeight="1">
      <c r="A233" s="800"/>
      <c r="B233" s="790"/>
      <c r="C233" s="790"/>
      <c r="D233" s="790"/>
      <c r="E233" s="790"/>
      <c r="F233" s="790"/>
      <c r="G233" s="790"/>
      <c r="H233" s="790"/>
      <c r="I233" s="797"/>
      <c r="M233" s="839"/>
      <c r="N233" s="839"/>
      <c r="O233" s="839"/>
      <c r="W233" s="790"/>
      <c r="X233" s="790"/>
      <c r="Y233" s="790"/>
      <c r="Z233" s="790"/>
      <c r="AA233" s="790"/>
      <c r="AB233" s="790"/>
      <c r="AC233" s="790"/>
      <c r="AD233" s="790"/>
      <c r="AE233" s="790"/>
      <c r="AI233" s="793"/>
      <c r="AJ233" s="793"/>
      <c r="AK233" s="793"/>
      <c r="AL233" s="793"/>
      <c r="AM233" s="793"/>
      <c r="AN233" s="793"/>
      <c r="AO233" s="793"/>
      <c r="AP233" s="793"/>
      <c r="AQ233" s="793"/>
    </row>
    <row r="234" spans="1:43" ht="9.75" customHeight="1">
      <c r="A234" s="800"/>
      <c r="B234" s="790"/>
      <c r="C234" s="790"/>
      <c r="D234" s="790"/>
      <c r="E234" s="790"/>
      <c r="F234" s="790"/>
      <c r="G234" s="790"/>
      <c r="H234" s="790"/>
      <c r="I234" s="797"/>
      <c r="L234" s="839"/>
      <c r="W234" s="790"/>
      <c r="X234" s="790"/>
      <c r="Y234" s="790"/>
      <c r="Z234" s="790"/>
      <c r="AA234" s="790"/>
      <c r="AB234" s="790"/>
      <c r="AC234" s="790"/>
      <c r="AD234" s="790"/>
      <c r="AE234" s="790"/>
      <c r="AI234" s="793"/>
      <c r="AJ234" s="793"/>
      <c r="AK234" s="793"/>
      <c r="AL234" s="793"/>
      <c r="AM234" s="793"/>
      <c r="AN234" s="793"/>
      <c r="AO234" s="793"/>
      <c r="AP234" s="793"/>
      <c r="AQ234" s="793"/>
    </row>
    <row r="235" spans="1:43" ht="9.75" customHeight="1">
      <c r="A235" s="800"/>
      <c r="B235" s="790"/>
      <c r="C235" s="790"/>
      <c r="D235" s="790"/>
      <c r="E235" s="790"/>
      <c r="F235" s="790"/>
      <c r="G235" s="790"/>
      <c r="H235" s="790"/>
      <c r="I235" s="797"/>
      <c r="J235" s="797"/>
      <c r="K235" s="797"/>
      <c r="O235" s="839"/>
      <c r="W235" s="790"/>
      <c r="X235" s="790"/>
      <c r="Y235" s="790"/>
      <c r="Z235" s="790"/>
      <c r="AA235" s="790"/>
      <c r="AB235" s="790"/>
      <c r="AC235" s="790"/>
      <c r="AD235" s="790"/>
      <c r="AE235" s="790"/>
      <c r="AI235" s="793"/>
      <c r="AJ235" s="793"/>
      <c r="AK235" s="793"/>
      <c r="AL235" s="793"/>
      <c r="AM235" s="793"/>
      <c r="AN235" s="793"/>
      <c r="AO235" s="793"/>
      <c r="AP235" s="793"/>
      <c r="AQ235" s="793"/>
    </row>
    <row r="236" spans="1:43" ht="9.75" customHeight="1">
      <c r="A236" s="800"/>
      <c r="B236" s="790"/>
      <c r="C236" s="790"/>
      <c r="D236" s="790"/>
      <c r="E236" s="790"/>
      <c r="F236" s="790"/>
      <c r="G236" s="790"/>
      <c r="H236" s="790"/>
      <c r="I236" s="797"/>
      <c r="J236" s="797"/>
      <c r="K236" s="797"/>
      <c r="M236" s="839"/>
      <c r="N236" s="839"/>
      <c r="O236" s="839"/>
      <c r="P236" s="839"/>
      <c r="W236" s="790"/>
      <c r="X236" s="790"/>
      <c r="Y236" s="790"/>
      <c r="Z236" s="790"/>
      <c r="AA236" s="790"/>
      <c r="AB236" s="790"/>
      <c r="AC236" s="790"/>
      <c r="AD236" s="790"/>
      <c r="AE236" s="790"/>
      <c r="AI236" s="793"/>
      <c r="AJ236" s="793"/>
      <c r="AK236" s="793"/>
      <c r="AL236" s="793"/>
      <c r="AM236" s="793"/>
      <c r="AN236" s="793"/>
      <c r="AO236" s="793"/>
      <c r="AP236" s="793"/>
      <c r="AQ236" s="793"/>
    </row>
    <row r="237" spans="1:43" ht="9.75" customHeight="1">
      <c r="A237" s="800"/>
      <c r="B237" s="790"/>
      <c r="C237" s="790"/>
      <c r="D237" s="790"/>
      <c r="E237" s="790"/>
      <c r="F237" s="790"/>
      <c r="G237" s="790"/>
      <c r="H237" s="790"/>
      <c r="I237" s="790"/>
      <c r="J237" s="797"/>
      <c r="K237" s="797"/>
      <c r="W237" s="790"/>
      <c r="X237" s="790"/>
      <c r="Y237" s="790"/>
      <c r="Z237" s="790"/>
      <c r="AA237" s="790"/>
      <c r="AB237" s="790"/>
      <c r="AC237" s="790"/>
      <c r="AD237" s="790"/>
      <c r="AE237" s="790"/>
      <c r="AI237" s="793"/>
      <c r="AJ237" s="793"/>
      <c r="AK237" s="793"/>
      <c r="AL237" s="793"/>
      <c r="AM237" s="793"/>
      <c r="AN237" s="793"/>
      <c r="AO237" s="793"/>
      <c r="AP237" s="793"/>
      <c r="AQ237" s="793"/>
    </row>
    <row r="238" spans="1:43" ht="9.75" customHeight="1">
      <c r="A238" s="800"/>
      <c r="B238" s="790"/>
      <c r="C238" s="790"/>
      <c r="D238" s="790"/>
      <c r="E238" s="790"/>
      <c r="F238" s="790"/>
      <c r="G238" s="790"/>
      <c r="H238" s="790"/>
      <c r="I238" s="790"/>
      <c r="J238" s="797"/>
      <c r="K238" s="797"/>
      <c r="W238" s="790"/>
      <c r="X238" s="790"/>
      <c r="Y238" s="790"/>
      <c r="Z238" s="790"/>
      <c r="AA238" s="790"/>
      <c r="AB238" s="790"/>
      <c r="AC238" s="790"/>
      <c r="AD238" s="790"/>
      <c r="AE238" s="790"/>
      <c r="AI238" s="793"/>
      <c r="AJ238" s="793"/>
      <c r="AK238" s="793"/>
      <c r="AL238" s="793"/>
      <c r="AM238" s="793"/>
      <c r="AN238" s="793"/>
      <c r="AO238" s="793"/>
      <c r="AP238" s="793"/>
      <c r="AQ238" s="793"/>
    </row>
    <row r="239" spans="1:43" ht="9.75" customHeight="1">
      <c r="A239" s="800"/>
      <c r="B239" s="790"/>
      <c r="C239" s="790"/>
      <c r="D239" s="790"/>
      <c r="E239" s="790"/>
      <c r="F239" s="790"/>
      <c r="G239" s="790"/>
      <c r="H239" s="790"/>
      <c r="I239" s="790"/>
      <c r="J239" s="797"/>
      <c r="K239" s="797"/>
      <c r="W239" s="790"/>
      <c r="X239" s="790"/>
      <c r="Y239" s="790"/>
      <c r="Z239" s="790"/>
      <c r="AA239" s="790"/>
      <c r="AB239" s="790"/>
      <c r="AC239" s="790"/>
      <c r="AD239" s="790"/>
      <c r="AE239" s="790"/>
      <c r="AI239" s="793"/>
      <c r="AJ239" s="793"/>
      <c r="AK239" s="793"/>
      <c r="AL239" s="793"/>
      <c r="AM239" s="793"/>
      <c r="AN239" s="793"/>
      <c r="AO239" s="793"/>
      <c r="AP239" s="793"/>
      <c r="AQ239" s="793"/>
    </row>
    <row r="240" spans="1:43" ht="9.75" customHeight="1">
      <c r="A240" s="800"/>
      <c r="B240" s="790"/>
      <c r="C240" s="790"/>
      <c r="D240" s="790"/>
      <c r="E240" s="790"/>
      <c r="F240" s="790"/>
      <c r="G240" s="790"/>
      <c r="H240" s="790"/>
      <c r="I240" s="790"/>
      <c r="J240" s="797"/>
      <c r="K240" s="797"/>
      <c r="W240" s="790"/>
      <c r="X240" s="790"/>
      <c r="Y240" s="790"/>
      <c r="Z240" s="790"/>
      <c r="AA240" s="790"/>
      <c r="AB240" s="790"/>
      <c r="AC240" s="790"/>
      <c r="AD240" s="790"/>
      <c r="AE240" s="790"/>
      <c r="AI240" s="793"/>
      <c r="AJ240" s="793"/>
      <c r="AK240" s="793"/>
      <c r="AL240" s="793"/>
      <c r="AM240" s="793"/>
      <c r="AN240" s="793"/>
      <c r="AO240" s="793"/>
      <c r="AP240" s="793"/>
      <c r="AQ240" s="793"/>
    </row>
    <row r="241" spans="1:43" ht="9.75" customHeight="1">
      <c r="A241" s="800"/>
      <c r="B241" s="790"/>
      <c r="C241" s="790"/>
      <c r="D241" s="790"/>
      <c r="E241" s="790"/>
      <c r="F241" s="790"/>
      <c r="G241" s="790"/>
      <c r="H241" s="790"/>
      <c r="I241" s="790"/>
      <c r="J241" s="797"/>
      <c r="K241" s="797"/>
      <c r="W241" s="790"/>
      <c r="X241" s="790"/>
      <c r="Y241" s="790"/>
      <c r="Z241" s="790"/>
      <c r="AA241" s="790"/>
      <c r="AB241" s="790"/>
      <c r="AC241" s="790"/>
      <c r="AD241" s="790"/>
      <c r="AE241" s="790"/>
      <c r="AI241" s="793"/>
      <c r="AJ241" s="793"/>
      <c r="AK241" s="793"/>
      <c r="AL241" s="793"/>
      <c r="AM241" s="793"/>
      <c r="AN241" s="793"/>
      <c r="AO241" s="793"/>
      <c r="AP241" s="793"/>
      <c r="AQ241" s="793"/>
    </row>
    <row r="242" spans="1:43" ht="9.75" customHeight="1">
      <c r="A242" s="800"/>
      <c r="B242" s="790"/>
      <c r="C242" s="790"/>
      <c r="D242" s="790"/>
      <c r="E242" s="790"/>
      <c r="F242" s="790"/>
      <c r="G242" s="790"/>
      <c r="H242" s="790"/>
      <c r="I242" s="790"/>
      <c r="J242" s="797"/>
      <c r="K242" s="797"/>
      <c r="W242" s="790"/>
      <c r="X242" s="790"/>
      <c r="Y242" s="790"/>
      <c r="Z242" s="790"/>
      <c r="AA242" s="790"/>
      <c r="AB242" s="790"/>
      <c r="AC242" s="790"/>
      <c r="AD242" s="790"/>
      <c r="AE242" s="790"/>
      <c r="AI242" s="793"/>
      <c r="AJ242" s="793"/>
      <c r="AK242" s="793"/>
      <c r="AL242" s="793"/>
      <c r="AM242" s="793"/>
      <c r="AN242" s="793"/>
      <c r="AO242" s="793"/>
      <c r="AP242" s="793"/>
      <c r="AQ242" s="793"/>
    </row>
    <row r="243" spans="1:43" ht="9.75" customHeight="1">
      <c r="A243" s="800"/>
      <c r="B243" s="790"/>
      <c r="C243" s="790"/>
      <c r="D243" s="790"/>
      <c r="E243" s="790"/>
      <c r="F243" s="790"/>
      <c r="G243" s="790"/>
      <c r="H243" s="790"/>
      <c r="I243" s="790"/>
      <c r="J243" s="797"/>
      <c r="K243" s="797"/>
      <c r="L243" s="797"/>
      <c r="W243" s="790"/>
      <c r="X243" s="790"/>
      <c r="Y243" s="790"/>
      <c r="Z243" s="790"/>
      <c r="AA243" s="790"/>
      <c r="AB243" s="790"/>
      <c r="AC243" s="790"/>
      <c r="AD243" s="790"/>
      <c r="AE243" s="790"/>
      <c r="AI243" s="793"/>
      <c r="AJ243" s="793"/>
      <c r="AK243" s="793"/>
      <c r="AL243" s="793"/>
      <c r="AM243" s="793"/>
      <c r="AN243" s="793"/>
      <c r="AO243" s="793"/>
      <c r="AP243" s="793"/>
      <c r="AQ243" s="793"/>
    </row>
    <row r="244" spans="1:43" ht="9.75" customHeight="1">
      <c r="A244" s="800"/>
      <c r="B244" s="790"/>
      <c r="C244" s="790"/>
      <c r="D244" s="790"/>
      <c r="E244" s="790"/>
      <c r="F244" s="790"/>
      <c r="G244" s="790"/>
      <c r="H244" s="790"/>
      <c r="I244" s="790"/>
      <c r="J244" s="797"/>
      <c r="K244" s="797"/>
      <c r="L244" s="797"/>
      <c r="W244" s="790"/>
      <c r="X244" s="790"/>
      <c r="Y244" s="790"/>
      <c r="Z244" s="790"/>
      <c r="AA244" s="790"/>
      <c r="AB244" s="790"/>
      <c r="AC244" s="790"/>
      <c r="AD244" s="790"/>
      <c r="AE244" s="790"/>
      <c r="AI244" s="793"/>
      <c r="AJ244" s="793"/>
      <c r="AK244" s="793"/>
      <c r="AL244" s="793"/>
      <c r="AM244" s="793"/>
      <c r="AN244" s="793"/>
      <c r="AO244" s="793"/>
      <c r="AP244" s="793"/>
      <c r="AQ244" s="793"/>
    </row>
    <row r="245" spans="1:15" ht="9.75" customHeight="1">
      <c r="A245" s="800"/>
      <c r="B245" s="790"/>
      <c r="C245" s="790"/>
      <c r="D245" s="790"/>
      <c r="E245" s="790"/>
      <c r="F245" s="790"/>
      <c r="G245" s="790"/>
      <c r="H245" s="790"/>
      <c r="I245" s="790"/>
      <c r="J245" s="797"/>
      <c r="K245" s="797"/>
      <c r="L245" s="797"/>
      <c r="M245" s="797"/>
      <c r="N245" s="797"/>
      <c r="O245" s="797"/>
    </row>
    <row r="246" spans="1:15" ht="9.75" customHeight="1">
      <c r="A246" s="800"/>
      <c r="B246" s="790"/>
      <c r="C246" s="790"/>
      <c r="D246" s="790"/>
      <c r="E246" s="790"/>
      <c r="F246" s="790"/>
      <c r="G246" s="790"/>
      <c r="H246" s="790"/>
      <c r="I246" s="790"/>
      <c r="J246" s="797"/>
      <c r="K246" s="797"/>
      <c r="L246" s="797"/>
      <c r="M246" s="797"/>
      <c r="N246" s="797"/>
      <c r="O246" s="797"/>
    </row>
    <row r="247" spans="1:15" ht="9.75" customHeight="1">
      <c r="A247" s="800"/>
      <c r="B247" s="790"/>
      <c r="C247" s="790"/>
      <c r="D247" s="790"/>
      <c r="E247" s="790"/>
      <c r="F247" s="790"/>
      <c r="G247" s="790"/>
      <c r="H247" s="790"/>
      <c r="I247" s="790"/>
      <c r="J247" s="797"/>
      <c r="K247" s="797"/>
      <c r="L247" s="797"/>
      <c r="M247" s="797"/>
      <c r="N247" s="797"/>
      <c r="O247" s="797"/>
    </row>
    <row r="248" spans="1:15" ht="9.75" customHeight="1">
      <c r="A248" s="800"/>
      <c r="B248" s="790"/>
      <c r="C248" s="790"/>
      <c r="D248" s="790"/>
      <c r="E248" s="790"/>
      <c r="F248" s="790"/>
      <c r="G248" s="790"/>
      <c r="H248" s="790"/>
      <c r="I248" s="790"/>
      <c r="J248" s="797"/>
      <c r="K248" s="797"/>
      <c r="L248" s="797"/>
      <c r="M248" s="797"/>
      <c r="N248" s="797"/>
      <c r="O248" s="797"/>
    </row>
    <row r="249" spans="1:15" ht="9.75" customHeight="1">
      <c r="A249" s="800"/>
      <c r="B249" s="790"/>
      <c r="C249" s="790"/>
      <c r="D249" s="790"/>
      <c r="E249" s="790"/>
      <c r="F249" s="790"/>
      <c r="G249" s="790"/>
      <c r="H249" s="790"/>
      <c r="I249" s="790"/>
      <c r="J249" s="797"/>
      <c r="K249" s="797"/>
      <c r="L249" s="797"/>
      <c r="M249" s="797"/>
      <c r="N249" s="797"/>
      <c r="O249" s="797"/>
    </row>
    <row r="250" spans="1:15" ht="9.75" customHeight="1">
      <c r="A250" s="800"/>
      <c r="B250" s="790"/>
      <c r="C250" s="790"/>
      <c r="D250" s="790"/>
      <c r="E250" s="790"/>
      <c r="F250" s="790"/>
      <c r="G250" s="790"/>
      <c r="H250" s="790"/>
      <c r="I250" s="790"/>
      <c r="J250" s="797"/>
      <c r="K250" s="797"/>
      <c r="L250" s="797"/>
      <c r="M250" s="797"/>
      <c r="N250" s="797"/>
      <c r="O250" s="797"/>
    </row>
    <row r="251" spans="1:15" ht="9.75" customHeight="1">
      <c r="A251" s="800"/>
      <c r="B251" s="790"/>
      <c r="C251" s="790"/>
      <c r="D251" s="790"/>
      <c r="E251" s="790"/>
      <c r="F251" s="790"/>
      <c r="G251" s="790"/>
      <c r="H251" s="790"/>
      <c r="I251" s="790"/>
      <c r="J251" s="797"/>
      <c r="K251" s="797"/>
      <c r="L251" s="797"/>
      <c r="M251" s="797"/>
      <c r="N251" s="797"/>
      <c r="O251" s="797"/>
    </row>
    <row r="252" spans="1:15" ht="9.75" customHeight="1">
      <c r="A252" s="800"/>
      <c r="B252" s="790"/>
      <c r="C252" s="790"/>
      <c r="D252" s="790"/>
      <c r="E252" s="790"/>
      <c r="F252" s="790"/>
      <c r="G252" s="790"/>
      <c r="H252" s="790"/>
      <c r="I252" s="790"/>
      <c r="J252" s="797"/>
      <c r="K252" s="797"/>
      <c r="L252" s="797"/>
      <c r="M252" s="797"/>
      <c r="N252" s="797"/>
      <c r="O252" s="797"/>
    </row>
    <row r="253" spans="1:15" ht="9.75" customHeight="1">
      <c r="A253" s="800"/>
      <c r="B253" s="790"/>
      <c r="C253" s="790"/>
      <c r="D253" s="790"/>
      <c r="E253" s="790"/>
      <c r="F253" s="790"/>
      <c r="G253" s="790"/>
      <c r="H253" s="790"/>
      <c r="I253" s="790"/>
      <c r="J253" s="797"/>
      <c r="K253" s="797"/>
      <c r="L253" s="797"/>
      <c r="M253" s="797"/>
      <c r="N253" s="797"/>
      <c r="O253" s="797"/>
    </row>
    <row r="254" spans="1:15" ht="9.75" customHeight="1">
      <c r="A254" s="800"/>
      <c r="B254" s="790"/>
      <c r="C254" s="790"/>
      <c r="D254" s="790"/>
      <c r="E254" s="790"/>
      <c r="F254" s="790"/>
      <c r="G254" s="790"/>
      <c r="H254" s="790"/>
      <c r="I254" s="790"/>
      <c r="J254" s="797"/>
      <c r="K254" s="797"/>
      <c r="L254" s="797"/>
      <c r="M254" s="797"/>
      <c r="N254" s="797"/>
      <c r="O254" s="797"/>
    </row>
    <row r="255" spans="1:15" ht="9.75" customHeight="1">
      <c r="A255" s="800"/>
      <c r="B255" s="790"/>
      <c r="C255" s="790"/>
      <c r="D255" s="790"/>
      <c r="E255" s="790"/>
      <c r="F255" s="790"/>
      <c r="G255" s="790"/>
      <c r="H255" s="790"/>
      <c r="I255" s="790"/>
      <c r="J255" s="797"/>
      <c r="K255" s="797"/>
      <c r="L255" s="797"/>
      <c r="M255" s="797"/>
      <c r="N255" s="797"/>
      <c r="O255" s="797"/>
    </row>
    <row r="256" spans="1:15" ht="9.75" customHeight="1">
      <c r="A256" s="800"/>
      <c r="B256" s="790"/>
      <c r="C256" s="790"/>
      <c r="D256" s="790"/>
      <c r="E256" s="790"/>
      <c r="F256" s="790"/>
      <c r="G256" s="790"/>
      <c r="H256" s="790"/>
      <c r="I256" s="790"/>
      <c r="J256" s="797"/>
      <c r="K256" s="797"/>
      <c r="L256" s="797"/>
      <c r="M256" s="797"/>
      <c r="N256" s="797"/>
      <c r="O256" s="797"/>
    </row>
    <row r="257" spans="1:15" ht="9.75" customHeight="1">
      <c r="A257" s="800"/>
      <c r="B257" s="790"/>
      <c r="C257" s="790"/>
      <c r="D257" s="790"/>
      <c r="E257" s="790"/>
      <c r="F257" s="790"/>
      <c r="G257" s="790"/>
      <c r="H257" s="790"/>
      <c r="I257" s="790"/>
      <c r="J257" s="797"/>
      <c r="K257" s="797"/>
      <c r="L257" s="797"/>
      <c r="M257" s="797"/>
      <c r="N257" s="797"/>
      <c r="O257" s="797"/>
    </row>
    <row r="258" spans="1:15" ht="9.75" customHeight="1">
      <c r="A258" s="800"/>
      <c r="B258" s="790"/>
      <c r="C258" s="790"/>
      <c r="D258" s="790"/>
      <c r="E258" s="790"/>
      <c r="F258" s="790"/>
      <c r="G258" s="790"/>
      <c r="H258" s="790"/>
      <c r="I258" s="790"/>
      <c r="J258" s="797"/>
      <c r="K258" s="797"/>
      <c r="L258" s="797"/>
      <c r="M258" s="797"/>
      <c r="N258" s="797"/>
      <c r="O258" s="797"/>
    </row>
    <row r="259" spans="1:15" ht="9.75" customHeight="1">
      <c r="A259" s="800"/>
      <c r="B259" s="790"/>
      <c r="C259" s="790"/>
      <c r="D259" s="790"/>
      <c r="E259" s="790"/>
      <c r="F259" s="790"/>
      <c r="G259" s="790"/>
      <c r="H259" s="790"/>
      <c r="I259" s="790"/>
      <c r="J259" s="797"/>
      <c r="K259" s="797"/>
      <c r="L259" s="797"/>
      <c r="M259" s="797"/>
      <c r="N259" s="797"/>
      <c r="O259" s="797"/>
    </row>
    <row r="260" spans="1:15" ht="9.75" customHeight="1">
      <c r="A260" s="800"/>
      <c r="B260" s="790"/>
      <c r="C260" s="790"/>
      <c r="D260" s="790"/>
      <c r="E260" s="790"/>
      <c r="F260" s="790"/>
      <c r="G260" s="790"/>
      <c r="H260" s="790"/>
      <c r="I260" s="790"/>
      <c r="J260" s="797"/>
      <c r="K260" s="797"/>
      <c r="L260" s="797"/>
      <c r="M260" s="797"/>
      <c r="N260" s="797"/>
      <c r="O260" s="797"/>
    </row>
    <row r="261" spans="1:15" ht="9.75" customHeight="1">
      <c r="A261" s="800"/>
      <c r="B261" s="790"/>
      <c r="C261" s="790"/>
      <c r="D261" s="790"/>
      <c r="E261" s="790"/>
      <c r="F261" s="790"/>
      <c r="G261" s="790"/>
      <c r="H261" s="790"/>
      <c r="I261" s="790"/>
      <c r="J261" s="797"/>
      <c r="K261" s="797"/>
      <c r="L261" s="797"/>
      <c r="M261" s="797"/>
      <c r="N261" s="797"/>
      <c r="O261" s="797"/>
    </row>
    <row r="262" spans="1:15" ht="9.75" customHeight="1">
      <c r="A262" s="800"/>
      <c r="B262" s="790"/>
      <c r="C262" s="790"/>
      <c r="D262" s="790"/>
      <c r="E262" s="790"/>
      <c r="F262" s="790"/>
      <c r="G262" s="790"/>
      <c r="H262" s="790"/>
      <c r="I262" s="790"/>
      <c r="J262" s="797"/>
      <c r="K262" s="797"/>
      <c r="L262" s="797"/>
      <c r="M262" s="797"/>
      <c r="N262" s="797"/>
      <c r="O262" s="797"/>
    </row>
    <row r="263" spans="1:15" ht="9.75" customHeight="1">
      <c r="A263" s="800"/>
      <c r="B263" s="790"/>
      <c r="C263" s="790"/>
      <c r="D263" s="790"/>
      <c r="E263" s="790"/>
      <c r="F263" s="790"/>
      <c r="G263" s="790"/>
      <c r="H263" s="790"/>
      <c r="I263" s="790"/>
      <c r="J263" s="797"/>
      <c r="K263" s="797"/>
      <c r="L263" s="797"/>
      <c r="M263" s="797"/>
      <c r="N263" s="797"/>
      <c r="O263" s="797"/>
    </row>
    <row r="264" spans="1:15" ht="9.75" customHeight="1">
      <c r="A264" s="800"/>
      <c r="B264" s="790"/>
      <c r="C264" s="790"/>
      <c r="D264" s="790"/>
      <c r="E264" s="790"/>
      <c r="F264" s="790"/>
      <c r="G264" s="790"/>
      <c r="H264" s="790"/>
      <c r="I264" s="790"/>
      <c r="J264" s="797"/>
      <c r="K264" s="797"/>
      <c r="L264" s="797"/>
      <c r="M264" s="797"/>
      <c r="N264" s="797"/>
      <c r="O264" s="797"/>
    </row>
    <row r="265" spans="1:15" ht="9.75" customHeight="1">
      <c r="A265" s="800"/>
      <c r="B265" s="790"/>
      <c r="C265" s="790"/>
      <c r="D265" s="790"/>
      <c r="E265" s="790"/>
      <c r="F265" s="790"/>
      <c r="G265" s="790"/>
      <c r="H265" s="790"/>
      <c r="I265" s="790"/>
      <c r="J265" s="797"/>
      <c r="K265" s="797"/>
      <c r="L265" s="797"/>
      <c r="M265" s="797"/>
      <c r="N265" s="797"/>
      <c r="O265" s="797"/>
    </row>
    <row r="266" spans="1:15" ht="9.75" customHeight="1">
      <c r="A266" s="800"/>
      <c r="B266" s="790"/>
      <c r="C266" s="790"/>
      <c r="D266" s="790"/>
      <c r="E266" s="790"/>
      <c r="F266" s="790"/>
      <c r="G266" s="790"/>
      <c r="H266" s="790"/>
      <c r="I266" s="790"/>
      <c r="J266" s="797"/>
      <c r="K266" s="797"/>
      <c r="L266" s="797"/>
      <c r="M266" s="797"/>
      <c r="N266" s="797"/>
      <c r="O266" s="797"/>
    </row>
    <row r="267" spans="1:15" ht="9.75" customHeight="1">
      <c r="A267" s="800"/>
      <c r="B267" s="790"/>
      <c r="C267" s="790"/>
      <c r="D267" s="790"/>
      <c r="E267" s="790"/>
      <c r="F267" s="790"/>
      <c r="G267" s="790"/>
      <c r="H267" s="790"/>
      <c r="I267" s="790"/>
      <c r="J267" s="797"/>
      <c r="K267" s="797"/>
      <c r="L267" s="797"/>
      <c r="M267" s="797"/>
      <c r="N267" s="797"/>
      <c r="O267" s="797"/>
    </row>
    <row r="268" spans="1:15" ht="9.75" customHeight="1">
      <c r="A268" s="800"/>
      <c r="B268" s="790"/>
      <c r="C268" s="790"/>
      <c r="D268" s="790"/>
      <c r="E268" s="790"/>
      <c r="F268" s="790"/>
      <c r="G268" s="790"/>
      <c r="H268" s="790"/>
      <c r="I268" s="790"/>
      <c r="J268" s="797"/>
      <c r="K268" s="797"/>
      <c r="L268" s="797"/>
      <c r="M268" s="797"/>
      <c r="N268" s="797"/>
      <c r="O268" s="797"/>
    </row>
    <row r="269" spans="1:15" ht="9.75" customHeight="1">
      <c r="A269" s="800"/>
      <c r="B269" s="790"/>
      <c r="C269" s="790"/>
      <c r="D269" s="790"/>
      <c r="E269" s="790"/>
      <c r="F269" s="790"/>
      <c r="G269" s="790"/>
      <c r="H269" s="790"/>
      <c r="I269" s="790"/>
      <c r="J269" s="797"/>
      <c r="K269" s="797"/>
      <c r="L269" s="797"/>
      <c r="M269" s="797"/>
      <c r="N269" s="797"/>
      <c r="O269" s="797"/>
    </row>
    <row r="270" spans="1:15" ht="9.75" customHeight="1">
      <c r="A270" s="800"/>
      <c r="B270" s="790"/>
      <c r="C270" s="790"/>
      <c r="D270" s="790"/>
      <c r="E270" s="790"/>
      <c r="F270" s="790"/>
      <c r="G270" s="790"/>
      <c r="H270" s="790"/>
      <c r="I270" s="790"/>
      <c r="J270" s="797"/>
      <c r="K270" s="797"/>
      <c r="L270" s="797"/>
      <c r="M270" s="797"/>
      <c r="N270" s="797"/>
      <c r="O270" s="797"/>
    </row>
    <row r="271" spans="1:15" ht="9.75" customHeight="1">
      <c r="A271" s="800"/>
      <c r="B271" s="790"/>
      <c r="C271" s="790"/>
      <c r="D271" s="790"/>
      <c r="E271" s="790"/>
      <c r="F271" s="790"/>
      <c r="G271" s="790"/>
      <c r="H271" s="790"/>
      <c r="I271" s="790"/>
      <c r="J271" s="797"/>
      <c r="K271" s="797"/>
      <c r="L271" s="797"/>
      <c r="M271" s="797"/>
      <c r="N271" s="797"/>
      <c r="O271" s="797"/>
    </row>
    <row r="272" spans="1:15" ht="9.75" customHeight="1">
      <c r="A272" s="800"/>
      <c r="B272" s="790"/>
      <c r="C272" s="790"/>
      <c r="D272" s="790"/>
      <c r="E272" s="790"/>
      <c r="F272" s="790"/>
      <c r="G272" s="790"/>
      <c r="H272" s="790"/>
      <c r="I272" s="790"/>
      <c r="J272" s="790"/>
      <c r="K272" s="790"/>
      <c r="L272" s="797"/>
      <c r="M272" s="797"/>
      <c r="N272" s="797"/>
      <c r="O272" s="797"/>
    </row>
    <row r="273" spans="1:15" ht="9.75" customHeight="1">
      <c r="A273" s="800"/>
      <c r="B273" s="790"/>
      <c r="C273" s="790"/>
      <c r="D273" s="790"/>
      <c r="E273" s="790"/>
      <c r="F273" s="790"/>
      <c r="G273" s="790"/>
      <c r="H273" s="790"/>
      <c r="I273" s="790"/>
      <c r="J273" s="790"/>
      <c r="K273" s="790"/>
      <c r="L273" s="797"/>
      <c r="M273" s="797"/>
      <c r="N273" s="797"/>
      <c r="O273" s="797"/>
    </row>
    <row r="274" spans="1:15" ht="9.75" customHeight="1">
      <c r="A274" s="800"/>
      <c r="B274" s="790"/>
      <c r="C274" s="790"/>
      <c r="D274" s="790"/>
      <c r="E274" s="790"/>
      <c r="F274" s="790"/>
      <c r="G274" s="790"/>
      <c r="H274" s="790"/>
      <c r="I274" s="790"/>
      <c r="J274" s="790"/>
      <c r="K274" s="790"/>
      <c r="L274" s="797"/>
      <c r="M274" s="797"/>
      <c r="N274" s="797"/>
      <c r="O274" s="797"/>
    </row>
    <row r="275" spans="1:15" ht="9.75" customHeight="1">
      <c r="A275" s="800"/>
      <c r="B275" s="790"/>
      <c r="C275" s="790"/>
      <c r="D275" s="790"/>
      <c r="E275" s="790"/>
      <c r="F275" s="790"/>
      <c r="G275" s="790"/>
      <c r="H275" s="790"/>
      <c r="I275" s="790"/>
      <c r="J275" s="790"/>
      <c r="K275" s="790"/>
      <c r="L275" s="797"/>
      <c r="M275" s="797"/>
      <c r="N275" s="797"/>
      <c r="O275" s="797"/>
    </row>
    <row r="276" spans="1:15" ht="9.75" customHeight="1">
      <c r="A276" s="800"/>
      <c r="B276" s="790"/>
      <c r="C276" s="790"/>
      <c r="D276" s="790"/>
      <c r="E276" s="790"/>
      <c r="F276" s="790"/>
      <c r="G276" s="790"/>
      <c r="H276" s="790"/>
      <c r="I276" s="790"/>
      <c r="J276" s="790"/>
      <c r="K276" s="790"/>
      <c r="L276" s="797"/>
      <c r="M276" s="797"/>
      <c r="N276" s="797"/>
      <c r="O276" s="797"/>
    </row>
    <row r="277" spans="1:15" ht="9.75" customHeight="1">
      <c r="A277" s="800"/>
      <c r="B277" s="790"/>
      <c r="C277" s="790"/>
      <c r="D277" s="790"/>
      <c r="E277" s="790"/>
      <c r="F277" s="790"/>
      <c r="G277" s="790"/>
      <c r="H277" s="790"/>
      <c r="I277" s="790"/>
      <c r="J277" s="790"/>
      <c r="K277" s="790"/>
      <c r="L277" s="797"/>
      <c r="M277" s="797"/>
      <c r="N277" s="797"/>
      <c r="O277" s="797"/>
    </row>
    <row r="278" spans="1:15" ht="9.75" customHeight="1">
      <c r="A278" s="800"/>
      <c r="B278" s="790"/>
      <c r="C278" s="790"/>
      <c r="D278" s="790"/>
      <c r="E278" s="790"/>
      <c r="F278" s="790"/>
      <c r="G278" s="790"/>
      <c r="H278" s="790"/>
      <c r="I278" s="790"/>
      <c r="J278" s="790"/>
      <c r="K278" s="790"/>
      <c r="L278" s="797"/>
      <c r="M278" s="797"/>
      <c r="N278" s="797"/>
      <c r="O278" s="797"/>
    </row>
    <row r="279" spans="1:15" ht="9.75" customHeight="1">
      <c r="A279" s="800"/>
      <c r="B279" s="790"/>
      <c r="C279" s="790"/>
      <c r="D279" s="790"/>
      <c r="E279" s="790"/>
      <c r="F279" s="790"/>
      <c r="G279" s="790"/>
      <c r="H279" s="790"/>
      <c r="I279" s="790"/>
      <c r="J279" s="790"/>
      <c r="K279" s="790"/>
      <c r="L279" s="797"/>
      <c r="M279" s="797"/>
      <c r="N279" s="797"/>
      <c r="O279" s="797"/>
    </row>
    <row r="280" spans="1:15" ht="9.75" customHeight="1">
      <c r="A280" s="800"/>
      <c r="B280" s="790"/>
      <c r="C280" s="790"/>
      <c r="D280" s="790"/>
      <c r="E280" s="790"/>
      <c r="F280" s="790"/>
      <c r="G280" s="790"/>
      <c r="H280" s="790"/>
      <c r="I280" s="790"/>
      <c r="J280" s="790"/>
      <c r="K280" s="790"/>
      <c r="L280" s="790"/>
      <c r="M280" s="797"/>
      <c r="N280" s="797"/>
      <c r="O280" s="797"/>
    </row>
    <row r="281" spans="1:15" ht="9.75" customHeight="1">
      <c r="A281" s="800"/>
      <c r="B281" s="790"/>
      <c r="C281" s="790"/>
      <c r="D281" s="790"/>
      <c r="E281" s="790"/>
      <c r="F281" s="790"/>
      <c r="G281" s="790"/>
      <c r="H281" s="790"/>
      <c r="I281" s="790"/>
      <c r="J281" s="790"/>
      <c r="K281" s="790"/>
      <c r="L281" s="790"/>
      <c r="M281" s="797"/>
      <c r="N281" s="797"/>
      <c r="O281" s="797"/>
    </row>
    <row r="282" spans="1:15" ht="9.75" customHeight="1">
      <c r="A282" s="800"/>
      <c r="B282" s="790"/>
      <c r="C282" s="790"/>
      <c r="D282" s="790"/>
      <c r="E282" s="790"/>
      <c r="F282" s="790"/>
      <c r="G282" s="790"/>
      <c r="H282" s="790"/>
      <c r="I282" s="790"/>
      <c r="J282" s="790"/>
      <c r="K282" s="790"/>
      <c r="L282" s="790"/>
      <c r="M282" s="790"/>
      <c r="N282" s="790"/>
      <c r="O282" s="790"/>
    </row>
    <row r="283" spans="1:15" ht="9.75" customHeight="1">
      <c r="A283" s="800"/>
      <c r="B283" s="790"/>
      <c r="C283" s="790"/>
      <c r="D283" s="790"/>
      <c r="E283" s="790"/>
      <c r="F283" s="790"/>
      <c r="G283" s="790"/>
      <c r="H283" s="790"/>
      <c r="I283" s="790"/>
      <c r="J283" s="790"/>
      <c r="K283" s="790"/>
      <c r="L283" s="790"/>
      <c r="M283" s="790"/>
      <c r="N283" s="790"/>
      <c r="O283" s="790"/>
    </row>
    <row r="284" spans="1:15" ht="9.75" customHeight="1">
      <c r="A284" s="800"/>
      <c r="B284" s="790"/>
      <c r="C284" s="790"/>
      <c r="D284" s="790"/>
      <c r="E284" s="790"/>
      <c r="F284" s="790"/>
      <c r="G284" s="790"/>
      <c r="H284" s="790"/>
      <c r="I284" s="790"/>
      <c r="J284" s="790"/>
      <c r="K284" s="790"/>
      <c r="L284" s="790"/>
      <c r="M284" s="790"/>
      <c r="N284" s="790"/>
      <c r="O284" s="790"/>
    </row>
    <row r="285" spans="1:15" ht="9.75" customHeight="1">
      <c r="A285" s="800"/>
      <c r="B285" s="790"/>
      <c r="C285" s="790"/>
      <c r="D285" s="790"/>
      <c r="E285" s="790"/>
      <c r="F285" s="790"/>
      <c r="G285" s="790"/>
      <c r="H285" s="790"/>
      <c r="I285" s="790"/>
      <c r="J285" s="790"/>
      <c r="K285" s="790"/>
      <c r="L285" s="790"/>
      <c r="M285" s="790"/>
      <c r="N285" s="790"/>
      <c r="O285" s="790"/>
    </row>
    <row r="286" spans="1:15" ht="9.75" customHeight="1">
      <c r="A286" s="800"/>
      <c r="B286" s="790"/>
      <c r="C286" s="790"/>
      <c r="D286" s="790"/>
      <c r="E286" s="790"/>
      <c r="F286" s="790"/>
      <c r="G286" s="790"/>
      <c r="H286" s="790"/>
      <c r="I286" s="790"/>
      <c r="J286" s="790"/>
      <c r="K286" s="790"/>
      <c r="L286" s="790"/>
      <c r="M286" s="790"/>
      <c r="N286" s="790"/>
      <c r="O286" s="790"/>
    </row>
    <row r="287" spans="1:15" ht="9.75" customHeight="1">
      <c r="A287" s="800"/>
      <c r="B287" s="790"/>
      <c r="C287" s="790"/>
      <c r="D287" s="790"/>
      <c r="E287" s="790"/>
      <c r="F287" s="790"/>
      <c r="G287" s="790"/>
      <c r="H287" s="790"/>
      <c r="I287" s="790"/>
      <c r="J287" s="790"/>
      <c r="K287" s="790"/>
      <c r="L287" s="790"/>
      <c r="M287" s="790"/>
      <c r="N287" s="790"/>
      <c r="O287" s="790"/>
    </row>
    <row r="288" spans="1:15" ht="9.75" customHeight="1">
      <c r="A288" s="800"/>
      <c r="B288" s="790"/>
      <c r="C288" s="790"/>
      <c r="D288" s="790"/>
      <c r="E288" s="790"/>
      <c r="F288" s="790"/>
      <c r="G288" s="790"/>
      <c r="H288" s="790"/>
      <c r="I288" s="790"/>
      <c r="J288" s="790"/>
      <c r="K288" s="790"/>
      <c r="L288" s="790"/>
      <c r="M288" s="790"/>
      <c r="N288" s="790"/>
      <c r="O288" s="790"/>
    </row>
    <row r="289" spans="1:15" ht="9.75" customHeight="1">
      <c r="A289" s="800"/>
      <c r="B289" s="790"/>
      <c r="C289" s="790"/>
      <c r="D289" s="790"/>
      <c r="E289" s="790"/>
      <c r="F289" s="790"/>
      <c r="G289" s="790"/>
      <c r="H289" s="790"/>
      <c r="I289" s="790"/>
      <c r="J289" s="790"/>
      <c r="K289" s="790"/>
      <c r="L289" s="790"/>
      <c r="M289" s="790"/>
      <c r="N289" s="790"/>
      <c r="O289" s="790"/>
    </row>
    <row r="290" spans="1:15" ht="9.75" customHeight="1">
      <c r="A290" s="800"/>
      <c r="B290" s="790"/>
      <c r="C290" s="790"/>
      <c r="D290" s="790"/>
      <c r="E290" s="790"/>
      <c r="F290" s="790"/>
      <c r="G290" s="790"/>
      <c r="H290" s="790"/>
      <c r="I290" s="790"/>
      <c r="J290" s="790"/>
      <c r="K290" s="790"/>
      <c r="L290" s="790"/>
      <c r="M290" s="790"/>
      <c r="N290" s="790"/>
      <c r="O290" s="790"/>
    </row>
    <row r="291" spans="1:15" ht="9.75" customHeight="1">
      <c r="A291" s="800"/>
      <c r="B291" s="790"/>
      <c r="C291" s="790"/>
      <c r="D291" s="790"/>
      <c r="E291" s="790"/>
      <c r="F291" s="790"/>
      <c r="G291" s="790"/>
      <c r="H291" s="790"/>
      <c r="I291" s="790"/>
      <c r="J291" s="790"/>
      <c r="K291" s="790"/>
      <c r="L291" s="790"/>
      <c r="M291" s="790"/>
      <c r="N291" s="790"/>
      <c r="O291" s="790"/>
    </row>
    <row r="292" spans="1:15" ht="9.75" customHeight="1">
      <c r="A292" s="800"/>
      <c r="B292" s="790"/>
      <c r="C292" s="790"/>
      <c r="D292" s="790"/>
      <c r="E292" s="790"/>
      <c r="F292" s="790"/>
      <c r="G292" s="790"/>
      <c r="H292" s="790"/>
      <c r="I292" s="790"/>
      <c r="J292" s="790"/>
      <c r="K292" s="790"/>
      <c r="L292" s="790"/>
      <c r="M292" s="790"/>
      <c r="N292" s="790"/>
      <c r="O292" s="790"/>
    </row>
    <row r="293" spans="1:15" ht="9.75" customHeight="1">
      <c r="A293" s="800"/>
      <c r="B293" s="790"/>
      <c r="C293" s="790"/>
      <c r="D293" s="790"/>
      <c r="E293" s="790"/>
      <c r="F293" s="790"/>
      <c r="G293" s="790"/>
      <c r="H293" s="790"/>
      <c r="I293" s="790"/>
      <c r="J293" s="790"/>
      <c r="K293" s="790"/>
      <c r="L293" s="790"/>
      <c r="M293" s="790"/>
      <c r="N293" s="790"/>
      <c r="O293" s="790"/>
    </row>
    <row r="294" spans="1:15" ht="9.75" customHeight="1">
      <c r="A294" s="800"/>
      <c r="B294" s="790"/>
      <c r="C294" s="790"/>
      <c r="D294" s="790"/>
      <c r="E294" s="790"/>
      <c r="F294" s="790"/>
      <c r="G294" s="790"/>
      <c r="H294" s="790"/>
      <c r="I294" s="790"/>
      <c r="J294" s="790"/>
      <c r="K294" s="790"/>
      <c r="L294" s="790"/>
      <c r="M294" s="790"/>
      <c r="N294" s="790"/>
      <c r="O294" s="790"/>
    </row>
    <row r="295" spans="1:15" ht="9.75" customHeight="1">
      <c r="A295" s="800"/>
      <c r="B295" s="790"/>
      <c r="C295" s="790"/>
      <c r="D295" s="790"/>
      <c r="E295" s="790"/>
      <c r="F295" s="790"/>
      <c r="G295" s="790"/>
      <c r="H295" s="790"/>
      <c r="I295" s="790"/>
      <c r="J295" s="790"/>
      <c r="K295" s="790"/>
      <c r="L295" s="790"/>
      <c r="M295" s="790"/>
      <c r="N295" s="790"/>
      <c r="O295" s="790"/>
    </row>
    <row r="296" spans="1:15" ht="9.75" customHeight="1">
      <c r="A296" s="800"/>
      <c r="B296" s="790"/>
      <c r="C296" s="790"/>
      <c r="D296" s="790"/>
      <c r="E296" s="790"/>
      <c r="F296" s="790"/>
      <c r="G296" s="790"/>
      <c r="H296" s="790"/>
      <c r="I296" s="790"/>
      <c r="J296" s="790"/>
      <c r="K296" s="790"/>
      <c r="L296" s="790"/>
      <c r="M296" s="790"/>
      <c r="N296" s="790"/>
      <c r="O296" s="790"/>
    </row>
    <row r="297" spans="1:15" ht="9.75" customHeight="1">
      <c r="A297" s="800"/>
      <c r="B297" s="790"/>
      <c r="C297" s="790"/>
      <c r="D297" s="790"/>
      <c r="E297" s="790"/>
      <c r="F297" s="790"/>
      <c r="G297" s="790"/>
      <c r="H297" s="790"/>
      <c r="I297" s="790"/>
      <c r="J297" s="790"/>
      <c r="K297" s="790"/>
      <c r="L297" s="790"/>
      <c r="M297" s="790"/>
      <c r="N297" s="790"/>
      <c r="O297" s="790"/>
    </row>
    <row r="298" spans="1:15" ht="9.75" customHeight="1">
      <c r="A298" s="800"/>
      <c r="B298" s="790"/>
      <c r="C298" s="790"/>
      <c r="D298" s="790"/>
      <c r="E298" s="790"/>
      <c r="F298" s="790"/>
      <c r="G298" s="790"/>
      <c r="H298" s="790"/>
      <c r="I298" s="790"/>
      <c r="J298" s="790"/>
      <c r="K298" s="790"/>
      <c r="L298" s="790"/>
      <c r="M298" s="790"/>
      <c r="N298" s="790"/>
      <c r="O298" s="790"/>
    </row>
    <row r="299" spans="1:15" ht="9.75" customHeight="1">
      <c r="A299" s="800"/>
      <c r="B299" s="790"/>
      <c r="C299" s="790"/>
      <c r="D299" s="790"/>
      <c r="E299" s="790"/>
      <c r="F299" s="790"/>
      <c r="G299" s="790"/>
      <c r="H299" s="790"/>
      <c r="I299" s="790"/>
      <c r="J299" s="790"/>
      <c r="K299" s="790"/>
      <c r="L299" s="790"/>
      <c r="M299" s="790"/>
      <c r="N299" s="790"/>
      <c r="O299" s="790"/>
    </row>
    <row r="300" spans="1:15" ht="9.75" customHeight="1">
      <c r="A300" s="800"/>
      <c r="B300" s="790"/>
      <c r="C300" s="790"/>
      <c r="D300" s="790"/>
      <c r="E300" s="790"/>
      <c r="F300" s="790"/>
      <c r="G300" s="790"/>
      <c r="H300" s="790"/>
      <c r="I300" s="790"/>
      <c r="J300" s="790"/>
      <c r="K300" s="790"/>
      <c r="L300" s="790"/>
      <c r="M300" s="790"/>
      <c r="N300" s="790"/>
      <c r="O300" s="790"/>
    </row>
    <row r="301" spans="1:15" ht="9.75" customHeight="1">
      <c r="A301" s="800"/>
      <c r="B301" s="790"/>
      <c r="C301" s="790"/>
      <c r="D301" s="790"/>
      <c r="E301" s="790"/>
      <c r="F301" s="790"/>
      <c r="G301" s="790"/>
      <c r="H301" s="790"/>
      <c r="I301" s="790"/>
      <c r="J301" s="790"/>
      <c r="K301" s="790"/>
      <c r="L301" s="790"/>
      <c r="M301" s="790"/>
      <c r="N301" s="790"/>
      <c r="O301" s="790"/>
    </row>
    <row r="302" spans="1:15" ht="9.75" customHeight="1">
      <c r="A302" s="800"/>
      <c r="B302" s="790"/>
      <c r="C302" s="790"/>
      <c r="D302" s="790"/>
      <c r="E302" s="790"/>
      <c r="F302" s="790"/>
      <c r="G302" s="790"/>
      <c r="H302" s="790"/>
      <c r="I302" s="790"/>
      <c r="J302" s="790"/>
      <c r="K302" s="790"/>
      <c r="L302" s="790"/>
      <c r="M302" s="790"/>
      <c r="N302" s="790"/>
      <c r="O302" s="790"/>
    </row>
    <row r="303" spans="1:15" ht="9.75" customHeight="1">
      <c r="A303" s="800"/>
      <c r="B303" s="790"/>
      <c r="C303" s="790"/>
      <c r="D303" s="790"/>
      <c r="E303" s="790"/>
      <c r="F303" s="790"/>
      <c r="G303" s="790"/>
      <c r="H303" s="790"/>
      <c r="I303" s="790"/>
      <c r="J303" s="790"/>
      <c r="K303" s="790"/>
      <c r="L303" s="790"/>
      <c r="M303" s="790"/>
      <c r="N303" s="790"/>
      <c r="O303" s="790"/>
    </row>
    <row r="304" spans="1:15" ht="9.75" customHeight="1">
      <c r="A304" s="800"/>
      <c r="B304" s="790"/>
      <c r="C304" s="790"/>
      <c r="D304" s="790"/>
      <c r="E304" s="790"/>
      <c r="F304" s="790"/>
      <c r="G304" s="790"/>
      <c r="H304" s="790"/>
      <c r="I304" s="790"/>
      <c r="J304" s="790"/>
      <c r="K304" s="790"/>
      <c r="L304" s="790"/>
      <c r="M304" s="790"/>
      <c r="N304" s="790"/>
      <c r="O304" s="790"/>
    </row>
    <row r="305" spans="1:15" ht="9.75" customHeight="1">
      <c r="A305" s="800"/>
      <c r="B305" s="790"/>
      <c r="C305" s="790"/>
      <c r="D305" s="790"/>
      <c r="E305" s="790"/>
      <c r="F305" s="790"/>
      <c r="G305" s="790"/>
      <c r="H305" s="790"/>
      <c r="I305" s="790"/>
      <c r="J305" s="790"/>
      <c r="K305" s="790"/>
      <c r="L305" s="790"/>
      <c r="M305" s="790"/>
      <c r="N305" s="790"/>
      <c r="O305" s="790"/>
    </row>
    <row r="306" spans="1:15" ht="9.75" customHeight="1">
      <c r="A306" s="800"/>
      <c r="B306" s="790"/>
      <c r="C306" s="790"/>
      <c r="D306" s="790"/>
      <c r="E306" s="790"/>
      <c r="F306" s="790"/>
      <c r="G306" s="790"/>
      <c r="H306" s="790"/>
      <c r="I306" s="790"/>
      <c r="J306" s="790"/>
      <c r="K306" s="790"/>
      <c r="L306" s="790"/>
      <c r="M306" s="790"/>
      <c r="N306" s="790"/>
      <c r="O306" s="790"/>
    </row>
    <row r="307" spans="1:15" ht="9.75" customHeight="1">
      <c r="A307" s="800"/>
      <c r="B307" s="790"/>
      <c r="C307" s="790"/>
      <c r="D307" s="790"/>
      <c r="E307" s="790"/>
      <c r="F307" s="790"/>
      <c r="G307" s="790"/>
      <c r="H307" s="790"/>
      <c r="I307" s="790"/>
      <c r="J307" s="790"/>
      <c r="K307" s="790"/>
      <c r="L307" s="790"/>
      <c r="M307" s="790"/>
      <c r="N307" s="790"/>
      <c r="O307" s="790"/>
    </row>
    <row r="308" spans="1:15" ht="9.75" customHeight="1">
      <c r="A308" s="800"/>
      <c r="B308" s="790"/>
      <c r="C308" s="790"/>
      <c r="D308" s="790"/>
      <c r="E308" s="790"/>
      <c r="F308" s="790"/>
      <c r="G308" s="790"/>
      <c r="H308" s="790"/>
      <c r="I308" s="790"/>
      <c r="J308" s="790"/>
      <c r="K308" s="790"/>
      <c r="L308" s="790"/>
      <c r="M308" s="790"/>
      <c r="N308" s="790"/>
      <c r="O308" s="790"/>
    </row>
    <row r="309" spans="1:15" ht="9.75" customHeight="1">
      <c r="A309" s="800"/>
      <c r="B309" s="790"/>
      <c r="C309" s="790"/>
      <c r="D309" s="790"/>
      <c r="E309" s="790"/>
      <c r="F309" s="790"/>
      <c r="G309" s="790"/>
      <c r="H309" s="790"/>
      <c r="I309" s="790"/>
      <c r="J309" s="790"/>
      <c r="K309" s="790"/>
      <c r="L309" s="790"/>
      <c r="M309" s="790"/>
      <c r="N309" s="790"/>
      <c r="O309" s="790"/>
    </row>
    <row r="310" spans="1:15" ht="9.75" customHeight="1">
      <c r="A310" s="800"/>
      <c r="B310" s="790"/>
      <c r="C310" s="790"/>
      <c r="D310" s="790"/>
      <c r="E310" s="790"/>
      <c r="F310" s="790"/>
      <c r="G310" s="790"/>
      <c r="H310" s="790"/>
      <c r="I310" s="790"/>
      <c r="J310" s="790"/>
      <c r="K310" s="790"/>
      <c r="L310" s="790"/>
      <c r="M310" s="790"/>
      <c r="N310" s="790"/>
      <c r="O310" s="790"/>
    </row>
    <row r="311" spans="1:15" ht="9.75" customHeight="1">
      <c r="A311" s="800"/>
      <c r="B311" s="790"/>
      <c r="C311" s="790"/>
      <c r="D311" s="790"/>
      <c r="E311" s="790"/>
      <c r="F311" s="790"/>
      <c r="G311" s="790"/>
      <c r="H311" s="790"/>
      <c r="I311" s="790"/>
      <c r="J311" s="790"/>
      <c r="K311" s="790"/>
      <c r="L311" s="790"/>
      <c r="M311" s="790"/>
      <c r="N311" s="790"/>
      <c r="O311" s="790"/>
    </row>
    <row r="312" spans="1:15" ht="9.75" customHeight="1">
      <c r="A312" s="800"/>
      <c r="B312" s="790"/>
      <c r="C312" s="790"/>
      <c r="D312" s="790"/>
      <c r="E312" s="790"/>
      <c r="F312" s="790"/>
      <c r="G312" s="790"/>
      <c r="H312" s="790"/>
      <c r="I312" s="790"/>
      <c r="J312" s="790"/>
      <c r="K312" s="790"/>
      <c r="L312" s="790"/>
      <c r="M312" s="790"/>
      <c r="N312" s="790"/>
      <c r="O312" s="790"/>
    </row>
    <row r="313" spans="1:15" ht="9.75" customHeight="1">
      <c r="A313" s="800"/>
      <c r="B313" s="790"/>
      <c r="C313" s="790"/>
      <c r="D313" s="790"/>
      <c r="E313" s="790"/>
      <c r="F313" s="790"/>
      <c r="G313" s="790"/>
      <c r="H313" s="790"/>
      <c r="I313" s="790"/>
      <c r="J313" s="790"/>
      <c r="K313" s="790"/>
      <c r="L313" s="790"/>
      <c r="M313" s="790"/>
      <c r="N313" s="790"/>
      <c r="O313" s="790"/>
    </row>
    <row r="314" spans="1:15" ht="9.75" customHeight="1">
      <c r="A314" s="800"/>
      <c r="B314" s="790"/>
      <c r="C314" s="790"/>
      <c r="D314" s="790"/>
      <c r="E314" s="790"/>
      <c r="F314" s="790"/>
      <c r="G314" s="790"/>
      <c r="H314" s="790"/>
      <c r="I314" s="790"/>
      <c r="J314" s="790"/>
      <c r="K314" s="790"/>
      <c r="L314" s="790"/>
      <c r="M314" s="790"/>
      <c r="N314" s="790"/>
      <c r="O314" s="790"/>
    </row>
    <row r="315" spans="1:15" ht="9.75" customHeight="1">
      <c r="A315" s="800"/>
      <c r="B315" s="790"/>
      <c r="C315" s="790"/>
      <c r="D315" s="790"/>
      <c r="E315" s="790"/>
      <c r="F315" s="790"/>
      <c r="G315" s="790"/>
      <c r="H315" s="790"/>
      <c r="I315" s="790"/>
      <c r="J315" s="790"/>
      <c r="K315" s="790"/>
      <c r="L315" s="790"/>
      <c r="M315" s="790"/>
      <c r="N315" s="790"/>
      <c r="O315" s="790"/>
    </row>
    <row r="316" spans="1:15" ht="9.75" customHeight="1">
      <c r="A316" s="800"/>
      <c r="B316" s="790"/>
      <c r="C316" s="790"/>
      <c r="D316" s="790"/>
      <c r="E316" s="790"/>
      <c r="F316" s="790"/>
      <c r="G316" s="790"/>
      <c r="H316" s="790"/>
      <c r="I316" s="790"/>
      <c r="J316" s="790"/>
      <c r="K316" s="790"/>
      <c r="L316" s="790"/>
      <c r="M316" s="790"/>
      <c r="N316" s="790"/>
      <c r="O316" s="790"/>
    </row>
    <row r="317" spans="1:15" ht="9.75" customHeight="1">
      <c r="A317" s="800"/>
      <c r="B317" s="790"/>
      <c r="C317" s="790"/>
      <c r="D317" s="790"/>
      <c r="E317" s="790"/>
      <c r="F317" s="790"/>
      <c r="G317" s="790"/>
      <c r="H317" s="790"/>
      <c r="I317" s="790"/>
      <c r="J317" s="790"/>
      <c r="K317" s="790"/>
      <c r="L317" s="790"/>
      <c r="M317" s="790"/>
      <c r="N317" s="790"/>
      <c r="O317" s="790"/>
    </row>
    <row r="318" spans="1:15" ht="9.75" customHeight="1">
      <c r="A318" s="800"/>
      <c r="B318" s="790"/>
      <c r="C318" s="790"/>
      <c r="D318" s="790"/>
      <c r="E318" s="790"/>
      <c r="F318" s="790"/>
      <c r="G318" s="790"/>
      <c r="H318" s="790"/>
      <c r="I318" s="790"/>
      <c r="J318" s="790"/>
      <c r="K318" s="790"/>
      <c r="L318" s="790"/>
      <c r="M318" s="790"/>
      <c r="N318" s="790"/>
      <c r="O318" s="790"/>
    </row>
    <row r="319" spans="1:15" ht="9.75" customHeight="1">
      <c r="A319" s="800"/>
      <c r="B319" s="790"/>
      <c r="C319" s="790"/>
      <c r="D319" s="790"/>
      <c r="E319" s="790"/>
      <c r="F319" s="790"/>
      <c r="G319" s="790"/>
      <c r="H319" s="790"/>
      <c r="I319" s="790"/>
      <c r="J319" s="790"/>
      <c r="K319" s="790"/>
      <c r="L319" s="790"/>
      <c r="M319" s="790"/>
      <c r="N319" s="790"/>
      <c r="O319" s="790"/>
    </row>
    <row r="320" spans="1:15" ht="9.75" customHeight="1">
      <c r="A320" s="800"/>
      <c r="B320" s="790"/>
      <c r="C320" s="790"/>
      <c r="D320" s="790"/>
      <c r="E320" s="790"/>
      <c r="F320" s="790"/>
      <c r="G320" s="790"/>
      <c r="H320" s="790"/>
      <c r="I320" s="790"/>
      <c r="J320" s="790"/>
      <c r="K320" s="790"/>
      <c r="L320" s="790"/>
      <c r="M320" s="790"/>
      <c r="N320" s="790"/>
      <c r="O320" s="790"/>
    </row>
    <row r="321" spans="1:15" ht="9.75" customHeight="1">
      <c r="A321" s="800"/>
      <c r="B321" s="790"/>
      <c r="C321" s="790"/>
      <c r="D321" s="790"/>
      <c r="E321" s="790"/>
      <c r="F321" s="790"/>
      <c r="G321" s="790"/>
      <c r="H321" s="790"/>
      <c r="I321" s="790"/>
      <c r="J321" s="790"/>
      <c r="K321" s="790"/>
      <c r="L321" s="790"/>
      <c r="M321" s="790"/>
      <c r="N321" s="790"/>
      <c r="O321" s="790"/>
    </row>
    <row r="322" spans="1:15" ht="9.75" customHeight="1">
      <c r="A322" s="800"/>
      <c r="B322" s="790"/>
      <c r="C322" s="790"/>
      <c r="D322" s="790"/>
      <c r="E322" s="790"/>
      <c r="F322" s="790"/>
      <c r="G322" s="790"/>
      <c r="H322" s="790"/>
      <c r="I322" s="790"/>
      <c r="J322" s="790"/>
      <c r="K322" s="790"/>
      <c r="L322" s="790"/>
      <c r="M322" s="790"/>
      <c r="N322" s="790"/>
      <c r="O322" s="790"/>
    </row>
    <row r="323" spans="1:15" ht="9.75" customHeight="1">
      <c r="A323" s="800"/>
      <c r="B323" s="790"/>
      <c r="C323" s="790"/>
      <c r="D323" s="790"/>
      <c r="E323" s="790"/>
      <c r="F323" s="790"/>
      <c r="G323" s="790"/>
      <c r="H323" s="790"/>
      <c r="I323" s="790"/>
      <c r="J323" s="790"/>
      <c r="K323" s="790"/>
      <c r="L323" s="790"/>
      <c r="M323" s="790"/>
      <c r="N323" s="790"/>
      <c r="O323" s="790"/>
    </row>
    <row r="324" spans="1:15" ht="9.75" customHeight="1">
      <c r="A324" s="800"/>
      <c r="B324" s="790"/>
      <c r="C324" s="790"/>
      <c r="D324" s="790"/>
      <c r="E324" s="790"/>
      <c r="F324" s="790"/>
      <c r="G324" s="790"/>
      <c r="H324" s="790"/>
      <c r="I324" s="790"/>
      <c r="J324" s="790"/>
      <c r="K324" s="790"/>
      <c r="L324" s="790"/>
      <c r="M324" s="790"/>
      <c r="N324" s="790"/>
      <c r="O324" s="790"/>
    </row>
    <row r="325" spans="1:15" ht="9.75" customHeight="1">
      <c r="A325" s="800"/>
      <c r="B325" s="790"/>
      <c r="C325" s="790"/>
      <c r="D325" s="790"/>
      <c r="E325" s="790"/>
      <c r="F325" s="790"/>
      <c r="G325" s="790"/>
      <c r="H325" s="790"/>
      <c r="I325" s="790"/>
      <c r="J325" s="790"/>
      <c r="K325" s="790"/>
      <c r="L325" s="790"/>
      <c r="M325" s="790"/>
      <c r="N325" s="790"/>
      <c r="O325" s="790"/>
    </row>
    <row r="326" spans="1:15" ht="9.75" customHeight="1">
      <c r="A326" s="800"/>
      <c r="B326" s="790"/>
      <c r="C326" s="790"/>
      <c r="D326" s="790"/>
      <c r="E326" s="790"/>
      <c r="F326" s="790"/>
      <c r="G326" s="790"/>
      <c r="H326" s="790"/>
      <c r="I326" s="790"/>
      <c r="J326" s="790"/>
      <c r="K326" s="790"/>
      <c r="L326" s="790"/>
      <c r="M326" s="790"/>
      <c r="N326" s="790"/>
      <c r="O326" s="790"/>
    </row>
    <row r="327" spans="1:15" ht="9.75" customHeight="1">
      <c r="A327" s="800"/>
      <c r="B327" s="790"/>
      <c r="C327" s="790"/>
      <c r="D327" s="790"/>
      <c r="E327" s="790"/>
      <c r="F327" s="790"/>
      <c r="G327" s="790"/>
      <c r="H327" s="790"/>
      <c r="I327" s="790"/>
      <c r="J327" s="790"/>
      <c r="K327" s="790"/>
      <c r="L327" s="790"/>
      <c r="M327" s="790"/>
      <c r="N327" s="790"/>
      <c r="O327" s="790"/>
    </row>
    <row r="328" spans="1:15" ht="9.75" customHeight="1">
      <c r="A328" s="800"/>
      <c r="B328" s="790"/>
      <c r="C328" s="790"/>
      <c r="D328" s="790"/>
      <c r="E328" s="790"/>
      <c r="F328" s="790"/>
      <c r="G328" s="790"/>
      <c r="H328" s="790"/>
      <c r="I328" s="790"/>
      <c r="J328" s="790"/>
      <c r="K328" s="790"/>
      <c r="L328" s="790"/>
      <c r="M328" s="790"/>
      <c r="N328" s="790"/>
      <c r="O328" s="790"/>
    </row>
    <row r="329" spans="1:15" ht="9.75" customHeight="1">
      <c r="A329" s="800"/>
      <c r="B329" s="790"/>
      <c r="C329" s="790"/>
      <c r="D329" s="790"/>
      <c r="E329" s="790"/>
      <c r="F329" s="790"/>
      <c r="G329" s="790"/>
      <c r="H329" s="790"/>
      <c r="I329" s="790"/>
      <c r="J329" s="790"/>
      <c r="K329" s="790"/>
      <c r="L329" s="790"/>
      <c r="M329" s="790"/>
      <c r="N329" s="790"/>
      <c r="O329" s="790"/>
    </row>
    <row r="330" spans="1:15" ht="9.75" customHeight="1">
      <c r="A330" s="800"/>
      <c r="B330" s="790"/>
      <c r="C330" s="790"/>
      <c r="D330" s="790"/>
      <c r="E330" s="790"/>
      <c r="F330" s="790"/>
      <c r="G330" s="790"/>
      <c r="H330" s="790"/>
      <c r="I330" s="790"/>
      <c r="J330" s="790"/>
      <c r="K330" s="790"/>
      <c r="L330" s="790"/>
      <c r="M330" s="790"/>
      <c r="N330" s="790"/>
      <c r="O330" s="790"/>
    </row>
    <row r="331" spans="1:15" ht="9.75" customHeight="1">
      <c r="A331" s="800"/>
      <c r="B331" s="790"/>
      <c r="C331" s="790"/>
      <c r="D331" s="790"/>
      <c r="E331" s="790"/>
      <c r="F331" s="790"/>
      <c r="G331" s="790"/>
      <c r="H331" s="790"/>
      <c r="I331" s="790"/>
      <c r="J331" s="790"/>
      <c r="K331" s="790"/>
      <c r="L331" s="790"/>
      <c r="M331" s="790"/>
      <c r="N331" s="790"/>
      <c r="O331" s="790"/>
    </row>
    <row r="332" spans="1:15" ht="9.75" customHeight="1">
      <c r="A332" s="800"/>
      <c r="B332" s="790"/>
      <c r="C332" s="790"/>
      <c r="D332" s="790"/>
      <c r="E332" s="790"/>
      <c r="F332" s="790"/>
      <c r="G332" s="790"/>
      <c r="H332" s="790"/>
      <c r="I332" s="790"/>
      <c r="J332" s="790"/>
      <c r="K332" s="790"/>
      <c r="L332" s="790"/>
      <c r="M332" s="790"/>
      <c r="N332" s="790"/>
      <c r="O332" s="790"/>
    </row>
    <row r="333" spans="1:15" ht="9.75" customHeight="1">
      <c r="A333" s="800"/>
      <c r="B333" s="790"/>
      <c r="C333" s="790"/>
      <c r="D333" s="790"/>
      <c r="E333" s="790"/>
      <c r="F333" s="790"/>
      <c r="G333" s="790"/>
      <c r="H333" s="790"/>
      <c r="I333" s="790"/>
      <c r="J333" s="790"/>
      <c r="K333" s="790"/>
      <c r="L333" s="790"/>
      <c r="M333" s="790"/>
      <c r="N333" s="790"/>
      <c r="O333" s="790"/>
    </row>
    <row r="334" spans="1:15" ht="9.75" customHeight="1">
      <c r="A334" s="800"/>
      <c r="B334" s="790"/>
      <c r="C334" s="790"/>
      <c r="D334" s="790"/>
      <c r="E334" s="790"/>
      <c r="F334" s="790"/>
      <c r="G334" s="790"/>
      <c r="H334" s="790"/>
      <c r="I334" s="790"/>
      <c r="J334" s="790"/>
      <c r="K334" s="790"/>
      <c r="L334" s="790"/>
      <c r="M334" s="790"/>
      <c r="N334" s="790"/>
      <c r="O334" s="790"/>
    </row>
    <row r="335" spans="1:15" ht="9.75" customHeight="1">
      <c r="A335" s="800"/>
      <c r="B335" s="790"/>
      <c r="C335" s="790"/>
      <c r="D335" s="790"/>
      <c r="E335" s="790"/>
      <c r="F335" s="790"/>
      <c r="G335" s="790"/>
      <c r="H335" s="790"/>
      <c r="I335" s="790"/>
      <c r="J335" s="790"/>
      <c r="K335" s="790"/>
      <c r="L335" s="790"/>
      <c r="M335" s="790"/>
      <c r="N335" s="790"/>
      <c r="O335" s="790"/>
    </row>
    <row r="336" spans="1:15" ht="9.75" customHeight="1">
      <c r="A336" s="800"/>
      <c r="B336" s="790"/>
      <c r="C336" s="790"/>
      <c r="D336" s="790"/>
      <c r="E336" s="790"/>
      <c r="F336" s="790"/>
      <c r="G336" s="790"/>
      <c r="H336" s="790"/>
      <c r="I336" s="790"/>
      <c r="J336" s="790"/>
      <c r="K336" s="790"/>
      <c r="L336" s="790"/>
      <c r="M336" s="790"/>
      <c r="N336" s="790"/>
      <c r="O336" s="790"/>
    </row>
    <row r="337" spans="1:15" ht="9.75" customHeight="1">
      <c r="A337" s="800"/>
      <c r="B337" s="790"/>
      <c r="C337" s="790"/>
      <c r="D337" s="790"/>
      <c r="E337" s="790"/>
      <c r="F337" s="790"/>
      <c r="G337" s="790"/>
      <c r="H337" s="790"/>
      <c r="I337" s="790"/>
      <c r="J337" s="790"/>
      <c r="K337" s="790"/>
      <c r="L337" s="790"/>
      <c r="M337" s="790"/>
      <c r="N337" s="790"/>
      <c r="O337" s="790"/>
    </row>
    <row r="338" spans="1:15" ht="9.75" customHeight="1">
      <c r="A338" s="800"/>
      <c r="B338" s="790"/>
      <c r="C338" s="790"/>
      <c r="D338" s="790"/>
      <c r="E338" s="790"/>
      <c r="F338" s="790"/>
      <c r="G338" s="790"/>
      <c r="H338" s="790"/>
      <c r="I338" s="790"/>
      <c r="J338" s="790"/>
      <c r="K338" s="790"/>
      <c r="L338" s="790"/>
      <c r="M338" s="790"/>
      <c r="N338" s="790"/>
      <c r="O338" s="790"/>
    </row>
    <row r="339" spans="1:15" ht="9.75" customHeight="1">
      <c r="A339" s="800"/>
      <c r="B339" s="790"/>
      <c r="C339" s="790"/>
      <c r="D339" s="790"/>
      <c r="E339" s="790"/>
      <c r="F339" s="790"/>
      <c r="G339" s="790"/>
      <c r="H339" s="790"/>
      <c r="I339" s="790"/>
      <c r="J339" s="790"/>
      <c r="K339" s="790"/>
      <c r="L339" s="790"/>
      <c r="M339" s="790"/>
      <c r="N339" s="790"/>
      <c r="O339" s="790"/>
    </row>
    <row r="340" spans="1:15" ht="9.75" customHeight="1">
      <c r="A340" s="800"/>
      <c r="B340" s="790"/>
      <c r="C340" s="790"/>
      <c r="D340" s="790"/>
      <c r="E340" s="790"/>
      <c r="F340" s="790"/>
      <c r="G340" s="790"/>
      <c r="H340" s="790"/>
      <c r="I340" s="790"/>
      <c r="J340" s="790"/>
      <c r="K340" s="790"/>
      <c r="L340" s="790"/>
      <c r="M340" s="790"/>
      <c r="N340" s="790"/>
      <c r="O340" s="790"/>
    </row>
    <row r="341" spans="1:15" ht="9.75" customHeight="1">
      <c r="A341" s="800"/>
      <c r="B341" s="790"/>
      <c r="C341" s="790"/>
      <c r="D341" s="790"/>
      <c r="E341" s="790"/>
      <c r="F341" s="790"/>
      <c r="G341" s="790"/>
      <c r="H341" s="790"/>
      <c r="I341" s="790"/>
      <c r="J341" s="790"/>
      <c r="K341" s="790"/>
      <c r="L341" s="790"/>
      <c r="M341" s="790"/>
      <c r="N341" s="790"/>
      <c r="O341" s="790"/>
    </row>
    <row r="342" spans="1:15" ht="9.75" customHeight="1">
      <c r="A342" s="800"/>
      <c r="B342" s="790"/>
      <c r="C342" s="790"/>
      <c r="D342" s="790"/>
      <c r="E342" s="790"/>
      <c r="F342" s="790"/>
      <c r="G342" s="790"/>
      <c r="H342" s="790"/>
      <c r="I342" s="790"/>
      <c r="J342" s="790"/>
      <c r="K342" s="790"/>
      <c r="L342" s="790"/>
      <c r="M342" s="790"/>
      <c r="N342" s="790"/>
      <c r="O342" s="790"/>
    </row>
    <row r="343" spans="1:15" ht="9.75" customHeight="1">
      <c r="A343" s="800"/>
      <c r="B343" s="790"/>
      <c r="C343" s="790"/>
      <c r="D343" s="790"/>
      <c r="E343" s="790"/>
      <c r="F343" s="790"/>
      <c r="G343" s="790"/>
      <c r="H343" s="790"/>
      <c r="I343" s="790"/>
      <c r="J343" s="790"/>
      <c r="K343" s="790"/>
      <c r="L343" s="790"/>
      <c r="M343" s="790"/>
      <c r="N343" s="790"/>
      <c r="O343" s="790"/>
    </row>
    <row r="344" spans="1:15" ht="9.75" customHeight="1">
      <c r="A344" s="800"/>
      <c r="B344" s="790"/>
      <c r="C344" s="790"/>
      <c r="D344" s="790"/>
      <c r="E344" s="790"/>
      <c r="F344" s="790"/>
      <c r="G344" s="790"/>
      <c r="H344" s="790"/>
      <c r="I344" s="790"/>
      <c r="J344" s="790"/>
      <c r="K344" s="790"/>
      <c r="L344" s="790"/>
      <c r="M344" s="790"/>
      <c r="N344" s="790"/>
      <c r="O344" s="790"/>
    </row>
    <row r="345" spans="1:15" ht="9.75" customHeight="1">
      <c r="A345" s="800"/>
      <c r="B345" s="790"/>
      <c r="C345" s="790"/>
      <c r="D345" s="790"/>
      <c r="E345" s="790"/>
      <c r="F345" s="790"/>
      <c r="G345" s="790"/>
      <c r="H345" s="790"/>
      <c r="I345" s="790"/>
      <c r="J345" s="790"/>
      <c r="K345" s="790"/>
      <c r="L345" s="790"/>
      <c r="M345" s="790"/>
      <c r="N345" s="790"/>
      <c r="O345" s="790"/>
    </row>
    <row r="346" spans="1:15" ht="9.75" customHeight="1">
      <c r="A346" s="800"/>
      <c r="B346" s="790"/>
      <c r="C346" s="790"/>
      <c r="D346" s="790"/>
      <c r="E346" s="790"/>
      <c r="F346" s="790"/>
      <c r="G346" s="790"/>
      <c r="H346" s="790"/>
      <c r="I346" s="790"/>
      <c r="J346" s="790"/>
      <c r="K346" s="790"/>
      <c r="L346" s="790"/>
      <c r="M346" s="790"/>
      <c r="N346" s="790"/>
      <c r="O346" s="790"/>
    </row>
    <row r="347" spans="1:15" ht="9.75" customHeight="1">
      <c r="A347" s="800"/>
      <c r="B347" s="790"/>
      <c r="C347" s="790"/>
      <c r="D347" s="790"/>
      <c r="E347" s="790"/>
      <c r="F347" s="790"/>
      <c r="G347" s="790"/>
      <c r="H347" s="790"/>
      <c r="I347" s="790"/>
      <c r="J347" s="790"/>
      <c r="K347" s="790"/>
      <c r="L347" s="790"/>
      <c r="M347" s="790"/>
      <c r="N347" s="790"/>
      <c r="O347" s="790"/>
    </row>
    <row r="348" spans="1:15" ht="9.75" customHeight="1">
      <c r="A348" s="800"/>
      <c r="B348" s="790"/>
      <c r="C348" s="790"/>
      <c r="D348" s="790"/>
      <c r="E348" s="790"/>
      <c r="F348" s="790"/>
      <c r="G348" s="790"/>
      <c r="H348" s="790"/>
      <c r="I348" s="790"/>
      <c r="J348" s="790"/>
      <c r="K348" s="790"/>
      <c r="L348" s="790"/>
      <c r="M348" s="790"/>
      <c r="N348" s="790"/>
      <c r="O348" s="790"/>
    </row>
    <row r="349" spans="1:15" ht="9.75" customHeight="1">
      <c r="A349" s="800"/>
      <c r="B349" s="790"/>
      <c r="C349" s="790"/>
      <c r="D349" s="790"/>
      <c r="E349" s="790"/>
      <c r="F349" s="790"/>
      <c r="G349" s="790"/>
      <c r="H349" s="790"/>
      <c r="I349" s="790"/>
      <c r="J349" s="790"/>
      <c r="K349" s="790"/>
      <c r="L349" s="790"/>
      <c r="M349" s="790"/>
      <c r="N349" s="790"/>
      <c r="O349" s="790"/>
    </row>
    <row r="350" spans="1:15" ht="9.75" customHeight="1">
      <c r="A350" s="800"/>
      <c r="B350" s="790"/>
      <c r="C350" s="790"/>
      <c r="D350" s="790"/>
      <c r="E350" s="790"/>
      <c r="F350" s="790"/>
      <c r="G350" s="790"/>
      <c r="H350" s="790"/>
      <c r="I350" s="790"/>
      <c r="J350" s="790"/>
      <c r="K350" s="790"/>
      <c r="L350" s="790"/>
      <c r="M350" s="790"/>
      <c r="N350" s="790"/>
      <c r="O350" s="790"/>
    </row>
    <row r="351" spans="1:15" ht="9.75" customHeight="1">
      <c r="A351" s="800"/>
      <c r="B351" s="790"/>
      <c r="C351" s="790"/>
      <c r="D351" s="790"/>
      <c r="E351" s="790"/>
      <c r="F351" s="790"/>
      <c r="G351" s="790"/>
      <c r="H351" s="790"/>
      <c r="I351" s="790"/>
      <c r="J351" s="790"/>
      <c r="K351" s="790"/>
      <c r="L351" s="790"/>
      <c r="M351" s="790"/>
      <c r="N351" s="790"/>
      <c r="O351" s="790"/>
    </row>
    <row r="352" spans="1:15" ht="9.75" customHeight="1">
      <c r="A352" s="800"/>
      <c r="B352" s="790"/>
      <c r="C352" s="790"/>
      <c r="D352" s="790"/>
      <c r="E352" s="790"/>
      <c r="F352" s="790"/>
      <c r="G352" s="790"/>
      <c r="H352" s="790"/>
      <c r="I352" s="790"/>
      <c r="J352" s="790"/>
      <c r="K352" s="790"/>
      <c r="L352" s="790"/>
      <c r="M352" s="790"/>
      <c r="N352" s="790"/>
      <c r="O352" s="790"/>
    </row>
    <row r="353" spans="1:15" ht="9.75" customHeight="1">
      <c r="A353" s="800"/>
      <c r="B353" s="790"/>
      <c r="C353" s="790"/>
      <c r="D353" s="790"/>
      <c r="E353" s="790"/>
      <c r="F353" s="790"/>
      <c r="G353" s="790"/>
      <c r="H353" s="790"/>
      <c r="I353" s="790"/>
      <c r="J353" s="790"/>
      <c r="K353" s="790"/>
      <c r="L353" s="790"/>
      <c r="M353" s="790"/>
      <c r="N353" s="790"/>
      <c r="O353" s="790"/>
    </row>
    <row r="354" spans="1:15" ht="9.75" customHeight="1">
      <c r="A354" s="800"/>
      <c r="B354" s="790"/>
      <c r="C354" s="790"/>
      <c r="D354" s="790"/>
      <c r="E354" s="790"/>
      <c r="F354" s="790"/>
      <c r="G354" s="790"/>
      <c r="H354" s="790"/>
      <c r="I354" s="790"/>
      <c r="J354" s="790"/>
      <c r="K354" s="790"/>
      <c r="L354" s="790"/>
      <c r="M354" s="790"/>
      <c r="N354" s="790"/>
      <c r="O354" s="790"/>
    </row>
    <row r="355" spans="1:15" ht="9.75" customHeight="1">
      <c r="A355" s="800"/>
      <c r="B355" s="790"/>
      <c r="C355" s="790"/>
      <c r="D355" s="790"/>
      <c r="E355" s="790"/>
      <c r="F355" s="790"/>
      <c r="G355" s="790"/>
      <c r="H355" s="790"/>
      <c r="I355" s="790"/>
      <c r="J355" s="790"/>
      <c r="K355" s="790"/>
      <c r="L355" s="790"/>
      <c r="M355" s="790"/>
      <c r="N355" s="790"/>
      <c r="O355" s="790"/>
    </row>
    <row r="356" spans="1:15" ht="9.75" customHeight="1">
      <c r="A356" s="800"/>
      <c r="B356" s="790"/>
      <c r="C356" s="790"/>
      <c r="D356" s="790"/>
      <c r="E356" s="790"/>
      <c r="F356" s="790"/>
      <c r="G356" s="790"/>
      <c r="H356" s="790"/>
      <c r="I356" s="790"/>
      <c r="J356" s="790"/>
      <c r="K356" s="790"/>
      <c r="L356" s="790"/>
      <c r="M356" s="790"/>
      <c r="N356" s="790"/>
      <c r="O356" s="790"/>
    </row>
    <row r="357" spans="1:15" ht="9.75" customHeight="1">
      <c r="A357" s="800"/>
      <c r="B357" s="790"/>
      <c r="C357" s="790"/>
      <c r="D357" s="790"/>
      <c r="E357" s="790"/>
      <c r="F357" s="790"/>
      <c r="G357" s="790"/>
      <c r="H357" s="790"/>
      <c r="I357" s="790"/>
      <c r="J357" s="790"/>
      <c r="K357" s="790"/>
      <c r="L357" s="790"/>
      <c r="M357" s="790"/>
      <c r="N357" s="790"/>
      <c r="O357" s="790"/>
    </row>
    <row r="358" spans="1:15" ht="9.75" customHeight="1">
      <c r="A358" s="800"/>
      <c r="B358" s="790"/>
      <c r="C358" s="790"/>
      <c r="D358" s="790"/>
      <c r="E358" s="790"/>
      <c r="F358" s="790"/>
      <c r="G358" s="790"/>
      <c r="H358" s="790"/>
      <c r="I358" s="790"/>
      <c r="J358" s="790"/>
      <c r="K358" s="790"/>
      <c r="L358" s="790"/>
      <c r="M358" s="790"/>
      <c r="N358" s="790"/>
      <c r="O358" s="790"/>
    </row>
    <row r="359" spans="1:15" ht="9.75" customHeight="1">
      <c r="A359" s="800"/>
      <c r="B359" s="790"/>
      <c r="C359" s="790"/>
      <c r="D359" s="790"/>
      <c r="E359" s="790"/>
      <c r="F359" s="790"/>
      <c r="G359" s="790"/>
      <c r="H359" s="790"/>
      <c r="I359" s="790"/>
      <c r="J359" s="790"/>
      <c r="K359" s="790"/>
      <c r="L359" s="790"/>
      <c r="M359" s="790"/>
      <c r="N359" s="790"/>
      <c r="O359" s="790"/>
    </row>
    <row r="360" spans="1:15" ht="9.75" customHeight="1">
      <c r="A360" s="800"/>
      <c r="B360" s="790"/>
      <c r="C360" s="790"/>
      <c r="D360" s="790"/>
      <c r="E360" s="790"/>
      <c r="F360" s="790"/>
      <c r="G360" s="790"/>
      <c r="H360" s="790"/>
      <c r="I360" s="790"/>
      <c r="J360" s="790"/>
      <c r="K360" s="790"/>
      <c r="L360" s="790"/>
      <c r="M360" s="790"/>
      <c r="N360" s="790"/>
      <c r="O360" s="790"/>
    </row>
    <row r="361" spans="1:15" ht="9.75" customHeight="1">
      <c r="A361" s="800"/>
      <c r="B361" s="790"/>
      <c r="C361" s="790"/>
      <c r="D361" s="790"/>
      <c r="E361" s="790"/>
      <c r="F361" s="790"/>
      <c r="G361" s="790"/>
      <c r="H361" s="790"/>
      <c r="I361" s="790"/>
      <c r="J361" s="790"/>
      <c r="K361" s="790"/>
      <c r="L361" s="790"/>
      <c r="M361" s="790"/>
      <c r="N361" s="790"/>
      <c r="O361" s="790"/>
    </row>
    <row r="362" spans="1:15" ht="9.75" customHeight="1">
      <c r="A362" s="800"/>
      <c r="B362" s="790"/>
      <c r="C362" s="790"/>
      <c r="D362" s="790"/>
      <c r="E362" s="790"/>
      <c r="F362" s="790"/>
      <c r="G362" s="790"/>
      <c r="H362" s="790"/>
      <c r="I362" s="790"/>
      <c r="J362" s="790"/>
      <c r="K362" s="790"/>
      <c r="L362" s="790"/>
      <c r="M362" s="790"/>
      <c r="N362" s="790"/>
      <c r="O362" s="790"/>
    </row>
    <row r="363" spans="1:15" ht="9.75" customHeight="1">
      <c r="A363" s="800"/>
      <c r="B363" s="790"/>
      <c r="C363" s="790"/>
      <c r="D363" s="790"/>
      <c r="E363" s="790"/>
      <c r="F363" s="790"/>
      <c r="G363" s="790"/>
      <c r="H363" s="790"/>
      <c r="I363" s="790"/>
      <c r="J363" s="790"/>
      <c r="K363" s="790"/>
      <c r="L363" s="790"/>
      <c r="M363" s="790"/>
      <c r="N363" s="790"/>
      <c r="O363" s="790"/>
    </row>
    <row r="364" spans="1:15" ht="9.75" customHeight="1">
      <c r="A364" s="800"/>
      <c r="B364" s="790"/>
      <c r="C364" s="790"/>
      <c r="D364" s="790"/>
      <c r="E364" s="790"/>
      <c r="F364" s="790"/>
      <c r="G364" s="790"/>
      <c r="H364" s="790"/>
      <c r="I364" s="790"/>
      <c r="J364" s="790"/>
      <c r="K364" s="790"/>
      <c r="L364" s="790"/>
      <c r="M364" s="790"/>
      <c r="N364" s="790"/>
      <c r="O364" s="790"/>
    </row>
    <row r="365" spans="1:15" ht="9.75" customHeight="1">
      <c r="A365" s="800"/>
      <c r="B365" s="790"/>
      <c r="C365" s="790"/>
      <c r="D365" s="790"/>
      <c r="E365" s="790"/>
      <c r="F365" s="790"/>
      <c r="G365" s="790"/>
      <c r="H365" s="790"/>
      <c r="I365" s="790"/>
      <c r="J365" s="790"/>
      <c r="K365" s="790"/>
      <c r="L365" s="790"/>
      <c r="M365" s="790"/>
      <c r="N365" s="790"/>
      <c r="O365" s="790"/>
    </row>
    <row r="366" spans="1:15" ht="9.75" customHeight="1">
      <c r="A366" s="800"/>
      <c r="B366" s="790"/>
      <c r="C366" s="790"/>
      <c r="D366" s="790"/>
      <c r="E366" s="790"/>
      <c r="F366" s="790"/>
      <c r="G366" s="790"/>
      <c r="H366" s="790"/>
      <c r="I366" s="790"/>
      <c r="J366" s="790"/>
      <c r="K366" s="790"/>
      <c r="L366" s="790"/>
      <c r="M366" s="790"/>
      <c r="N366" s="790"/>
      <c r="O366" s="790"/>
    </row>
    <row r="367" spans="1:15" ht="9.75" customHeight="1">
      <c r="A367" s="800"/>
      <c r="B367" s="790"/>
      <c r="C367" s="790"/>
      <c r="D367" s="790"/>
      <c r="E367" s="790"/>
      <c r="F367" s="790"/>
      <c r="G367" s="790"/>
      <c r="H367" s="790"/>
      <c r="I367" s="790"/>
      <c r="J367" s="790"/>
      <c r="K367" s="790"/>
      <c r="L367" s="790"/>
      <c r="M367" s="790"/>
      <c r="N367" s="790"/>
      <c r="O367" s="790"/>
    </row>
    <row r="368" spans="1:15" ht="9.75" customHeight="1">
      <c r="A368" s="800"/>
      <c r="B368" s="790"/>
      <c r="C368" s="790"/>
      <c r="D368" s="790"/>
      <c r="E368" s="790"/>
      <c r="F368" s="790"/>
      <c r="G368" s="790"/>
      <c r="H368" s="790"/>
      <c r="I368" s="790"/>
      <c r="J368" s="790"/>
      <c r="K368" s="790"/>
      <c r="L368" s="790"/>
      <c r="M368" s="790"/>
      <c r="N368" s="790"/>
      <c r="O368" s="790"/>
    </row>
    <row r="369" spans="1:15" ht="9.75" customHeight="1">
      <c r="A369" s="800"/>
      <c r="B369" s="790"/>
      <c r="C369" s="790"/>
      <c r="D369" s="790"/>
      <c r="E369" s="790"/>
      <c r="F369" s="790"/>
      <c r="G369" s="790"/>
      <c r="H369" s="790"/>
      <c r="I369" s="790"/>
      <c r="J369" s="790"/>
      <c r="K369" s="790"/>
      <c r="L369" s="790"/>
      <c r="M369" s="790"/>
      <c r="N369" s="790"/>
      <c r="O369" s="790"/>
    </row>
    <row r="370" spans="1:15" ht="9.75" customHeight="1">
      <c r="A370" s="800"/>
      <c r="B370" s="790"/>
      <c r="C370" s="790"/>
      <c r="D370" s="790"/>
      <c r="E370" s="790"/>
      <c r="F370" s="790"/>
      <c r="G370" s="790"/>
      <c r="H370" s="790"/>
      <c r="I370" s="790"/>
      <c r="J370" s="790"/>
      <c r="K370" s="790"/>
      <c r="L370" s="790"/>
      <c r="M370" s="790"/>
      <c r="N370" s="790"/>
      <c r="O370" s="790"/>
    </row>
    <row r="371" spans="1:15" ht="9.75" customHeight="1">
      <c r="A371" s="800"/>
      <c r="B371" s="790"/>
      <c r="C371" s="790"/>
      <c r="D371" s="790"/>
      <c r="E371" s="790"/>
      <c r="F371" s="790"/>
      <c r="G371" s="790"/>
      <c r="H371" s="790"/>
      <c r="I371" s="790"/>
      <c r="J371" s="790"/>
      <c r="K371" s="790"/>
      <c r="L371" s="790"/>
      <c r="M371" s="790"/>
      <c r="N371" s="790"/>
      <c r="O371" s="790"/>
    </row>
    <row r="372" spans="1:15" ht="9.75" customHeight="1">
      <c r="A372" s="800"/>
      <c r="B372" s="790"/>
      <c r="C372" s="790"/>
      <c r="D372" s="790"/>
      <c r="E372" s="790"/>
      <c r="F372" s="790"/>
      <c r="G372" s="790"/>
      <c r="H372" s="790"/>
      <c r="I372" s="790"/>
      <c r="J372" s="790"/>
      <c r="K372" s="790"/>
      <c r="L372" s="790"/>
      <c r="M372" s="790"/>
      <c r="N372" s="790"/>
      <c r="O372" s="790"/>
    </row>
    <row r="373" spans="1:15" ht="9.75" customHeight="1">
      <c r="A373" s="800"/>
      <c r="B373" s="790"/>
      <c r="C373" s="790"/>
      <c r="D373" s="790"/>
      <c r="E373" s="790"/>
      <c r="F373" s="790"/>
      <c r="G373" s="790"/>
      <c r="H373" s="790"/>
      <c r="I373" s="790"/>
      <c r="J373" s="790"/>
      <c r="K373" s="790"/>
      <c r="L373" s="790"/>
      <c r="M373" s="790"/>
      <c r="N373" s="790"/>
      <c r="O373" s="790"/>
    </row>
    <row r="374" spans="1:15" ht="9.75" customHeight="1">
      <c r="A374" s="800"/>
      <c r="B374" s="790"/>
      <c r="C374" s="790"/>
      <c r="D374" s="790"/>
      <c r="E374" s="790"/>
      <c r="F374" s="790"/>
      <c r="G374" s="790"/>
      <c r="H374" s="790"/>
      <c r="I374" s="790"/>
      <c r="J374" s="790"/>
      <c r="K374" s="790"/>
      <c r="L374" s="790"/>
      <c r="M374" s="790"/>
      <c r="N374" s="790"/>
      <c r="O374" s="790"/>
    </row>
    <row r="375" spans="1:15" ht="9.75" customHeight="1">
      <c r="A375" s="800"/>
      <c r="B375" s="790"/>
      <c r="C375" s="790"/>
      <c r="D375" s="790"/>
      <c r="E375" s="790"/>
      <c r="F375" s="790"/>
      <c r="G375" s="790"/>
      <c r="H375" s="790"/>
      <c r="I375" s="790"/>
      <c r="J375" s="790"/>
      <c r="K375" s="790"/>
      <c r="L375" s="790"/>
      <c r="M375" s="790"/>
      <c r="N375" s="790"/>
      <c r="O375" s="790"/>
    </row>
    <row r="376" spans="1:15" ht="9.75" customHeight="1">
      <c r="A376" s="800"/>
      <c r="B376" s="790"/>
      <c r="C376" s="790"/>
      <c r="D376" s="790"/>
      <c r="E376" s="790"/>
      <c r="F376" s="790"/>
      <c r="G376" s="790"/>
      <c r="H376" s="790"/>
      <c r="I376" s="790"/>
      <c r="J376" s="790"/>
      <c r="K376" s="790"/>
      <c r="L376" s="790"/>
      <c r="M376" s="790"/>
      <c r="N376" s="790"/>
      <c r="O376" s="790"/>
    </row>
    <row r="377" spans="1:15" ht="9.75" customHeight="1">
      <c r="A377" s="800"/>
      <c r="B377" s="790"/>
      <c r="C377" s="790"/>
      <c r="D377" s="790"/>
      <c r="E377" s="790"/>
      <c r="F377" s="790"/>
      <c r="G377" s="790"/>
      <c r="H377" s="790"/>
      <c r="I377" s="790"/>
      <c r="J377" s="790"/>
      <c r="K377" s="790"/>
      <c r="L377" s="790"/>
      <c r="M377" s="790"/>
      <c r="N377" s="790"/>
      <c r="O377" s="790"/>
    </row>
    <row r="378" spans="1:15" ht="9.75" customHeight="1">
      <c r="A378" s="800"/>
      <c r="B378" s="790"/>
      <c r="C378" s="790"/>
      <c r="D378" s="790"/>
      <c r="E378" s="790"/>
      <c r="F378" s="790"/>
      <c r="G378" s="790"/>
      <c r="H378" s="790"/>
      <c r="I378" s="790"/>
      <c r="J378" s="790"/>
      <c r="K378" s="790"/>
      <c r="L378" s="790"/>
      <c r="M378" s="790"/>
      <c r="N378" s="790"/>
      <c r="O378" s="790"/>
    </row>
    <row r="379" spans="1:15" ht="9.75" customHeight="1">
      <c r="A379" s="800"/>
      <c r="B379" s="790"/>
      <c r="C379" s="790"/>
      <c r="D379" s="790"/>
      <c r="E379" s="790"/>
      <c r="F379" s="790"/>
      <c r="G379" s="790"/>
      <c r="H379" s="790"/>
      <c r="I379" s="790"/>
      <c r="J379" s="790"/>
      <c r="K379" s="790"/>
      <c r="L379" s="790"/>
      <c r="M379" s="790"/>
      <c r="N379" s="790"/>
      <c r="O379" s="790"/>
    </row>
    <row r="380" spans="1:15" ht="9.75" customHeight="1">
      <c r="A380" s="800"/>
      <c r="B380" s="790"/>
      <c r="C380" s="790"/>
      <c r="D380" s="790"/>
      <c r="E380" s="790"/>
      <c r="F380" s="790"/>
      <c r="G380" s="790"/>
      <c r="H380" s="790"/>
      <c r="I380" s="790"/>
      <c r="J380" s="790"/>
      <c r="K380" s="790"/>
      <c r="L380" s="790"/>
      <c r="M380" s="790"/>
      <c r="N380" s="790"/>
      <c r="O380" s="790"/>
    </row>
    <row r="381" spans="1:15" ht="9.75" customHeight="1">
      <c r="A381" s="800"/>
      <c r="B381" s="790"/>
      <c r="C381" s="790"/>
      <c r="D381" s="790"/>
      <c r="E381" s="790"/>
      <c r="F381" s="790"/>
      <c r="G381" s="790"/>
      <c r="H381" s="790"/>
      <c r="I381" s="790"/>
      <c r="J381" s="790"/>
      <c r="K381" s="790"/>
      <c r="L381" s="790"/>
      <c r="M381" s="790"/>
      <c r="N381" s="790"/>
      <c r="O381" s="790"/>
    </row>
    <row r="382" spans="1:15" ht="9.75" customHeight="1">
      <c r="A382" s="800"/>
      <c r="B382" s="790"/>
      <c r="C382" s="790"/>
      <c r="D382" s="790"/>
      <c r="E382" s="790"/>
      <c r="F382" s="790"/>
      <c r="G382" s="790"/>
      <c r="H382" s="790"/>
      <c r="I382" s="790"/>
      <c r="J382" s="790"/>
      <c r="K382" s="790"/>
      <c r="L382" s="790"/>
      <c r="M382" s="790"/>
      <c r="N382" s="790"/>
      <c r="O382" s="790"/>
    </row>
    <row r="383" spans="1:15" ht="9.75" customHeight="1">
      <c r="A383" s="800"/>
      <c r="B383" s="790"/>
      <c r="C383" s="790"/>
      <c r="D383" s="790"/>
      <c r="E383" s="790"/>
      <c r="F383" s="790"/>
      <c r="G383" s="790"/>
      <c r="H383" s="790"/>
      <c r="I383" s="790"/>
      <c r="J383" s="790"/>
      <c r="K383" s="790"/>
      <c r="L383" s="790"/>
      <c r="M383" s="790"/>
      <c r="N383" s="790"/>
      <c r="O383" s="790"/>
    </row>
    <row r="384" spans="1:15" ht="9.75" customHeight="1">
      <c r="A384" s="800"/>
      <c r="B384" s="790"/>
      <c r="C384" s="790"/>
      <c r="D384" s="790"/>
      <c r="E384" s="790"/>
      <c r="F384" s="790"/>
      <c r="G384" s="790"/>
      <c r="H384" s="790"/>
      <c r="I384" s="790"/>
      <c r="J384" s="790"/>
      <c r="K384" s="790"/>
      <c r="L384" s="790"/>
      <c r="M384" s="790"/>
      <c r="N384" s="790"/>
      <c r="O384" s="790"/>
    </row>
    <row r="385" spans="1:15" ht="9.75" customHeight="1">
      <c r="A385" s="800"/>
      <c r="B385" s="790"/>
      <c r="C385" s="790"/>
      <c r="D385" s="790"/>
      <c r="E385" s="790"/>
      <c r="F385" s="790"/>
      <c r="G385" s="790"/>
      <c r="H385" s="790"/>
      <c r="I385" s="790"/>
      <c r="J385" s="790"/>
      <c r="K385" s="790"/>
      <c r="L385" s="790"/>
      <c r="M385" s="790"/>
      <c r="N385" s="790"/>
      <c r="O385" s="790"/>
    </row>
    <row r="386" spans="1:15" ht="9.75" customHeight="1">
      <c r="A386" s="800"/>
      <c r="B386" s="790"/>
      <c r="C386" s="790"/>
      <c r="D386" s="790"/>
      <c r="E386" s="790"/>
      <c r="F386" s="790"/>
      <c r="G386" s="790"/>
      <c r="H386" s="790"/>
      <c r="I386" s="790"/>
      <c r="J386" s="790"/>
      <c r="K386" s="790"/>
      <c r="L386" s="790"/>
      <c r="M386" s="790"/>
      <c r="N386" s="790"/>
      <c r="O386" s="790"/>
    </row>
    <row r="387" spans="1:15" ht="9.75" customHeight="1">
      <c r="A387" s="800"/>
      <c r="B387" s="790"/>
      <c r="C387" s="790"/>
      <c r="D387" s="790"/>
      <c r="E387" s="790"/>
      <c r="F387" s="790"/>
      <c r="G387" s="790"/>
      <c r="H387" s="790"/>
      <c r="I387" s="790"/>
      <c r="J387" s="790"/>
      <c r="K387" s="790"/>
      <c r="L387" s="790"/>
      <c r="M387" s="790"/>
      <c r="N387" s="790"/>
      <c r="O387" s="790"/>
    </row>
    <row r="388" spans="1:15" ht="9.75" customHeight="1">
      <c r="A388" s="800"/>
      <c r="B388" s="790"/>
      <c r="C388" s="790"/>
      <c r="D388" s="790"/>
      <c r="E388" s="790"/>
      <c r="F388" s="790"/>
      <c r="G388" s="790"/>
      <c r="H388" s="790"/>
      <c r="I388" s="790"/>
      <c r="J388" s="790"/>
      <c r="K388" s="790"/>
      <c r="L388" s="790"/>
      <c r="M388" s="790"/>
      <c r="N388" s="790"/>
      <c r="O388" s="790"/>
    </row>
    <row r="389" spans="1:15" ht="9.75" customHeight="1">
      <c r="A389" s="800"/>
      <c r="B389" s="790"/>
      <c r="C389" s="790"/>
      <c r="D389" s="790"/>
      <c r="E389" s="790"/>
      <c r="F389" s="790"/>
      <c r="G389" s="790"/>
      <c r="H389" s="790"/>
      <c r="I389" s="790"/>
      <c r="J389" s="790"/>
      <c r="K389" s="790"/>
      <c r="L389" s="790"/>
      <c r="M389" s="790"/>
      <c r="N389" s="790"/>
      <c r="O389" s="790"/>
    </row>
    <row r="390" spans="1:15" ht="9.75" customHeight="1">
      <c r="A390" s="800"/>
      <c r="B390" s="790"/>
      <c r="C390" s="790"/>
      <c r="D390" s="790"/>
      <c r="E390" s="790"/>
      <c r="F390" s="790"/>
      <c r="G390" s="790"/>
      <c r="H390" s="790"/>
      <c r="I390" s="790"/>
      <c r="J390" s="790"/>
      <c r="K390" s="790"/>
      <c r="L390" s="790"/>
      <c r="M390" s="790"/>
      <c r="N390" s="790"/>
      <c r="O390" s="790"/>
    </row>
    <row r="391" spans="1:15" ht="9.75" customHeight="1">
      <c r="A391" s="800"/>
      <c r="B391" s="790"/>
      <c r="C391" s="790"/>
      <c r="D391" s="790"/>
      <c r="E391" s="790"/>
      <c r="F391" s="790"/>
      <c r="G391" s="790"/>
      <c r="H391" s="790"/>
      <c r="I391" s="790"/>
      <c r="J391" s="790"/>
      <c r="K391" s="790"/>
      <c r="L391" s="790"/>
      <c r="M391" s="790"/>
      <c r="N391" s="790"/>
      <c r="O391" s="790"/>
    </row>
    <row r="392" spans="1:15" ht="9.75" customHeight="1">
      <c r="A392" s="800"/>
      <c r="B392" s="790"/>
      <c r="C392" s="790"/>
      <c r="D392" s="790"/>
      <c r="E392" s="790"/>
      <c r="F392" s="790"/>
      <c r="G392" s="790"/>
      <c r="H392" s="790"/>
      <c r="I392" s="790"/>
      <c r="J392" s="790"/>
      <c r="K392" s="790"/>
      <c r="L392" s="790"/>
      <c r="M392" s="790"/>
      <c r="N392" s="790"/>
      <c r="O392" s="790"/>
    </row>
    <row r="393" spans="1:15" ht="9.75" customHeight="1">
      <c r="A393" s="800"/>
      <c r="B393" s="790"/>
      <c r="C393" s="790"/>
      <c r="D393" s="790"/>
      <c r="E393" s="790"/>
      <c r="F393" s="790"/>
      <c r="G393" s="790"/>
      <c r="H393" s="790"/>
      <c r="I393" s="790"/>
      <c r="J393" s="790"/>
      <c r="K393" s="790"/>
      <c r="L393" s="790"/>
      <c r="M393" s="790"/>
      <c r="N393" s="790"/>
      <c r="O393" s="790"/>
    </row>
    <row r="394" spans="1:15" ht="9.75" customHeight="1">
      <c r="A394" s="800"/>
      <c r="B394" s="790"/>
      <c r="C394" s="790"/>
      <c r="D394" s="790"/>
      <c r="E394" s="790"/>
      <c r="F394" s="790"/>
      <c r="G394" s="790"/>
      <c r="H394" s="790"/>
      <c r="I394" s="790"/>
      <c r="J394" s="790"/>
      <c r="K394" s="790"/>
      <c r="L394" s="790"/>
      <c r="M394" s="790"/>
      <c r="N394" s="790"/>
      <c r="O394" s="790"/>
    </row>
    <row r="395" spans="1:15" ht="9.75" customHeight="1">
      <c r="A395" s="800"/>
      <c r="B395" s="790"/>
      <c r="C395" s="790"/>
      <c r="D395" s="790"/>
      <c r="E395" s="790"/>
      <c r="F395" s="790"/>
      <c r="G395" s="790"/>
      <c r="H395" s="790"/>
      <c r="I395" s="790"/>
      <c r="J395" s="790"/>
      <c r="K395" s="790"/>
      <c r="L395" s="790"/>
      <c r="M395" s="790"/>
      <c r="N395" s="790"/>
      <c r="O395" s="790"/>
    </row>
    <row r="396" spans="1:15" ht="9.75" customHeight="1">
      <c r="A396" s="800"/>
      <c r="B396" s="790"/>
      <c r="C396" s="790"/>
      <c r="D396" s="790"/>
      <c r="E396" s="790"/>
      <c r="F396" s="790"/>
      <c r="G396" s="790"/>
      <c r="H396" s="790"/>
      <c r="I396" s="790"/>
      <c r="J396" s="790"/>
      <c r="K396" s="790"/>
      <c r="L396" s="790"/>
      <c r="M396" s="790"/>
      <c r="N396" s="790"/>
      <c r="O396" s="790"/>
    </row>
    <row r="397" spans="1:15" ht="9.75" customHeight="1">
      <c r="A397" s="800"/>
      <c r="B397" s="790"/>
      <c r="C397" s="790"/>
      <c r="D397" s="790"/>
      <c r="E397" s="790"/>
      <c r="F397" s="790"/>
      <c r="G397" s="790"/>
      <c r="H397" s="790"/>
      <c r="I397" s="790"/>
      <c r="J397" s="790"/>
      <c r="K397" s="790"/>
      <c r="L397" s="790"/>
      <c r="M397" s="790"/>
      <c r="N397" s="790"/>
      <c r="O397" s="790"/>
    </row>
    <row r="398" spans="1:15" ht="9.75" customHeight="1">
      <c r="A398" s="800"/>
      <c r="B398" s="790"/>
      <c r="C398" s="790"/>
      <c r="D398" s="790"/>
      <c r="E398" s="790"/>
      <c r="F398" s="790"/>
      <c r="G398" s="790"/>
      <c r="H398" s="790"/>
      <c r="I398" s="790"/>
      <c r="J398" s="790"/>
      <c r="K398" s="790"/>
      <c r="L398" s="790"/>
      <c r="M398" s="790"/>
      <c r="N398" s="790"/>
      <c r="O398" s="790"/>
    </row>
    <row r="399" spans="1:15" ht="9.75" customHeight="1">
      <c r="A399" s="800"/>
      <c r="B399" s="790"/>
      <c r="C399" s="790"/>
      <c r="D399" s="790"/>
      <c r="E399" s="790"/>
      <c r="F399" s="790"/>
      <c r="G399" s="790"/>
      <c r="H399" s="790"/>
      <c r="I399" s="790"/>
      <c r="J399" s="790"/>
      <c r="K399" s="790"/>
      <c r="L399" s="790"/>
      <c r="M399" s="790"/>
      <c r="N399" s="790"/>
      <c r="O399" s="790"/>
    </row>
    <row r="400" spans="1:15" ht="9.75" customHeight="1">
      <c r="A400" s="800"/>
      <c r="B400" s="790"/>
      <c r="C400" s="790"/>
      <c r="D400" s="790"/>
      <c r="E400" s="790"/>
      <c r="F400" s="790"/>
      <c r="G400" s="790"/>
      <c r="H400" s="790"/>
      <c r="I400" s="790"/>
      <c r="J400" s="790"/>
      <c r="K400" s="790"/>
      <c r="L400" s="790"/>
      <c r="M400" s="790"/>
      <c r="N400" s="790"/>
      <c r="O400" s="790"/>
    </row>
    <row r="401" spans="1:15" ht="9.75" customHeight="1">
      <c r="A401" s="800"/>
      <c r="B401" s="790"/>
      <c r="C401" s="790"/>
      <c r="D401" s="790"/>
      <c r="E401" s="790"/>
      <c r="F401" s="790"/>
      <c r="G401" s="790"/>
      <c r="H401" s="790"/>
      <c r="I401" s="790"/>
      <c r="J401" s="790"/>
      <c r="K401" s="790"/>
      <c r="L401" s="790"/>
      <c r="M401" s="790"/>
      <c r="N401" s="790"/>
      <c r="O401" s="790"/>
    </row>
    <row r="402" spans="1:15" ht="9.75" customHeight="1">
      <c r="A402" s="800"/>
      <c r="B402" s="790"/>
      <c r="C402" s="790"/>
      <c r="D402" s="790"/>
      <c r="E402" s="790"/>
      <c r="F402" s="790"/>
      <c r="G402" s="790"/>
      <c r="H402" s="790"/>
      <c r="I402" s="790"/>
      <c r="J402" s="790"/>
      <c r="K402" s="790"/>
      <c r="L402" s="790"/>
      <c r="M402" s="790"/>
      <c r="N402" s="790"/>
      <c r="O402" s="790"/>
    </row>
    <row r="403" spans="1:15" ht="9.75" customHeight="1">
      <c r="A403" s="800"/>
      <c r="B403" s="790"/>
      <c r="C403" s="790"/>
      <c r="D403" s="790"/>
      <c r="E403" s="790"/>
      <c r="F403" s="790"/>
      <c r="G403" s="790"/>
      <c r="H403" s="790"/>
      <c r="I403" s="790"/>
      <c r="J403" s="790"/>
      <c r="K403" s="790"/>
      <c r="L403" s="790"/>
      <c r="M403" s="790"/>
      <c r="N403" s="790"/>
      <c r="O403" s="790"/>
    </row>
    <row r="404" spans="1:15" ht="9.75" customHeight="1">
      <c r="A404" s="800"/>
      <c r="B404" s="790"/>
      <c r="C404" s="790"/>
      <c r="D404" s="790"/>
      <c r="E404" s="790"/>
      <c r="F404" s="790"/>
      <c r="G404" s="790"/>
      <c r="H404" s="790"/>
      <c r="I404" s="790"/>
      <c r="J404" s="790"/>
      <c r="K404" s="790"/>
      <c r="L404" s="790"/>
      <c r="M404" s="790"/>
      <c r="N404" s="790"/>
      <c r="O404" s="790"/>
    </row>
    <row r="405" spans="1:15" ht="9.75" customHeight="1">
      <c r="A405" s="800"/>
      <c r="B405" s="790"/>
      <c r="C405" s="790"/>
      <c r="D405" s="790"/>
      <c r="E405" s="790"/>
      <c r="F405" s="790"/>
      <c r="G405" s="790"/>
      <c r="H405" s="790"/>
      <c r="I405" s="790"/>
      <c r="J405" s="790"/>
      <c r="K405" s="790"/>
      <c r="L405" s="790"/>
      <c r="M405" s="790"/>
      <c r="N405" s="790"/>
      <c r="O405" s="790"/>
    </row>
    <row r="406" spans="1:15" ht="9.75" customHeight="1">
      <c r="A406" s="800"/>
      <c r="B406" s="790"/>
      <c r="C406" s="790"/>
      <c r="D406" s="790"/>
      <c r="E406" s="790"/>
      <c r="F406" s="790"/>
      <c r="G406" s="790"/>
      <c r="H406" s="790"/>
      <c r="I406" s="790"/>
      <c r="J406" s="790"/>
      <c r="K406" s="790"/>
      <c r="L406" s="790"/>
      <c r="M406" s="790"/>
      <c r="N406" s="790"/>
      <c r="O406" s="790"/>
    </row>
    <row r="407" spans="1:15" ht="9.75" customHeight="1">
      <c r="A407" s="800"/>
      <c r="B407" s="790"/>
      <c r="C407" s="790"/>
      <c r="D407" s="790"/>
      <c r="E407" s="790"/>
      <c r="F407" s="790"/>
      <c r="G407" s="790"/>
      <c r="H407" s="790"/>
      <c r="I407" s="790"/>
      <c r="J407" s="790"/>
      <c r="K407" s="790"/>
      <c r="L407" s="790"/>
      <c r="M407" s="790"/>
      <c r="N407" s="790"/>
      <c r="O407" s="790"/>
    </row>
    <row r="408" spans="1:15" ht="9.75" customHeight="1">
      <c r="A408" s="800"/>
      <c r="B408" s="790"/>
      <c r="C408" s="790"/>
      <c r="D408" s="790"/>
      <c r="E408" s="790"/>
      <c r="F408" s="790"/>
      <c r="G408" s="790"/>
      <c r="H408" s="790"/>
      <c r="I408" s="790"/>
      <c r="J408" s="790"/>
      <c r="K408" s="790"/>
      <c r="L408" s="790"/>
      <c r="M408" s="790"/>
      <c r="N408" s="790"/>
      <c r="O408" s="790"/>
    </row>
    <row r="409" spans="1:15" ht="9.75" customHeight="1">
      <c r="A409" s="800"/>
      <c r="B409" s="790"/>
      <c r="C409" s="790"/>
      <c r="D409" s="790"/>
      <c r="E409" s="790"/>
      <c r="F409" s="790"/>
      <c r="G409" s="790"/>
      <c r="H409" s="790"/>
      <c r="I409" s="790"/>
      <c r="J409" s="790"/>
      <c r="K409" s="790"/>
      <c r="L409" s="790"/>
      <c r="M409" s="790"/>
      <c r="N409" s="790"/>
      <c r="O409" s="790"/>
    </row>
    <row r="410" spans="1:15" ht="9.75" customHeight="1">
      <c r="A410" s="800"/>
      <c r="B410" s="790"/>
      <c r="C410" s="790"/>
      <c r="D410" s="790"/>
      <c r="E410" s="790"/>
      <c r="F410" s="790"/>
      <c r="G410" s="790"/>
      <c r="H410" s="790"/>
      <c r="I410" s="790"/>
      <c r="J410" s="790"/>
      <c r="K410" s="790"/>
      <c r="L410" s="790"/>
      <c r="M410" s="790"/>
      <c r="N410" s="790"/>
      <c r="O410" s="790"/>
    </row>
    <row r="411" spans="1:15" ht="9.75" customHeight="1">
      <c r="A411" s="800"/>
      <c r="B411" s="790"/>
      <c r="C411" s="790"/>
      <c r="D411" s="790"/>
      <c r="E411" s="790"/>
      <c r="F411" s="790"/>
      <c r="G411" s="790"/>
      <c r="H411" s="790"/>
      <c r="I411" s="790"/>
      <c r="J411" s="790"/>
      <c r="K411" s="790"/>
      <c r="L411" s="790"/>
      <c r="M411" s="790"/>
      <c r="N411" s="790"/>
      <c r="O411" s="790"/>
    </row>
    <row r="412" spans="1:15" ht="9.75" customHeight="1">
      <c r="A412" s="800"/>
      <c r="B412" s="790"/>
      <c r="C412" s="790"/>
      <c r="D412" s="790"/>
      <c r="E412" s="790"/>
      <c r="F412" s="790"/>
      <c r="G412" s="790"/>
      <c r="H412" s="790"/>
      <c r="I412" s="790"/>
      <c r="J412" s="790"/>
      <c r="K412" s="790"/>
      <c r="L412" s="790"/>
      <c r="M412" s="790"/>
      <c r="N412" s="790"/>
      <c r="O412" s="790"/>
    </row>
    <row r="413" spans="1:15" ht="9.75" customHeight="1">
      <c r="A413" s="800"/>
      <c r="B413" s="790"/>
      <c r="C413" s="790"/>
      <c r="D413" s="790"/>
      <c r="E413" s="790"/>
      <c r="F413" s="790"/>
      <c r="G413" s="790"/>
      <c r="H413" s="790"/>
      <c r="I413" s="790"/>
      <c r="J413" s="790"/>
      <c r="K413" s="790"/>
      <c r="L413" s="790"/>
      <c r="M413" s="790"/>
      <c r="N413" s="790"/>
      <c r="O413" s="790"/>
    </row>
    <row r="414" spans="1:15" ht="9.75" customHeight="1">
      <c r="A414" s="800"/>
      <c r="B414" s="790"/>
      <c r="C414" s="790"/>
      <c r="D414" s="790"/>
      <c r="E414" s="790"/>
      <c r="F414" s="790"/>
      <c r="G414" s="790"/>
      <c r="H414" s="790"/>
      <c r="I414" s="790"/>
      <c r="J414" s="790"/>
      <c r="K414" s="790"/>
      <c r="L414" s="790"/>
      <c r="M414" s="790"/>
      <c r="N414" s="790"/>
      <c r="O414" s="790"/>
    </row>
    <row r="415" spans="1:15" ht="9.75" customHeight="1">
      <c r="A415" s="800"/>
      <c r="B415" s="790"/>
      <c r="C415" s="790"/>
      <c r="D415" s="790"/>
      <c r="E415" s="790"/>
      <c r="F415" s="790"/>
      <c r="G415" s="790"/>
      <c r="H415" s="790"/>
      <c r="I415" s="790"/>
      <c r="J415" s="790"/>
      <c r="K415" s="790"/>
      <c r="L415" s="790"/>
      <c r="M415" s="790"/>
      <c r="N415" s="790"/>
      <c r="O415" s="790"/>
    </row>
    <row r="416" spans="1:15" ht="9.75" customHeight="1">
      <c r="A416" s="800"/>
      <c r="B416" s="790"/>
      <c r="C416" s="790"/>
      <c r="D416" s="790"/>
      <c r="E416" s="790"/>
      <c r="F416" s="790"/>
      <c r="G416" s="790"/>
      <c r="H416" s="790"/>
      <c r="I416" s="790"/>
      <c r="J416" s="790"/>
      <c r="K416" s="790"/>
      <c r="L416" s="790"/>
      <c r="M416" s="790"/>
      <c r="N416" s="790"/>
      <c r="O416" s="790"/>
    </row>
    <row r="417" spans="1:15" ht="9.75" customHeight="1">
      <c r="A417" s="800"/>
      <c r="B417" s="790"/>
      <c r="C417" s="790"/>
      <c r="D417" s="790"/>
      <c r="E417" s="790"/>
      <c r="F417" s="790"/>
      <c r="G417" s="790"/>
      <c r="H417" s="790"/>
      <c r="I417" s="790"/>
      <c r="J417" s="790"/>
      <c r="K417" s="790"/>
      <c r="L417" s="790"/>
      <c r="M417" s="790"/>
      <c r="N417" s="790"/>
      <c r="O417" s="790"/>
    </row>
    <row r="418" spans="1:15" ht="9.75" customHeight="1">
      <c r="A418" s="800"/>
      <c r="B418" s="790"/>
      <c r="C418" s="790"/>
      <c r="D418" s="790"/>
      <c r="E418" s="790"/>
      <c r="F418" s="790"/>
      <c r="G418" s="790"/>
      <c r="H418" s="790"/>
      <c r="I418" s="790"/>
      <c r="J418" s="790"/>
      <c r="K418" s="790"/>
      <c r="L418" s="790"/>
      <c r="M418" s="790"/>
      <c r="N418" s="790"/>
      <c r="O418" s="790"/>
    </row>
    <row r="419" spans="1:15" ht="9.75" customHeight="1">
      <c r="A419" s="800"/>
      <c r="B419" s="790"/>
      <c r="C419" s="790"/>
      <c r="D419" s="790"/>
      <c r="E419" s="790"/>
      <c r="F419" s="790"/>
      <c r="G419" s="790"/>
      <c r="H419" s="790"/>
      <c r="I419" s="790"/>
      <c r="J419" s="790"/>
      <c r="K419" s="790"/>
      <c r="L419" s="790"/>
      <c r="M419" s="790"/>
      <c r="N419" s="790"/>
      <c r="O419" s="790"/>
    </row>
    <row r="420" spans="1:15" ht="9.75" customHeight="1">
      <c r="A420" s="800"/>
      <c r="B420" s="790"/>
      <c r="C420" s="790"/>
      <c r="D420" s="790"/>
      <c r="E420" s="790"/>
      <c r="F420" s="790"/>
      <c r="G420" s="790"/>
      <c r="H420" s="790"/>
      <c r="I420" s="790"/>
      <c r="J420" s="790"/>
      <c r="K420" s="790"/>
      <c r="L420" s="790"/>
      <c r="M420" s="790"/>
      <c r="N420" s="790"/>
      <c r="O420" s="790"/>
    </row>
    <row r="421" spans="1:15" ht="9.75" customHeight="1">
      <c r="A421" s="800"/>
      <c r="B421" s="790"/>
      <c r="C421" s="790"/>
      <c r="D421" s="790"/>
      <c r="E421" s="790"/>
      <c r="F421" s="790"/>
      <c r="G421" s="790"/>
      <c r="H421" s="790"/>
      <c r="I421" s="790"/>
      <c r="J421" s="790"/>
      <c r="K421" s="790"/>
      <c r="L421" s="790"/>
      <c r="M421" s="790"/>
      <c r="N421" s="790"/>
      <c r="O421" s="790"/>
    </row>
    <row r="422" spans="1:15" ht="9.75" customHeight="1">
      <c r="A422" s="800"/>
      <c r="B422" s="790"/>
      <c r="C422" s="790"/>
      <c r="D422" s="790"/>
      <c r="E422" s="790"/>
      <c r="F422" s="790"/>
      <c r="G422" s="790"/>
      <c r="H422" s="790"/>
      <c r="I422" s="790"/>
      <c r="J422" s="790"/>
      <c r="K422" s="790"/>
      <c r="L422" s="790"/>
      <c r="M422" s="790"/>
      <c r="N422" s="790"/>
      <c r="O422" s="790"/>
    </row>
    <row r="423" spans="1:15" ht="9.75" customHeight="1">
      <c r="A423" s="800"/>
      <c r="B423" s="790"/>
      <c r="C423" s="790"/>
      <c r="D423" s="790"/>
      <c r="E423" s="790"/>
      <c r="F423" s="790"/>
      <c r="G423" s="790"/>
      <c r="H423" s="790"/>
      <c r="I423" s="790"/>
      <c r="J423" s="790"/>
      <c r="K423" s="790"/>
      <c r="L423" s="790"/>
      <c r="M423" s="790"/>
      <c r="N423" s="790"/>
      <c r="O423" s="790"/>
    </row>
    <row r="424" spans="1:15" ht="9.75" customHeight="1">
      <c r="A424" s="800"/>
      <c r="B424" s="790"/>
      <c r="C424" s="790"/>
      <c r="D424" s="790"/>
      <c r="E424" s="790"/>
      <c r="F424" s="790"/>
      <c r="G424" s="790"/>
      <c r="H424" s="790"/>
      <c r="I424" s="790"/>
      <c r="J424" s="790"/>
      <c r="K424" s="790"/>
      <c r="L424" s="790"/>
      <c r="M424" s="790"/>
      <c r="N424" s="790"/>
      <c r="O424" s="790"/>
    </row>
    <row r="425" spans="1:15" ht="9.75" customHeight="1">
      <c r="A425" s="800"/>
      <c r="B425" s="790"/>
      <c r="C425" s="790"/>
      <c r="D425" s="790"/>
      <c r="E425" s="790"/>
      <c r="F425" s="790"/>
      <c r="G425" s="790"/>
      <c r="H425" s="790"/>
      <c r="I425" s="790"/>
      <c r="J425" s="790"/>
      <c r="K425" s="790"/>
      <c r="L425" s="790"/>
      <c r="M425" s="790"/>
      <c r="N425" s="790"/>
      <c r="O425" s="790"/>
    </row>
    <row r="426" spans="1:15" ht="9.75" customHeight="1">
      <c r="A426" s="800"/>
      <c r="B426" s="790"/>
      <c r="C426" s="790"/>
      <c r="D426" s="790"/>
      <c r="E426" s="790"/>
      <c r="F426" s="790"/>
      <c r="G426" s="790"/>
      <c r="H426" s="790"/>
      <c r="I426" s="790"/>
      <c r="J426" s="790"/>
      <c r="K426" s="790"/>
      <c r="L426" s="790"/>
      <c r="M426" s="790"/>
      <c r="N426" s="790"/>
      <c r="O426" s="790"/>
    </row>
    <row r="427" spans="1:15" ht="9.75" customHeight="1">
      <c r="A427" s="800"/>
      <c r="B427" s="790"/>
      <c r="C427" s="790"/>
      <c r="D427" s="790"/>
      <c r="E427" s="790"/>
      <c r="F427" s="790"/>
      <c r="G427" s="790"/>
      <c r="H427" s="790"/>
      <c r="I427" s="790"/>
      <c r="J427" s="790"/>
      <c r="K427" s="790"/>
      <c r="L427" s="790"/>
      <c r="M427" s="790"/>
      <c r="N427" s="790"/>
      <c r="O427" s="790"/>
    </row>
    <row r="428" spans="1:15" ht="9.75" customHeight="1">
      <c r="A428" s="800"/>
      <c r="B428" s="790"/>
      <c r="C428" s="790"/>
      <c r="D428" s="790"/>
      <c r="E428" s="790"/>
      <c r="F428" s="790"/>
      <c r="G428" s="790"/>
      <c r="H428" s="790"/>
      <c r="I428" s="790"/>
      <c r="J428" s="790"/>
      <c r="K428" s="790"/>
      <c r="L428" s="790"/>
      <c r="M428" s="790"/>
      <c r="N428" s="790"/>
      <c r="O428" s="790"/>
    </row>
    <row r="429" spans="1:15" ht="9.75" customHeight="1">
      <c r="A429" s="800"/>
      <c r="B429" s="790"/>
      <c r="C429" s="790"/>
      <c r="D429" s="790"/>
      <c r="E429" s="790"/>
      <c r="F429" s="790"/>
      <c r="G429" s="790"/>
      <c r="H429" s="790"/>
      <c r="I429" s="790"/>
      <c r="J429" s="790"/>
      <c r="K429" s="790"/>
      <c r="L429" s="790"/>
      <c r="M429" s="790"/>
      <c r="N429" s="790"/>
      <c r="O429" s="790"/>
    </row>
    <row r="430" spans="1:15" ht="9.75" customHeight="1">
      <c r="A430" s="800"/>
      <c r="B430" s="790"/>
      <c r="C430" s="790"/>
      <c r="D430" s="790"/>
      <c r="E430" s="790"/>
      <c r="F430" s="790"/>
      <c r="G430" s="790"/>
      <c r="H430" s="790"/>
      <c r="I430" s="790"/>
      <c r="J430" s="790"/>
      <c r="K430" s="790"/>
      <c r="L430" s="790"/>
      <c r="M430" s="790"/>
      <c r="N430" s="790"/>
      <c r="O430" s="790"/>
    </row>
    <row r="431" spans="1:15" ht="9.75" customHeight="1">
      <c r="A431" s="800"/>
      <c r="B431" s="790"/>
      <c r="C431" s="790"/>
      <c r="D431" s="790"/>
      <c r="E431" s="790"/>
      <c r="F431" s="790"/>
      <c r="G431" s="790"/>
      <c r="H431" s="790"/>
      <c r="I431" s="790"/>
      <c r="J431" s="790"/>
      <c r="K431" s="790"/>
      <c r="L431" s="790"/>
      <c r="M431" s="790"/>
      <c r="N431" s="790"/>
      <c r="O431" s="790"/>
    </row>
    <row r="432" spans="1:15" ht="9.75" customHeight="1">
      <c r="A432" s="800"/>
      <c r="B432" s="790"/>
      <c r="C432" s="790"/>
      <c r="D432" s="790"/>
      <c r="E432" s="790"/>
      <c r="F432" s="790"/>
      <c r="G432" s="790"/>
      <c r="H432" s="790"/>
      <c r="I432" s="790"/>
      <c r="J432" s="790"/>
      <c r="K432" s="790"/>
      <c r="L432" s="790"/>
      <c r="M432" s="790"/>
      <c r="N432" s="790"/>
      <c r="O432" s="790"/>
    </row>
    <row r="433" spans="1:15" ht="9.75" customHeight="1">
      <c r="A433" s="800"/>
      <c r="B433" s="790"/>
      <c r="C433" s="790"/>
      <c r="D433" s="790"/>
      <c r="E433" s="790"/>
      <c r="F433" s="790"/>
      <c r="G433" s="790"/>
      <c r="H433" s="790"/>
      <c r="I433" s="790"/>
      <c r="J433" s="790"/>
      <c r="K433" s="790"/>
      <c r="L433" s="790"/>
      <c r="M433" s="790"/>
      <c r="N433" s="790"/>
      <c r="O433" s="790"/>
    </row>
    <row r="434" spans="1:15" ht="9.75" customHeight="1">
      <c r="A434" s="800"/>
      <c r="B434" s="790"/>
      <c r="C434" s="790"/>
      <c r="D434" s="790"/>
      <c r="E434" s="790"/>
      <c r="F434" s="790"/>
      <c r="G434" s="790"/>
      <c r="H434" s="790"/>
      <c r="I434" s="790"/>
      <c r="J434" s="790"/>
      <c r="K434" s="790"/>
      <c r="L434" s="790"/>
      <c r="M434" s="790"/>
      <c r="N434" s="790"/>
      <c r="O434" s="790"/>
    </row>
    <row r="435" spans="1:15" ht="9.75" customHeight="1">
      <c r="A435" s="800"/>
      <c r="B435" s="790"/>
      <c r="C435" s="790"/>
      <c r="D435" s="790"/>
      <c r="E435" s="790"/>
      <c r="F435" s="790"/>
      <c r="G435" s="790"/>
      <c r="H435" s="790"/>
      <c r="I435" s="790"/>
      <c r="J435" s="790"/>
      <c r="K435" s="790"/>
      <c r="L435" s="790"/>
      <c r="M435" s="790"/>
      <c r="N435" s="790"/>
      <c r="O435" s="790"/>
    </row>
    <row r="436" spans="1:15" ht="9.75" customHeight="1">
      <c r="A436" s="800"/>
      <c r="B436" s="790"/>
      <c r="C436" s="790"/>
      <c r="D436" s="790"/>
      <c r="E436" s="790"/>
      <c r="F436" s="790"/>
      <c r="G436" s="790"/>
      <c r="H436" s="790"/>
      <c r="I436" s="790"/>
      <c r="J436" s="790"/>
      <c r="K436" s="790"/>
      <c r="L436" s="790"/>
      <c r="M436" s="790"/>
      <c r="N436" s="790"/>
      <c r="O436" s="790"/>
    </row>
    <row r="437" spans="1:15" ht="9.75" customHeight="1">
      <c r="A437" s="800"/>
      <c r="B437" s="790"/>
      <c r="C437" s="790"/>
      <c r="D437" s="790"/>
      <c r="E437" s="790"/>
      <c r="F437" s="790"/>
      <c r="G437" s="790"/>
      <c r="H437" s="790"/>
      <c r="I437" s="790"/>
      <c r="J437" s="790"/>
      <c r="K437" s="790"/>
      <c r="L437" s="790"/>
      <c r="M437" s="790"/>
      <c r="N437" s="790"/>
      <c r="O437" s="790"/>
    </row>
    <row r="438" spans="1:15" ht="9.75" customHeight="1">
      <c r="A438" s="800"/>
      <c r="B438" s="790"/>
      <c r="C438" s="790"/>
      <c r="D438" s="790"/>
      <c r="E438" s="790"/>
      <c r="F438" s="790"/>
      <c r="G438" s="790"/>
      <c r="H438" s="790"/>
      <c r="I438" s="790"/>
      <c r="J438" s="790"/>
      <c r="K438" s="790"/>
      <c r="L438" s="790"/>
      <c r="M438" s="790"/>
      <c r="N438" s="790"/>
      <c r="O438" s="790"/>
    </row>
    <row r="439" spans="1:15" ht="9.75" customHeight="1">
      <c r="A439" s="800"/>
      <c r="B439" s="790"/>
      <c r="C439" s="790"/>
      <c r="D439" s="790"/>
      <c r="E439" s="790"/>
      <c r="F439" s="790"/>
      <c r="G439" s="790"/>
      <c r="H439" s="790"/>
      <c r="I439" s="790"/>
      <c r="J439" s="790"/>
      <c r="K439" s="790"/>
      <c r="L439" s="790"/>
      <c r="M439" s="790"/>
      <c r="N439" s="790"/>
      <c r="O439" s="790"/>
    </row>
    <row r="440" spans="1:15" ht="9.75" customHeight="1">
      <c r="A440" s="800"/>
      <c r="B440" s="790"/>
      <c r="C440" s="790"/>
      <c r="D440" s="790"/>
      <c r="E440" s="790"/>
      <c r="F440" s="790"/>
      <c r="G440" s="790"/>
      <c r="H440" s="790"/>
      <c r="I440" s="790"/>
      <c r="J440" s="790"/>
      <c r="K440" s="790"/>
      <c r="L440" s="790"/>
      <c r="M440" s="790"/>
      <c r="N440" s="790"/>
      <c r="O440" s="790"/>
    </row>
    <row r="441" spans="1:15" ht="9.75" customHeight="1">
      <c r="A441" s="800"/>
      <c r="B441" s="790"/>
      <c r="C441" s="790"/>
      <c r="D441" s="790"/>
      <c r="E441" s="790"/>
      <c r="F441" s="790"/>
      <c r="G441" s="790"/>
      <c r="H441" s="790"/>
      <c r="I441" s="790"/>
      <c r="J441" s="790"/>
      <c r="K441" s="790"/>
      <c r="L441" s="790"/>
      <c r="M441" s="790"/>
      <c r="N441" s="790"/>
      <c r="O441" s="790"/>
    </row>
    <row r="442" spans="1:15" ht="9.75" customHeight="1">
      <c r="A442" s="800"/>
      <c r="B442" s="790"/>
      <c r="C442" s="790"/>
      <c r="D442" s="790"/>
      <c r="E442" s="790"/>
      <c r="F442" s="790"/>
      <c r="G442" s="790"/>
      <c r="H442" s="790"/>
      <c r="I442" s="790"/>
      <c r="J442" s="790"/>
      <c r="K442" s="790"/>
      <c r="L442" s="790"/>
      <c r="M442" s="790"/>
      <c r="N442" s="790"/>
      <c r="O442" s="790"/>
    </row>
    <row r="443" spans="1:15" ht="9.75" customHeight="1">
      <c r="A443" s="800"/>
      <c r="B443" s="790"/>
      <c r="C443" s="790"/>
      <c r="D443" s="790"/>
      <c r="E443" s="790"/>
      <c r="F443" s="790"/>
      <c r="G443" s="790"/>
      <c r="H443" s="790"/>
      <c r="I443" s="790"/>
      <c r="J443" s="790"/>
      <c r="K443" s="790"/>
      <c r="L443" s="790"/>
      <c r="M443" s="790"/>
      <c r="N443" s="790"/>
      <c r="O443" s="790"/>
    </row>
    <row r="444" spans="1:15" ht="9.75" customHeight="1">
      <c r="A444" s="800"/>
      <c r="B444" s="790"/>
      <c r="C444" s="790"/>
      <c r="D444" s="790"/>
      <c r="E444" s="790"/>
      <c r="F444" s="790"/>
      <c r="G444" s="790"/>
      <c r="H444" s="790"/>
      <c r="I444" s="790"/>
      <c r="J444" s="790"/>
      <c r="K444" s="790"/>
      <c r="L444" s="790"/>
      <c r="M444" s="790"/>
      <c r="N444" s="790"/>
      <c r="O444" s="790"/>
    </row>
    <row r="445" spans="1:15" ht="9.75" customHeight="1">
      <c r="A445" s="800"/>
      <c r="B445" s="790"/>
      <c r="C445" s="790"/>
      <c r="D445" s="790"/>
      <c r="E445" s="790"/>
      <c r="F445" s="790"/>
      <c r="G445" s="790"/>
      <c r="H445" s="790"/>
      <c r="I445" s="790"/>
      <c r="J445" s="790"/>
      <c r="K445" s="790"/>
      <c r="L445" s="790"/>
      <c r="M445" s="790"/>
      <c r="N445" s="790"/>
      <c r="O445" s="790"/>
    </row>
    <row r="446" spans="1:15" ht="9.75" customHeight="1">
      <c r="A446" s="800"/>
      <c r="B446" s="790"/>
      <c r="C446" s="790"/>
      <c r="D446" s="790"/>
      <c r="E446" s="790"/>
      <c r="F446" s="790"/>
      <c r="G446" s="790"/>
      <c r="H446" s="790"/>
      <c r="I446" s="790"/>
      <c r="J446" s="790"/>
      <c r="K446" s="790"/>
      <c r="L446" s="790"/>
      <c r="M446" s="790"/>
      <c r="N446" s="790"/>
      <c r="O446" s="790"/>
    </row>
    <row r="447" spans="1:15" ht="9.75" customHeight="1">
      <c r="A447" s="800"/>
      <c r="B447" s="790"/>
      <c r="C447" s="790"/>
      <c r="D447" s="790"/>
      <c r="E447" s="790"/>
      <c r="F447" s="790"/>
      <c r="G447" s="790"/>
      <c r="H447" s="790"/>
      <c r="I447" s="790"/>
      <c r="J447" s="790"/>
      <c r="K447" s="790"/>
      <c r="L447" s="790"/>
      <c r="M447" s="790"/>
      <c r="N447" s="790"/>
      <c r="O447" s="790"/>
    </row>
    <row r="448" spans="1:15" ht="9.75" customHeight="1">
      <c r="A448" s="800"/>
      <c r="B448" s="790"/>
      <c r="C448" s="790"/>
      <c r="D448" s="790"/>
      <c r="E448" s="790"/>
      <c r="F448" s="790"/>
      <c r="G448" s="790"/>
      <c r="H448" s="790"/>
      <c r="I448" s="790"/>
      <c r="J448" s="790"/>
      <c r="K448" s="790"/>
      <c r="L448" s="790"/>
      <c r="M448" s="790"/>
      <c r="N448" s="790"/>
      <c r="O448" s="790"/>
    </row>
    <row r="449" spans="1:15" ht="9.75" customHeight="1">
      <c r="A449" s="800"/>
      <c r="B449" s="790"/>
      <c r="C449" s="790"/>
      <c r="D449" s="790"/>
      <c r="E449" s="790"/>
      <c r="F449" s="790"/>
      <c r="G449" s="790"/>
      <c r="H449" s="790"/>
      <c r="I449" s="790"/>
      <c r="J449" s="790"/>
      <c r="K449" s="790"/>
      <c r="L449" s="790"/>
      <c r="M449" s="790"/>
      <c r="N449" s="790"/>
      <c r="O449" s="790"/>
    </row>
    <row r="450" spans="1:15" ht="9.75" customHeight="1">
      <c r="A450" s="800"/>
      <c r="B450" s="790"/>
      <c r="C450" s="790"/>
      <c r="D450" s="790"/>
      <c r="E450" s="790"/>
      <c r="F450" s="790"/>
      <c r="G450" s="790"/>
      <c r="H450" s="790"/>
      <c r="I450" s="790"/>
      <c r="J450" s="790"/>
      <c r="K450" s="790"/>
      <c r="L450" s="790"/>
      <c r="M450" s="790"/>
      <c r="N450" s="790"/>
      <c r="O450" s="790"/>
    </row>
    <row r="451" spans="1:15" ht="9.75" customHeight="1">
      <c r="A451" s="800"/>
      <c r="B451" s="790"/>
      <c r="C451" s="790"/>
      <c r="D451" s="790"/>
      <c r="E451" s="790"/>
      <c r="F451" s="790"/>
      <c r="G451" s="790"/>
      <c r="H451" s="790"/>
      <c r="I451" s="790"/>
      <c r="J451" s="790"/>
      <c r="K451" s="790"/>
      <c r="L451" s="790"/>
      <c r="M451" s="790"/>
      <c r="N451" s="790"/>
      <c r="O451" s="790"/>
    </row>
    <row r="452" spans="1:15" ht="9.75" customHeight="1">
      <c r="A452" s="800"/>
      <c r="B452" s="790"/>
      <c r="C452" s="790"/>
      <c r="D452" s="790"/>
      <c r="E452" s="790"/>
      <c r="F452" s="790"/>
      <c r="G452" s="790"/>
      <c r="H452" s="790"/>
      <c r="I452" s="790"/>
      <c r="J452" s="790"/>
      <c r="K452" s="790"/>
      <c r="L452" s="790"/>
      <c r="M452" s="790"/>
      <c r="N452" s="790"/>
      <c r="O452" s="790"/>
    </row>
    <row r="453" spans="1:15" ht="9.75" customHeight="1">
      <c r="A453" s="800"/>
      <c r="B453" s="790"/>
      <c r="C453" s="790"/>
      <c r="D453" s="790"/>
      <c r="E453" s="790"/>
      <c r="F453" s="790"/>
      <c r="G453" s="790"/>
      <c r="H453" s="790"/>
      <c r="I453" s="790"/>
      <c r="J453" s="790"/>
      <c r="K453" s="790"/>
      <c r="L453" s="790"/>
      <c r="M453" s="790"/>
      <c r="N453" s="790"/>
      <c r="O453" s="790"/>
    </row>
    <row r="454" spans="1:15" ht="9.75" customHeight="1">
      <c r="A454" s="800"/>
      <c r="B454" s="790"/>
      <c r="C454" s="790"/>
      <c r="D454" s="790"/>
      <c r="E454" s="790"/>
      <c r="F454" s="790"/>
      <c r="G454" s="790"/>
      <c r="H454" s="790"/>
      <c r="I454" s="790"/>
      <c r="J454" s="790"/>
      <c r="K454" s="790"/>
      <c r="L454" s="790"/>
      <c r="M454" s="790"/>
      <c r="N454" s="790"/>
      <c r="O454" s="790"/>
    </row>
    <row r="455" spans="1:15" ht="9.75" customHeight="1">
      <c r="A455" s="800"/>
      <c r="B455" s="790"/>
      <c r="C455" s="790"/>
      <c r="D455" s="790"/>
      <c r="E455" s="790"/>
      <c r="F455" s="790"/>
      <c r="G455" s="790"/>
      <c r="H455" s="790"/>
      <c r="I455" s="790"/>
      <c r="J455" s="790"/>
      <c r="K455" s="790"/>
      <c r="L455" s="790"/>
      <c r="M455" s="790"/>
      <c r="N455" s="790"/>
      <c r="O455" s="790"/>
    </row>
    <row r="456" spans="1:15" ht="9.75" customHeight="1">
      <c r="A456" s="800"/>
      <c r="B456" s="790"/>
      <c r="C456" s="790"/>
      <c r="D456" s="790"/>
      <c r="E456" s="790"/>
      <c r="F456" s="790"/>
      <c r="G456" s="790"/>
      <c r="H456" s="790"/>
      <c r="I456" s="790"/>
      <c r="J456" s="790"/>
      <c r="K456" s="790"/>
      <c r="L456" s="790"/>
      <c r="M456" s="790"/>
      <c r="N456" s="790"/>
      <c r="O456" s="790"/>
    </row>
    <row r="457" spans="1:15" ht="9.75" customHeight="1">
      <c r="A457" s="800"/>
      <c r="B457" s="790"/>
      <c r="C457" s="790"/>
      <c r="D457" s="790"/>
      <c r="E457" s="790"/>
      <c r="F457" s="790"/>
      <c r="G457" s="790"/>
      <c r="H457" s="790"/>
      <c r="I457" s="790"/>
      <c r="J457" s="790"/>
      <c r="K457" s="790"/>
      <c r="L457" s="790"/>
      <c r="M457" s="790"/>
      <c r="N457" s="790"/>
      <c r="O457" s="790"/>
    </row>
    <row r="458" spans="1:15" ht="9.75" customHeight="1">
      <c r="A458" s="800"/>
      <c r="B458" s="790"/>
      <c r="C458" s="790"/>
      <c r="D458" s="790"/>
      <c r="E458" s="790"/>
      <c r="F458" s="790"/>
      <c r="G458" s="790"/>
      <c r="H458" s="790"/>
      <c r="I458" s="790"/>
      <c r="J458" s="790"/>
      <c r="K458" s="790"/>
      <c r="L458" s="790"/>
      <c r="M458" s="790"/>
      <c r="N458" s="790"/>
      <c r="O458" s="790"/>
    </row>
    <row r="459" spans="1:15" ht="9.75" customHeight="1">
      <c r="A459" s="800"/>
      <c r="B459" s="790"/>
      <c r="C459" s="790"/>
      <c r="D459" s="790"/>
      <c r="E459" s="790"/>
      <c r="F459" s="790"/>
      <c r="G459" s="790"/>
      <c r="H459" s="790"/>
      <c r="I459" s="790"/>
      <c r="J459" s="790"/>
      <c r="K459" s="790"/>
      <c r="L459" s="790"/>
      <c r="M459" s="790"/>
      <c r="N459" s="790"/>
      <c r="O459" s="790"/>
    </row>
    <row r="460" spans="1:15" ht="9.75" customHeight="1">
      <c r="A460" s="800"/>
      <c r="B460" s="790"/>
      <c r="C460" s="790"/>
      <c r="D460" s="790"/>
      <c r="E460" s="790"/>
      <c r="F460" s="790"/>
      <c r="G460" s="790"/>
      <c r="H460" s="790"/>
      <c r="I460" s="790"/>
      <c r="J460" s="790"/>
      <c r="K460" s="790"/>
      <c r="L460" s="790"/>
      <c r="M460" s="790"/>
      <c r="N460" s="790"/>
      <c r="O460" s="790"/>
    </row>
    <row r="461" spans="1:15" ht="9.75" customHeight="1">
      <c r="A461" s="800"/>
      <c r="B461" s="790"/>
      <c r="C461" s="790"/>
      <c r="D461" s="790"/>
      <c r="E461" s="790"/>
      <c r="F461" s="790"/>
      <c r="G461" s="790"/>
      <c r="H461" s="790"/>
      <c r="I461" s="790"/>
      <c r="J461" s="790"/>
      <c r="K461" s="790"/>
      <c r="L461" s="790"/>
      <c r="M461" s="790"/>
      <c r="N461" s="790"/>
      <c r="O461" s="790"/>
    </row>
    <row r="462" spans="1:15" ht="9.75" customHeight="1">
      <c r="A462" s="800"/>
      <c r="B462" s="790"/>
      <c r="C462" s="790"/>
      <c r="D462" s="790"/>
      <c r="E462" s="790"/>
      <c r="F462" s="790"/>
      <c r="G462" s="790"/>
      <c r="H462" s="790"/>
      <c r="I462" s="790"/>
      <c r="J462" s="790"/>
      <c r="K462" s="790"/>
      <c r="L462" s="790"/>
      <c r="M462" s="790"/>
      <c r="N462" s="790"/>
      <c r="O462" s="790"/>
    </row>
    <row r="463" spans="1:15" ht="9.75" customHeight="1">
      <c r="A463" s="800"/>
      <c r="B463" s="790"/>
      <c r="C463" s="790"/>
      <c r="D463" s="790"/>
      <c r="E463" s="790"/>
      <c r="F463" s="790"/>
      <c r="G463" s="790"/>
      <c r="H463" s="790"/>
      <c r="I463" s="790"/>
      <c r="J463" s="790"/>
      <c r="K463" s="790"/>
      <c r="L463" s="790"/>
      <c r="M463" s="790"/>
      <c r="N463" s="790"/>
      <c r="O463" s="790"/>
    </row>
    <row r="464" spans="1:15" ht="9.75" customHeight="1">
      <c r="A464" s="800"/>
      <c r="B464" s="790"/>
      <c r="C464" s="790"/>
      <c r="D464" s="790"/>
      <c r="E464" s="790"/>
      <c r="F464" s="790"/>
      <c r="G464" s="790"/>
      <c r="H464" s="790"/>
      <c r="I464" s="790"/>
      <c r="J464" s="790"/>
      <c r="K464" s="790"/>
      <c r="L464" s="790"/>
      <c r="M464" s="790"/>
      <c r="N464" s="790"/>
      <c r="O464" s="790"/>
    </row>
    <row r="465" spans="1:15" ht="9.75" customHeight="1">
      <c r="A465" s="800"/>
      <c r="B465" s="790"/>
      <c r="C465" s="790"/>
      <c r="D465" s="790"/>
      <c r="E465" s="790"/>
      <c r="F465" s="790"/>
      <c r="G465" s="790"/>
      <c r="H465" s="790"/>
      <c r="I465" s="790"/>
      <c r="J465" s="790"/>
      <c r="K465" s="790"/>
      <c r="L465" s="790"/>
      <c r="M465" s="790"/>
      <c r="N465" s="790"/>
      <c r="O465" s="790"/>
    </row>
    <row r="466" spans="1:15" ht="9.75" customHeight="1">
      <c r="A466" s="800"/>
      <c r="B466" s="790"/>
      <c r="C466" s="790"/>
      <c r="D466" s="790"/>
      <c r="E466" s="790"/>
      <c r="F466" s="790"/>
      <c r="G466" s="790"/>
      <c r="H466" s="790"/>
      <c r="I466" s="790"/>
      <c r="J466" s="790"/>
      <c r="K466" s="790"/>
      <c r="L466" s="790"/>
      <c r="M466" s="790"/>
      <c r="N466" s="790"/>
      <c r="O466" s="790"/>
    </row>
    <row r="467" spans="1:15" ht="9.75" customHeight="1">
      <c r="A467" s="800"/>
      <c r="B467" s="790"/>
      <c r="C467" s="790"/>
      <c r="D467" s="790"/>
      <c r="E467" s="790"/>
      <c r="F467" s="790"/>
      <c r="G467" s="790"/>
      <c r="H467" s="790"/>
      <c r="I467" s="790"/>
      <c r="J467" s="790"/>
      <c r="K467" s="790"/>
      <c r="L467" s="790"/>
      <c r="M467" s="790"/>
      <c r="N467" s="790"/>
      <c r="O467" s="790"/>
    </row>
    <row r="468" spans="1:15" ht="9.75" customHeight="1">
      <c r="A468" s="800"/>
      <c r="B468" s="790"/>
      <c r="C468" s="790"/>
      <c r="D468" s="790"/>
      <c r="E468" s="790"/>
      <c r="F468" s="790"/>
      <c r="G468" s="790"/>
      <c r="H468" s="790"/>
      <c r="I468" s="790"/>
      <c r="J468" s="790"/>
      <c r="K468" s="790"/>
      <c r="L468" s="790"/>
      <c r="M468" s="790"/>
      <c r="N468" s="790"/>
      <c r="O468" s="790"/>
    </row>
    <row r="469" spans="1:15" ht="9.75" customHeight="1">
      <c r="A469" s="800"/>
      <c r="B469" s="790"/>
      <c r="C469" s="790"/>
      <c r="D469" s="790"/>
      <c r="E469" s="790"/>
      <c r="F469" s="790"/>
      <c r="G469" s="790"/>
      <c r="H469" s="790"/>
      <c r="I469" s="790"/>
      <c r="J469" s="790"/>
      <c r="K469" s="790"/>
      <c r="L469" s="790"/>
      <c r="M469" s="790"/>
      <c r="N469" s="790"/>
      <c r="O469" s="790"/>
    </row>
    <row r="470" spans="1:15" ht="9.75" customHeight="1">
      <c r="A470" s="800"/>
      <c r="B470" s="790"/>
      <c r="C470" s="790"/>
      <c r="D470" s="790"/>
      <c r="E470" s="790"/>
      <c r="F470" s="790"/>
      <c r="G470" s="790"/>
      <c r="H470" s="790"/>
      <c r="I470" s="790"/>
      <c r="J470" s="790"/>
      <c r="K470" s="790"/>
      <c r="L470" s="790"/>
      <c r="M470" s="790"/>
      <c r="N470" s="790"/>
      <c r="O470" s="790"/>
    </row>
    <row r="471" spans="1:15" ht="9.75" customHeight="1">
      <c r="A471" s="800"/>
      <c r="B471" s="790"/>
      <c r="C471" s="790"/>
      <c r="D471" s="790"/>
      <c r="E471" s="790"/>
      <c r="F471" s="790"/>
      <c r="G471" s="790"/>
      <c r="H471" s="790"/>
      <c r="I471" s="790"/>
      <c r="J471" s="790"/>
      <c r="K471" s="790"/>
      <c r="L471" s="790"/>
      <c r="M471" s="790"/>
      <c r="N471" s="790"/>
      <c r="O471" s="790"/>
    </row>
    <row r="472" spans="1:15" ht="9.75" customHeight="1">
      <c r="A472" s="800"/>
      <c r="B472" s="790"/>
      <c r="C472" s="790"/>
      <c r="D472" s="790"/>
      <c r="E472" s="790"/>
      <c r="F472" s="790"/>
      <c r="G472" s="790"/>
      <c r="H472" s="790"/>
      <c r="I472" s="790"/>
      <c r="J472" s="790"/>
      <c r="K472" s="790"/>
      <c r="L472" s="790"/>
      <c r="M472" s="790"/>
      <c r="N472" s="790"/>
      <c r="O472" s="790"/>
    </row>
    <row r="473" spans="1:15" ht="9.75" customHeight="1">
      <c r="A473" s="800"/>
      <c r="B473" s="790"/>
      <c r="C473" s="790"/>
      <c r="D473" s="790"/>
      <c r="E473" s="790"/>
      <c r="F473" s="790"/>
      <c r="G473" s="790"/>
      <c r="H473" s="790"/>
      <c r="I473" s="790"/>
      <c r="J473" s="790"/>
      <c r="K473" s="790"/>
      <c r="L473" s="790"/>
      <c r="M473" s="790"/>
      <c r="N473" s="790"/>
      <c r="O473" s="790"/>
    </row>
    <row r="474" spans="1:15" ht="9.75" customHeight="1">
      <c r="A474" s="800"/>
      <c r="B474" s="790"/>
      <c r="C474" s="790"/>
      <c r="D474" s="790"/>
      <c r="E474" s="790"/>
      <c r="F474" s="790"/>
      <c r="G474" s="790"/>
      <c r="H474" s="790"/>
      <c r="I474" s="790"/>
      <c r="J474" s="790"/>
      <c r="K474" s="790"/>
      <c r="L474" s="790"/>
      <c r="M474" s="790"/>
      <c r="N474" s="790"/>
      <c r="O474" s="790"/>
    </row>
    <row r="475" spans="1:15" ht="9.75" customHeight="1">
      <c r="A475" s="800"/>
      <c r="B475" s="790"/>
      <c r="C475" s="790"/>
      <c r="D475" s="790"/>
      <c r="E475" s="790"/>
      <c r="F475" s="790"/>
      <c r="G475" s="790"/>
      <c r="H475" s="790"/>
      <c r="I475" s="790"/>
      <c r="J475" s="790"/>
      <c r="K475" s="790"/>
      <c r="L475" s="790"/>
      <c r="M475" s="790"/>
      <c r="N475" s="790"/>
      <c r="O475" s="790"/>
    </row>
    <row r="476" spans="1:15" ht="9.75" customHeight="1">
      <c r="A476" s="800"/>
      <c r="B476" s="790"/>
      <c r="C476" s="790"/>
      <c r="D476" s="790"/>
      <c r="E476" s="790"/>
      <c r="F476" s="790"/>
      <c r="G476" s="790"/>
      <c r="H476" s="790"/>
      <c r="I476" s="790"/>
      <c r="J476" s="790"/>
      <c r="K476" s="790"/>
      <c r="L476" s="790"/>
      <c r="M476" s="790"/>
      <c r="N476" s="790"/>
      <c r="O476" s="790"/>
    </row>
    <row r="477" spans="1:15" ht="9.75" customHeight="1">
      <c r="A477" s="800"/>
      <c r="B477" s="790"/>
      <c r="C477" s="790"/>
      <c r="D477" s="790"/>
      <c r="E477" s="790"/>
      <c r="F477" s="790"/>
      <c r="G477" s="790"/>
      <c r="H477" s="790"/>
      <c r="I477" s="790"/>
      <c r="J477" s="790"/>
      <c r="K477" s="790"/>
      <c r="L477" s="790"/>
      <c r="M477" s="790"/>
      <c r="N477" s="790"/>
      <c r="O477" s="790"/>
    </row>
    <row r="478" spans="1:15" ht="9.75" customHeight="1">
      <c r="A478" s="800"/>
      <c r="B478" s="790"/>
      <c r="C478" s="790"/>
      <c r="D478" s="790"/>
      <c r="E478" s="790"/>
      <c r="F478" s="790"/>
      <c r="G478" s="790"/>
      <c r="H478" s="790"/>
      <c r="I478" s="790"/>
      <c r="J478" s="790"/>
      <c r="K478" s="790"/>
      <c r="L478" s="790"/>
      <c r="M478" s="790"/>
      <c r="N478" s="790"/>
      <c r="O478" s="790"/>
    </row>
    <row r="479" spans="1:15" ht="9.75" customHeight="1">
      <c r="A479" s="800"/>
      <c r="B479" s="790"/>
      <c r="C479" s="790"/>
      <c r="D479" s="790"/>
      <c r="E479" s="790"/>
      <c r="F479" s="790"/>
      <c r="G479" s="790"/>
      <c r="H479" s="790"/>
      <c r="I479" s="790"/>
      <c r="J479" s="790"/>
      <c r="K479" s="790"/>
      <c r="L479" s="790"/>
      <c r="M479" s="790"/>
      <c r="N479" s="790"/>
      <c r="O479" s="790"/>
    </row>
    <row r="480" spans="1:15" ht="9.75" customHeight="1">
      <c r="A480" s="800"/>
      <c r="B480" s="790"/>
      <c r="C480" s="790"/>
      <c r="D480" s="790"/>
      <c r="E480" s="790"/>
      <c r="F480" s="790"/>
      <c r="G480" s="790"/>
      <c r="H480" s="790"/>
      <c r="I480" s="790"/>
      <c r="J480" s="790"/>
      <c r="K480" s="790"/>
      <c r="L480" s="790"/>
      <c r="M480" s="790"/>
      <c r="N480" s="790"/>
      <c r="O480" s="790"/>
    </row>
    <row r="481" spans="1:15" ht="9.75" customHeight="1">
      <c r="A481" s="800"/>
      <c r="B481" s="790"/>
      <c r="C481" s="790"/>
      <c r="D481" s="790"/>
      <c r="E481" s="790"/>
      <c r="F481" s="790"/>
      <c r="G481" s="790"/>
      <c r="H481" s="790"/>
      <c r="I481" s="790"/>
      <c r="J481" s="790"/>
      <c r="K481" s="790"/>
      <c r="L481" s="790"/>
      <c r="M481" s="790"/>
      <c r="N481" s="790"/>
      <c r="O481" s="790"/>
    </row>
    <row r="482" spans="1:15" ht="9.75" customHeight="1">
      <c r="A482" s="800"/>
      <c r="B482" s="790"/>
      <c r="C482" s="790"/>
      <c r="D482" s="790"/>
      <c r="E482" s="790"/>
      <c r="F482" s="790"/>
      <c r="G482" s="790"/>
      <c r="H482" s="790"/>
      <c r="I482" s="790"/>
      <c r="J482" s="790"/>
      <c r="K482" s="790"/>
      <c r="L482" s="790"/>
      <c r="M482" s="790"/>
      <c r="N482" s="790"/>
      <c r="O482" s="790"/>
    </row>
    <row r="483" spans="1:15" ht="9.75" customHeight="1">
      <c r="A483" s="800"/>
      <c r="B483" s="790"/>
      <c r="C483" s="790"/>
      <c r="D483" s="790"/>
      <c r="E483" s="790"/>
      <c r="F483" s="790"/>
      <c r="G483" s="790"/>
      <c r="H483" s="790"/>
      <c r="I483" s="790"/>
      <c r="J483" s="790"/>
      <c r="K483" s="790"/>
      <c r="L483" s="790"/>
      <c r="M483" s="790"/>
      <c r="N483" s="790"/>
      <c r="O483" s="790"/>
    </row>
    <row r="484" spans="1:15" ht="9.75" customHeight="1">
      <c r="A484" s="800"/>
      <c r="B484" s="790"/>
      <c r="C484" s="790"/>
      <c r="D484" s="790"/>
      <c r="E484" s="790"/>
      <c r="F484" s="790"/>
      <c r="G484" s="790"/>
      <c r="H484" s="790"/>
      <c r="I484" s="790"/>
      <c r="J484" s="790"/>
      <c r="K484" s="790"/>
      <c r="L484" s="790"/>
      <c r="M484" s="790"/>
      <c r="N484" s="790"/>
      <c r="O484" s="790"/>
    </row>
    <row r="485" spans="1:15" ht="9.75" customHeight="1">
      <c r="A485" s="800"/>
      <c r="B485" s="790"/>
      <c r="C485" s="790"/>
      <c r="D485" s="790"/>
      <c r="E485" s="790"/>
      <c r="F485" s="790"/>
      <c r="G485" s="790"/>
      <c r="H485" s="790"/>
      <c r="I485" s="790"/>
      <c r="J485" s="790"/>
      <c r="K485" s="790"/>
      <c r="L485" s="790"/>
      <c r="M485" s="790"/>
      <c r="N485" s="790"/>
      <c r="O485" s="790"/>
    </row>
    <row r="486" spans="1:15" ht="9.75" customHeight="1">
      <c r="A486" s="800"/>
      <c r="B486" s="790"/>
      <c r="C486" s="790"/>
      <c r="D486" s="790"/>
      <c r="E486" s="790"/>
      <c r="F486" s="790"/>
      <c r="G486" s="790"/>
      <c r="H486" s="790"/>
      <c r="I486" s="790"/>
      <c r="J486" s="790"/>
      <c r="K486" s="790"/>
      <c r="L486" s="790"/>
      <c r="M486" s="790"/>
      <c r="N486" s="790"/>
      <c r="O486" s="790"/>
    </row>
    <row r="487" spans="1:15" ht="9.75" customHeight="1">
      <c r="A487" s="800"/>
      <c r="B487" s="790"/>
      <c r="C487" s="790"/>
      <c r="D487" s="790"/>
      <c r="E487" s="790"/>
      <c r="F487" s="790"/>
      <c r="G487" s="790"/>
      <c r="H487" s="790"/>
      <c r="I487" s="790"/>
      <c r="J487" s="790"/>
      <c r="K487" s="790"/>
      <c r="L487" s="790"/>
      <c r="M487" s="790"/>
      <c r="N487" s="790"/>
      <c r="O487" s="790"/>
    </row>
    <row r="488" spans="1:15" ht="9.75" customHeight="1">
      <c r="A488" s="800"/>
      <c r="B488" s="790"/>
      <c r="C488" s="790"/>
      <c r="D488" s="790"/>
      <c r="E488" s="790"/>
      <c r="F488" s="790"/>
      <c r="G488" s="790"/>
      <c r="H488" s="790"/>
      <c r="I488" s="790"/>
      <c r="J488" s="790"/>
      <c r="K488" s="790"/>
      <c r="L488" s="790"/>
      <c r="M488" s="790"/>
      <c r="N488" s="790"/>
      <c r="O488" s="790"/>
    </row>
    <row r="489" spans="1:15" ht="9.75" customHeight="1">
      <c r="A489" s="800"/>
      <c r="B489" s="790"/>
      <c r="C489" s="790"/>
      <c r="D489" s="790"/>
      <c r="E489" s="790"/>
      <c r="F489" s="790"/>
      <c r="G489" s="790"/>
      <c r="H489" s="790"/>
      <c r="I489" s="790"/>
      <c r="J489" s="790"/>
      <c r="K489" s="790"/>
      <c r="L489" s="790"/>
      <c r="M489" s="790"/>
      <c r="N489" s="790"/>
      <c r="O489" s="790"/>
    </row>
    <row r="490" spans="1:15" ht="9.75" customHeight="1">
      <c r="A490" s="800"/>
      <c r="B490" s="790"/>
      <c r="C490" s="790"/>
      <c r="D490" s="790"/>
      <c r="E490" s="790"/>
      <c r="F490" s="790"/>
      <c r="G490" s="790"/>
      <c r="H490" s="790"/>
      <c r="I490" s="790"/>
      <c r="J490" s="790"/>
      <c r="K490" s="790"/>
      <c r="L490" s="790"/>
      <c r="M490" s="790"/>
      <c r="N490" s="790"/>
      <c r="O490" s="790"/>
    </row>
    <row r="491" spans="1:15" ht="9.75" customHeight="1">
      <c r="A491" s="800"/>
      <c r="B491" s="790"/>
      <c r="C491" s="790"/>
      <c r="D491" s="790"/>
      <c r="E491" s="790"/>
      <c r="F491" s="790"/>
      <c r="G491" s="790"/>
      <c r="H491" s="790"/>
      <c r="I491" s="790"/>
      <c r="J491" s="790"/>
      <c r="K491" s="790"/>
      <c r="L491" s="790"/>
      <c r="M491" s="790"/>
      <c r="N491" s="790"/>
      <c r="O491" s="790"/>
    </row>
    <row r="492" spans="1:15" ht="9.75" customHeight="1">
      <c r="A492" s="800"/>
      <c r="B492" s="790"/>
      <c r="C492" s="790"/>
      <c r="D492" s="790"/>
      <c r="E492" s="790"/>
      <c r="F492" s="790"/>
      <c r="G492" s="790"/>
      <c r="H492" s="790"/>
      <c r="I492" s="790"/>
      <c r="J492" s="790"/>
      <c r="K492" s="790"/>
      <c r="L492" s="790"/>
      <c r="M492" s="790"/>
      <c r="N492" s="790"/>
      <c r="O492" s="790"/>
    </row>
    <row r="493" spans="1:15" ht="9.75" customHeight="1">
      <c r="A493" s="800"/>
      <c r="B493" s="790"/>
      <c r="C493" s="790"/>
      <c r="D493" s="790"/>
      <c r="E493" s="790"/>
      <c r="F493" s="790"/>
      <c r="G493" s="790"/>
      <c r="H493" s="790"/>
      <c r="I493" s="790"/>
      <c r="J493" s="790"/>
      <c r="K493" s="790"/>
      <c r="L493" s="790"/>
      <c r="M493" s="790"/>
      <c r="N493" s="790"/>
      <c r="O493" s="790"/>
    </row>
    <row r="494" spans="1:15" ht="9.75" customHeight="1">
      <c r="A494" s="800"/>
      <c r="B494" s="790"/>
      <c r="C494" s="790"/>
      <c r="D494" s="790"/>
      <c r="E494" s="790"/>
      <c r="F494" s="790"/>
      <c r="G494" s="790"/>
      <c r="H494" s="790"/>
      <c r="I494" s="790"/>
      <c r="J494" s="790"/>
      <c r="K494" s="790"/>
      <c r="L494" s="790"/>
      <c r="M494" s="790"/>
      <c r="N494" s="790"/>
      <c r="O494" s="790"/>
    </row>
    <row r="495" spans="1:15" ht="9.75" customHeight="1">
      <c r="A495" s="800"/>
      <c r="B495" s="790"/>
      <c r="C495" s="790"/>
      <c r="D495" s="790"/>
      <c r="E495" s="790"/>
      <c r="F495" s="790"/>
      <c r="G495" s="790"/>
      <c r="H495" s="790"/>
      <c r="I495" s="790"/>
      <c r="J495" s="790"/>
      <c r="K495" s="790"/>
      <c r="L495" s="790"/>
      <c r="M495" s="790"/>
      <c r="N495" s="790"/>
      <c r="O495" s="790"/>
    </row>
    <row r="496" spans="1:15" ht="9.75" customHeight="1">
      <c r="A496" s="800"/>
      <c r="B496" s="790"/>
      <c r="C496" s="790"/>
      <c r="D496" s="790"/>
      <c r="E496" s="790"/>
      <c r="F496" s="790"/>
      <c r="G496" s="790"/>
      <c r="H496" s="790"/>
      <c r="I496" s="790"/>
      <c r="J496" s="790"/>
      <c r="K496" s="790"/>
      <c r="L496" s="790"/>
      <c r="M496" s="790"/>
      <c r="N496" s="790"/>
      <c r="O496" s="790"/>
    </row>
    <row r="497" spans="1:15" ht="9.75" customHeight="1">
      <c r="A497" s="800"/>
      <c r="B497" s="790"/>
      <c r="C497" s="790"/>
      <c r="D497" s="790"/>
      <c r="E497" s="790"/>
      <c r="F497" s="790"/>
      <c r="G497" s="790"/>
      <c r="H497" s="790"/>
      <c r="I497" s="790"/>
      <c r="J497" s="790"/>
      <c r="K497" s="790"/>
      <c r="L497" s="790"/>
      <c r="M497" s="790"/>
      <c r="N497" s="790"/>
      <c r="O497" s="790"/>
    </row>
    <row r="498" spans="1:15" ht="9.75" customHeight="1">
      <c r="A498" s="800"/>
      <c r="B498" s="790"/>
      <c r="C498" s="790"/>
      <c r="D498" s="790"/>
      <c r="E498" s="790"/>
      <c r="F498" s="790"/>
      <c r="G498" s="790"/>
      <c r="H498" s="790"/>
      <c r="I498" s="790"/>
      <c r="J498" s="790"/>
      <c r="K498" s="790"/>
      <c r="L498" s="790"/>
      <c r="M498" s="790"/>
      <c r="N498" s="790"/>
      <c r="O498" s="790"/>
    </row>
    <row r="499" spans="1:15" ht="9.75" customHeight="1">
      <c r="A499" s="800"/>
      <c r="B499" s="790"/>
      <c r="C499" s="790"/>
      <c r="D499" s="790"/>
      <c r="E499" s="790"/>
      <c r="F499" s="790"/>
      <c r="G499" s="790"/>
      <c r="H499" s="790"/>
      <c r="I499" s="790"/>
      <c r="J499" s="790"/>
      <c r="K499" s="790"/>
      <c r="L499" s="790"/>
      <c r="M499" s="790"/>
      <c r="N499" s="790"/>
      <c r="O499" s="790"/>
    </row>
    <row r="500" spans="1:15" ht="9.75" customHeight="1">
      <c r="A500" s="800"/>
      <c r="B500" s="790"/>
      <c r="C500" s="790"/>
      <c r="D500" s="790"/>
      <c r="E500" s="790"/>
      <c r="F500" s="790"/>
      <c r="G500" s="790"/>
      <c r="H500" s="790"/>
      <c r="I500" s="790"/>
      <c r="J500" s="790"/>
      <c r="K500" s="790"/>
      <c r="L500" s="790"/>
      <c r="M500" s="790"/>
      <c r="N500" s="790"/>
      <c r="O500" s="790"/>
    </row>
    <row r="501" spans="1:15" ht="9.75" customHeight="1">
      <c r="A501" s="800"/>
      <c r="B501" s="790"/>
      <c r="C501" s="790"/>
      <c r="D501" s="790"/>
      <c r="E501" s="790"/>
      <c r="F501" s="790"/>
      <c r="G501" s="790"/>
      <c r="H501" s="790"/>
      <c r="I501" s="790"/>
      <c r="J501" s="790"/>
      <c r="K501" s="790"/>
      <c r="L501" s="790"/>
      <c r="M501" s="790"/>
      <c r="N501" s="790"/>
      <c r="O501" s="790"/>
    </row>
    <row r="502" spans="1:15" ht="9.75" customHeight="1">
      <c r="A502" s="800"/>
      <c r="B502" s="790"/>
      <c r="C502" s="790"/>
      <c r="D502" s="790"/>
      <c r="E502" s="790"/>
      <c r="F502" s="790"/>
      <c r="G502" s="790"/>
      <c r="H502" s="790"/>
      <c r="I502" s="790"/>
      <c r="J502" s="790"/>
      <c r="K502" s="790"/>
      <c r="L502" s="790"/>
      <c r="M502" s="790"/>
      <c r="N502" s="790"/>
      <c r="O502" s="790"/>
    </row>
    <row r="503" spans="1:15" ht="9.75" customHeight="1">
      <c r="A503" s="800"/>
      <c r="B503" s="790"/>
      <c r="C503" s="790"/>
      <c r="D503" s="790"/>
      <c r="E503" s="790"/>
      <c r="F503" s="790"/>
      <c r="G503" s="790"/>
      <c r="H503" s="790"/>
      <c r="I503" s="790"/>
      <c r="J503" s="790"/>
      <c r="K503" s="790"/>
      <c r="L503" s="790"/>
      <c r="M503" s="790"/>
      <c r="N503" s="790"/>
      <c r="O503" s="790"/>
    </row>
    <row r="504" spans="1:15" ht="9.75" customHeight="1">
      <c r="A504" s="800"/>
      <c r="B504" s="790"/>
      <c r="C504" s="790"/>
      <c r="D504" s="790"/>
      <c r="E504" s="790"/>
      <c r="F504" s="790"/>
      <c r="G504" s="790"/>
      <c r="H504" s="790"/>
      <c r="I504" s="790"/>
      <c r="J504" s="790"/>
      <c r="K504" s="790"/>
      <c r="L504" s="790"/>
      <c r="M504" s="790"/>
      <c r="N504" s="790"/>
      <c r="O504" s="790"/>
    </row>
    <row r="505" spans="1:15" ht="9.75" customHeight="1">
      <c r="A505" s="800"/>
      <c r="B505" s="790"/>
      <c r="C505" s="790"/>
      <c r="D505" s="790"/>
      <c r="E505" s="790"/>
      <c r="F505" s="790"/>
      <c r="G505" s="790"/>
      <c r="H505" s="790"/>
      <c r="I505" s="790"/>
      <c r="J505" s="790"/>
      <c r="K505" s="790"/>
      <c r="L505" s="790"/>
      <c r="M505" s="790"/>
      <c r="N505" s="790"/>
      <c r="O505" s="790"/>
    </row>
    <row r="506" spans="1:15" ht="9.75" customHeight="1">
      <c r="A506" s="800"/>
      <c r="B506" s="790"/>
      <c r="C506" s="790"/>
      <c r="D506" s="790"/>
      <c r="E506" s="790"/>
      <c r="F506" s="790"/>
      <c r="G506" s="790"/>
      <c r="H506" s="790"/>
      <c r="I506" s="790"/>
      <c r="J506" s="790"/>
      <c r="K506" s="790"/>
      <c r="L506" s="790"/>
      <c r="M506" s="790"/>
      <c r="N506" s="790"/>
      <c r="O506" s="790"/>
    </row>
    <row r="507" spans="1:15" ht="9.75" customHeight="1">
      <c r="A507" s="800"/>
      <c r="B507" s="790"/>
      <c r="C507" s="790"/>
      <c r="D507" s="790"/>
      <c r="E507" s="790"/>
      <c r="F507" s="790"/>
      <c r="G507" s="790"/>
      <c r="H507" s="790"/>
      <c r="I507" s="790"/>
      <c r="J507" s="790"/>
      <c r="K507" s="790"/>
      <c r="L507" s="790"/>
      <c r="M507" s="790"/>
      <c r="N507" s="790"/>
      <c r="O507" s="790"/>
    </row>
    <row r="508" spans="1:15" ht="9.75" customHeight="1">
      <c r="A508" s="800"/>
      <c r="B508" s="790"/>
      <c r="C508" s="790"/>
      <c r="D508" s="790"/>
      <c r="E508" s="790"/>
      <c r="F508" s="790"/>
      <c r="G508" s="790"/>
      <c r="H508" s="790"/>
      <c r="I508" s="790"/>
      <c r="J508" s="790"/>
      <c r="K508" s="790"/>
      <c r="L508" s="790"/>
      <c r="M508" s="790"/>
      <c r="N508" s="790"/>
      <c r="O508" s="790"/>
    </row>
    <row r="509" spans="1:15" ht="9.75" customHeight="1">
      <c r="A509" s="800"/>
      <c r="B509" s="790"/>
      <c r="C509" s="790"/>
      <c r="D509" s="790"/>
      <c r="E509" s="790"/>
      <c r="F509" s="790"/>
      <c r="G509" s="790"/>
      <c r="H509" s="790"/>
      <c r="I509" s="790"/>
      <c r="J509" s="790"/>
      <c r="K509" s="790"/>
      <c r="L509" s="790"/>
      <c r="M509" s="790"/>
      <c r="N509" s="790"/>
      <c r="O509" s="790"/>
    </row>
    <row r="510" spans="1:15" ht="9.75" customHeight="1">
      <c r="A510" s="800"/>
      <c r="B510" s="790"/>
      <c r="C510" s="790"/>
      <c r="D510" s="790"/>
      <c r="E510" s="790"/>
      <c r="F510" s="790"/>
      <c r="G510" s="790"/>
      <c r="H510" s="790"/>
      <c r="I510" s="790"/>
      <c r="J510" s="790"/>
      <c r="K510" s="790"/>
      <c r="L510" s="790"/>
      <c r="M510" s="790"/>
      <c r="N510" s="790"/>
      <c r="O510" s="790"/>
    </row>
    <row r="511" spans="1:15" ht="9.75" customHeight="1">
      <c r="A511" s="800"/>
      <c r="B511" s="790"/>
      <c r="C511" s="790"/>
      <c r="D511" s="790"/>
      <c r="E511" s="790"/>
      <c r="F511" s="790"/>
      <c r="G511" s="790"/>
      <c r="H511" s="790"/>
      <c r="I511" s="790"/>
      <c r="J511" s="790"/>
      <c r="K511" s="790"/>
      <c r="L511" s="790"/>
      <c r="M511" s="790"/>
      <c r="N511" s="790"/>
      <c r="O511" s="790"/>
    </row>
    <row r="512" spans="1:15" ht="9.75" customHeight="1">
      <c r="A512" s="800"/>
      <c r="B512" s="790"/>
      <c r="C512" s="790"/>
      <c r="D512" s="790"/>
      <c r="E512" s="790"/>
      <c r="F512" s="790"/>
      <c r="G512" s="790"/>
      <c r="H512" s="790"/>
      <c r="I512" s="790"/>
      <c r="J512" s="790"/>
      <c r="K512" s="790"/>
      <c r="L512" s="790"/>
      <c r="M512" s="790"/>
      <c r="N512" s="790"/>
      <c r="O512" s="790"/>
    </row>
    <row r="513" spans="1:15" ht="9.75" customHeight="1">
      <c r="A513" s="800"/>
      <c r="B513" s="790"/>
      <c r="C513" s="790"/>
      <c r="D513" s="790"/>
      <c r="E513" s="790"/>
      <c r="F513" s="790"/>
      <c r="G513" s="790"/>
      <c r="H513" s="790"/>
      <c r="I513" s="790"/>
      <c r="J513" s="790"/>
      <c r="K513" s="790"/>
      <c r="L513" s="790"/>
      <c r="M513" s="790"/>
      <c r="N513" s="790"/>
      <c r="O513" s="790"/>
    </row>
    <row r="514" spans="1:15" ht="9.75" customHeight="1">
      <c r="A514" s="800"/>
      <c r="B514" s="790"/>
      <c r="C514" s="790"/>
      <c r="D514" s="790"/>
      <c r="E514" s="790"/>
      <c r="F514" s="790"/>
      <c r="G514" s="790"/>
      <c r="H514" s="790"/>
      <c r="I514" s="790"/>
      <c r="J514" s="790"/>
      <c r="K514" s="790"/>
      <c r="L514" s="790"/>
      <c r="M514" s="790"/>
      <c r="N514" s="790"/>
      <c r="O514" s="790"/>
    </row>
    <row r="515" spans="1:15" ht="9.75" customHeight="1">
      <c r="A515" s="800"/>
      <c r="B515" s="790"/>
      <c r="C515" s="790"/>
      <c r="D515" s="790"/>
      <c r="E515" s="790"/>
      <c r="F515" s="790"/>
      <c r="G515" s="790"/>
      <c r="H515" s="790"/>
      <c r="I515" s="790"/>
      <c r="J515" s="790"/>
      <c r="K515" s="790"/>
      <c r="L515" s="790"/>
      <c r="M515" s="790"/>
      <c r="N515" s="790"/>
      <c r="O515" s="790"/>
    </row>
    <row r="516" spans="1:15" ht="9.75" customHeight="1">
      <c r="A516" s="800"/>
      <c r="B516" s="790"/>
      <c r="C516" s="790"/>
      <c r="D516" s="790"/>
      <c r="E516" s="790"/>
      <c r="F516" s="790"/>
      <c r="G516" s="790"/>
      <c r="H516" s="790"/>
      <c r="I516" s="790"/>
      <c r="J516" s="790"/>
      <c r="K516" s="790"/>
      <c r="L516" s="790"/>
      <c r="M516" s="790"/>
      <c r="N516" s="790"/>
      <c r="O516" s="790"/>
    </row>
    <row r="517" spans="1:15" ht="9.75" customHeight="1">
      <c r="A517" s="800"/>
      <c r="B517" s="790"/>
      <c r="C517" s="790"/>
      <c r="D517" s="790"/>
      <c r="E517" s="790"/>
      <c r="F517" s="790"/>
      <c r="G517" s="790"/>
      <c r="H517" s="790"/>
      <c r="I517" s="790"/>
      <c r="J517" s="790"/>
      <c r="K517" s="790"/>
      <c r="L517" s="790"/>
      <c r="M517" s="790"/>
      <c r="N517" s="790"/>
      <c r="O517" s="790"/>
    </row>
    <row r="518" spans="1:15" ht="9.75" customHeight="1">
      <c r="A518" s="800"/>
      <c r="B518" s="790"/>
      <c r="C518" s="790"/>
      <c r="D518" s="790"/>
      <c r="E518" s="790"/>
      <c r="F518" s="790"/>
      <c r="G518" s="790"/>
      <c r="H518" s="790"/>
      <c r="I518" s="790"/>
      <c r="J518" s="790"/>
      <c r="K518" s="790"/>
      <c r="L518" s="790"/>
      <c r="M518" s="790"/>
      <c r="N518" s="790"/>
      <c r="O518" s="790"/>
    </row>
    <row r="519" spans="1:15" ht="9.75" customHeight="1">
      <c r="A519" s="800"/>
      <c r="B519" s="790"/>
      <c r="C519" s="790"/>
      <c r="D519" s="790"/>
      <c r="E519" s="790"/>
      <c r="F519" s="790"/>
      <c r="G519" s="790"/>
      <c r="H519" s="790"/>
      <c r="I519" s="790"/>
      <c r="J519" s="790"/>
      <c r="K519" s="790"/>
      <c r="L519" s="790"/>
      <c r="M519" s="790"/>
      <c r="N519" s="790"/>
      <c r="O519" s="790"/>
    </row>
    <row r="520" spans="1:15" ht="9.75" customHeight="1">
      <c r="A520" s="800"/>
      <c r="B520" s="790"/>
      <c r="C520" s="790"/>
      <c r="D520" s="790"/>
      <c r="E520" s="790"/>
      <c r="F520" s="790"/>
      <c r="G520" s="790"/>
      <c r="H520" s="790"/>
      <c r="I520" s="790"/>
      <c r="J520" s="790"/>
      <c r="K520" s="790"/>
      <c r="L520" s="790"/>
      <c r="M520" s="790"/>
      <c r="N520" s="790"/>
      <c r="O520" s="790"/>
    </row>
    <row r="521" spans="1:15" ht="9.75" customHeight="1">
      <c r="A521" s="800"/>
      <c r="B521" s="790"/>
      <c r="C521" s="790"/>
      <c r="D521" s="790"/>
      <c r="E521" s="790"/>
      <c r="F521" s="790"/>
      <c r="G521" s="790"/>
      <c r="H521" s="790"/>
      <c r="I521" s="790"/>
      <c r="J521" s="790"/>
      <c r="K521" s="790"/>
      <c r="L521" s="790"/>
      <c r="M521" s="790"/>
      <c r="N521" s="790"/>
      <c r="O521" s="790"/>
    </row>
    <row r="522" spans="1:15" ht="9.75" customHeight="1">
      <c r="A522" s="800"/>
      <c r="B522" s="790"/>
      <c r="C522" s="790"/>
      <c r="D522" s="790"/>
      <c r="E522" s="790"/>
      <c r="F522" s="790"/>
      <c r="G522" s="790"/>
      <c r="H522" s="790"/>
      <c r="I522" s="790"/>
      <c r="J522" s="790"/>
      <c r="K522" s="790"/>
      <c r="L522" s="790"/>
      <c r="M522" s="790"/>
      <c r="N522" s="790"/>
      <c r="O522" s="790"/>
    </row>
    <row r="523" spans="1:15" ht="9.75" customHeight="1">
      <c r="A523" s="800"/>
      <c r="B523" s="790"/>
      <c r="C523" s="790"/>
      <c r="D523" s="790"/>
      <c r="E523" s="790"/>
      <c r="F523" s="790"/>
      <c r="G523" s="790"/>
      <c r="H523" s="790"/>
      <c r="I523" s="790"/>
      <c r="J523" s="790"/>
      <c r="K523" s="790"/>
      <c r="L523" s="790"/>
      <c r="M523" s="790"/>
      <c r="N523" s="790"/>
      <c r="O523" s="790"/>
    </row>
    <row r="524" spans="1:15" ht="9.75" customHeight="1">
      <c r="A524" s="800"/>
      <c r="B524" s="790"/>
      <c r="C524" s="790"/>
      <c r="D524" s="790"/>
      <c r="E524" s="790"/>
      <c r="F524" s="790"/>
      <c r="G524" s="790"/>
      <c r="H524" s="790"/>
      <c r="I524" s="790"/>
      <c r="J524" s="790"/>
      <c r="K524" s="790"/>
      <c r="L524" s="790"/>
      <c r="M524" s="790"/>
      <c r="N524" s="790"/>
      <c r="O524" s="790"/>
    </row>
    <row r="525" spans="1:15" ht="9.75" customHeight="1">
      <c r="A525" s="800"/>
      <c r="B525" s="790"/>
      <c r="C525" s="790"/>
      <c r="D525" s="790"/>
      <c r="E525" s="790"/>
      <c r="F525" s="790"/>
      <c r="G525" s="790"/>
      <c r="H525" s="790"/>
      <c r="I525" s="790"/>
      <c r="J525" s="790"/>
      <c r="K525" s="790"/>
      <c r="L525" s="790"/>
      <c r="M525" s="790"/>
      <c r="N525" s="790"/>
      <c r="O525" s="790"/>
    </row>
    <row r="526" spans="1:15" ht="9.75" customHeight="1">
      <c r="A526" s="800"/>
      <c r="B526" s="790"/>
      <c r="C526" s="790"/>
      <c r="D526" s="790"/>
      <c r="E526" s="790"/>
      <c r="F526" s="790"/>
      <c r="G526" s="790"/>
      <c r="H526" s="790"/>
      <c r="I526" s="790"/>
      <c r="J526" s="790"/>
      <c r="K526" s="790"/>
      <c r="L526" s="790"/>
      <c r="M526" s="790"/>
      <c r="N526" s="790"/>
      <c r="O526" s="790"/>
    </row>
    <row r="527" spans="1:15" ht="9.75" customHeight="1">
      <c r="A527" s="800"/>
      <c r="B527" s="790"/>
      <c r="C527" s="790"/>
      <c r="D527" s="790"/>
      <c r="E527" s="790"/>
      <c r="F527" s="790"/>
      <c r="G527" s="790"/>
      <c r="H527" s="790"/>
      <c r="I527" s="790"/>
      <c r="J527" s="790"/>
      <c r="K527" s="790"/>
      <c r="L527" s="790"/>
      <c r="M527" s="790"/>
      <c r="N527" s="790"/>
      <c r="O527" s="790"/>
    </row>
    <row r="528" spans="1:15" ht="9.75" customHeight="1">
      <c r="A528" s="800"/>
      <c r="B528" s="790"/>
      <c r="C528" s="790"/>
      <c r="D528" s="790"/>
      <c r="E528" s="790"/>
      <c r="F528" s="790"/>
      <c r="G528" s="790"/>
      <c r="H528" s="790"/>
      <c r="I528" s="790"/>
      <c r="J528" s="790"/>
      <c r="K528" s="790"/>
      <c r="L528" s="790"/>
      <c r="M528" s="790"/>
      <c r="N528" s="790"/>
      <c r="O528" s="790"/>
    </row>
    <row r="529" spans="1:15" ht="9.75" customHeight="1">
      <c r="A529" s="800"/>
      <c r="B529" s="790"/>
      <c r="C529" s="790"/>
      <c r="D529" s="790"/>
      <c r="E529" s="790"/>
      <c r="F529" s="790"/>
      <c r="G529" s="790"/>
      <c r="H529" s="790"/>
      <c r="I529" s="790"/>
      <c r="J529" s="790"/>
      <c r="K529" s="790"/>
      <c r="L529" s="790"/>
      <c r="M529" s="790"/>
      <c r="N529" s="790"/>
      <c r="O529" s="790"/>
    </row>
    <row r="530" spans="1:15" ht="9.75" customHeight="1">
      <c r="A530" s="800"/>
      <c r="B530" s="790"/>
      <c r="C530" s="790"/>
      <c r="D530" s="790"/>
      <c r="E530" s="790"/>
      <c r="F530" s="790"/>
      <c r="G530" s="790"/>
      <c r="H530" s="790"/>
      <c r="I530" s="790"/>
      <c r="J530" s="790"/>
      <c r="K530" s="790"/>
      <c r="L530" s="790"/>
      <c r="M530" s="790"/>
      <c r="N530" s="790"/>
      <c r="O530" s="790"/>
    </row>
    <row r="531" spans="1:15" ht="9.75" customHeight="1">
      <c r="A531" s="800"/>
      <c r="B531" s="790"/>
      <c r="C531" s="790"/>
      <c r="D531" s="790"/>
      <c r="E531" s="790"/>
      <c r="F531" s="790"/>
      <c r="G531" s="790"/>
      <c r="H531" s="790"/>
      <c r="I531" s="790"/>
      <c r="J531" s="790"/>
      <c r="K531" s="790"/>
      <c r="L531" s="790"/>
      <c r="M531" s="790"/>
      <c r="N531" s="790"/>
      <c r="O531" s="790"/>
    </row>
    <row r="532" spans="1:15" ht="9.75" customHeight="1">
      <c r="A532" s="800"/>
      <c r="B532" s="790"/>
      <c r="C532" s="790"/>
      <c r="D532" s="790"/>
      <c r="E532" s="790"/>
      <c r="F532" s="790"/>
      <c r="G532" s="790"/>
      <c r="H532" s="790"/>
      <c r="I532" s="790"/>
      <c r="J532" s="790"/>
      <c r="K532" s="790"/>
      <c r="L532" s="790"/>
      <c r="M532" s="790"/>
      <c r="N532" s="790"/>
      <c r="O532" s="790"/>
    </row>
    <row r="533" spans="1:15" ht="9.75" customHeight="1">
      <c r="A533" s="800"/>
      <c r="B533" s="790"/>
      <c r="C533" s="790"/>
      <c r="D533" s="790"/>
      <c r="E533" s="790"/>
      <c r="F533" s="790"/>
      <c r="G533" s="790"/>
      <c r="H533" s="790"/>
      <c r="I533" s="790"/>
      <c r="J533" s="790"/>
      <c r="K533" s="790"/>
      <c r="L533" s="790"/>
      <c r="M533" s="790"/>
      <c r="N533" s="790"/>
      <c r="O533" s="790"/>
    </row>
    <row r="534" spans="1:15" ht="9.75" customHeight="1">
      <c r="A534" s="800"/>
      <c r="B534" s="790"/>
      <c r="C534" s="790"/>
      <c r="D534" s="790"/>
      <c r="E534" s="790"/>
      <c r="F534" s="790"/>
      <c r="G534" s="790"/>
      <c r="H534" s="790"/>
      <c r="I534" s="790"/>
      <c r="J534" s="790"/>
      <c r="K534" s="790"/>
      <c r="L534" s="790"/>
      <c r="M534" s="790"/>
      <c r="N534" s="790"/>
      <c r="O534" s="790"/>
    </row>
    <row r="535" spans="1:15" ht="9.75" customHeight="1">
      <c r="A535" s="800"/>
      <c r="B535" s="790"/>
      <c r="C535" s="790"/>
      <c r="D535" s="790"/>
      <c r="E535" s="790"/>
      <c r="F535" s="790"/>
      <c r="G535" s="790"/>
      <c r="H535" s="790"/>
      <c r="I535" s="790"/>
      <c r="J535" s="790"/>
      <c r="K535" s="790"/>
      <c r="L535" s="790"/>
      <c r="M535" s="790"/>
      <c r="N535" s="790"/>
      <c r="O535" s="790"/>
    </row>
    <row r="536" spans="1:15" ht="9.75" customHeight="1">
      <c r="A536" s="800"/>
      <c r="B536" s="790"/>
      <c r="C536" s="790"/>
      <c r="D536" s="790"/>
      <c r="E536" s="790"/>
      <c r="F536" s="790"/>
      <c r="G536" s="790"/>
      <c r="H536" s="790"/>
      <c r="I536" s="790"/>
      <c r="J536" s="790"/>
      <c r="K536" s="790"/>
      <c r="L536" s="790"/>
      <c r="M536" s="790"/>
      <c r="N536" s="790"/>
      <c r="O536" s="790"/>
    </row>
    <row r="537" spans="1:15" ht="9.75" customHeight="1">
      <c r="A537" s="800"/>
      <c r="B537" s="790"/>
      <c r="C537" s="790"/>
      <c r="D537" s="790"/>
      <c r="E537" s="790"/>
      <c r="F537" s="790"/>
      <c r="G537" s="790"/>
      <c r="H537" s="790"/>
      <c r="I537" s="790"/>
      <c r="J537" s="790"/>
      <c r="K537" s="790"/>
      <c r="L537" s="790"/>
      <c r="M537" s="790"/>
      <c r="N537" s="790"/>
      <c r="O537" s="790"/>
    </row>
    <row r="538" spans="1:15" ht="9.75" customHeight="1">
      <c r="A538" s="800"/>
      <c r="B538" s="790"/>
      <c r="C538" s="790"/>
      <c r="D538" s="790"/>
      <c r="E538" s="790"/>
      <c r="F538" s="790"/>
      <c r="G538" s="790"/>
      <c r="H538" s="790"/>
      <c r="I538" s="790"/>
      <c r="J538" s="790"/>
      <c r="K538" s="790"/>
      <c r="L538" s="790"/>
      <c r="M538" s="790"/>
      <c r="N538" s="790"/>
      <c r="O538" s="790"/>
    </row>
    <row r="539" spans="1:15" ht="9.75" customHeight="1">
      <c r="A539" s="800"/>
      <c r="B539" s="790"/>
      <c r="C539" s="790"/>
      <c r="D539" s="790"/>
      <c r="E539" s="790"/>
      <c r="F539" s="790"/>
      <c r="G539" s="790"/>
      <c r="H539" s="790"/>
      <c r="I539" s="790"/>
      <c r="J539" s="790"/>
      <c r="K539" s="790"/>
      <c r="L539" s="790"/>
      <c r="M539" s="790"/>
      <c r="N539" s="790"/>
      <c r="O539" s="790"/>
    </row>
    <row r="540" spans="1:15" ht="9.75" customHeight="1">
      <c r="A540" s="800"/>
      <c r="B540" s="790"/>
      <c r="C540" s="790"/>
      <c r="D540" s="790"/>
      <c r="E540" s="790"/>
      <c r="F540" s="790"/>
      <c r="G540" s="790"/>
      <c r="H540" s="790"/>
      <c r="I540" s="790"/>
      <c r="J540" s="790"/>
      <c r="K540" s="790"/>
      <c r="L540" s="790"/>
      <c r="M540" s="790"/>
      <c r="N540" s="790"/>
      <c r="O540" s="790"/>
    </row>
    <row r="541" spans="1:15" ht="9.75" customHeight="1">
      <c r="A541" s="800"/>
      <c r="B541" s="790"/>
      <c r="C541" s="790"/>
      <c r="D541" s="790"/>
      <c r="E541" s="790"/>
      <c r="F541" s="790"/>
      <c r="G541" s="790"/>
      <c r="H541" s="790"/>
      <c r="I541" s="790"/>
      <c r="J541" s="790"/>
      <c r="K541" s="790"/>
      <c r="L541" s="790"/>
      <c r="M541" s="790"/>
      <c r="N541" s="790"/>
      <c r="O541" s="790"/>
    </row>
    <row r="542" spans="1:15" ht="9.75" customHeight="1">
      <c r="A542" s="800"/>
      <c r="B542" s="790"/>
      <c r="C542" s="790"/>
      <c r="D542" s="790"/>
      <c r="E542" s="790"/>
      <c r="F542" s="790"/>
      <c r="G542" s="790"/>
      <c r="H542" s="790"/>
      <c r="I542" s="790"/>
      <c r="J542" s="790"/>
      <c r="K542" s="790"/>
      <c r="L542" s="790"/>
      <c r="M542" s="790"/>
      <c r="N542" s="790"/>
      <c r="O542" s="790"/>
    </row>
    <row r="543" spans="1:15" ht="9.75" customHeight="1">
      <c r="A543" s="800"/>
      <c r="B543" s="790"/>
      <c r="C543" s="790"/>
      <c r="D543" s="790"/>
      <c r="E543" s="790"/>
      <c r="F543" s="790"/>
      <c r="G543" s="790"/>
      <c r="H543" s="790"/>
      <c r="I543" s="790"/>
      <c r="J543" s="790"/>
      <c r="K543" s="790"/>
      <c r="L543" s="790"/>
      <c r="M543" s="790"/>
      <c r="N543" s="790"/>
      <c r="O543" s="790"/>
    </row>
    <row r="544" spans="1:15" ht="9.75" customHeight="1">
      <c r="A544" s="800"/>
      <c r="B544" s="790"/>
      <c r="C544" s="790"/>
      <c r="D544" s="790"/>
      <c r="E544" s="790"/>
      <c r="F544" s="790"/>
      <c r="G544" s="790"/>
      <c r="H544" s="790"/>
      <c r="I544" s="790"/>
      <c r="J544" s="790"/>
      <c r="K544" s="790"/>
      <c r="L544" s="790"/>
      <c r="M544" s="790"/>
      <c r="N544" s="790"/>
      <c r="O544" s="790"/>
    </row>
    <row r="545" spans="1:15" ht="9.75" customHeight="1">
      <c r="A545" s="800"/>
      <c r="B545" s="790"/>
      <c r="C545" s="790"/>
      <c r="D545" s="790"/>
      <c r="E545" s="790"/>
      <c r="F545" s="790"/>
      <c r="G545" s="790"/>
      <c r="H545" s="790"/>
      <c r="I545" s="790"/>
      <c r="J545" s="790"/>
      <c r="K545" s="790"/>
      <c r="L545" s="790"/>
      <c r="M545" s="790"/>
      <c r="N545" s="790"/>
      <c r="O545" s="790"/>
    </row>
    <row r="546" spans="1:15" ht="9.75" customHeight="1">
      <c r="A546" s="800"/>
      <c r="B546" s="790"/>
      <c r="C546" s="790"/>
      <c r="D546" s="790"/>
      <c r="E546" s="790"/>
      <c r="F546" s="790"/>
      <c r="G546" s="790"/>
      <c r="H546" s="790"/>
      <c r="I546" s="790"/>
      <c r="J546" s="790"/>
      <c r="K546" s="790"/>
      <c r="L546" s="790"/>
      <c r="M546" s="790"/>
      <c r="N546" s="790"/>
      <c r="O546" s="790"/>
    </row>
    <row r="547" spans="1:15" ht="9.75" customHeight="1">
      <c r="A547" s="800"/>
      <c r="B547" s="790"/>
      <c r="C547" s="790"/>
      <c r="D547" s="790"/>
      <c r="E547" s="790"/>
      <c r="F547" s="790"/>
      <c r="G547" s="790"/>
      <c r="H547" s="790"/>
      <c r="I547" s="790"/>
      <c r="J547" s="790"/>
      <c r="K547" s="790"/>
      <c r="L547" s="790"/>
      <c r="M547" s="790"/>
      <c r="N547" s="790"/>
      <c r="O547" s="790"/>
    </row>
    <row r="548" spans="1:15" ht="9.75" customHeight="1">
      <c r="A548" s="800"/>
      <c r="B548" s="790"/>
      <c r="C548" s="790"/>
      <c r="D548" s="790"/>
      <c r="E548" s="790"/>
      <c r="F548" s="790"/>
      <c r="G548" s="790"/>
      <c r="H548" s="790"/>
      <c r="I548" s="790"/>
      <c r="J548" s="790"/>
      <c r="K548" s="790"/>
      <c r="L548" s="790"/>
      <c r="M548" s="790"/>
      <c r="N548" s="790"/>
      <c r="O548" s="790"/>
    </row>
    <row r="549" spans="1:15" ht="9.75" customHeight="1">
      <c r="A549" s="800"/>
      <c r="B549" s="790"/>
      <c r="C549" s="790"/>
      <c r="D549" s="790"/>
      <c r="E549" s="790"/>
      <c r="F549" s="790"/>
      <c r="G549" s="790"/>
      <c r="H549" s="790"/>
      <c r="I549" s="790"/>
      <c r="J549" s="790"/>
      <c r="K549" s="790"/>
      <c r="L549" s="790"/>
      <c r="M549" s="790"/>
      <c r="N549" s="790"/>
      <c r="O549" s="790"/>
    </row>
    <row r="550" spans="1:15" ht="9.75" customHeight="1">
      <c r="A550" s="800"/>
      <c r="B550" s="790"/>
      <c r="C550" s="790"/>
      <c r="D550" s="790"/>
      <c r="E550" s="790"/>
      <c r="F550" s="790"/>
      <c r="G550" s="790"/>
      <c r="H550" s="790"/>
      <c r="I550" s="790"/>
      <c r="J550" s="790"/>
      <c r="K550" s="790"/>
      <c r="L550" s="790"/>
      <c r="M550" s="790"/>
      <c r="N550" s="790"/>
      <c r="O550" s="790"/>
    </row>
    <row r="551" spans="1:15" ht="9.75" customHeight="1">
      <c r="A551" s="800"/>
      <c r="B551" s="790"/>
      <c r="C551" s="790"/>
      <c r="D551" s="790"/>
      <c r="E551" s="790"/>
      <c r="F551" s="790"/>
      <c r="G551" s="790"/>
      <c r="H551" s="790"/>
      <c r="I551" s="790"/>
      <c r="J551" s="790"/>
      <c r="K551" s="790"/>
      <c r="L551" s="790"/>
      <c r="M551" s="790"/>
      <c r="N551" s="790"/>
      <c r="O551" s="790"/>
    </row>
    <row r="552" spans="1:15" ht="9.75" customHeight="1">
      <c r="A552" s="800"/>
      <c r="B552" s="790"/>
      <c r="C552" s="790"/>
      <c r="D552" s="790"/>
      <c r="E552" s="790"/>
      <c r="F552" s="790"/>
      <c r="G552" s="790"/>
      <c r="H552" s="790"/>
      <c r="I552" s="790"/>
      <c r="J552" s="790"/>
      <c r="K552" s="790"/>
      <c r="L552" s="790"/>
      <c r="M552" s="790"/>
      <c r="N552" s="790"/>
      <c r="O552" s="790"/>
    </row>
    <row r="553" spans="1:15" ht="9.75" customHeight="1">
      <c r="A553" s="800"/>
      <c r="B553" s="790"/>
      <c r="C553" s="790"/>
      <c r="D553" s="790"/>
      <c r="E553" s="790"/>
      <c r="F553" s="790"/>
      <c r="G553" s="790"/>
      <c r="H553" s="790"/>
      <c r="I553" s="790"/>
      <c r="J553" s="790"/>
      <c r="K553" s="790"/>
      <c r="L553" s="790"/>
      <c r="M553" s="790"/>
      <c r="N553" s="790"/>
      <c r="O553" s="790"/>
    </row>
    <row r="554" spans="1:15" ht="9.75" customHeight="1">
      <c r="A554" s="800"/>
      <c r="B554" s="790"/>
      <c r="C554" s="790"/>
      <c r="D554" s="790"/>
      <c r="E554" s="790"/>
      <c r="F554" s="790"/>
      <c r="G554" s="790"/>
      <c r="H554" s="790"/>
      <c r="I554" s="790"/>
      <c r="J554" s="790"/>
      <c r="K554" s="790"/>
      <c r="L554" s="790"/>
      <c r="M554" s="790"/>
      <c r="N554" s="790"/>
      <c r="O554" s="790"/>
    </row>
    <row r="555" spans="1:15" ht="9.75" customHeight="1">
      <c r="A555" s="800"/>
      <c r="B555" s="790"/>
      <c r="C555" s="790"/>
      <c r="D555" s="790"/>
      <c r="E555" s="790"/>
      <c r="F555" s="790"/>
      <c r="G555" s="790"/>
      <c r="H555" s="790"/>
      <c r="I555" s="790"/>
      <c r="J555" s="790"/>
      <c r="K555" s="790"/>
      <c r="L555" s="790"/>
      <c r="M555" s="790"/>
      <c r="N555" s="790"/>
      <c r="O555" s="790"/>
    </row>
    <row r="556" spans="1:15" ht="9.75" customHeight="1">
      <c r="A556" s="800"/>
      <c r="B556" s="790"/>
      <c r="C556" s="790"/>
      <c r="D556" s="790"/>
      <c r="E556" s="790"/>
      <c r="F556" s="790"/>
      <c r="G556" s="790"/>
      <c r="H556" s="790"/>
      <c r="I556" s="790"/>
      <c r="J556" s="790"/>
      <c r="K556" s="790"/>
      <c r="L556" s="790"/>
      <c r="M556" s="790"/>
      <c r="N556" s="790"/>
      <c r="O556" s="790"/>
    </row>
    <row r="557" spans="1:15" ht="9.75" customHeight="1">
      <c r="A557" s="800"/>
      <c r="B557" s="790"/>
      <c r="C557" s="790"/>
      <c r="D557" s="790"/>
      <c r="E557" s="790"/>
      <c r="F557" s="790"/>
      <c r="G557" s="790"/>
      <c r="H557" s="790"/>
      <c r="I557" s="790"/>
      <c r="J557" s="790"/>
      <c r="K557" s="790"/>
      <c r="L557" s="790"/>
      <c r="M557" s="790"/>
      <c r="N557" s="790"/>
      <c r="O557" s="790"/>
    </row>
    <row r="558" spans="1:15" ht="9.75" customHeight="1">
      <c r="A558" s="800"/>
      <c r="B558" s="790"/>
      <c r="C558" s="790"/>
      <c r="D558" s="790"/>
      <c r="E558" s="790"/>
      <c r="F558" s="790"/>
      <c r="G558" s="790"/>
      <c r="H558" s="790"/>
      <c r="I558" s="790"/>
      <c r="J558" s="790"/>
      <c r="K558" s="790"/>
      <c r="L558" s="790"/>
      <c r="M558" s="790"/>
      <c r="N558" s="790"/>
      <c r="O558" s="790"/>
    </row>
    <row r="559" spans="1:15" ht="9.75" customHeight="1">
      <c r="A559" s="800"/>
      <c r="B559" s="790"/>
      <c r="C559" s="790"/>
      <c r="D559" s="790"/>
      <c r="E559" s="790"/>
      <c r="F559" s="790"/>
      <c r="G559" s="790"/>
      <c r="H559" s="790"/>
      <c r="I559" s="790"/>
      <c r="J559" s="790"/>
      <c r="K559" s="790"/>
      <c r="L559" s="790"/>
      <c r="M559" s="790"/>
      <c r="N559" s="790"/>
      <c r="O559" s="790"/>
    </row>
    <row r="560" spans="1:15" ht="9.75" customHeight="1">
      <c r="A560" s="800"/>
      <c r="B560" s="790"/>
      <c r="C560" s="790"/>
      <c r="D560" s="790"/>
      <c r="E560" s="790"/>
      <c r="F560" s="790"/>
      <c r="G560" s="790"/>
      <c r="H560" s="790"/>
      <c r="I560" s="790"/>
      <c r="J560" s="790"/>
      <c r="K560" s="790"/>
      <c r="L560" s="790"/>
      <c r="M560" s="790"/>
      <c r="N560" s="790"/>
      <c r="O560" s="790"/>
    </row>
    <row r="561" spans="1:15" ht="9.75" customHeight="1">
      <c r="A561" s="800"/>
      <c r="B561" s="790"/>
      <c r="C561" s="790"/>
      <c r="D561" s="790"/>
      <c r="E561" s="790"/>
      <c r="F561" s="790"/>
      <c r="G561" s="790"/>
      <c r="H561" s="790"/>
      <c r="I561" s="790"/>
      <c r="J561" s="790"/>
      <c r="K561" s="790"/>
      <c r="L561" s="790"/>
      <c r="M561" s="790"/>
      <c r="N561" s="790"/>
      <c r="O561" s="790"/>
    </row>
    <row r="562" spans="1:15" ht="9.75" customHeight="1">
      <c r="A562" s="800"/>
      <c r="B562" s="790"/>
      <c r="C562" s="790"/>
      <c r="D562" s="790"/>
      <c r="E562" s="790"/>
      <c r="F562" s="790"/>
      <c r="G562" s="790"/>
      <c r="H562" s="790"/>
      <c r="I562" s="790"/>
      <c r="J562" s="790"/>
      <c r="K562" s="790"/>
      <c r="L562" s="790"/>
      <c r="M562" s="790"/>
      <c r="N562" s="790"/>
      <c r="O562" s="790"/>
    </row>
    <row r="563" spans="1:15" ht="9.75" customHeight="1">
      <c r="A563" s="800"/>
      <c r="B563" s="790"/>
      <c r="C563" s="790"/>
      <c r="D563" s="790"/>
      <c r="E563" s="790"/>
      <c r="F563" s="790"/>
      <c r="G563" s="790"/>
      <c r="H563" s="790"/>
      <c r="I563" s="790"/>
      <c r="J563" s="790"/>
      <c r="K563" s="790"/>
      <c r="L563" s="790"/>
      <c r="M563" s="790"/>
      <c r="N563" s="790"/>
      <c r="O563" s="790"/>
    </row>
    <row r="564" spans="1:15" ht="9.75" customHeight="1">
      <c r="A564" s="800"/>
      <c r="B564" s="790"/>
      <c r="C564" s="790"/>
      <c r="D564" s="790"/>
      <c r="E564" s="790"/>
      <c r="F564" s="790"/>
      <c r="G564" s="790"/>
      <c r="H564" s="790"/>
      <c r="I564" s="790"/>
      <c r="J564" s="790"/>
      <c r="K564" s="790"/>
      <c r="L564" s="790"/>
      <c r="M564" s="790"/>
      <c r="N564" s="790"/>
      <c r="O564" s="790"/>
    </row>
    <row r="565" spans="1:15" ht="9.75" customHeight="1">
      <c r="A565" s="800"/>
      <c r="B565" s="790"/>
      <c r="C565" s="790"/>
      <c r="D565" s="790"/>
      <c r="E565" s="790"/>
      <c r="F565" s="790"/>
      <c r="G565" s="790"/>
      <c r="H565" s="790"/>
      <c r="I565" s="790"/>
      <c r="J565" s="790"/>
      <c r="K565" s="790"/>
      <c r="L565" s="790"/>
      <c r="M565" s="790"/>
      <c r="N565" s="790"/>
      <c r="O565" s="790"/>
    </row>
    <row r="566" spans="1:15" ht="9.75" customHeight="1">
      <c r="A566" s="800"/>
      <c r="B566" s="790"/>
      <c r="C566" s="790"/>
      <c r="D566" s="790"/>
      <c r="E566" s="790"/>
      <c r="F566" s="790"/>
      <c r="G566" s="790"/>
      <c r="H566" s="790"/>
      <c r="I566" s="790"/>
      <c r="J566" s="790"/>
      <c r="K566" s="790"/>
      <c r="L566" s="790"/>
      <c r="M566" s="790"/>
      <c r="N566" s="790"/>
      <c r="O566" s="790"/>
    </row>
    <row r="567" spans="1:15" ht="9.75" customHeight="1">
      <c r="A567" s="800"/>
      <c r="B567" s="790"/>
      <c r="C567" s="790"/>
      <c r="D567" s="790"/>
      <c r="E567" s="790"/>
      <c r="F567" s="790"/>
      <c r="G567" s="790"/>
      <c r="H567" s="790"/>
      <c r="I567" s="790"/>
      <c r="J567" s="790"/>
      <c r="K567" s="790"/>
      <c r="L567" s="790"/>
      <c r="M567" s="790"/>
      <c r="N567" s="790"/>
      <c r="O567" s="790"/>
    </row>
    <row r="568" spans="1:15" ht="9.75" customHeight="1">
      <c r="A568" s="800"/>
      <c r="B568" s="790"/>
      <c r="C568" s="790"/>
      <c r="D568" s="790"/>
      <c r="E568" s="790"/>
      <c r="F568" s="790"/>
      <c r="G568" s="790"/>
      <c r="H568" s="790"/>
      <c r="I568" s="790"/>
      <c r="J568" s="790"/>
      <c r="K568" s="790"/>
      <c r="L568" s="790"/>
      <c r="M568" s="790"/>
      <c r="N568" s="790"/>
      <c r="O568" s="790"/>
    </row>
    <row r="569" spans="1:15" ht="9.75" customHeight="1">
      <c r="A569" s="800"/>
      <c r="B569" s="790"/>
      <c r="C569" s="790"/>
      <c r="D569" s="790"/>
      <c r="E569" s="790"/>
      <c r="F569" s="790"/>
      <c r="G569" s="790"/>
      <c r="H569" s="790"/>
      <c r="I569" s="790"/>
      <c r="J569" s="790"/>
      <c r="K569" s="790"/>
      <c r="L569" s="790"/>
      <c r="M569" s="790"/>
      <c r="N569" s="790"/>
      <c r="O569" s="790"/>
    </row>
    <row r="570" spans="1:15" ht="9.75" customHeight="1">
      <c r="A570" s="800"/>
      <c r="B570" s="790"/>
      <c r="C570" s="790"/>
      <c r="D570" s="790"/>
      <c r="E570" s="790"/>
      <c r="F570" s="790"/>
      <c r="G570" s="790"/>
      <c r="H570" s="790"/>
      <c r="I570" s="790"/>
      <c r="J570" s="790"/>
      <c r="K570" s="790"/>
      <c r="L570" s="790"/>
      <c r="M570" s="790"/>
      <c r="N570" s="790"/>
      <c r="O570" s="790"/>
    </row>
    <row r="571" spans="1:15" ht="9.75" customHeight="1">
      <c r="A571" s="800"/>
      <c r="B571" s="790"/>
      <c r="C571" s="790"/>
      <c r="D571" s="790"/>
      <c r="E571" s="790"/>
      <c r="F571" s="790"/>
      <c r="G571" s="790"/>
      <c r="H571" s="790"/>
      <c r="I571" s="790"/>
      <c r="J571" s="790"/>
      <c r="K571" s="790"/>
      <c r="L571" s="790"/>
      <c r="M571" s="790"/>
      <c r="N571" s="790"/>
      <c r="O571" s="790"/>
    </row>
    <row r="572" spans="1:15" ht="9.75" customHeight="1">
      <c r="A572" s="800"/>
      <c r="B572" s="790"/>
      <c r="C572" s="790"/>
      <c r="D572" s="790"/>
      <c r="E572" s="790"/>
      <c r="F572" s="790"/>
      <c r="G572" s="790"/>
      <c r="H572" s="790"/>
      <c r="I572" s="790"/>
      <c r="J572" s="790"/>
      <c r="K572" s="790"/>
      <c r="L572" s="790"/>
      <c r="M572" s="790"/>
      <c r="N572" s="790"/>
      <c r="O572" s="790"/>
    </row>
    <row r="573" spans="1:15" ht="9.75" customHeight="1">
      <c r="A573" s="800"/>
      <c r="B573" s="790"/>
      <c r="C573" s="790"/>
      <c r="D573" s="790"/>
      <c r="E573" s="790"/>
      <c r="F573" s="790"/>
      <c r="G573" s="790"/>
      <c r="H573" s="790"/>
      <c r="I573" s="790"/>
      <c r="J573" s="790"/>
      <c r="K573" s="790"/>
      <c r="L573" s="790"/>
      <c r="M573" s="790"/>
      <c r="N573" s="790"/>
      <c r="O573" s="790"/>
    </row>
    <row r="574" spans="1:15" ht="9.75" customHeight="1">
      <c r="A574" s="800"/>
      <c r="B574" s="790"/>
      <c r="C574" s="790"/>
      <c r="D574" s="790"/>
      <c r="E574" s="790"/>
      <c r="F574" s="790"/>
      <c r="G574" s="790"/>
      <c r="H574" s="790"/>
      <c r="I574" s="790"/>
      <c r="J574" s="790"/>
      <c r="K574" s="790"/>
      <c r="L574" s="790"/>
      <c r="M574" s="790"/>
      <c r="N574" s="790"/>
      <c r="O574" s="790"/>
    </row>
    <row r="575" spans="1:15" ht="9.75" customHeight="1">
      <c r="A575" s="800"/>
      <c r="B575" s="790"/>
      <c r="C575" s="790"/>
      <c r="D575" s="790"/>
      <c r="E575" s="790"/>
      <c r="F575" s="790"/>
      <c r="G575" s="790"/>
      <c r="H575" s="790"/>
      <c r="I575" s="790"/>
      <c r="J575" s="790"/>
      <c r="K575" s="790"/>
      <c r="L575" s="790"/>
      <c r="M575" s="790"/>
      <c r="N575" s="790"/>
      <c r="O575" s="790"/>
    </row>
    <row r="576" spans="1:15" ht="9.75" customHeight="1">
      <c r="A576" s="800"/>
      <c r="B576" s="790"/>
      <c r="C576" s="790"/>
      <c r="D576" s="790"/>
      <c r="E576" s="790"/>
      <c r="F576" s="790"/>
      <c r="G576" s="790"/>
      <c r="H576" s="790"/>
      <c r="I576" s="790"/>
      <c r="J576" s="790"/>
      <c r="K576" s="790"/>
      <c r="L576" s="790"/>
      <c r="M576" s="790"/>
      <c r="N576" s="790"/>
      <c r="O576" s="790"/>
    </row>
    <row r="577" spans="1:15" ht="9.75" customHeight="1">
      <c r="A577" s="800"/>
      <c r="B577" s="790"/>
      <c r="C577" s="790"/>
      <c r="D577" s="790"/>
      <c r="E577" s="790"/>
      <c r="F577" s="790"/>
      <c r="G577" s="790"/>
      <c r="H577" s="790"/>
      <c r="I577" s="790"/>
      <c r="J577" s="790"/>
      <c r="K577" s="790"/>
      <c r="L577" s="790"/>
      <c r="M577" s="790"/>
      <c r="N577" s="790"/>
      <c r="O577" s="790"/>
    </row>
    <row r="578" spans="1:15" ht="9.75" customHeight="1">
      <c r="A578" s="800"/>
      <c r="B578" s="790"/>
      <c r="C578" s="790"/>
      <c r="D578" s="790"/>
      <c r="E578" s="790"/>
      <c r="F578" s="790"/>
      <c r="G578" s="790"/>
      <c r="H578" s="790"/>
      <c r="I578" s="790"/>
      <c r="J578" s="790"/>
      <c r="K578" s="790"/>
      <c r="L578" s="790"/>
      <c r="M578" s="790"/>
      <c r="N578" s="790"/>
      <c r="O578" s="790"/>
    </row>
    <row r="579" spans="1:15" ht="9.75" customHeight="1">
      <c r="A579" s="800"/>
      <c r="B579" s="790"/>
      <c r="C579" s="790"/>
      <c r="D579" s="790"/>
      <c r="E579" s="790"/>
      <c r="F579" s="790"/>
      <c r="G579" s="790"/>
      <c r="H579" s="790"/>
      <c r="I579" s="790"/>
      <c r="J579" s="790"/>
      <c r="K579" s="790"/>
      <c r="L579" s="790"/>
      <c r="M579" s="790"/>
      <c r="N579" s="790"/>
      <c r="O579" s="790"/>
    </row>
    <row r="580" spans="1:15" ht="9.75" customHeight="1">
      <c r="A580" s="800"/>
      <c r="B580" s="790"/>
      <c r="C580" s="790"/>
      <c r="D580" s="790"/>
      <c r="E580" s="790"/>
      <c r="F580" s="790"/>
      <c r="G580" s="790"/>
      <c r="H580" s="790"/>
      <c r="I580" s="790"/>
      <c r="J580" s="790"/>
      <c r="K580" s="790"/>
      <c r="L580" s="790"/>
      <c r="M580" s="790"/>
      <c r="N580" s="790"/>
      <c r="O580" s="790"/>
    </row>
    <row r="581" spans="1:15" ht="9.75" customHeight="1">
      <c r="A581" s="800"/>
      <c r="B581" s="790"/>
      <c r="C581" s="790"/>
      <c r="D581" s="790"/>
      <c r="E581" s="790"/>
      <c r="F581" s="790"/>
      <c r="G581" s="790"/>
      <c r="H581" s="790"/>
      <c r="I581" s="790"/>
      <c r="J581" s="790"/>
      <c r="K581" s="790"/>
      <c r="L581" s="790"/>
      <c r="M581" s="790"/>
      <c r="N581" s="790"/>
      <c r="O581" s="790"/>
    </row>
    <row r="582" spans="1:15" ht="9.75" customHeight="1">
      <c r="A582" s="800"/>
      <c r="B582" s="790"/>
      <c r="C582" s="790"/>
      <c r="D582" s="790"/>
      <c r="E582" s="790"/>
      <c r="F582" s="790"/>
      <c r="G582" s="790"/>
      <c r="H582" s="790"/>
      <c r="I582" s="790"/>
      <c r="J582" s="790"/>
      <c r="K582" s="790"/>
      <c r="L582" s="790"/>
      <c r="M582" s="790"/>
      <c r="N582" s="790"/>
      <c r="O582" s="790"/>
    </row>
    <row r="583" spans="1:15" ht="9.75" customHeight="1">
      <c r="A583" s="800"/>
      <c r="B583" s="790"/>
      <c r="C583" s="790"/>
      <c r="D583" s="790"/>
      <c r="E583" s="790"/>
      <c r="F583" s="790"/>
      <c r="G583" s="790"/>
      <c r="H583" s="790"/>
      <c r="I583" s="790"/>
      <c r="J583" s="790"/>
      <c r="K583" s="790"/>
      <c r="L583" s="790"/>
      <c r="M583" s="790"/>
      <c r="N583" s="790"/>
      <c r="O583" s="790"/>
    </row>
    <row r="584" spans="1:15" ht="9.75" customHeight="1">
      <c r="A584" s="800"/>
      <c r="B584" s="790"/>
      <c r="C584" s="790"/>
      <c r="D584" s="790"/>
      <c r="E584" s="790"/>
      <c r="F584" s="790"/>
      <c r="G584" s="790"/>
      <c r="H584" s="790"/>
      <c r="I584" s="790"/>
      <c r="J584" s="790"/>
      <c r="K584" s="790"/>
      <c r="L584" s="790"/>
      <c r="M584" s="790"/>
      <c r="N584" s="790"/>
      <c r="O584" s="790"/>
    </row>
    <row r="585" spans="1:15" ht="9.75" customHeight="1">
      <c r="A585" s="800"/>
      <c r="B585" s="790"/>
      <c r="C585" s="790"/>
      <c r="D585" s="790"/>
      <c r="E585" s="790"/>
      <c r="F585" s="790"/>
      <c r="G585" s="790"/>
      <c r="H585" s="790"/>
      <c r="I585" s="790"/>
      <c r="J585" s="790"/>
      <c r="K585" s="790"/>
      <c r="L585" s="790"/>
      <c r="M585" s="790"/>
      <c r="N585" s="790"/>
      <c r="O585" s="790"/>
    </row>
    <row r="586" spans="1:15" ht="9.75" customHeight="1">
      <c r="A586" s="800"/>
      <c r="B586" s="790"/>
      <c r="C586" s="790"/>
      <c r="D586" s="790"/>
      <c r="E586" s="790"/>
      <c r="F586" s="790"/>
      <c r="G586" s="790"/>
      <c r="H586" s="790"/>
      <c r="I586" s="790"/>
      <c r="J586" s="790"/>
      <c r="K586" s="790"/>
      <c r="L586" s="790"/>
      <c r="M586" s="790"/>
      <c r="N586" s="790"/>
      <c r="O586" s="790"/>
    </row>
    <row r="587" spans="1:15" ht="9.75" customHeight="1">
      <c r="A587" s="800"/>
      <c r="B587" s="790"/>
      <c r="C587" s="790"/>
      <c r="D587" s="790"/>
      <c r="E587" s="790"/>
      <c r="F587" s="790"/>
      <c r="G587" s="790"/>
      <c r="H587" s="790"/>
      <c r="I587" s="790"/>
      <c r="J587" s="790"/>
      <c r="K587" s="790"/>
      <c r="L587" s="790"/>
      <c r="M587" s="790"/>
      <c r="N587" s="790"/>
      <c r="O587" s="790"/>
    </row>
    <row r="588" spans="1:15" ht="9.75" customHeight="1">
      <c r="A588" s="800"/>
      <c r="B588" s="790"/>
      <c r="C588" s="790"/>
      <c r="D588" s="790"/>
      <c r="E588" s="790"/>
      <c r="F588" s="790"/>
      <c r="G588" s="790"/>
      <c r="H588" s="790"/>
      <c r="I588" s="790"/>
      <c r="J588" s="790"/>
      <c r="K588" s="790"/>
      <c r="L588" s="790"/>
      <c r="M588" s="790"/>
      <c r="N588" s="790"/>
      <c r="O588" s="790"/>
    </row>
    <row r="589" spans="1:15" ht="9.75" customHeight="1">
      <c r="A589" s="800"/>
      <c r="B589" s="790"/>
      <c r="C589" s="790"/>
      <c r="D589" s="790"/>
      <c r="E589" s="790"/>
      <c r="F589" s="790"/>
      <c r="G589" s="790"/>
      <c r="H589" s="790"/>
      <c r="I589" s="790"/>
      <c r="J589" s="790"/>
      <c r="K589" s="790"/>
      <c r="L589" s="790"/>
      <c r="M589" s="790"/>
      <c r="N589" s="790"/>
      <c r="O589" s="790"/>
    </row>
    <row r="590" spans="1:15" ht="9.75" customHeight="1">
      <c r="A590" s="800"/>
      <c r="B590" s="790"/>
      <c r="C590" s="790"/>
      <c r="D590" s="790"/>
      <c r="E590" s="790"/>
      <c r="F590" s="790"/>
      <c r="G590" s="790"/>
      <c r="H590" s="790"/>
      <c r="I590" s="790"/>
      <c r="J590" s="790"/>
      <c r="K590" s="790"/>
      <c r="L590" s="790"/>
      <c r="M590" s="790"/>
      <c r="N590" s="790"/>
      <c r="O590" s="790"/>
    </row>
    <row r="591" spans="1:15" ht="9.75" customHeight="1">
      <c r="A591" s="800"/>
      <c r="B591" s="790"/>
      <c r="C591" s="790"/>
      <c r="D591" s="790"/>
      <c r="E591" s="790"/>
      <c r="F591" s="790"/>
      <c r="G591" s="790"/>
      <c r="H591" s="790"/>
      <c r="I591" s="790"/>
      <c r="J591" s="790"/>
      <c r="K591" s="790"/>
      <c r="L591" s="790"/>
      <c r="M591" s="790"/>
      <c r="N591" s="790"/>
      <c r="O591" s="790"/>
    </row>
    <row r="592" spans="1:15" ht="9.75" customHeight="1">
      <c r="A592" s="800"/>
      <c r="B592" s="790"/>
      <c r="C592" s="790"/>
      <c r="D592" s="790"/>
      <c r="E592" s="790"/>
      <c r="F592" s="790"/>
      <c r="G592" s="790"/>
      <c r="H592" s="790"/>
      <c r="I592" s="790"/>
      <c r="J592" s="790"/>
      <c r="K592" s="790"/>
      <c r="L592" s="790"/>
      <c r="M592" s="790"/>
      <c r="N592" s="790"/>
      <c r="O592" s="790"/>
    </row>
    <row r="593" spans="1:15" ht="9.75" customHeight="1">
      <c r="A593" s="800"/>
      <c r="B593" s="790"/>
      <c r="C593" s="790"/>
      <c r="D593" s="790"/>
      <c r="E593" s="790"/>
      <c r="F593" s="790"/>
      <c r="G593" s="790"/>
      <c r="H593" s="790"/>
      <c r="I593" s="790"/>
      <c r="J593" s="790"/>
      <c r="K593" s="790"/>
      <c r="L593" s="790"/>
      <c r="M593" s="790"/>
      <c r="N593" s="790"/>
      <c r="O593" s="790"/>
    </row>
    <row r="594" spans="1:15" ht="9.75" customHeight="1">
      <c r="A594" s="800"/>
      <c r="B594" s="790"/>
      <c r="C594" s="790"/>
      <c r="D594" s="790"/>
      <c r="E594" s="790"/>
      <c r="F594" s="790"/>
      <c r="G594" s="790"/>
      <c r="H594" s="790"/>
      <c r="I594" s="790"/>
      <c r="J594" s="790"/>
      <c r="K594" s="790"/>
      <c r="L594" s="790"/>
      <c r="M594" s="790"/>
      <c r="N594" s="790"/>
      <c r="O594" s="790"/>
    </row>
    <row r="595" spans="1:15" ht="9.75" customHeight="1">
      <c r="A595" s="800"/>
      <c r="B595" s="790"/>
      <c r="C595" s="790"/>
      <c r="D595" s="790"/>
      <c r="E595" s="790"/>
      <c r="F595" s="790"/>
      <c r="G595" s="790"/>
      <c r="H595" s="790"/>
      <c r="I595" s="790"/>
      <c r="J595" s="790"/>
      <c r="K595" s="790"/>
      <c r="L595" s="790"/>
      <c r="M595" s="790"/>
      <c r="N595" s="790"/>
      <c r="O595" s="790"/>
    </row>
    <row r="596" spans="1:15" ht="9.75" customHeight="1">
      <c r="A596" s="800"/>
      <c r="B596" s="790"/>
      <c r="C596" s="790"/>
      <c r="D596" s="790"/>
      <c r="E596" s="790"/>
      <c r="F596" s="790"/>
      <c r="G596" s="790"/>
      <c r="H596" s="790"/>
      <c r="I596" s="790"/>
      <c r="J596" s="790"/>
      <c r="K596" s="790"/>
      <c r="L596" s="790"/>
      <c r="M596" s="790"/>
      <c r="N596" s="790"/>
      <c r="O596" s="790"/>
    </row>
    <row r="597" spans="1:15" ht="9.75" customHeight="1">
      <c r="A597" s="800"/>
      <c r="B597" s="790"/>
      <c r="C597" s="790"/>
      <c r="D597" s="790"/>
      <c r="E597" s="790"/>
      <c r="F597" s="790"/>
      <c r="G597" s="790"/>
      <c r="H597" s="790"/>
      <c r="I597" s="790"/>
      <c r="J597" s="790"/>
      <c r="K597" s="790"/>
      <c r="L597" s="790"/>
      <c r="M597" s="790"/>
      <c r="N597" s="790"/>
      <c r="O597" s="790"/>
    </row>
    <row r="598" spans="1:15" ht="9.75" customHeight="1">
      <c r="A598" s="800"/>
      <c r="B598" s="790"/>
      <c r="C598" s="790"/>
      <c r="D598" s="790"/>
      <c r="E598" s="790"/>
      <c r="F598" s="790"/>
      <c r="G598" s="790"/>
      <c r="H598" s="790"/>
      <c r="I598" s="790"/>
      <c r="J598" s="790"/>
      <c r="K598" s="790"/>
      <c r="L598" s="790"/>
      <c r="M598" s="790"/>
      <c r="N598" s="790"/>
      <c r="O598" s="790"/>
    </row>
    <row r="599" spans="1:15" ht="9.75" customHeight="1">
      <c r="A599" s="800"/>
      <c r="B599" s="790"/>
      <c r="C599" s="790"/>
      <c r="D599" s="790"/>
      <c r="E599" s="790"/>
      <c r="F599" s="790"/>
      <c r="G599" s="790"/>
      <c r="H599" s="790"/>
      <c r="I599" s="790"/>
      <c r="J599" s="790"/>
      <c r="K599" s="790"/>
      <c r="L599" s="790"/>
      <c r="M599" s="790"/>
      <c r="N599" s="790"/>
      <c r="O599" s="790"/>
    </row>
    <row r="600" spans="1:15" ht="9.75" customHeight="1">
      <c r="A600" s="800"/>
      <c r="B600" s="790"/>
      <c r="C600" s="790"/>
      <c r="D600" s="790"/>
      <c r="E600" s="790"/>
      <c r="F600" s="790"/>
      <c r="G600" s="790"/>
      <c r="H600" s="790"/>
      <c r="I600" s="790"/>
      <c r="J600" s="790"/>
      <c r="K600" s="790"/>
      <c r="L600" s="790"/>
      <c r="M600" s="790"/>
      <c r="N600" s="790"/>
      <c r="O600" s="790"/>
    </row>
    <row r="601" spans="1:15" ht="9.75" customHeight="1">
      <c r="A601" s="800"/>
      <c r="B601" s="790"/>
      <c r="C601" s="790"/>
      <c r="D601" s="790"/>
      <c r="E601" s="790"/>
      <c r="F601" s="790"/>
      <c r="G601" s="790"/>
      <c r="H601" s="790"/>
      <c r="I601" s="790"/>
      <c r="J601" s="790"/>
      <c r="K601" s="790"/>
      <c r="L601" s="790"/>
      <c r="M601" s="790"/>
      <c r="N601" s="790"/>
      <c r="O601" s="790"/>
    </row>
    <row r="602" spans="1:15" ht="9.75" customHeight="1">
      <c r="A602" s="800"/>
      <c r="B602" s="790"/>
      <c r="C602" s="790"/>
      <c r="D602" s="790"/>
      <c r="E602" s="790"/>
      <c r="F602" s="790"/>
      <c r="G602" s="790"/>
      <c r="H602" s="790"/>
      <c r="I602" s="790"/>
      <c r="J602" s="790"/>
      <c r="K602" s="790"/>
      <c r="L602" s="790"/>
      <c r="M602" s="790"/>
      <c r="N602" s="790"/>
      <c r="O602" s="790"/>
    </row>
    <row r="603" spans="1:15" ht="9.75" customHeight="1">
      <c r="A603" s="800"/>
      <c r="B603" s="790"/>
      <c r="C603" s="790"/>
      <c r="D603" s="790"/>
      <c r="E603" s="790"/>
      <c r="F603" s="790"/>
      <c r="G603" s="790"/>
      <c r="H603" s="790"/>
      <c r="I603" s="790"/>
      <c r="J603" s="790"/>
      <c r="K603" s="790"/>
      <c r="L603" s="790"/>
      <c r="M603" s="790"/>
      <c r="N603" s="790"/>
      <c r="O603" s="790"/>
    </row>
    <row r="604" spans="1:15" ht="9.75" customHeight="1">
      <c r="A604" s="800"/>
      <c r="B604" s="790"/>
      <c r="C604" s="790"/>
      <c r="D604" s="790"/>
      <c r="E604" s="790"/>
      <c r="F604" s="790"/>
      <c r="G604" s="790"/>
      <c r="H604" s="790"/>
      <c r="I604" s="790"/>
      <c r="J604" s="790"/>
      <c r="K604" s="790"/>
      <c r="L604" s="790"/>
      <c r="M604" s="790"/>
      <c r="N604" s="790"/>
      <c r="O604" s="790"/>
    </row>
    <row r="605" spans="1:15" ht="9.75" customHeight="1">
      <c r="A605" s="800"/>
      <c r="B605" s="790"/>
      <c r="C605" s="790"/>
      <c r="D605" s="790"/>
      <c r="E605" s="790"/>
      <c r="F605" s="790"/>
      <c r="G605" s="790"/>
      <c r="H605" s="790"/>
      <c r="I605" s="790"/>
      <c r="J605" s="790"/>
      <c r="K605" s="790"/>
      <c r="L605" s="790"/>
      <c r="M605" s="790"/>
      <c r="N605" s="790"/>
      <c r="O605" s="790"/>
    </row>
    <row r="606" spans="1:15" ht="9.75" customHeight="1">
      <c r="A606" s="800"/>
      <c r="B606" s="790"/>
      <c r="C606" s="790"/>
      <c r="D606" s="790"/>
      <c r="E606" s="790"/>
      <c r="F606" s="790"/>
      <c r="G606" s="790"/>
      <c r="H606" s="790"/>
      <c r="I606" s="790"/>
      <c r="J606" s="790"/>
      <c r="K606" s="790"/>
      <c r="L606" s="790"/>
      <c r="M606" s="790"/>
      <c r="N606" s="790"/>
      <c r="O606" s="790"/>
    </row>
    <row r="607" spans="1:15" ht="9.75" customHeight="1">
      <c r="A607" s="800"/>
      <c r="B607" s="790"/>
      <c r="C607" s="790"/>
      <c r="D607" s="790"/>
      <c r="E607" s="790"/>
      <c r="F607" s="790"/>
      <c r="G607" s="790"/>
      <c r="H607" s="790"/>
      <c r="I607" s="790"/>
      <c r="J607" s="790"/>
      <c r="K607" s="790"/>
      <c r="L607" s="790"/>
      <c r="M607" s="790"/>
      <c r="N607" s="790"/>
      <c r="O607" s="790"/>
    </row>
    <row r="608" spans="1:15" ht="9.75" customHeight="1">
      <c r="A608" s="800"/>
      <c r="B608" s="790"/>
      <c r="C608" s="790"/>
      <c r="D608" s="790"/>
      <c r="E608" s="790"/>
      <c r="F608" s="790"/>
      <c r="G608" s="790"/>
      <c r="H608" s="790"/>
      <c r="I608" s="790"/>
      <c r="J608" s="790"/>
      <c r="K608" s="790"/>
      <c r="L608" s="790"/>
      <c r="M608" s="790"/>
      <c r="N608" s="790"/>
      <c r="O608" s="790"/>
    </row>
    <row r="609" spans="1:15" ht="9.75" customHeight="1">
      <c r="A609" s="800"/>
      <c r="B609" s="790"/>
      <c r="C609" s="790"/>
      <c r="D609" s="790"/>
      <c r="E609" s="790"/>
      <c r="F609" s="790"/>
      <c r="G609" s="790"/>
      <c r="H609" s="790"/>
      <c r="I609" s="790"/>
      <c r="J609" s="790"/>
      <c r="K609" s="790"/>
      <c r="L609" s="790"/>
      <c r="M609" s="790"/>
      <c r="N609" s="790"/>
      <c r="O609" s="790"/>
    </row>
    <row r="610" spans="1:15" ht="9.75" customHeight="1">
      <c r="A610" s="800"/>
      <c r="B610" s="790"/>
      <c r="C610" s="790"/>
      <c r="D610" s="790"/>
      <c r="E610" s="790"/>
      <c r="F610" s="790"/>
      <c r="G610" s="790"/>
      <c r="H610" s="790"/>
      <c r="I610" s="790"/>
      <c r="J610" s="790"/>
      <c r="K610" s="790"/>
      <c r="L610" s="790"/>
      <c r="M610" s="790"/>
      <c r="N610" s="790"/>
      <c r="O610" s="790"/>
    </row>
    <row r="611" spans="1:15" ht="9.75" customHeight="1">
      <c r="A611" s="800"/>
      <c r="B611" s="790"/>
      <c r="C611" s="790"/>
      <c r="D611" s="790"/>
      <c r="E611" s="790"/>
      <c r="F611" s="790"/>
      <c r="G611" s="790"/>
      <c r="H611" s="790"/>
      <c r="I611" s="790"/>
      <c r="J611" s="790"/>
      <c r="K611" s="790"/>
      <c r="L611" s="790"/>
      <c r="M611" s="790"/>
      <c r="N611" s="790"/>
      <c r="O611" s="790"/>
    </row>
    <row r="612" spans="1:15" ht="9.75" customHeight="1">
      <c r="A612" s="800"/>
      <c r="B612" s="790"/>
      <c r="C612" s="790"/>
      <c r="D612" s="790"/>
      <c r="E612" s="790"/>
      <c r="F612" s="790"/>
      <c r="G612" s="790"/>
      <c r="H612" s="790"/>
      <c r="I612" s="790"/>
      <c r="J612" s="790"/>
      <c r="K612" s="790"/>
      <c r="L612" s="790"/>
      <c r="M612" s="790"/>
      <c r="N612" s="790"/>
      <c r="O612" s="790"/>
    </row>
    <row r="613" spans="1:15" ht="9.75" customHeight="1">
      <c r="A613" s="800"/>
      <c r="B613" s="790"/>
      <c r="C613" s="790"/>
      <c r="D613" s="790"/>
      <c r="E613" s="790"/>
      <c r="F613" s="790"/>
      <c r="G613" s="790"/>
      <c r="H613" s="790"/>
      <c r="I613" s="790"/>
      <c r="J613" s="790"/>
      <c r="K613" s="790"/>
      <c r="L613" s="790"/>
      <c r="M613" s="790"/>
      <c r="N613" s="790"/>
      <c r="O613" s="790"/>
    </row>
    <row r="614" spans="1:15" ht="9.75" customHeight="1">
      <c r="A614" s="800"/>
      <c r="B614" s="790"/>
      <c r="C614" s="790"/>
      <c r="D614" s="790"/>
      <c r="E614" s="790"/>
      <c r="F614" s="790"/>
      <c r="G614" s="790"/>
      <c r="H614" s="790"/>
      <c r="I614" s="790"/>
      <c r="J614" s="790"/>
      <c r="K614" s="790"/>
      <c r="L614" s="790"/>
      <c r="M614" s="790"/>
      <c r="N614" s="790"/>
      <c r="O614" s="790"/>
    </row>
    <row r="615" spans="1:15" ht="9.75" customHeight="1">
      <c r="A615" s="800"/>
      <c r="B615" s="790"/>
      <c r="C615" s="790"/>
      <c r="D615" s="790"/>
      <c r="E615" s="790"/>
      <c r="F615" s="790"/>
      <c r="G615" s="790"/>
      <c r="H615" s="790"/>
      <c r="I615" s="790"/>
      <c r="J615" s="790"/>
      <c r="K615" s="790"/>
      <c r="L615" s="790"/>
      <c r="M615" s="790"/>
      <c r="N615" s="790"/>
      <c r="O615" s="790"/>
    </row>
    <row r="616" spans="1:15" ht="9.75" customHeight="1">
      <c r="A616" s="800"/>
      <c r="B616" s="790"/>
      <c r="C616" s="790"/>
      <c r="D616" s="790"/>
      <c r="E616" s="790"/>
      <c r="F616" s="790"/>
      <c r="G616" s="790"/>
      <c r="H616" s="790"/>
      <c r="I616" s="790"/>
      <c r="J616" s="790"/>
      <c r="K616" s="790"/>
      <c r="L616" s="790"/>
      <c r="M616" s="790"/>
      <c r="N616" s="790"/>
      <c r="O616" s="790"/>
    </row>
    <row r="617" spans="1:15" ht="9.75" customHeight="1">
      <c r="A617" s="800"/>
      <c r="B617" s="790"/>
      <c r="C617" s="790"/>
      <c r="D617" s="790"/>
      <c r="E617" s="790"/>
      <c r="F617" s="790"/>
      <c r="G617" s="790"/>
      <c r="H617" s="790"/>
      <c r="I617" s="790"/>
      <c r="J617" s="790"/>
      <c r="K617" s="790"/>
      <c r="L617" s="790"/>
      <c r="M617" s="790"/>
      <c r="N617" s="790"/>
      <c r="O617" s="790"/>
    </row>
    <row r="618" spans="1:15" ht="9.75" customHeight="1">
      <c r="A618" s="800"/>
      <c r="B618" s="790"/>
      <c r="C618" s="790"/>
      <c r="D618" s="790"/>
      <c r="E618" s="790"/>
      <c r="F618" s="790"/>
      <c r="G618" s="790"/>
      <c r="H618" s="790"/>
      <c r="I618" s="790"/>
      <c r="J618" s="790"/>
      <c r="K618" s="790"/>
      <c r="L618" s="790"/>
      <c r="M618" s="790"/>
      <c r="N618" s="790"/>
      <c r="O618" s="790"/>
    </row>
    <row r="619" spans="1:15" ht="9.75" customHeight="1">
      <c r="A619" s="800"/>
      <c r="B619" s="790"/>
      <c r="C619" s="790"/>
      <c r="D619" s="790"/>
      <c r="E619" s="790"/>
      <c r="F619" s="790"/>
      <c r="G619" s="790"/>
      <c r="H619" s="790"/>
      <c r="I619" s="790"/>
      <c r="J619" s="790"/>
      <c r="K619" s="790"/>
      <c r="L619" s="790"/>
      <c r="M619" s="790"/>
      <c r="N619" s="790"/>
      <c r="O619" s="790"/>
    </row>
    <row r="620" spans="1:15" ht="9.75" customHeight="1">
      <c r="A620" s="800"/>
      <c r="B620" s="790"/>
      <c r="C620" s="790"/>
      <c r="D620" s="790"/>
      <c r="E620" s="790"/>
      <c r="F620" s="790"/>
      <c r="G620" s="790"/>
      <c r="H620" s="790"/>
      <c r="I620" s="790"/>
      <c r="J620" s="790"/>
      <c r="K620" s="790"/>
      <c r="L620" s="790"/>
      <c r="M620" s="790"/>
      <c r="N620" s="790"/>
      <c r="O620" s="790"/>
    </row>
    <row r="621" spans="1:15" ht="9.75" customHeight="1">
      <c r="A621" s="800"/>
      <c r="B621" s="790"/>
      <c r="C621" s="790"/>
      <c r="D621" s="790"/>
      <c r="E621" s="790"/>
      <c r="F621" s="790"/>
      <c r="G621" s="790"/>
      <c r="H621" s="790"/>
      <c r="I621" s="790"/>
      <c r="J621" s="790"/>
      <c r="K621" s="790"/>
      <c r="L621" s="790"/>
      <c r="M621" s="790"/>
      <c r="N621" s="790"/>
      <c r="O621" s="790"/>
    </row>
    <row r="622" spans="1:15" ht="9.75" customHeight="1">
      <c r="A622" s="800"/>
      <c r="B622" s="790"/>
      <c r="C622" s="790"/>
      <c r="D622" s="790"/>
      <c r="E622" s="790"/>
      <c r="F622" s="790"/>
      <c r="G622" s="790"/>
      <c r="H622" s="790"/>
      <c r="I622" s="790"/>
      <c r="J622" s="790"/>
      <c r="K622" s="790"/>
      <c r="L622" s="790"/>
      <c r="M622" s="790"/>
      <c r="N622" s="790"/>
      <c r="O622" s="790"/>
    </row>
    <row r="623" spans="1:15" ht="9.75" customHeight="1">
      <c r="A623" s="800"/>
      <c r="B623" s="790"/>
      <c r="C623" s="790"/>
      <c r="D623" s="790"/>
      <c r="E623" s="790"/>
      <c r="F623" s="790"/>
      <c r="G623" s="790"/>
      <c r="H623" s="790"/>
      <c r="I623" s="790"/>
      <c r="J623" s="790"/>
      <c r="K623" s="790"/>
      <c r="L623" s="790"/>
      <c r="M623" s="790"/>
      <c r="N623" s="790"/>
      <c r="O623" s="790"/>
    </row>
    <row r="624" spans="1:15" ht="9.75" customHeight="1">
      <c r="A624" s="800"/>
      <c r="B624" s="790"/>
      <c r="C624" s="790"/>
      <c r="D624" s="790"/>
      <c r="E624" s="790"/>
      <c r="F624" s="790"/>
      <c r="G624" s="790"/>
      <c r="H624" s="790"/>
      <c r="I624" s="790"/>
      <c r="J624" s="790"/>
      <c r="K624" s="790"/>
      <c r="L624" s="790"/>
      <c r="M624" s="790"/>
      <c r="N624" s="790"/>
      <c r="O624" s="790"/>
    </row>
    <row r="625" spans="1:15" ht="9.75" customHeight="1">
      <c r="A625" s="800"/>
      <c r="B625" s="790"/>
      <c r="C625" s="790"/>
      <c r="D625" s="790"/>
      <c r="E625" s="790"/>
      <c r="F625" s="790"/>
      <c r="G625" s="790"/>
      <c r="H625" s="790"/>
      <c r="I625" s="790"/>
      <c r="J625" s="790"/>
      <c r="K625" s="790"/>
      <c r="L625" s="790"/>
      <c r="M625" s="790"/>
      <c r="N625" s="790"/>
      <c r="O625" s="790"/>
    </row>
    <row r="626" spans="1:15" ht="9.75" customHeight="1">
      <c r="A626" s="800"/>
      <c r="B626" s="790"/>
      <c r="C626" s="790"/>
      <c r="D626" s="790"/>
      <c r="E626" s="790"/>
      <c r="F626" s="790"/>
      <c r="G626" s="790"/>
      <c r="H626" s="790"/>
      <c r="I626" s="790"/>
      <c r="J626" s="790"/>
      <c r="K626" s="790"/>
      <c r="L626" s="790"/>
      <c r="M626" s="790"/>
      <c r="N626" s="790"/>
      <c r="O626" s="790"/>
    </row>
    <row r="627" spans="1:15" ht="9.75" customHeight="1">
      <c r="A627" s="800"/>
      <c r="B627" s="790"/>
      <c r="C627" s="790"/>
      <c r="D627" s="790"/>
      <c r="E627" s="790"/>
      <c r="F627" s="790"/>
      <c r="G627" s="790"/>
      <c r="H627" s="790"/>
      <c r="I627" s="790"/>
      <c r="J627" s="790"/>
      <c r="K627" s="790"/>
      <c r="L627" s="790"/>
      <c r="M627" s="790"/>
      <c r="N627" s="790"/>
      <c r="O627" s="790"/>
    </row>
    <row r="628" spans="1:15" ht="9.75" customHeight="1">
      <c r="A628" s="800"/>
      <c r="B628" s="790"/>
      <c r="C628" s="790"/>
      <c r="D628" s="790"/>
      <c r="E628" s="790"/>
      <c r="F628" s="790"/>
      <c r="G628" s="790"/>
      <c r="H628" s="790"/>
      <c r="I628" s="790"/>
      <c r="J628" s="790"/>
      <c r="K628" s="790"/>
      <c r="L628" s="790"/>
      <c r="M628" s="790"/>
      <c r="N628" s="790"/>
      <c r="O628" s="790"/>
    </row>
    <row r="629" spans="1:15" ht="9.75" customHeight="1">
      <c r="A629" s="800"/>
      <c r="B629" s="790"/>
      <c r="C629" s="790"/>
      <c r="D629" s="790"/>
      <c r="E629" s="790"/>
      <c r="F629" s="790"/>
      <c r="G629" s="790"/>
      <c r="H629" s="790"/>
      <c r="I629" s="790"/>
      <c r="J629" s="790"/>
      <c r="K629" s="790"/>
      <c r="L629" s="790"/>
      <c r="M629" s="790"/>
      <c r="N629" s="790"/>
      <c r="O629" s="790"/>
    </row>
    <row r="630" spans="1:15" ht="9.75" customHeight="1">
      <c r="A630" s="800"/>
      <c r="B630" s="790"/>
      <c r="C630" s="790"/>
      <c r="D630" s="790"/>
      <c r="E630" s="790"/>
      <c r="F630" s="790"/>
      <c r="G630" s="790"/>
      <c r="H630" s="790"/>
      <c r="I630" s="790"/>
      <c r="J630" s="790"/>
      <c r="K630" s="790"/>
      <c r="L630" s="790"/>
      <c r="M630" s="790"/>
      <c r="N630" s="790"/>
      <c r="O630" s="790"/>
    </row>
    <row r="631" spans="1:15" ht="9.75" customHeight="1">
      <c r="A631" s="800"/>
      <c r="B631" s="790"/>
      <c r="C631" s="790"/>
      <c r="D631" s="790"/>
      <c r="E631" s="790"/>
      <c r="F631" s="790"/>
      <c r="G631" s="790"/>
      <c r="H631" s="790"/>
      <c r="I631" s="790"/>
      <c r="J631" s="790"/>
      <c r="K631" s="790"/>
      <c r="L631" s="790"/>
      <c r="M631" s="790"/>
      <c r="N631" s="790"/>
      <c r="O631" s="790"/>
    </row>
    <row r="632" spans="1:15" ht="9.75" customHeight="1">
      <c r="A632" s="800"/>
      <c r="B632" s="790"/>
      <c r="C632" s="790"/>
      <c r="D632" s="790"/>
      <c r="E632" s="790"/>
      <c r="F632" s="790"/>
      <c r="G632" s="790"/>
      <c r="H632" s="790"/>
      <c r="I632" s="790"/>
      <c r="J632" s="790"/>
      <c r="K632" s="790"/>
      <c r="L632" s="790"/>
      <c r="M632" s="790"/>
      <c r="N632" s="790"/>
      <c r="O632" s="790"/>
    </row>
    <row r="633" spans="1:15" ht="9.75" customHeight="1">
      <c r="A633" s="800"/>
      <c r="B633" s="790"/>
      <c r="C633" s="790"/>
      <c r="D633" s="790"/>
      <c r="E633" s="790"/>
      <c r="F633" s="790"/>
      <c r="G633" s="790"/>
      <c r="H633" s="790"/>
      <c r="I633" s="790"/>
      <c r="J633" s="790"/>
      <c r="K633" s="790"/>
      <c r="L633" s="790"/>
      <c r="M633" s="790"/>
      <c r="N633" s="790"/>
      <c r="O633" s="790"/>
    </row>
    <row r="634" spans="1:15" ht="9.75" customHeight="1">
      <c r="A634" s="800"/>
      <c r="B634" s="790"/>
      <c r="C634" s="790"/>
      <c r="D634" s="790"/>
      <c r="E634" s="790"/>
      <c r="F634" s="790"/>
      <c r="G634" s="790"/>
      <c r="H634" s="790"/>
      <c r="I634" s="790"/>
      <c r="J634" s="790"/>
      <c r="K634" s="790"/>
      <c r="L634" s="790"/>
      <c r="M634" s="790"/>
      <c r="N634" s="790"/>
      <c r="O634" s="790"/>
    </row>
    <row r="635" spans="1:15" ht="9.75" customHeight="1">
      <c r="A635" s="800"/>
      <c r="B635" s="790"/>
      <c r="C635" s="790"/>
      <c r="D635" s="790"/>
      <c r="E635" s="790"/>
      <c r="F635" s="790"/>
      <c r="G635" s="790"/>
      <c r="H635" s="790"/>
      <c r="I635" s="790"/>
      <c r="J635" s="790"/>
      <c r="K635" s="790"/>
      <c r="L635" s="790"/>
      <c r="M635" s="790"/>
      <c r="N635" s="790"/>
      <c r="O635" s="790"/>
    </row>
    <row r="636" spans="1:15" ht="9.75" customHeight="1">
      <c r="A636" s="800"/>
      <c r="B636" s="790"/>
      <c r="C636" s="790"/>
      <c r="D636" s="790"/>
      <c r="E636" s="790"/>
      <c r="F636" s="790"/>
      <c r="G636" s="790"/>
      <c r="H636" s="790"/>
      <c r="I636" s="790"/>
      <c r="J636" s="790"/>
      <c r="K636" s="790"/>
      <c r="L636" s="790"/>
      <c r="M636" s="790"/>
      <c r="N636" s="790"/>
      <c r="O636" s="790"/>
    </row>
    <row r="637" spans="1:15" ht="9.75" customHeight="1">
      <c r="A637" s="800"/>
      <c r="B637" s="790"/>
      <c r="C637" s="790"/>
      <c r="D637" s="790"/>
      <c r="E637" s="790"/>
      <c r="F637" s="790"/>
      <c r="G637" s="790"/>
      <c r="H637" s="790"/>
      <c r="I637" s="790"/>
      <c r="J637" s="790"/>
      <c r="K637" s="790"/>
      <c r="L637" s="790"/>
      <c r="M637" s="790"/>
      <c r="N637" s="790"/>
      <c r="O637" s="790"/>
    </row>
    <row r="638" spans="1:15" ht="9.75" customHeight="1">
      <c r="A638" s="800"/>
      <c r="B638" s="790"/>
      <c r="C638" s="790"/>
      <c r="D638" s="790"/>
      <c r="E638" s="790"/>
      <c r="F638" s="790"/>
      <c r="G638" s="790"/>
      <c r="H638" s="790"/>
      <c r="I638" s="790"/>
      <c r="J638" s="790"/>
      <c r="K638" s="790"/>
      <c r="L638" s="790"/>
      <c r="M638" s="790"/>
      <c r="N638" s="790"/>
      <c r="O638" s="790"/>
    </row>
    <row r="639" spans="1:15" ht="9.75" customHeight="1">
      <c r="A639" s="800"/>
      <c r="B639" s="790"/>
      <c r="C639" s="790"/>
      <c r="D639" s="790"/>
      <c r="E639" s="790"/>
      <c r="F639" s="790"/>
      <c r="G639" s="790"/>
      <c r="H639" s="790"/>
      <c r="I639" s="790"/>
      <c r="J639" s="790"/>
      <c r="K639" s="790"/>
      <c r="L639" s="790"/>
      <c r="M639" s="790"/>
      <c r="N639" s="790"/>
      <c r="O639" s="790"/>
    </row>
    <row r="640" spans="1:15" ht="9.75" customHeight="1">
      <c r="A640" s="800"/>
      <c r="B640" s="790"/>
      <c r="C640" s="790"/>
      <c r="D640" s="790"/>
      <c r="E640" s="790"/>
      <c r="F640" s="790"/>
      <c r="G640" s="790"/>
      <c r="H640" s="790"/>
      <c r="I640" s="790"/>
      <c r="J640" s="790"/>
      <c r="K640" s="790"/>
      <c r="L640" s="790"/>
      <c r="M640" s="790"/>
      <c r="N640" s="790"/>
      <c r="O640" s="790"/>
    </row>
    <row r="641" spans="1:15" ht="9.75" customHeight="1">
      <c r="A641" s="800"/>
      <c r="B641" s="790"/>
      <c r="C641" s="790"/>
      <c r="D641" s="790"/>
      <c r="E641" s="790"/>
      <c r="F641" s="790"/>
      <c r="G641" s="790"/>
      <c r="H641" s="790"/>
      <c r="I641" s="790"/>
      <c r="J641" s="790"/>
      <c r="K641" s="790"/>
      <c r="L641" s="790"/>
      <c r="M641" s="790"/>
      <c r="N641" s="790"/>
      <c r="O641" s="790"/>
    </row>
    <row r="642" spans="1:15" ht="9.75" customHeight="1">
      <c r="A642" s="800"/>
      <c r="B642" s="790"/>
      <c r="C642" s="790"/>
      <c r="D642" s="790"/>
      <c r="E642" s="790"/>
      <c r="F642" s="790"/>
      <c r="G642" s="790"/>
      <c r="H642" s="790"/>
      <c r="I642" s="790"/>
      <c r="J642" s="790"/>
      <c r="K642" s="790"/>
      <c r="L642" s="790"/>
      <c r="M642" s="790"/>
      <c r="N642" s="790"/>
      <c r="O642" s="790"/>
    </row>
    <row r="643" spans="1:15" ht="9.75" customHeight="1">
      <c r="A643" s="800"/>
      <c r="B643" s="790"/>
      <c r="C643" s="790"/>
      <c r="D643" s="790"/>
      <c r="E643" s="790"/>
      <c r="F643" s="790"/>
      <c r="G643" s="790"/>
      <c r="H643" s="790"/>
      <c r="I643" s="790"/>
      <c r="J643" s="790"/>
      <c r="K643" s="790"/>
      <c r="L643" s="790"/>
      <c r="M643" s="790"/>
      <c r="N643" s="790"/>
      <c r="O643" s="790"/>
    </row>
    <row r="644" spans="1:15" ht="9.75" customHeight="1">
      <c r="A644" s="800"/>
      <c r="B644" s="790"/>
      <c r="C644" s="790"/>
      <c r="D644" s="790"/>
      <c r="E644" s="790"/>
      <c r="F644" s="790"/>
      <c r="G644" s="790"/>
      <c r="H644" s="790"/>
      <c r="I644" s="790"/>
      <c r="J644" s="790"/>
      <c r="K644" s="790"/>
      <c r="L644" s="790"/>
      <c r="M644" s="790"/>
      <c r="N644" s="790"/>
      <c r="O644" s="790"/>
    </row>
    <row r="645" spans="1:15" ht="9.75" customHeight="1">
      <c r="A645" s="800"/>
      <c r="B645" s="790"/>
      <c r="C645" s="790"/>
      <c r="D645" s="790"/>
      <c r="E645" s="790"/>
      <c r="F645" s="790"/>
      <c r="G645" s="790"/>
      <c r="H645" s="790"/>
      <c r="I645" s="790"/>
      <c r="J645" s="790"/>
      <c r="K645" s="790"/>
      <c r="L645" s="790"/>
      <c r="M645" s="790"/>
      <c r="N645" s="790"/>
      <c r="O645" s="790"/>
    </row>
    <row r="646" spans="1:15" ht="9.75" customHeight="1">
      <c r="A646" s="800"/>
      <c r="B646" s="790"/>
      <c r="C646" s="790"/>
      <c r="D646" s="790"/>
      <c r="E646" s="790"/>
      <c r="F646" s="790"/>
      <c r="G646" s="790"/>
      <c r="H646" s="790"/>
      <c r="I646" s="790"/>
      <c r="J646" s="790"/>
      <c r="K646" s="790"/>
      <c r="L646" s="790"/>
      <c r="M646" s="790"/>
      <c r="N646" s="790"/>
      <c r="O646" s="790"/>
    </row>
    <row r="647" spans="1:15" ht="9.75" customHeight="1">
      <c r="A647" s="800"/>
      <c r="B647" s="790"/>
      <c r="C647" s="790"/>
      <c r="D647" s="790"/>
      <c r="E647" s="790"/>
      <c r="F647" s="790"/>
      <c r="G647" s="790"/>
      <c r="H647" s="790"/>
      <c r="I647" s="790"/>
      <c r="J647" s="790"/>
      <c r="K647" s="790"/>
      <c r="L647" s="790"/>
      <c r="M647" s="790"/>
      <c r="N647" s="790"/>
      <c r="O647" s="790"/>
    </row>
    <row r="648" spans="1:15" ht="9.75" customHeight="1">
      <c r="A648" s="800"/>
      <c r="B648" s="790"/>
      <c r="C648" s="790"/>
      <c r="D648" s="790"/>
      <c r="E648" s="790"/>
      <c r="F648" s="790"/>
      <c r="G648" s="790"/>
      <c r="H648" s="790"/>
      <c r="I648" s="790"/>
      <c r="J648" s="790"/>
      <c r="K648" s="790"/>
      <c r="L648" s="790"/>
      <c r="M648" s="790"/>
      <c r="N648" s="790"/>
      <c r="O648" s="790"/>
    </row>
    <row r="649" spans="1:15" ht="9.75" customHeight="1">
      <c r="A649" s="800"/>
      <c r="B649" s="790"/>
      <c r="C649" s="790"/>
      <c r="D649" s="790"/>
      <c r="E649" s="790"/>
      <c r="F649" s="790"/>
      <c r="G649" s="790"/>
      <c r="H649" s="790"/>
      <c r="I649" s="790"/>
      <c r="J649" s="790"/>
      <c r="K649" s="790"/>
      <c r="L649" s="790"/>
      <c r="M649" s="790"/>
      <c r="N649" s="790"/>
      <c r="O649" s="790"/>
    </row>
    <row r="650" spans="1:15" ht="9.75" customHeight="1">
      <c r="A650" s="800"/>
      <c r="B650" s="790"/>
      <c r="C650" s="790"/>
      <c r="D650" s="790"/>
      <c r="E650" s="790"/>
      <c r="F650" s="790"/>
      <c r="G650" s="790"/>
      <c r="H650" s="790"/>
      <c r="I650" s="790"/>
      <c r="J650" s="790"/>
      <c r="K650" s="790"/>
      <c r="L650" s="790"/>
      <c r="M650" s="790"/>
      <c r="N650" s="790"/>
      <c r="O650" s="790"/>
    </row>
    <row r="651" spans="1:15" ht="9.75" customHeight="1">
      <c r="A651" s="800"/>
      <c r="B651" s="790"/>
      <c r="C651" s="790"/>
      <c r="D651" s="790"/>
      <c r="F651" s="790"/>
      <c r="G651" s="790"/>
      <c r="H651" s="790"/>
      <c r="I651" s="790"/>
      <c r="J651" s="790"/>
      <c r="K651" s="790"/>
      <c r="L651" s="790"/>
      <c r="M651" s="790"/>
      <c r="N651" s="790"/>
      <c r="O651" s="790"/>
    </row>
    <row r="652" spans="1:15" ht="9.75" customHeight="1">
      <c r="A652" s="800"/>
      <c r="B652" s="790"/>
      <c r="C652" s="790"/>
      <c r="D652" s="790"/>
      <c r="F652" s="790"/>
      <c r="G652" s="790"/>
      <c r="H652" s="790"/>
      <c r="I652" s="790"/>
      <c r="J652" s="790"/>
      <c r="K652" s="790"/>
      <c r="L652" s="790"/>
      <c r="M652" s="790"/>
      <c r="N652" s="790"/>
      <c r="O652" s="790"/>
    </row>
    <row r="653" spans="1:15" ht="9.75" customHeight="1">
      <c r="A653" s="800"/>
      <c r="B653" s="790"/>
      <c r="C653" s="790"/>
      <c r="D653" s="790"/>
      <c r="F653" s="790"/>
      <c r="G653" s="790"/>
      <c r="H653" s="790"/>
      <c r="J653" s="790"/>
      <c r="K653" s="790"/>
      <c r="L653" s="790"/>
      <c r="M653" s="790"/>
      <c r="N653" s="790"/>
      <c r="O653" s="790"/>
    </row>
    <row r="654" spans="1:15" ht="9.75" customHeight="1">
      <c r="A654" s="800"/>
      <c r="B654" s="790"/>
      <c r="C654" s="790"/>
      <c r="D654" s="790"/>
      <c r="F654" s="790"/>
      <c r="G654" s="790"/>
      <c r="H654" s="790"/>
      <c r="J654" s="790"/>
      <c r="K654" s="790"/>
      <c r="L654" s="790"/>
      <c r="M654" s="790"/>
      <c r="N654" s="790"/>
      <c r="O654" s="790"/>
    </row>
    <row r="655" spans="1:15" ht="9.75" customHeight="1">
      <c r="A655" s="800"/>
      <c r="B655" s="790"/>
      <c r="C655" s="790"/>
      <c r="D655" s="790"/>
      <c r="F655" s="790"/>
      <c r="G655" s="790"/>
      <c r="H655" s="790"/>
      <c r="J655" s="790"/>
      <c r="K655" s="790"/>
      <c r="L655" s="790"/>
      <c r="M655" s="790"/>
      <c r="N655" s="790"/>
      <c r="O655" s="790"/>
    </row>
    <row r="656" spans="1:15" ht="9.75" customHeight="1">
      <c r="A656" s="800"/>
      <c r="B656" s="790"/>
      <c r="C656" s="790"/>
      <c r="D656" s="790"/>
      <c r="F656" s="790"/>
      <c r="G656" s="790"/>
      <c r="H656" s="790"/>
      <c r="J656" s="790"/>
      <c r="K656" s="790"/>
      <c r="L656" s="790"/>
      <c r="M656" s="790"/>
      <c r="N656" s="790"/>
      <c r="O656" s="790"/>
    </row>
    <row r="657" spans="1:15" ht="9.75" customHeight="1">
      <c r="A657" s="800"/>
      <c r="B657" s="790"/>
      <c r="C657" s="790"/>
      <c r="D657" s="790"/>
      <c r="F657" s="790"/>
      <c r="G657" s="790"/>
      <c r="H657" s="790"/>
      <c r="J657" s="790"/>
      <c r="K657" s="790"/>
      <c r="L657" s="790"/>
      <c r="M657" s="790"/>
      <c r="N657" s="790"/>
      <c r="O657" s="790"/>
    </row>
    <row r="658" spans="1:15" ht="9.75" customHeight="1">
      <c r="A658" s="800"/>
      <c r="B658" s="790"/>
      <c r="C658" s="790"/>
      <c r="D658" s="790"/>
      <c r="F658" s="790"/>
      <c r="G658" s="790"/>
      <c r="H658" s="790"/>
      <c r="J658" s="790"/>
      <c r="K658" s="790"/>
      <c r="L658" s="790"/>
      <c r="M658" s="790"/>
      <c r="N658" s="790"/>
      <c r="O658" s="790"/>
    </row>
    <row r="659" spans="1:15" ht="9.75" customHeight="1">
      <c r="A659" s="800"/>
      <c r="B659" s="790"/>
      <c r="C659" s="790"/>
      <c r="D659" s="790"/>
      <c r="F659" s="790"/>
      <c r="G659" s="790"/>
      <c r="H659" s="790"/>
      <c r="J659" s="790"/>
      <c r="K659" s="790"/>
      <c r="L659" s="790"/>
      <c r="M659" s="790"/>
      <c r="N659" s="790"/>
      <c r="O659" s="790"/>
    </row>
    <row r="660" spans="1:15" ht="9.75" customHeight="1">
      <c r="A660" s="800"/>
      <c r="B660" s="790"/>
      <c r="C660" s="790"/>
      <c r="D660" s="790"/>
      <c r="F660" s="790"/>
      <c r="G660" s="790"/>
      <c r="H660" s="790"/>
      <c r="J660" s="790"/>
      <c r="K660" s="790"/>
      <c r="L660" s="790"/>
      <c r="M660" s="790"/>
      <c r="N660" s="790"/>
      <c r="O660" s="790"/>
    </row>
    <row r="661" spans="1:15" ht="9.75" customHeight="1">
      <c r="A661" s="800"/>
      <c r="B661" s="790"/>
      <c r="C661" s="790"/>
      <c r="D661" s="790"/>
      <c r="F661" s="790"/>
      <c r="G661" s="790"/>
      <c r="H661" s="790"/>
      <c r="J661" s="790"/>
      <c r="K661" s="790"/>
      <c r="L661" s="790"/>
      <c r="M661" s="790"/>
      <c r="N661" s="790"/>
      <c r="O661" s="790"/>
    </row>
    <row r="662" spans="1:15" ht="9.75" customHeight="1">
      <c r="A662" s="800"/>
      <c r="B662" s="790"/>
      <c r="C662" s="790"/>
      <c r="D662" s="790"/>
      <c r="G662" s="790"/>
      <c r="H662" s="790"/>
      <c r="J662" s="790"/>
      <c r="K662" s="790"/>
      <c r="L662" s="790"/>
      <c r="M662" s="790"/>
      <c r="N662" s="790"/>
      <c r="O662" s="790"/>
    </row>
    <row r="663" spans="1:15" ht="9.75" customHeight="1">
      <c r="A663" s="800"/>
      <c r="B663" s="790"/>
      <c r="C663" s="790"/>
      <c r="D663" s="790"/>
      <c r="J663" s="790"/>
      <c r="K663" s="790"/>
      <c r="L663" s="790"/>
      <c r="M663" s="790"/>
      <c r="N663" s="790"/>
      <c r="O663" s="790"/>
    </row>
    <row r="664" spans="1:15" ht="9.75" customHeight="1">
      <c r="A664" s="800"/>
      <c r="B664" s="790"/>
      <c r="C664" s="790"/>
      <c r="D664" s="790"/>
      <c r="J664" s="790"/>
      <c r="K664" s="790"/>
      <c r="L664" s="790"/>
      <c r="M664" s="790"/>
      <c r="N664" s="790"/>
      <c r="O664" s="790"/>
    </row>
    <row r="665" spans="1:15" ht="9.75" customHeight="1">
      <c r="A665" s="800"/>
      <c r="B665" s="790"/>
      <c r="C665" s="790"/>
      <c r="D665" s="790"/>
      <c r="J665" s="790"/>
      <c r="K665" s="790"/>
      <c r="L665" s="790"/>
      <c r="M665" s="790"/>
      <c r="N665" s="790"/>
      <c r="O665" s="790"/>
    </row>
    <row r="666" spans="1:15" ht="9.75" customHeight="1">
      <c r="A666" s="800"/>
      <c r="B666" s="790"/>
      <c r="C666" s="790"/>
      <c r="D666" s="790"/>
      <c r="J666" s="790"/>
      <c r="K666" s="790"/>
      <c r="L666" s="790"/>
      <c r="M666" s="790"/>
      <c r="N666" s="790"/>
      <c r="O666" s="790"/>
    </row>
    <row r="667" spans="1:15" ht="9.75" customHeight="1">
      <c r="A667" s="800"/>
      <c r="B667" s="790"/>
      <c r="C667" s="790"/>
      <c r="D667" s="790"/>
      <c r="J667" s="790"/>
      <c r="K667" s="790"/>
      <c r="L667" s="790"/>
      <c r="M667" s="790"/>
      <c r="N667" s="790"/>
      <c r="O667" s="790"/>
    </row>
    <row r="668" spans="1:15" ht="9.75" customHeight="1">
      <c r="A668" s="800"/>
      <c r="B668" s="790"/>
      <c r="C668" s="790"/>
      <c r="D668" s="790"/>
      <c r="J668" s="790"/>
      <c r="K668" s="790"/>
      <c r="L668" s="790"/>
      <c r="M668" s="790"/>
      <c r="N668" s="790"/>
      <c r="O668" s="790"/>
    </row>
    <row r="669" spans="1:15" ht="9.75" customHeight="1">
      <c r="A669" s="800"/>
      <c r="B669" s="790"/>
      <c r="C669" s="790"/>
      <c r="D669" s="790"/>
      <c r="J669" s="790"/>
      <c r="K669" s="790"/>
      <c r="L669" s="790"/>
      <c r="M669" s="790"/>
      <c r="N669" s="790"/>
      <c r="O669" s="790"/>
    </row>
    <row r="670" spans="1:15" ht="9.75" customHeight="1">
      <c r="A670" s="800"/>
      <c r="B670" s="790"/>
      <c r="C670" s="790"/>
      <c r="D670" s="790"/>
      <c r="J670" s="790"/>
      <c r="K670" s="790"/>
      <c r="L670" s="790"/>
      <c r="M670" s="790"/>
      <c r="N670" s="790"/>
      <c r="O670" s="790"/>
    </row>
    <row r="671" spans="1:15" ht="9.75" customHeight="1">
      <c r="A671" s="800"/>
      <c r="B671" s="790"/>
      <c r="C671" s="790"/>
      <c r="D671" s="790"/>
      <c r="J671" s="790"/>
      <c r="K671" s="790"/>
      <c r="L671" s="790"/>
      <c r="M671" s="790"/>
      <c r="N671" s="790"/>
      <c r="O671" s="790"/>
    </row>
    <row r="672" spans="1:15" ht="9.75" customHeight="1">
      <c r="A672" s="800"/>
      <c r="B672" s="790"/>
      <c r="C672" s="790"/>
      <c r="D672" s="790"/>
      <c r="J672" s="790"/>
      <c r="K672" s="790"/>
      <c r="L672" s="790"/>
      <c r="M672" s="790"/>
      <c r="N672" s="790"/>
      <c r="O672" s="790"/>
    </row>
    <row r="673" spans="1:15" ht="9.75" customHeight="1">
      <c r="A673" s="800"/>
      <c r="B673" s="790"/>
      <c r="C673" s="790"/>
      <c r="D673" s="790"/>
      <c r="J673" s="790"/>
      <c r="K673" s="790"/>
      <c r="L673" s="790"/>
      <c r="M673" s="790"/>
      <c r="N673" s="790"/>
      <c r="O673" s="790"/>
    </row>
    <row r="674" spans="1:15" ht="9.75" customHeight="1">
      <c r="A674" s="800"/>
      <c r="B674" s="790"/>
      <c r="C674" s="790"/>
      <c r="D674" s="790"/>
      <c r="J674" s="790"/>
      <c r="K674" s="790"/>
      <c r="L674" s="790"/>
      <c r="M674" s="790"/>
      <c r="N674" s="790"/>
      <c r="O674" s="790"/>
    </row>
    <row r="675" spans="1:15" ht="9.75" customHeight="1">
      <c r="A675" s="800"/>
      <c r="B675" s="790"/>
      <c r="C675" s="790"/>
      <c r="D675" s="790"/>
      <c r="J675" s="790"/>
      <c r="K675" s="790"/>
      <c r="L675" s="790"/>
      <c r="M675" s="790"/>
      <c r="N675" s="790"/>
      <c r="O675" s="790"/>
    </row>
    <row r="676" spans="1:15" ht="9.75" customHeight="1">
      <c r="A676" s="800"/>
      <c r="B676" s="790"/>
      <c r="C676" s="790"/>
      <c r="D676" s="790"/>
      <c r="J676" s="790"/>
      <c r="K676" s="790"/>
      <c r="L676" s="790"/>
      <c r="M676" s="790"/>
      <c r="N676" s="790"/>
      <c r="O676" s="790"/>
    </row>
    <row r="677" spans="1:15" ht="9.75" customHeight="1">
      <c r="A677" s="800"/>
      <c r="B677" s="790"/>
      <c r="C677" s="790"/>
      <c r="D677" s="790"/>
      <c r="J677" s="790"/>
      <c r="K677" s="790"/>
      <c r="L677" s="790"/>
      <c r="M677" s="790"/>
      <c r="N677" s="790"/>
      <c r="O677" s="790"/>
    </row>
    <row r="678" spans="1:15" ht="9.75" customHeight="1">
      <c r="A678" s="800"/>
      <c r="B678" s="790"/>
      <c r="C678" s="790"/>
      <c r="D678" s="790"/>
      <c r="J678" s="790"/>
      <c r="K678" s="790"/>
      <c r="L678" s="790"/>
      <c r="M678" s="790"/>
      <c r="N678" s="790"/>
      <c r="O678" s="790"/>
    </row>
    <row r="679" spans="1:15" ht="9.75" customHeight="1">
      <c r="A679" s="800"/>
      <c r="B679" s="790"/>
      <c r="C679" s="790"/>
      <c r="D679" s="790"/>
      <c r="J679" s="790"/>
      <c r="K679" s="790"/>
      <c r="L679" s="790"/>
      <c r="M679" s="790"/>
      <c r="N679" s="790"/>
      <c r="O679" s="790"/>
    </row>
    <row r="680" spans="1:15" ht="9.75" customHeight="1">
      <c r="A680" s="800"/>
      <c r="B680" s="790"/>
      <c r="C680" s="790"/>
      <c r="D680" s="790"/>
      <c r="J680" s="790"/>
      <c r="K680" s="790"/>
      <c r="L680" s="790"/>
      <c r="M680" s="790"/>
      <c r="N680" s="790"/>
      <c r="O680" s="790"/>
    </row>
    <row r="681" spans="1:15" ht="9.75" customHeight="1">
      <c r="A681" s="800"/>
      <c r="B681" s="790"/>
      <c r="C681" s="790"/>
      <c r="D681" s="790"/>
      <c r="J681" s="790"/>
      <c r="K681" s="790"/>
      <c r="L681" s="790"/>
      <c r="M681" s="790"/>
      <c r="N681" s="790"/>
      <c r="O681" s="790"/>
    </row>
    <row r="682" spans="1:15" ht="9.75" customHeight="1">
      <c r="A682" s="800"/>
      <c r="B682" s="790"/>
      <c r="C682" s="790"/>
      <c r="D682" s="790"/>
      <c r="J682" s="790"/>
      <c r="K682" s="790"/>
      <c r="L682" s="790"/>
      <c r="M682" s="790"/>
      <c r="N682" s="790"/>
      <c r="O682" s="790"/>
    </row>
    <row r="683" spans="1:15" ht="9.75" customHeight="1">
      <c r="A683" s="800"/>
      <c r="B683" s="790"/>
      <c r="C683" s="790"/>
      <c r="D683" s="790"/>
      <c r="J683" s="790"/>
      <c r="K683" s="790"/>
      <c r="L683" s="790"/>
      <c r="M683" s="790"/>
      <c r="N683" s="790"/>
      <c r="O683" s="790"/>
    </row>
    <row r="684" spans="1:15" ht="9.75" customHeight="1">
      <c r="A684" s="800"/>
      <c r="B684" s="790"/>
      <c r="C684" s="790"/>
      <c r="D684" s="790"/>
      <c r="J684" s="790"/>
      <c r="K684" s="790"/>
      <c r="L684" s="790"/>
      <c r="M684" s="790"/>
      <c r="N684" s="790"/>
      <c r="O684" s="790"/>
    </row>
    <row r="685" spans="1:15" ht="9.75" customHeight="1">
      <c r="A685" s="800"/>
      <c r="B685" s="790"/>
      <c r="C685" s="790"/>
      <c r="D685" s="790"/>
      <c r="J685" s="790"/>
      <c r="K685" s="790"/>
      <c r="L685" s="790"/>
      <c r="M685" s="790"/>
      <c r="N685" s="790"/>
      <c r="O685" s="790"/>
    </row>
    <row r="686" spans="1:15" ht="9.75" customHeight="1">
      <c r="A686" s="800"/>
      <c r="J686" s="790"/>
      <c r="K686" s="790"/>
      <c r="L686" s="790"/>
      <c r="M686" s="790"/>
      <c r="N686" s="790"/>
      <c r="O686" s="790"/>
    </row>
    <row r="687" spans="1:15" ht="9.75" customHeight="1">
      <c r="A687" s="800"/>
      <c r="J687" s="790"/>
      <c r="K687" s="790"/>
      <c r="L687" s="790"/>
      <c r="M687" s="790"/>
      <c r="N687" s="790"/>
      <c r="O687" s="790"/>
    </row>
    <row r="688" spans="1:15" ht="9.75" customHeight="1">
      <c r="A688" s="800"/>
      <c r="L688" s="790"/>
      <c r="M688" s="790"/>
      <c r="N688" s="790"/>
      <c r="O688" s="790"/>
    </row>
    <row r="689" spans="1:15" ht="9.75" customHeight="1">
      <c r="A689" s="800"/>
      <c r="L689" s="790"/>
      <c r="M689" s="790"/>
      <c r="N689" s="790"/>
      <c r="O689" s="790"/>
    </row>
    <row r="690" spans="1:15" ht="9.75" customHeight="1">
      <c r="A690" s="800"/>
      <c r="L690" s="790"/>
      <c r="M690" s="790"/>
      <c r="N690" s="790"/>
      <c r="O690" s="790"/>
    </row>
    <row r="691" spans="1:15" ht="9.75" customHeight="1">
      <c r="A691" s="800"/>
      <c r="L691" s="790"/>
      <c r="M691" s="790"/>
      <c r="N691" s="790"/>
      <c r="O691" s="790"/>
    </row>
    <row r="692" spans="1:15" ht="9.75" customHeight="1">
      <c r="A692" s="800"/>
      <c r="L692" s="790"/>
      <c r="M692" s="790"/>
      <c r="N692" s="790"/>
      <c r="O692" s="790"/>
    </row>
    <row r="693" spans="1:15" ht="9.75" customHeight="1">
      <c r="A693" s="800"/>
      <c r="L693" s="790"/>
      <c r="M693" s="790"/>
      <c r="N693" s="790"/>
      <c r="O693" s="790"/>
    </row>
    <row r="694" spans="1:15" ht="9.75" customHeight="1">
      <c r="A694" s="800"/>
      <c r="L694" s="790"/>
      <c r="M694" s="790"/>
      <c r="N694" s="790"/>
      <c r="O694" s="790"/>
    </row>
    <row r="695" spans="1:15" ht="9.75" customHeight="1">
      <c r="A695" s="800"/>
      <c r="L695" s="790"/>
      <c r="M695" s="790"/>
      <c r="N695" s="790"/>
      <c r="O695" s="790"/>
    </row>
    <row r="696" spans="1:15" ht="9.75" customHeight="1">
      <c r="A696" s="800"/>
      <c r="M696" s="790"/>
      <c r="N696" s="790"/>
      <c r="O696" s="790"/>
    </row>
    <row r="697" spans="13:15" ht="9.75" customHeight="1">
      <c r="M697" s="790"/>
      <c r="N697" s="790"/>
      <c r="O697" s="790"/>
    </row>
  </sheetData>
  <sheetProtection/>
  <mergeCells count="1">
    <mergeCell ref="W232:AF232"/>
  </mergeCells>
  <printOptions/>
  <pageMargins left="0.7" right="0.7" top="0.75" bottom="0.75" header="0.3" footer="0.3"/>
  <pageSetup orientation="portrait" paperSize="9"/>
  <legacyDrawing r:id="rId2"/>
  <oleObjects>
    <oleObject progId="Equation.3" shapeId="930734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B18" sqref="B17:B18"/>
    </sheetView>
  </sheetViews>
  <sheetFormatPr defaultColWidth="9.00390625" defaultRowHeight="12.75"/>
  <cols>
    <col min="1" max="1" width="21.375" style="0" customWidth="1"/>
    <col min="2" max="2" width="19.625" style="0" customWidth="1"/>
    <col min="3" max="3" width="9.375" style="0" customWidth="1"/>
    <col min="4" max="4" width="10.125" style="0" customWidth="1"/>
    <col min="5" max="6" width="11.25390625" style="0" customWidth="1"/>
    <col min="7" max="10" width="11.375" style="0" customWidth="1"/>
  </cols>
  <sheetData>
    <row r="1" spans="1:10" ht="14.25">
      <c r="A1" s="119"/>
      <c r="B1" s="128"/>
      <c r="C1" s="854" t="s">
        <v>1444</v>
      </c>
      <c r="D1" s="854"/>
      <c r="E1" s="855"/>
      <c r="F1" s="855"/>
      <c r="G1" s="855"/>
      <c r="H1" s="855"/>
      <c r="I1" s="855"/>
      <c r="J1" s="855"/>
    </row>
    <row r="2" spans="1:10" ht="14.25">
      <c r="A2" s="119"/>
      <c r="B2" s="128"/>
      <c r="C2" s="854" t="s">
        <v>1445</v>
      </c>
      <c r="D2" s="854"/>
      <c r="E2" s="855"/>
      <c r="F2" s="855"/>
      <c r="G2" s="855"/>
      <c r="H2" s="855"/>
      <c r="I2" s="855"/>
      <c r="J2" s="855"/>
    </row>
    <row r="3" spans="1:10" ht="12.75" customHeight="1">
      <c r="A3" s="856"/>
      <c r="B3" s="128"/>
      <c r="C3" s="856"/>
      <c r="D3" s="856"/>
      <c r="E3" s="856"/>
      <c r="F3" s="856"/>
      <c r="G3" s="856"/>
      <c r="H3" s="856"/>
      <c r="I3" s="856"/>
      <c r="J3" s="856"/>
    </row>
    <row r="4" spans="1:10" ht="32.25" customHeight="1">
      <c r="A4" s="857" t="s">
        <v>1446</v>
      </c>
      <c r="B4" s="858" t="s">
        <v>1447</v>
      </c>
      <c r="C4" s="859" t="s">
        <v>1448</v>
      </c>
      <c r="D4" s="859">
        <v>2005.12</v>
      </c>
      <c r="E4" s="860">
        <v>2009.1</v>
      </c>
      <c r="F4" s="860">
        <v>2010.1</v>
      </c>
      <c r="G4" s="860">
        <v>2011.1</v>
      </c>
      <c r="H4" s="861"/>
      <c r="I4" s="862"/>
      <c r="J4" s="862"/>
    </row>
    <row r="5" spans="1:10" ht="9.75" customHeight="1">
      <c r="A5" s="52" t="s">
        <v>1449</v>
      </c>
      <c r="B5" s="863"/>
      <c r="C5" s="52"/>
      <c r="D5" s="52"/>
      <c r="E5" s="356"/>
      <c r="F5" s="356"/>
      <c r="G5" s="356"/>
      <c r="H5" s="356"/>
      <c r="I5" s="356"/>
      <c r="J5" s="356"/>
    </row>
    <row r="6" spans="1:10" ht="9.75" customHeight="1">
      <c r="A6" s="52" t="s">
        <v>1450</v>
      </c>
      <c r="B6" s="52" t="s">
        <v>1451</v>
      </c>
      <c r="C6" s="356" t="s">
        <v>1452</v>
      </c>
      <c r="D6" s="356">
        <v>420</v>
      </c>
      <c r="E6" s="356">
        <v>700</v>
      </c>
      <c r="F6" s="356">
        <v>610</v>
      </c>
      <c r="G6" s="356">
        <v>690</v>
      </c>
      <c r="H6" s="864">
        <f>G6/D6*100</f>
        <v>164.28571428571428</v>
      </c>
      <c r="I6" s="864">
        <f>G6/E6*100</f>
        <v>98.57142857142858</v>
      </c>
      <c r="J6" s="864">
        <f>G6/F6*100</f>
        <v>113.11475409836065</v>
      </c>
    </row>
    <row r="7" spans="1:10" ht="9.75" customHeight="1">
      <c r="A7" s="52" t="s">
        <v>1453</v>
      </c>
      <c r="B7" s="52" t="s">
        <v>1454</v>
      </c>
      <c r="C7" s="356" t="s">
        <v>1452</v>
      </c>
      <c r="D7" s="356">
        <v>330</v>
      </c>
      <c r="E7" s="356">
        <v>650</v>
      </c>
      <c r="F7" s="356">
        <v>450</v>
      </c>
      <c r="G7" s="356">
        <v>500</v>
      </c>
      <c r="H7" s="864">
        <f>G7/D7*100</f>
        <v>151.5151515151515</v>
      </c>
      <c r="I7" s="864">
        <f>G7/E7*100</f>
        <v>76.92307692307693</v>
      </c>
      <c r="J7" s="864">
        <f aca="true" t="shared" si="0" ref="J7:J49">G7/F7*100</f>
        <v>111.11111111111111</v>
      </c>
    </row>
    <row r="8" spans="1:10" ht="9.75" customHeight="1">
      <c r="A8" s="52" t="s">
        <v>1455</v>
      </c>
      <c r="B8" s="52" t="s">
        <v>1456</v>
      </c>
      <c r="C8" s="356" t="s">
        <v>1452</v>
      </c>
      <c r="D8" s="356">
        <v>1400</v>
      </c>
      <c r="E8" s="356">
        <v>1400</v>
      </c>
      <c r="F8" s="356">
        <v>1500</v>
      </c>
      <c r="G8" s="356">
        <v>1500</v>
      </c>
      <c r="H8" s="864">
        <f aca="true" t="shared" si="1" ref="H8:H49">G8/D8*100</f>
        <v>107.14285714285714</v>
      </c>
      <c r="I8" s="864">
        <f aca="true" t="shared" si="2" ref="I8:I49">G8/E8*100</f>
        <v>107.14285714285714</v>
      </c>
      <c r="J8" s="864">
        <f t="shared" si="0"/>
        <v>100</v>
      </c>
    </row>
    <row r="9" spans="1:10" ht="9.75" customHeight="1">
      <c r="A9" s="52" t="s">
        <v>1457</v>
      </c>
      <c r="B9" s="52" t="s">
        <v>794</v>
      </c>
      <c r="C9" s="356" t="s">
        <v>275</v>
      </c>
      <c r="D9" s="356">
        <v>290</v>
      </c>
      <c r="E9" s="356">
        <v>500</v>
      </c>
      <c r="F9" s="356">
        <v>550</v>
      </c>
      <c r="G9" s="356">
        <v>500</v>
      </c>
      <c r="H9" s="864">
        <f t="shared" si="1"/>
        <v>172.41379310344826</v>
      </c>
      <c r="I9" s="864">
        <f t="shared" si="2"/>
        <v>100</v>
      </c>
      <c r="J9" s="864">
        <f t="shared" si="0"/>
        <v>90.9090909090909</v>
      </c>
    </row>
    <row r="10" spans="1:10" ht="9.75" customHeight="1">
      <c r="A10" s="52" t="s">
        <v>1458</v>
      </c>
      <c r="B10" s="52" t="s">
        <v>794</v>
      </c>
      <c r="C10" s="356" t="s">
        <v>275</v>
      </c>
      <c r="D10" s="356">
        <v>250</v>
      </c>
      <c r="E10" s="356">
        <v>470</v>
      </c>
      <c r="F10" s="356">
        <v>500</v>
      </c>
      <c r="G10" s="356">
        <v>500</v>
      </c>
      <c r="H10" s="864">
        <f t="shared" si="1"/>
        <v>200</v>
      </c>
      <c r="I10" s="864">
        <f t="shared" si="2"/>
        <v>106.38297872340425</v>
      </c>
      <c r="J10" s="864">
        <f t="shared" si="0"/>
        <v>100</v>
      </c>
    </row>
    <row r="11" spans="1:10" ht="9.75" customHeight="1">
      <c r="A11" s="52" t="s">
        <v>1459</v>
      </c>
      <c r="B11" s="52" t="s">
        <v>1460</v>
      </c>
      <c r="C11" s="356" t="s">
        <v>1461</v>
      </c>
      <c r="D11" s="356">
        <v>150</v>
      </c>
      <c r="E11" s="356">
        <v>220</v>
      </c>
      <c r="F11" s="356">
        <v>320</v>
      </c>
      <c r="G11" s="356">
        <v>320</v>
      </c>
      <c r="H11" s="864">
        <f t="shared" si="1"/>
        <v>213.33333333333334</v>
      </c>
      <c r="I11" s="864">
        <f t="shared" si="2"/>
        <v>145.45454545454547</v>
      </c>
      <c r="J11" s="864">
        <f t="shared" si="0"/>
        <v>100</v>
      </c>
    </row>
    <row r="12" spans="1:10" ht="9.75" customHeight="1">
      <c r="A12" s="52" t="s">
        <v>1462</v>
      </c>
      <c r="B12" s="52" t="s">
        <v>1463</v>
      </c>
      <c r="C12" s="356" t="s">
        <v>275</v>
      </c>
      <c r="D12" s="356">
        <v>110</v>
      </c>
      <c r="E12" s="356">
        <v>200</v>
      </c>
      <c r="F12" s="356">
        <v>230</v>
      </c>
      <c r="G12" s="356">
        <v>300</v>
      </c>
      <c r="H12" s="864">
        <f t="shared" si="1"/>
        <v>272.7272727272727</v>
      </c>
      <c r="I12" s="864">
        <f t="shared" si="2"/>
        <v>150</v>
      </c>
      <c r="J12" s="864">
        <f t="shared" si="0"/>
        <v>130.43478260869566</v>
      </c>
    </row>
    <row r="13" spans="1:10" ht="9.75" customHeight="1">
      <c r="A13" s="52" t="s">
        <v>1464</v>
      </c>
      <c r="B13" s="52" t="s">
        <v>1465</v>
      </c>
      <c r="C13" s="356" t="s">
        <v>1452</v>
      </c>
      <c r="D13" s="356">
        <v>600</v>
      </c>
      <c r="E13" s="356">
        <v>1400</v>
      </c>
      <c r="F13" s="356">
        <v>1800</v>
      </c>
      <c r="G13" s="356">
        <v>1700</v>
      </c>
      <c r="H13" s="864">
        <f t="shared" si="1"/>
        <v>283.33333333333337</v>
      </c>
      <c r="I13" s="864">
        <f t="shared" si="2"/>
        <v>121.42857142857142</v>
      </c>
      <c r="J13" s="864">
        <f t="shared" si="0"/>
        <v>94.44444444444444</v>
      </c>
    </row>
    <row r="14" spans="1:10" ht="9.75" customHeight="1">
      <c r="A14" s="52" t="s">
        <v>1466</v>
      </c>
      <c r="B14" s="52" t="s">
        <v>1467</v>
      </c>
      <c r="C14" s="356" t="s">
        <v>1452</v>
      </c>
      <c r="D14" s="356">
        <v>600</v>
      </c>
      <c r="E14" s="356">
        <v>1300</v>
      </c>
      <c r="F14" s="356">
        <v>1300</v>
      </c>
      <c r="G14" s="356">
        <v>1700</v>
      </c>
      <c r="H14" s="864">
        <f t="shared" si="1"/>
        <v>283.33333333333337</v>
      </c>
      <c r="I14" s="864">
        <f t="shared" si="2"/>
        <v>130.76923076923077</v>
      </c>
      <c r="J14" s="864">
        <f t="shared" si="0"/>
        <v>130.76923076923077</v>
      </c>
    </row>
    <row r="15" spans="1:10" ht="9.75" customHeight="1">
      <c r="A15" s="52" t="s">
        <v>1468</v>
      </c>
      <c r="B15" s="52" t="s">
        <v>1469</v>
      </c>
      <c r="C15" s="356" t="s">
        <v>1452</v>
      </c>
      <c r="D15" s="356">
        <v>2600</v>
      </c>
      <c r="E15" s="356">
        <v>2400</v>
      </c>
      <c r="F15" s="356">
        <v>3000</v>
      </c>
      <c r="G15" s="356">
        <v>4200</v>
      </c>
      <c r="H15" s="864">
        <f t="shared" si="1"/>
        <v>161.53846153846155</v>
      </c>
      <c r="I15" s="864">
        <f t="shared" si="2"/>
        <v>175</v>
      </c>
      <c r="J15" s="864">
        <f t="shared" si="0"/>
        <v>140</v>
      </c>
    </row>
    <row r="16" spans="1:10" ht="9.75" customHeight="1">
      <c r="A16" s="52" t="s">
        <v>1470</v>
      </c>
      <c r="B16" s="52" t="s">
        <v>1471</v>
      </c>
      <c r="C16" s="356" t="s">
        <v>1452</v>
      </c>
      <c r="D16" s="356">
        <v>2500</v>
      </c>
      <c r="E16" s="356">
        <v>2200</v>
      </c>
      <c r="F16" s="356">
        <v>2800</v>
      </c>
      <c r="G16" s="356">
        <v>3800</v>
      </c>
      <c r="H16" s="864">
        <f t="shared" si="1"/>
        <v>152</v>
      </c>
      <c r="I16" s="864">
        <f t="shared" si="2"/>
        <v>172.72727272727272</v>
      </c>
      <c r="J16" s="864">
        <f t="shared" si="0"/>
        <v>135.71428571428572</v>
      </c>
    </row>
    <row r="17" spans="1:10" ht="9.75" customHeight="1">
      <c r="A17" s="52" t="s">
        <v>1472</v>
      </c>
      <c r="B17" s="52" t="s">
        <v>1473</v>
      </c>
      <c r="C17" s="356" t="s">
        <v>1452</v>
      </c>
      <c r="D17" s="356">
        <v>1800</v>
      </c>
      <c r="E17" s="356">
        <v>1900</v>
      </c>
      <c r="F17" s="356">
        <v>2500</v>
      </c>
      <c r="G17" s="356">
        <v>3400</v>
      </c>
      <c r="H17" s="864">
        <f t="shared" si="1"/>
        <v>188.88888888888889</v>
      </c>
      <c r="I17" s="864">
        <f t="shared" si="2"/>
        <v>178.94736842105263</v>
      </c>
      <c r="J17" s="864">
        <f t="shared" si="0"/>
        <v>136</v>
      </c>
    </row>
    <row r="18" spans="1:10" ht="9.75" customHeight="1">
      <c r="A18" s="52" t="s">
        <v>1474</v>
      </c>
      <c r="B18" s="52" t="s">
        <v>1475</v>
      </c>
      <c r="C18" s="356" t="s">
        <v>1452</v>
      </c>
      <c r="D18" s="356">
        <v>2200</v>
      </c>
      <c r="E18" s="356">
        <v>1800</v>
      </c>
      <c r="F18" s="356">
        <v>2500</v>
      </c>
      <c r="G18" s="356">
        <v>3400</v>
      </c>
      <c r="H18" s="864">
        <f t="shared" si="1"/>
        <v>154.54545454545453</v>
      </c>
      <c r="I18" s="864">
        <f t="shared" si="2"/>
        <v>188.88888888888889</v>
      </c>
      <c r="J18" s="864">
        <f t="shared" si="0"/>
        <v>136</v>
      </c>
    </row>
    <row r="19" spans="1:10" ht="9.75" customHeight="1">
      <c r="A19" s="52" t="s">
        <v>1476</v>
      </c>
      <c r="B19" s="52" t="s">
        <v>1477</v>
      </c>
      <c r="C19" s="356" t="s">
        <v>1452</v>
      </c>
      <c r="D19" s="356">
        <v>2800</v>
      </c>
      <c r="E19" s="356">
        <v>3800</v>
      </c>
      <c r="F19" s="356">
        <v>4800</v>
      </c>
      <c r="G19" s="356">
        <v>5500</v>
      </c>
      <c r="H19" s="864">
        <f t="shared" si="1"/>
        <v>196.42857142857142</v>
      </c>
      <c r="I19" s="864">
        <f t="shared" si="2"/>
        <v>144.73684210526315</v>
      </c>
      <c r="J19" s="864">
        <f t="shared" si="0"/>
        <v>114.58333333333333</v>
      </c>
    </row>
    <row r="20" spans="1:10" ht="9.75" customHeight="1">
      <c r="A20" s="52" t="s">
        <v>1478</v>
      </c>
      <c r="B20" s="52" t="s">
        <v>1479</v>
      </c>
      <c r="C20" s="356" t="s">
        <v>1452</v>
      </c>
      <c r="D20" s="356">
        <v>1000</v>
      </c>
      <c r="E20" s="356">
        <v>1250</v>
      </c>
      <c r="F20" s="356">
        <v>1300</v>
      </c>
      <c r="G20" s="356">
        <v>1200</v>
      </c>
      <c r="H20" s="864">
        <f t="shared" si="1"/>
        <v>120</v>
      </c>
      <c r="I20" s="864">
        <f t="shared" si="2"/>
        <v>96</v>
      </c>
      <c r="J20" s="864">
        <f t="shared" si="0"/>
        <v>92.3076923076923</v>
      </c>
    </row>
    <row r="21" spans="1:10" ht="9.75" customHeight="1">
      <c r="A21" s="52" t="s">
        <v>1480</v>
      </c>
      <c r="B21" s="52" t="s">
        <v>1481</v>
      </c>
      <c r="C21" s="356" t="s">
        <v>1452</v>
      </c>
      <c r="D21" s="356">
        <v>3000</v>
      </c>
      <c r="E21" s="356">
        <v>4500</v>
      </c>
      <c r="F21" s="356">
        <v>7500</v>
      </c>
      <c r="G21" s="356">
        <v>7500</v>
      </c>
      <c r="H21" s="864">
        <f t="shared" si="1"/>
        <v>250</v>
      </c>
      <c r="I21" s="864">
        <f t="shared" si="2"/>
        <v>166.66666666666669</v>
      </c>
      <c r="J21" s="864">
        <f t="shared" si="0"/>
        <v>100</v>
      </c>
    </row>
    <row r="22" spans="1:10" ht="9.75" customHeight="1">
      <c r="A22" s="52" t="s">
        <v>1482</v>
      </c>
      <c r="B22" s="52" t="s">
        <v>1483</v>
      </c>
      <c r="C22" s="356" t="s">
        <v>1484</v>
      </c>
      <c r="D22" s="356">
        <v>900</v>
      </c>
      <c r="E22" s="356">
        <v>700</v>
      </c>
      <c r="F22" s="356">
        <v>1200</v>
      </c>
      <c r="G22" s="356">
        <v>1200</v>
      </c>
      <c r="H22" s="864">
        <f t="shared" si="1"/>
        <v>133.33333333333331</v>
      </c>
      <c r="I22" s="864">
        <f t="shared" si="2"/>
        <v>171.42857142857142</v>
      </c>
      <c r="J22" s="864">
        <f t="shared" si="0"/>
        <v>100</v>
      </c>
    </row>
    <row r="23" spans="1:10" ht="9.75" customHeight="1">
      <c r="A23" s="52" t="s">
        <v>1485</v>
      </c>
      <c r="B23" s="52" t="s">
        <v>1486</v>
      </c>
      <c r="C23" s="356" t="s">
        <v>1452</v>
      </c>
      <c r="D23" s="356">
        <v>1600</v>
      </c>
      <c r="E23" s="356">
        <v>3000</v>
      </c>
      <c r="F23" s="356">
        <v>3500</v>
      </c>
      <c r="G23" s="356">
        <v>4000</v>
      </c>
      <c r="H23" s="864">
        <f t="shared" si="1"/>
        <v>250</v>
      </c>
      <c r="I23" s="864">
        <f t="shared" si="2"/>
        <v>133.33333333333331</v>
      </c>
      <c r="J23" s="864">
        <f t="shared" si="0"/>
        <v>114.28571428571428</v>
      </c>
    </row>
    <row r="24" spans="1:10" ht="9.75" customHeight="1">
      <c r="A24" s="52" t="s">
        <v>1487</v>
      </c>
      <c r="B24" s="52" t="s">
        <v>1488</v>
      </c>
      <c r="C24" s="356" t="s">
        <v>1452</v>
      </c>
      <c r="D24" s="356">
        <v>950</v>
      </c>
      <c r="E24" s="356">
        <v>1400</v>
      </c>
      <c r="F24" s="356">
        <v>1800</v>
      </c>
      <c r="G24" s="356">
        <v>1700</v>
      </c>
      <c r="H24" s="864">
        <f t="shared" si="1"/>
        <v>178.94736842105263</v>
      </c>
      <c r="I24" s="864">
        <f t="shared" si="2"/>
        <v>121.42857142857142</v>
      </c>
      <c r="J24" s="864">
        <f t="shared" si="0"/>
        <v>94.44444444444444</v>
      </c>
    </row>
    <row r="25" spans="1:10" ht="9.75" customHeight="1">
      <c r="A25" s="52" t="s">
        <v>1489</v>
      </c>
      <c r="B25" s="52" t="s">
        <v>1490</v>
      </c>
      <c r="C25" s="356" t="s">
        <v>1491</v>
      </c>
      <c r="D25" s="356">
        <v>2800</v>
      </c>
      <c r="E25" s="356">
        <v>3500</v>
      </c>
      <c r="F25" s="356">
        <v>3500</v>
      </c>
      <c r="G25" s="356">
        <v>3500</v>
      </c>
      <c r="H25" s="864">
        <f t="shared" si="1"/>
        <v>125</v>
      </c>
      <c r="I25" s="864">
        <f t="shared" si="2"/>
        <v>100</v>
      </c>
      <c r="J25" s="864">
        <f t="shared" si="0"/>
        <v>100</v>
      </c>
    </row>
    <row r="26" spans="1:10" ht="9.75" customHeight="1">
      <c r="A26" s="52" t="s">
        <v>1492</v>
      </c>
      <c r="B26" s="52" t="s">
        <v>1493</v>
      </c>
      <c r="C26" s="356" t="s">
        <v>1452</v>
      </c>
      <c r="D26" s="356">
        <v>500</v>
      </c>
      <c r="E26" s="356">
        <v>800</v>
      </c>
      <c r="F26" s="356">
        <v>800</v>
      </c>
      <c r="G26" s="356">
        <v>800</v>
      </c>
      <c r="H26" s="864">
        <f t="shared" si="1"/>
        <v>160</v>
      </c>
      <c r="I26" s="864">
        <f t="shared" si="2"/>
        <v>100</v>
      </c>
      <c r="J26" s="864">
        <f t="shared" si="0"/>
        <v>100</v>
      </c>
    </row>
    <row r="27" spans="1:10" ht="9.75" customHeight="1">
      <c r="A27" s="52" t="s">
        <v>1494</v>
      </c>
      <c r="B27" s="52" t="s">
        <v>1495</v>
      </c>
      <c r="C27" s="356" t="s">
        <v>1452</v>
      </c>
      <c r="D27" s="356">
        <v>450</v>
      </c>
      <c r="E27" s="356">
        <v>600</v>
      </c>
      <c r="F27" s="356">
        <v>600</v>
      </c>
      <c r="G27" s="356">
        <v>600</v>
      </c>
      <c r="H27" s="864">
        <f t="shared" si="1"/>
        <v>133.33333333333331</v>
      </c>
      <c r="I27" s="864">
        <f t="shared" si="2"/>
        <v>100</v>
      </c>
      <c r="J27" s="864">
        <f t="shared" si="0"/>
        <v>100</v>
      </c>
    </row>
    <row r="28" spans="1:10" ht="9.75" customHeight="1">
      <c r="A28" s="52" t="s">
        <v>1496</v>
      </c>
      <c r="B28" s="52" t="s">
        <v>1497</v>
      </c>
      <c r="C28" s="356" t="s">
        <v>1452</v>
      </c>
      <c r="D28" s="356">
        <v>600</v>
      </c>
      <c r="E28" s="356">
        <v>1000</v>
      </c>
      <c r="F28" s="356">
        <v>800</v>
      </c>
      <c r="G28" s="356">
        <v>1000</v>
      </c>
      <c r="H28" s="864">
        <f t="shared" si="1"/>
        <v>166.66666666666669</v>
      </c>
      <c r="I28" s="864">
        <f>G28/E28*100</f>
        <v>100</v>
      </c>
      <c r="J28" s="864">
        <f t="shared" si="0"/>
        <v>125</v>
      </c>
    </row>
    <row r="29" spans="1:10" ht="9.75" customHeight="1">
      <c r="A29" s="395" t="s">
        <v>1498</v>
      </c>
      <c r="B29" s="52" t="s">
        <v>1499</v>
      </c>
      <c r="C29" s="400" t="s">
        <v>1452</v>
      </c>
      <c r="D29" s="400">
        <v>600</v>
      </c>
      <c r="E29" s="356">
        <v>1200</v>
      </c>
      <c r="F29" s="356">
        <v>800</v>
      </c>
      <c r="G29" s="356">
        <v>1000</v>
      </c>
      <c r="H29" s="864">
        <f t="shared" si="1"/>
        <v>166.66666666666669</v>
      </c>
      <c r="I29" s="864">
        <f t="shared" si="2"/>
        <v>83.33333333333334</v>
      </c>
      <c r="J29" s="864">
        <f t="shared" si="0"/>
        <v>125</v>
      </c>
    </row>
    <row r="30" spans="1:10" ht="9.75" customHeight="1">
      <c r="A30" s="52" t="s">
        <v>1500</v>
      </c>
      <c r="B30" s="52" t="s">
        <v>1501</v>
      </c>
      <c r="C30" s="356" t="s">
        <v>1452</v>
      </c>
      <c r="D30" s="356">
        <v>600</v>
      </c>
      <c r="E30" s="356">
        <v>1200</v>
      </c>
      <c r="F30" s="356">
        <v>700</v>
      </c>
      <c r="G30" s="356">
        <v>1000</v>
      </c>
      <c r="H30" s="864">
        <f t="shared" si="1"/>
        <v>166.66666666666669</v>
      </c>
      <c r="I30" s="864">
        <f t="shared" si="2"/>
        <v>83.33333333333334</v>
      </c>
      <c r="J30" s="864">
        <f t="shared" si="0"/>
        <v>142.85714285714286</v>
      </c>
    </row>
    <row r="31" spans="1:10" ht="9.75" customHeight="1">
      <c r="A31" s="52" t="s">
        <v>1502</v>
      </c>
      <c r="B31" s="52" t="s">
        <v>1503</v>
      </c>
      <c r="C31" s="356" t="s">
        <v>1452</v>
      </c>
      <c r="D31" s="356">
        <v>700</v>
      </c>
      <c r="E31" s="356">
        <v>900</v>
      </c>
      <c r="F31" s="356">
        <v>900</v>
      </c>
      <c r="G31" s="356">
        <v>1300</v>
      </c>
      <c r="H31" s="864">
        <f t="shared" si="1"/>
        <v>185.71428571428572</v>
      </c>
      <c r="I31" s="864">
        <f t="shared" si="2"/>
        <v>144.44444444444443</v>
      </c>
      <c r="J31" s="864">
        <f t="shared" si="0"/>
        <v>144.44444444444443</v>
      </c>
    </row>
    <row r="32" spans="1:10" ht="9.75" customHeight="1">
      <c r="A32" s="52" t="s">
        <v>1504</v>
      </c>
      <c r="B32" s="52" t="s">
        <v>1505</v>
      </c>
      <c r="C32" s="356" t="s">
        <v>1452</v>
      </c>
      <c r="D32" s="356">
        <v>250</v>
      </c>
      <c r="E32" s="356">
        <v>380</v>
      </c>
      <c r="F32" s="356">
        <v>500</v>
      </c>
      <c r="G32" s="356">
        <v>400</v>
      </c>
      <c r="H32" s="864">
        <f t="shared" si="1"/>
        <v>160</v>
      </c>
      <c r="I32" s="864">
        <f t="shared" si="2"/>
        <v>105.26315789473684</v>
      </c>
      <c r="J32" s="864">
        <f t="shared" si="0"/>
        <v>80</v>
      </c>
    </row>
    <row r="33" spans="1:10" ht="9.75" customHeight="1">
      <c r="A33" s="52" t="s">
        <v>1506</v>
      </c>
      <c r="B33" s="52" t="s">
        <v>1507</v>
      </c>
      <c r="C33" s="356" t="s">
        <v>1452</v>
      </c>
      <c r="D33" s="356">
        <v>150</v>
      </c>
      <c r="E33" s="356">
        <v>300</v>
      </c>
      <c r="F33" s="356">
        <v>350</v>
      </c>
      <c r="G33" s="356">
        <v>450</v>
      </c>
      <c r="H33" s="864">
        <f t="shared" si="1"/>
        <v>300</v>
      </c>
      <c r="I33" s="864">
        <f t="shared" si="2"/>
        <v>150</v>
      </c>
      <c r="J33" s="864">
        <f t="shared" si="0"/>
        <v>128.57142857142858</v>
      </c>
    </row>
    <row r="34" spans="1:10" ht="9.75" customHeight="1">
      <c r="A34" s="52" t="s">
        <v>1508</v>
      </c>
      <c r="B34" s="52" t="s">
        <v>1509</v>
      </c>
      <c r="C34" s="356" t="s">
        <v>1452</v>
      </c>
      <c r="D34" s="356">
        <v>1500</v>
      </c>
      <c r="E34" s="356">
        <v>2300</v>
      </c>
      <c r="F34" s="356">
        <v>3500</v>
      </c>
      <c r="G34" s="356">
        <v>3500</v>
      </c>
      <c r="H34" s="864">
        <f t="shared" si="1"/>
        <v>233.33333333333334</v>
      </c>
      <c r="I34" s="864">
        <f t="shared" si="2"/>
        <v>152.17391304347828</v>
      </c>
      <c r="J34" s="864">
        <f t="shared" si="0"/>
        <v>100</v>
      </c>
    </row>
    <row r="35" spans="1:10" ht="9.75" customHeight="1">
      <c r="A35" s="52" t="s">
        <v>1510</v>
      </c>
      <c r="B35" s="52" t="s">
        <v>1511</v>
      </c>
      <c r="C35" s="356" t="s">
        <v>275</v>
      </c>
      <c r="D35" s="356">
        <v>1500</v>
      </c>
      <c r="E35" s="356">
        <v>2700</v>
      </c>
      <c r="F35" s="356">
        <v>2400</v>
      </c>
      <c r="G35" s="356">
        <v>3150</v>
      </c>
      <c r="H35" s="864">
        <f t="shared" si="1"/>
        <v>210</v>
      </c>
      <c r="I35" s="864">
        <f t="shared" si="2"/>
        <v>116.66666666666667</v>
      </c>
      <c r="J35" s="864">
        <f t="shared" si="0"/>
        <v>131.25</v>
      </c>
    </row>
    <row r="36" spans="1:10" ht="9.75" customHeight="1">
      <c r="A36" s="52" t="s">
        <v>1512</v>
      </c>
      <c r="B36" s="52" t="s">
        <v>1513</v>
      </c>
      <c r="C36" s="356" t="s">
        <v>275</v>
      </c>
      <c r="D36" s="356">
        <v>170</v>
      </c>
      <c r="E36" s="356">
        <v>220</v>
      </c>
      <c r="F36" s="356">
        <v>260</v>
      </c>
      <c r="G36" s="356">
        <v>300</v>
      </c>
      <c r="H36" s="864">
        <f t="shared" si="1"/>
        <v>176.47058823529412</v>
      </c>
      <c r="I36" s="864">
        <f t="shared" si="2"/>
        <v>136.36363636363635</v>
      </c>
      <c r="J36" s="864">
        <f t="shared" si="0"/>
        <v>115.38461538461537</v>
      </c>
    </row>
    <row r="37" spans="1:10" ht="9.75" customHeight="1">
      <c r="A37" s="52" t="s">
        <v>1514</v>
      </c>
      <c r="B37" s="52"/>
      <c r="C37" s="356"/>
      <c r="D37" s="356"/>
      <c r="E37" s="356"/>
      <c r="F37" s="356"/>
      <c r="G37" s="356"/>
      <c r="H37" s="356"/>
      <c r="I37" s="864"/>
      <c r="J37" s="864"/>
    </row>
    <row r="38" spans="1:10" ht="9.75" customHeight="1">
      <c r="A38" s="52" t="s">
        <v>1515</v>
      </c>
      <c r="B38" s="52" t="s">
        <v>1516</v>
      </c>
      <c r="C38" s="356" t="s">
        <v>275</v>
      </c>
      <c r="D38" s="356">
        <v>200</v>
      </c>
      <c r="E38" s="356">
        <v>350</v>
      </c>
      <c r="F38" s="356">
        <v>400</v>
      </c>
      <c r="G38" s="356">
        <v>480</v>
      </c>
      <c r="H38" s="864">
        <f t="shared" si="1"/>
        <v>240</v>
      </c>
      <c r="I38" s="864">
        <f t="shared" si="2"/>
        <v>137.14285714285714</v>
      </c>
      <c r="J38" s="864">
        <f t="shared" si="0"/>
        <v>120</v>
      </c>
    </row>
    <row r="39" spans="1:10" ht="9.75" customHeight="1">
      <c r="A39" s="52" t="s">
        <v>1517</v>
      </c>
      <c r="B39" s="52" t="s">
        <v>1518</v>
      </c>
      <c r="C39" s="356" t="s">
        <v>275</v>
      </c>
      <c r="D39" s="356">
        <v>200</v>
      </c>
      <c r="E39" s="356">
        <v>350</v>
      </c>
      <c r="F39" s="356">
        <v>350</v>
      </c>
      <c r="G39" s="356">
        <v>350</v>
      </c>
      <c r="H39" s="864">
        <f t="shared" si="1"/>
        <v>175</v>
      </c>
      <c r="I39" s="864">
        <f t="shared" si="2"/>
        <v>100</v>
      </c>
      <c r="J39" s="864">
        <f t="shared" si="0"/>
        <v>100</v>
      </c>
    </row>
    <row r="40" spans="1:10" ht="9.75" customHeight="1">
      <c r="A40" s="52" t="s">
        <v>1519</v>
      </c>
      <c r="B40" s="52" t="s">
        <v>1520</v>
      </c>
      <c r="C40" s="356" t="s">
        <v>1521</v>
      </c>
      <c r="D40" s="356">
        <v>350</v>
      </c>
      <c r="E40" s="356">
        <v>500</v>
      </c>
      <c r="F40" s="356">
        <v>500</v>
      </c>
      <c r="G40" s="356">
        <v>500</v>
      </c>
      <c r="H40" s="864">
        <f t="shared" si="1"/>
        <v>142.85714285714286</v>
      </c>
      <c r="I40" s="864">
        <f t="shared" si="2"/>
        <v>100</v>
      </c>
      <c r="J40" s="864">
        <f t="shared" si="0"/>
        <v>100</v>
      </c>
    </row>
    <row r="41" spans="1:10" ht="9.75" customHeight="1">
      <c r="A41" s="52" t="s">
        <v>1522</v>
      </c>
      <c r="B41" s="52" t="s">
        <v>1523</v>
      </c>
      <c r="C41" s="356" t="s">
        <v>275</v>
      </c>
      <c r="D41" s="356">
        <v>20</v>
      </c>
      <c r="E41" s="356">
        <v>40</v>
      </c>
      <c r="F41" s="356">
        <v>40</v>
      </c>
      <c r="G41" s="356">
        <v>40</v>
      </c>
      <c r="H41" s="864">
        <f t="shared" si="1"/>
        <v>200</v>
      </c>
      <c r="I41" s="864">
        <f t="shared" si="2"/>
        <v>100</v>
      </c>
      <c r="J41" s="864">
        <f t="shared" si="0"/>
        <v>100</v>
      </c>
    </row>
    <row r="42" spans="1:10" ht="9.75" customHeight="1">
      <c r="A42" s="52" t="s">
        <v>1524</v>
      </c>
      <c r="B42" s="52" t="s">
        <v>1525</v>
      </c>
      <c r="C42" s="356" t="s">
        <v>275</v>
      </c>
      <c r="D42" s="356">
        <v>350</v>
      </c>
      <c r="E42" s="356">
        <v>500</v>
      </c>
      <c r="F42" s="356">
        <v>500</v>
      </c>
      <c r="G42" s="356">
        <v>500</v>
      </c>
      <c r="H42" s="864">
        <f t="shared" si="1"/>
        <v>142.85714285714286</v>
      </c>
      <c r="I42" s="864">
        <f t="shared" si="2"/>
        <v>100</v>
      </c>
      <c r="J42" s="864">
        <f t="shared" si="0"/>
        <v>100</v>
      </c>
    </row>
    <row r="43" spans="1:10" ht="9.75" customHeight="1">
      <c r="A43" s="52" t="s">
        <v>1526</v>
      </c>
      <c r="B43" s="52" t="s">
        <v>1527</v>
      </c>
      <c r="C43" s="356" t="s">
        <v>275</v>
      </c>
      <c r="D43" s="356">
        <v>70</v>
      </c>
      <c r="E43" s="356">
        <v>70</v>
      </c>
      <c r="F43" s="356">
        <v>200</v>
      </c>
      <c r="G43" s="356">
        <v>200</v>
      </c>
      <c r="H43" s="864">
        <f t="shared" si="1"/>
        <v>285.7142857142857</v>
      </c>
      <c r="I43" s="864">
        <f t="shared" si="2"/>
        <v>285.7142857142857</v>
      </c>
      <c r="J43" s="864">
        <f t="shared" si="0"/>
        <v>100</v>
      </c>
    </row>
    <row r="44" spans="1:10" ht="9.75" customHeight="1">
      <c r="A44" s="52" t="s">
        <v>1528</v>
      </c>
      <c r="B44" s="52" t="s">
        <v>1529</v>
      </c>
      <c r="C44" s="356" t="s">
        <v>1530</v>
      </c>
      <c r="D44" s="356">
        <v>5000</v>
      </c>
      <c r="E44" s="356">
        <v>3500</v>
      </c>
      <c r="F44" s="356">
        <v>7000</v>
      </c>
      <c r="G44" s="356">
        <v>6500</v>
      </c>
      <c r="H44" s="864">
        <f t="shared" si="1"/>
        <v>130</v>
      </c>
      <c r="I44" s="864">
        <f t="shared" si="2"/>
        <v>185.71428571428572</v>
      </c>
      <c r="J44" s="864">
        <f t="shared" si="0"/>
        <v>92.85714285714286</v>
      </c>
    </row>
    <row r="45" spans="1:10" ht="9.75" customHeight="1">
      <c r="A45" s="52" t="s">
        <v>1531</v>
      </c>
      <c r="B45" s="52" t="s">
        <v>1532</v>
      </c>
      <c r="C45" s="356" t="s">
        <v>1530</v>
      </c>
      <c r="D45" s="356">
        <v>4400</v>
      </c>
      <c r="E45" s="356">
        <v>3000</v>
      </c>
      <c r="F45" s="356">
        <v>6000</v>
      </c>
      <c r="G45" s="356">
        <v>6000</v>
      </c>
      <c r="H45" s="864">
        <f t="shared" si="1"/>
        <v>136.36363636363635</v>
      </c>
      <c r="I45" s="864">
        <f t="shared" si="2"/>
        <v>200</v>
      </c>
      <c r="J45" s="864">
        <f>G45/F45*100</f>
        <v>100</v>
      </c>
    </row>
    <row r="46" spans="1:10" ht="9.75" customHeight="1">
      <c r="A46" s="52" t="s">
        <v>1533</v>
      </c>
      <c r="B46" s="52" t="s">
        <v>1534</v>
      </c>
      <c r="C46" s="356" t="s">
        <v>1452</v>
      </c>
      <c r="D46" s="356">
        <v>1200</v>
      </c>
      <c r="E46" s="356">
        <v>1800</v>
      </c>
      <c r="F46" s="356">
        <v>2200</v>
      </c>
      <c r="G46" s="356">
        <v>2300</v>
      </c>
      <c r="H46" s="864">
        <f t="shared" si="1"/>
        <v>191.66666666666669</v>
      </c>
      <c r="I46" s="864">
        <f t="shared" si="2"/>
        <v>127.77777777777777</v>
      </c>
      <c r="J46" s="864">
        <f t="shared" si="0"/>
        <v>104.54545454545455</v>
      </c>
    </row>
    <row r="47" spans="1:10" ht="9.75" customHeight="1">
      <c r="A47" s="52" t="s">
        <v>1535</v>
      </c>
      <c r="B47" s="52" t="s">
        <v>1536</v>
      </c>
      <c r="C47" s="356" t="s">
        <v>1452</v>
      </c>
      <c r="D47" s="356">
        <v>1800</v>
      </c>
      <c r="E47" s="356">
        <v>2800</v>
      </c>
      <c r="F47" s="356">
        <v>3000</v>
      </c>
      <c r="G47" s="356">
        <v>3000</v>
      </c>
      <c r="H47" s="864">
        <f t="shared" si="1"/>
        <v>166.66666666666669</v>
      </c>
      <c r="I47" s="864">
        <f t="shared" si="2"/>
        <v>107.14285714285714</v>
      </c>
      <c r="J47" s="864">
        <f t="shared" si="0"/>
        <v>100</v>
      </c>
    </row>
    <row r="48" spans="1:10" ht="9.75" customHeight="1">
      <c r="A48" s="52" t="s">
        <v>1537</v>
      </c>
      <c r="B48" s="52" t="s">
        <v>1538</v>
      </c>
      <c r="C48" s="356" t="s">
        <v>275</v>
      </c>
      <c r="D48" s="356">
        <v>3500</v>
      </c>
      <c r="E48" s="356">
        <v>6500</v>
      </c>
      <c r="F48" s="356">
        <v>6500</v>
      </c>
      <c r="G48" s="356">
        <v>6500</v>
      </c>
      <c r="H48" s="864">
        <f t="shared" si="1"/>
        <v>185.71428571428572</v>
      </c>
      <c r="I48" s="864">
        <f t="shared" si="2"/>
        <v>100</v>
      </c>
      <c r="J48" s="864">
        <f t="shared" si="0"/>
        <v>100</v>
      </c>
    </row>
    <row r="49" spans="1:10" ht="9.75" customHeight="1">
      <c r="A49" s="50" t="s">
        <v>1539</v>
      </c>
      <c r="B49" s="50" t="s">
        <v>1540</v>
      </c>
      <c r="C49" s="355" t="s">
        <v>1452</v>
      </c>
      <c r="D49" s="355">
        <v>120</v>
      </c>
      <c r="E49" s="355">
        <v>220</v>
      </c>
      <c r="F49" s="355">
        <v>180</v>
      </c>
      <c r="G49" s="355">
        <v>180</v>
      </c>
      <c r="H49" s="865">
        <f t="shared" si="1"/>
        <v>150</v>
      </c>
      <c r="I49" s="865">
        <f t="shared" si="2"/>
        <v>81.81818181818183</v>
      </c>
      <c r="J49" s="865">
        <f t="shared" si="0"/>
        <v>100</v>
      </c>
    </row>
    <row r="50" ht="12.75">
      <c r="F50" s="400"/>
    </row>
  </sheetData>
  <sheetProtection/>
  <printOptions/>
  <pageMargins left="0.7" right="0.7" top="0.75" bottom="0.75" header="0.3" footer="0.3"/>
  <pageSetup orientation="portrait" paperSize="9"/>
  <legacyDrawing r:id="rId4"/>
  <oleObjects>
    <oleObject progId="Equation.3" shapeId="932487" r:id="rId1"/>
    <oleObject progId="Equation.3" shapeId="932488" r:id="rId2"/>
    <oleObject progId="Equation.3" shapeId="932489" r:id="rId3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C1">
      <selection activeCell="J29" sqref="J29"/>
    </sheetView>
  </sheetViews>
  <sheetFormatPr defaultColWidth="9.25390625" defaultRowHeight="12.75"/>
  <cols>
    <col min="1" max="1" width="1.37890625" style="68" hidden="1" customWidth="1"/>
    <col min="2" max="2" width="0.12890625" style="68" hidden="1" customWidth="1"/>
    <col min="3" max="3" width="1.12109375" style="68" customWidth="1"/>
    <col min="4" max="4" width="10.375" style="68" customWidth="1"/>
    <col min="5" max="5" width="13.125" style="68" customWidth="1"/>
    <col min="6" max="6" width="15.375" style="68" customWidth="1"/>
    <col min="7" max="7" width="9.25390625" style="68" customWidth="1"/>
    <col min="8" max="8" width="10.00390625" style="68" customWidth="1"/>
    <col min="9" max="9" width="8.00390625" style="68" customWidth="1"/>
    <col min="10" max="10" width="9.125" style="68" customWidth="1"/>
    <col min="11" max="11" width="8.75390625" style="68" customWidth="1"/>
    <col min="12" max="12" width="8.125" style="68" customWidth="1"/>
    <col min="13" max="13" width="12.25390625" style="68" customWidth="1"/>
    <col min="14" max="14" width="12.125" style="68" customWidth="1"/>
    <col min="15" max="15" width="8.375" style="68" customWidth="1"/>
    <col min="16" max="16" width="12.375" style="68" customWidth="1"/>
    <col min="17" max="17" width="10.375" style="68" customWidth="1"/>
    <col min="18" max="18" width="11.125" style="68" customWidth="1"/>
    <col min="19" max="19" width="10.375" style="68" customWidth="1"/>
    <col min="20" max="20" width="11.00390625" style="68" customWidth="1"/>
    <col min="21" max="16384" width="9.25390625" style="68" customWidth="1"/>
  </cols>
  <sheetData>
    <row r="1" spans="1:33" ht="15" customHeight="1">
      <c r="A1" s="119"/>
      <c r="B1" s="90"/>
      <c r="C1" s="90"/>
      <c r="D1" s="90"/>
      <c r="E1" s="90"/>
      <c r="F1" s="1056" t="s">
        <v>1541</v>
      </c>
      <c r="G1" s="1056"/>
      <c r="H1" s="1056"/>
      <c r="I1" s="1056"/>
      <c r="J1" s="1056"/>
      <c r="K1" s="1056"/>
      <c r="L1" s="1056"/>
      <c r="M1" s="1056"/>
      <c r="N1" s="1056"/>
      <c r="O1" s="114"/>
      <c r="P1" s="9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2" customHeight="1" hidden="1">
      <c r="A2" s="119"/>
      <c r="B2" s="90"/>
      <c r="C2" s="90"/>
      <c r="D2" s="90"/>
      <c r="E2" s="1262" t="s">
        <v>1542</v>
      </c>
      <c r="F2" s="1262"/>
      <c r="G2" s="1262"/>
      <c r="H2" s="1262"/>
      <c r="I2" s="1262"/>
      <c r="J2" s="1262"/>
      <c r="K2" s="1262"/>
      <c r="L2" s="1262"/>
      <c r="M2" s="1262"/>
      <c r="N2" s="1262"/>
      <c r="O2" s="114"/>
      <c r="P2" s="11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9" customHeight="1">
      <c r="A3" s="119"/>
      <c r="B3" s="90"/>
      <c r="C3" s="90"/>
      <c r="D3" s="9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4.25" customHeight="1">
      <c r="A4" s="119"/>
      <c r="B4" s="90"/>
      <c r="C4" s="90"/>
      <c r="D4" s="866"/>
      <c r="E4" s="1084" t="s">
        <v>1543</v>
      </c>
      <c r="F4" s="1085"/>
      <c r="G4" s="1085"/>
      <c r="H4" s="1263"/>
      <c r="I4" s="867" t="s">
        <v>1544</v>
      </c>
      <c r="J4" s="868"/>
      <c r="K4" s="377" t="s">
        <v>1545</v>
      </c>
      <c r="L4" s="377" t="s">
        <v>1546</v>
      </c>
      <c r="M4" s="377" t="s">
        <v>1547</v>
      </c>
      <c r="N4" s="377" t="s">
        <v>1547</v>
      </c>
      <c r="O4" s="377" t="s">
        <v>1548</v>
      </c>
      <c r="P4" s="377" t="s">
        <v>1549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2" customHeight="1">
      <c r="A5" s="119"/>
      <c r="B5" s="93"/>
      <c r="C5" s="93"/>
      <c r="D5" s="869"/>
      <c r="E5" s="1086" t="s">
        <v>1550</v>
      </c>
      <c r="F5" s="1087"/>
      <c r="G5" s="1087"/>
      <c r="H5" s="1088"/>
      <c r="I5" s="870" t="s">
        <v>1551</v>
      </c>
      <c r="J5" s="871"/>
      <c r="K5" s="375" t="s">
        <v>1552</v>
      </c>
      <c r="L5" s="375" t="s">
        <v>1553</v>
      </c>
      <c r="M5" s="375" t="s">
        <v>1554</v>
      </c>
      <c r="N5" s="375" t="s">
        <v>1555</v>
      </c>
      <c r="O5" s="375" t="s">
        <v>1556</v>
      </c>
      <c r="P5" s="375" t="s">
        <v>1557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2" customHeight="1">
      <c r="A6" s="119"/>
      <c r="B6" s="90"/>
      <c r="C6" s="90"/>
      <c r="D6" s="354"/>
      <c r="E6" s="1264" t="s">
        <v>126</v>
      </c>
      <c r="F6" s="54" t="s">
        <v>1558</v>
      </c>
      <c r="G6" s="1264" t="s">
        <v>429</v>
      </c>
      <c r="H6" s="1264" t="s">
        <v>1559</v>
      </c>
      <c r="I6" s="54" t="s">
        <v>1560</v>
      </c>
      <c r="J6" s="396" t="s">
        <v>1561</v>
      </c>
      <c r="K6" s="390" t="s">
        <v>1562</v>
      </c>
      <c r="L6" s="390" t="s">
        <v>1563</v>
      </c>
      <c r="M6" s="375" t="s">
        <v>1564</v>
      </c>
      <c r="N6" s="375" t="s">
        <v>1565</v>
      </c>
      <c r="O6" s="375" t="s">
        <v>1566</v>
      </c>
      <c r="P6" s="375" t="s">
        <v>1567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2" customHeight="1">
      <c r="A7" s="119"/>
      <c r="B7" s="90"/>
      <c r="C7" s="90"/>
      <c r="D7" s="52" t="s">
        <v>550</v>
      </c>
      <c r="E7" s="1265"/>
      <c r="F7" s="54" t="s">
        <v>1568</v>
      </c>
      <c r="G7" s="1265"/>
      <c r="H7" s="1265"/>
      <c r="I7" s="54" t="s">
        <v>1569</v>
      </c>
      <c r="J7" s="54" t="s">
        <v>1570</v>
      </c>
      <c r="K7" s="390" t="s">
        <v>1571</v>
      </c>
      <c r="L7" s="390" t="s">
        <v>1572</v>
      </c>
      <c r="M7" s="390" t="s">
        <v>1573</v>
      </c>
      <c r="N7" s="390" t="s">
        <v>1574</v>
      </c>
      <c r="O7" s="390" t="s">
        <v>1575</v>
      </c>
      <c r="P7" s="375" t="s">
        <v>1576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2" customHeight="1">
      <c r="A8" s="119"/>
      <c r="B8" s="90"/>
      <c r="C8" s="90"/>
      <c r="D8" s="326" t="s">
        <v>257</v>
      </c>
      <c r="E8" s="1265"/>
      <c r="F8" s="54" t="s">
        <v>1577</v>
      </c>
      <c r="G8" s="1265"/>
      <c r="H8" s="1265"/>
      <c r="I8" s="54" t="s">
        <v>1578</v>
      </c>
      <c r="J8" s="259" t="s">
        <v>1579</v>
      </c>
      <c r="K8" s="390" t="s">
        <v>1572</v>
      </c>
      <c r="L8" s="375"/>
      <c r="M8" s="390" t="s">
        <v>1580</v>
      </c>
      <c r="N8" s="390" t="s">
        <v>1580</v>
      </c>
      <c r="O8" s="390" t="s">
        <v>1581</v>
      </c>
      <c r="P8" s="390" t="s">
        <v>1582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9" customHeight="1">
      <c r="A9" s="119"/>
      <c r="B9" s="90"/>
      <c r="C9" s="90"/>
      <c r="D9" s="354"/>
      <c r="E9" s="1265"/>
      <c r="F9" s="259" t="s">
        <v>1583</v>
      </c>
      <c r="G9" s="1265"/>
      <c r="H9" s="1265"/>
      <c r="I9" s="54" t="s">
        <v>1572</v>
      </c>
      <c r="J9" s="259" t="s">
        <v>1572</v>
      </c>
      <c r="K9" s="54"/>
      <c r="L9" s="54"/>
      <c r="M9" s="390" t="s">
        <v>1584</v>
      </c>
      <c r="N9" s="390" t="s">
        <v>1584</v>
      </c>
      <c r="O9" s="390" t="s">
        <v>1585</v>
      </c>
      <c r="P9" s="390" t="s">
        <v>1586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1.25" customHeight="1">
      <c r="A10" s="119"/>
      <c r="B10" s="90"/>
      <c r="C10" s="93"/>
      <c r="D10" s="354"/>
      <c r="E10" s="1265"/>
      <c r="F10" s="259" t="s">
        <v>1587</v>
      </c>
      <c r="G10" s="1265"/>
      <c r="H10" s="1265"/>
      <c r="I10" s="54"/>
      <c r="J10" s="54"/>
      <c r="K10" s="54"/>
      <c r="L10" s="54"/>
      <c r="M10" s="375"/>
      <c r="N10" s="375"/>
      <c r="O10" s="390" t="s">
        <v>1588</v>
      </c>
      <c r="P10" s="390" t="s">
        <v>1589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0.5" customHeight="1">
      <c r="A11" s="119"/>
      <c r="B11" s="90"/>
      <c r="C11" s="93"/>
      <c r="D11" s="351"/>
      <c r="E11" s="1266"/>
      <c r="F11" s="187" t="s">
        <v>1590</v>
      </c>
      <c r="G11" s="1266"/>
      <c r="H11" s="1266"/>
      <c r="I11" s="138"/>
      <c r="J11" s="138"/>
      <c r="K11" s="138"/>
      <c r="L11" s="138"/>
      <c r="M11" s="138"/>
      <c r="N11" s="138"/>
      <c r="O11" s="138"/>
      <c r="P11" s="37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2.75" customHeight="1">
      <c r="A12" s="119"/>
      <c r="B12" s="90"/>
      <c r="C12" s="93"/>
      <c r="D12" s="52" t="s">
        <v>9</v>
      </c>
      <c r="E12" s="52">
        <v>408</v>
      </c>
      <c r="F12" s="52">
        <v>5</v>
      </c>
      <c r="G12" s="52">
        <v>16</v>
      </c>
      <c r="H12" s="52">
        <v>18</v>
      </c>
      <c r="I12" s="52">
        <v>120</v>
      </c>
      <c r="J12" s="52">
        <v>139</v>
      </c>
      <c r="K12" s="52">
        <v>1884</v>
      </c>
      <c r="L12" s="52">
        <v>169</v>
      </c>
      <c r="M12" s="52">
        <v>150</v>
      </c>
      <c r="N12" s="52">
        <v>24</v>
      </c>
      <c r="O12" s="52">
        <v>106.3</v>
      </c>
      <c r="P12" s="52">
        <v>519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2.75" customHeight="1">
      <c r="A13" s="119"/>
      <c r="B13" s="90"/>
      <c r="C13" s="93"/>
      <c r="D13" s="52" t="s">
        <v>839</v>
      </c>
      <c r="E13" s="52">
        <v>434</v>
      </c>
      <c r="F13" s="52">
        <v>3</v>
      </c>
      <c r="G13" s="52">
        <v>13</v>
      </c>
      <c r="H13" s="52">
        <v>14</v>
      </c>
      <c r="I13" s="52">
        <v>82</v>
      </c>
      <c r="J13" s="52">
        <v>86</v>
      </c>
      <c r="K13" s="52">
        <v>1323</v>
      </c>
      <c r="L13" s="52">
        <v>127</v>
      </c>
      <c r="M13" s="52">
        <v>148</v>
      </c>
      <c r="N13" s="52">
        <v>32</v>
      </c>
      <c r="O13" s="52">
        <v>128.3</v>
      </c>
      <c r="P13" s="52">
        <v>136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2.75" customHeight="1">
      <c r="A14" s="128"/>
      <c r="B14" s="90"/>
      <c r="C14" s="90"/>
      <c r="D14" s="52" t="s">
        <v>874</v>
      </c>
      <c r="E14" s="52">
        <v>416</v>
      </c>
      <c r="F14" s="52"/>
      <c r="G14" s="52">
        <v>19</v>
      </c>
      <c r="H14" s="52">
        <v>41</v>
      </c>
      <c r="I14" s="52">
        <v>74</v>
      </c>
      <c r="J14" s="52">
        <v>94</v>
      </c>
      <c r="K14" s="52">
        <v>1290</v>
      </c>
      <c r="L14" s="52">
        <v>117</v>
      </c>
      <c r="M14" s="52">
        <v>138</v>
      </c>
      <c r="N14" s="52">
        <v>36</v>
      </c>
      <c r="O14" s="52">
        <v>276.2</v>
      </c>
      <c r="P14" s="52">
        <v>150</v>
      </c>
      <c r="AC14"/>
      <c r="AD14"/>
      <c r="AE14"/>
      <c r="AF14"/>
      <c r="AG14"/>
    </row>
    <row r="15" spans="1:33" ht="12.75" customHeight="1">
      <c r="A15" s="128"/>
      <c r="B15" s="90"/>
      <c r="C15" s="90"/>
      <c r="D15" s="52" t="s">
        <v>818</v>
      </c>
      <c r="E15" s="52">
        <v>399</v>
      </c>
      <c r="F15" s="52"/>
      <c r="G15" s="52">
        <v>19</v>
      </c>
      <c r="H15" s="52">
        <v>33</v>
      </c>
      <c r="I15" s="52">
        <v>61</v>
      </c>
      <c r="J15" s="52">
        <v>89</v>
      </c>
      <c r="K15" s="52">
        <v>1412</v>
      </c>
      <c r="L15" s="52">
        <v>95</v>
      </c>
      <c r="M15" s="52">
        <v>148</v>
      </c>
      <c r="N15" s="52">
        <v>31</v>
      </c>
      <c r="O15" s="52">
        <v>122.4</v>
      </c>
      <c r="P15" s="52">
        <v>162</v>
      </c>
      <c r="AC15"/>
      <c r="AD15"/>
      <c r="AE15"/>
      <c r="AF15"/>
      <c r="AG15"/>
    </row>
    <row r="16" spans="1:33" ht="12.75" customHeight="1">
      <c r="A16" s="128"/>
      <c r="B16" s="90"/>
      <c r="C16" s="90"/>
      <c r="D16" s="52" t="s">
        <v>598</v>
      </c>
      <c r="E16" s="52">
        <v>447</v>
      </c>
      <c r="F16" s="52">
        <v>2</v>
      </c>
      <c r="G16" s="52">
        <v>13</v>
      </c>
      <c r="H16" s="52">
        <v>47</v>
      </c>
      <c r="I16" s="52">
        <v>86</v>
      </c>
      <c r="J16" s="52">
        <v>83</v>
      </c>
      <c r="K16" s="52">
        <v>1493</v>
      </c>
      <c r="L16" s="52">
        <v>185</v>
      </c>
      <c r="M16" s="52">
        <v>139</v>
      </c>
      <c r="N16" s="52">
        <v>29</v>
      </c>
      <c r="O16" s="52">
        <v>190.4</v>
      </c>
      <c r="P16" s="52">
        <v>118</v>
      </c>
      <c r="AC16"/>
      <c r="AD16"/>
      <c r="AE16"/>
      <c r="AF16"/>
      <c r="AG16"/>
    </row>
    <row r="17" spans="1:33" ht="12.75" customHeight="1">
      <c r="A17" s="128"/>
      <c r="B17" s="90"/>
      <c r="C17" s="90"/>
      <c r="D17" s="52" t="s">
        <v>866</v>
      </c>
      <c r="E17" s="52">
        <v>464</v>
      </c>
      <c r="F17" s="52"/>
      <c r="G17" s="52">
        <v>17</v>
      </c>
      <c r="H17" s="52">
        <v>33</v>
      </c>
      <c r="I17" s="52">
        <v>92</v>
      </c>
      <c r="J17" s="52">
        <v>57</v>
      </c>
      <c r="K17" s="52">
        <v>1405</v>
      </c>
      <c r="L17" s="52">
        <v>155</v>
      </c>
      <c r="M17" s="52">
        <v>107</v>
      </c>
      <c r="N17" s="52">
        <v>17</v>
      </c>
      <c r="O17" s="52">
        <v>326.3</v>
      </c>
      <c r="P17" s="52">
        <v>107</v>
      </c>
      <c r="AC17"/>
      <c r="AD17"/>
      <c r="AE17"/>
      <c r="AF17"/>
      <c r="AG17"/>
    </row>
    <row r="18" spans="1:33" ht="12.75" customHeight="1">
      <c r="A18" s="128"/>
      <c r="B18" s="90"/>
      <c r="C18" s="90"/>
      <c r="D18" s="52" t="s">
        <v>186</v>
      </c>
      <c r="E18" s="52">
        <v>444</v>
      </c>
      <c r="F18" s="52"/>
      <c r="G18" s="52">
        <v>13</v>
      </c>
      <c r="H18" s="52">
        <v>50</v>
      </c>
      <c r="I18" s="52">
        <v>74</v>
      </c>
      <c r="J18" s="52">
        <v>98</v>
      </c>
      <c r="K18" s="52">
        <v>1478</v>
      </c>
      <c r="L18" s="52">
        <v>208</v>
      </c>
      <c r="M18" s="52">
        <v>145</v>
      </c>
      <c r="N18" s="52">
        <v>45</v>
      </c>
      <c r="O18" s="52">
        <v>422.5</v>
      </c>
      <c r="P18" s="52">
        <v>101</v>
      </c>
      <c r="Q18" s="76"/>
      <c r="AC18"/>
      <c r="AD18"/>
      <c r="AE18"/>
      <c r="AF18"/>
      <c r="AG18"/>
    </row>
    <row r="19" spans="1:33" ht="12.75" customHeight="1">
      <c r="A19" s="128"/>
      <c r="B19" s="90"/>
      <c r="C19" s="90"/>
      <c r="D19" s="52" t="s">
        <v>334</v>
      </c>
      <c r="E19" s="52">
        <v>517</v>
      </c>
      <c r="F19" s="52"/>
      <c r="G19" s="52">
        <v>30</v>
      </c>
      <c r="H19" s="52">
        <v>50</v>
      </c>
      <c r="I19" s="52">
        <v>74</v>
      </c>
      <c r="J19" s="52">
        <v>164</v>
      </c>
      <c r="K19" s="52">
        <v>1488</v>
      </c>
      <c r="L19" s="52">
        <v>236</v>
      </c>
      <c r="M19" s="52">
        <v>166</v>
      </c>
      <c r="N19" s="52">
        <v>60</v>
      </c>
      <c r="O19" s="133">
        <v>329</v>
      </c>
      <c r="P19" s="52">
        <v>98</v>
      </c>
      <c r="AC19"/>
      <c r="AD19"/>
      <c r="AE19"/>
      <c r="AF19"/>
      <c r="AG19"/>
    </row>
    <row r="20" spans="1:33" ht="12.75" customHeight="1">
      <c r="A20" s="128"/>
      <c r="B20" s="90"/>
      <c r="C20" s="90"/>
      <c r="D20" s="52" t="s">
        <v>354</v>
      </c>
      <c r="E20" s="52">
        <v>444</v>
      </c>
      <c r="F20" s="52"/>
      <c r="G20" s="52">
        <v>13</v>
      </c>
      <c r="H20" s="52">
        <v>50</v>
      </c>
      <c r="I20" s="52">
        <v>74</v>
      </c>
      <c r="J20" s="52">
        <v>98</v>
      </c>
      <c r="K20" s="52">
        <v>1478</v>
      </c>
      <c r="L20" s="52">
        <v>208</v>
      </c>
      <c r="M20" s="52">
        <v>145</v>
      </c>
      <c r="N20" s="52">
        <v>45</v>
      </c>
      <c r="O20" s="52">
        <v>422.5</v>
      </c>
      <c r="P20" s="52">
        <v>101</v>
      </c>
      <c r="AC20"/>
      <c r="AD20"/>
      <c r="AE20"/>
      <c r="AF20"/>
      <c r="AG20"/>
    </row>
    <row r="21" spans="1:33" ht="14.25" customHeight="1">
      <c r="A21" s="128"/>
      <c r="B21" s="90"/>
      <c r="C21" s="90"/>
      <c r="D21" s="50" t="s">
        <v>940</v>
      </c>
      <c r="E21" s="50">
        <v>467</v>
      </c>
      <c r="F21" s="50"/>
      <c r="G21" s="50">
        <v>26</v>
      </c>
      <c r="H21" s="50">
        <v>20</v>
      </c>
      <c r="I21" s="50">
        <v>91</v>
      </c>
      <c r="J21" s="50">
        <v>125</v>
      </c>
      <c r="K21" s="50">
        <v>1337</v>
      </c>
      <c r="L21" s="50">
        <v>223</v>
      </c>
      <c r="M21" s="50">
        <v>159</v>
      </c>
      <c r="N21" s="50">
        <v>29</v>
      </c>
      <c r="O21" s="50">
        <v>896.4</v>
      </c>
      <c r="P21" s="50">
        <v>37</v>
      </c>
      <c r="AC21"/>
      <c r="AD21"/>
      <c r="AE21"/>
      <c r="AF21"/>
      <c r="AG21"/>
    </row>
    <row r="22" spans="1:33" ht="14.25" customHeight="1">
      <c r="A22" s="128"/>
      <c r="B22" s="90"/>
      <c r="C22" s="90"/>
      <c r="D22" s="52" t="s">
        <v>1591</v>
      </c>
      <c r="E22" s="52">
        <v>41</v>
      </c>
      <c r="F22" s="52"/>
      <c r="G22" s="52">
        <v>2</v>
      </c>
      <c r="H22" s="52">
        <v>2</v>
      </c>
      <c r="I22" s="52">
        <v>12</v>
      </c>
      <c r="J22" s="52">
        <v>12</v>
      </c>
      <c r="K22" s="52">
        <v>177</v>
      </c>
      <c r="L22" s="52">
        <v>13</v>
      </c>
      <c r="M22" s="52">
        <v>12</v>
      </c>
      <c r="N22" s="52">
        <v>7</v>
      </c>
      <c r="O22" s="52">
        <v>29.4</v>
      </c>
      <c r="P22" s="52">
        <v>4</v>
      </c>
      <c r="AC22"/>
      <c r="AD22"/>
      <c r="AE22"/>
      <c r="AF22"/>
      <c r="AG22"/>
    </row>
    <row r="23" spans="1:19" ht="12" customHeight="1">
      <c r="A23" s="119"/>
      <c r="B23" s="90"/>
      <c r="C23" s="90"/>
      <c r="D23" s="52" t="s">
        <v>935</v>
      </c>
      <c r="E23" s="52">
        <v>24</v>
      </c>
      <c r="F23" s="52"/>
      <c r="G23" s="52">
        <v>1</v>
      </c>
      <c r="H23" s="52">
        <v>2</v>
      </c>
      <c r="I23" s="52">
        <v>5</v>
      </c>
      <c r="J23" s="52">
        <v>13</v>
      </c>
      <c r="K23" s="52">
        <v>82</v>
      </c>
      <c r="L23" s="52">
        <v>9</v>
      </c>
      <c r="M23" s="52">
        <v>12</v>
      </c>
      <c r="N23" s="52">
        <v>6</v>
      </c>
      <c r="O23" s="52">
        <v>17.8</v>
      </c>
      <c r="P23" s="52">
        <v>4</v>
      </c>
      <c r="Q23" s="76"/>
      <c r="R23" s="76"/>
      <c r="S23" s="872"/>
    </row>
    <row r="24" spans="1:33" ht="12.75">
      <c r="A24" s="90"/>
      <c r="B24" s="90"/>
      <c r="C24" s="106"/>
      <c r="D24" s="52" t="s">
        <v>998</v>
      </c>
      <c r="E24" s="52">
        <v>62</v>
      </c>
      <c r="F24" s="52"/>
      <c r="G24" s="52">
        <v>6</v>
      </c>
      <c r="H24" s="52">
        <v>8</v>
      </c>
      <c r="I24" s="52">
        <v>16</v>
      </c>
      <c r="J24" s="52">
        <v>20</v>
      </c>
      <c r="K24" s="52">
        <v>162</v>
      </c>
      <c r="L24" s="52">
        <v>18</v>
      </c>
      <c r="M24" s="52">
        <v>23</v>
      </c>
      <c r="N24" s="52">
        <v>8</v>
      </c>
      <c r="O24" s="52">
        <v>40.9</v>
      </c>
      <c r="P24" s="52">
        <v>4</v>
      </c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2.75">
      <c r="A25"/>
      <c r="B25"/>
      <c r="C25"/>
      <c r="D25" s="52" t="s">
        <v>1015</v>
      </c>
      <c r="E25" s="52">
        <v>121</v>
      </c>
      <c r="F25" s="52"/>
      <c r="G25" s="52">
        <v>9</v>
      </c>
      <c r="H25" s="52">
        <v>11</v>
      </c>
      <c r="I25" s="52">
        <v>25</v>
      </c>
      <c r="J25" s="52">
        <v>28</v>
      </c>
      <c r="K25" s="52">
        <v>229</v>
      </c>
      <c r="L25" s="52">
        <v>24</v>
      </c>
      <c r="M25" s="52">
        <v>45</v>
      </c>
      <c r="N25" s="52">
        <v>12</v>
      </c>
      <c r="O25" s="52">
        <v>76.5</v>
      </c>
      <c r="P25" s="52">
        <v>6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2.75">
      <c r="A26"/>
      <c r="B26"/>
      <c r="C26"/>
      <c r="D26" s="52" t="s">
        <v>1592</v>
      </c>
      <c r="E26" s="52">
        <v>149</v>
      </c>
      <c r="F26" s="52"/>
      <c r="G26" s="52">
        <v>17</v>
      </c>
      <c r="H26" s="52">
        <v>13</v>
      </c>
      <c r="I26" s="52">
        <v>33</v>
      </c>
      <c r="J26" s="52">
        <v>34</v>
      </c>
      <c r="K26" s="52">
        <v>312</v>
      </c>
      <c r="L26" s="52">
        <v>41</v>
      </c>
      <c r="M26" s="52">
        <v>66</v>
      </c>
      <c r="N26" s="52">
        <v>9</v>
      </c>
      <c r="O26" s="52">
        <v>132.3</v>
      </c>
      <c r="P26" s="52">
        <v>8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2.75">
      <c r="A27"/>
      <c r="B27"/>
      <c r="C27"/>
      <c r="D27" s="52" t="s">
        <v>1593</v>
      </c>
      <c r="E27" s="52">
        <v>189</v>
      </c>
      <c r="F27" s="52"/>
      <c r="G27" s="52">
        <v>17</v>
      </c>
      <c r="H27" s="52">
        <v>15</v>
      </c>
      <c r="I27" s="52">
        <v>41</v>
      </c>
      <c r="J27" s="52">
        <v>53</v>
      </c>
      <c r="K27" s="52">
        <v>470</v>
      </c>
      <c r="L27" s="52">
        <v>68</v>
      </c>
      <c r="M27" s="52">
        <v>82</v>
      </c>
      <c r="N27" s="52">
        <v>13</v>
      </c>
      <c r="O27" s="52">
        <v>172.2</v>
      </c>
      <c r="P27" s="52">
        <v>8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2.75">
      <c r="A28"/>
      <c r="B28"/>
      <c r="C28"/>
      <c r="D28" s="52" t="s">
        <v>1594</v>
      </c>
      <c r="E28" s="52">
        <v>222</v>
      </c>
      <c r="F28" s="52"/>
      <c r="G28" s="52">
        <v>19</v>
      </c>
      <c r="H28" s="52">
        <v>16</v>
      </c>
      <c r="I28" s="52">
        <v>42</v>
      </c>
      <c r="J28" s="52">
        <v>71</v>
      </c>
      <c r="K28" s="52">
        <v>511</v>
      </c>
      <c r="L28" s="52">
        <v>96</v>
      </c>
      <c r="M28" s="52">
        <v>102</v>
      </c>
      <c r="N28" s="52">
        <v>14</v>
      </c>
      <c r="O28" s="52">
        <v>197.3</v>
      </c>
      <c r="P28" s="52">
        <v>15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>
      <c r="A29"/>
      <c r="B29"/>
      <c r="C29"/>
      <c r="D29" s="52" t="s">
        <v>1595</v>
      </c>
      <c r="E29" s="52">
        <v>305</v>
      </c>
      <c r="F29" s="52"/>
      <c r="G29" s="52">
        <v>22</v>
      </c>
      <c r="H29" s="52">
        <v>16</v>
      </c>
      <c r="I29" s="52">
        <v>42</v>
      </c>
      <c r="J29" s="52">
        <v>71</v>
      </c>
      <c r="K29" s="52">
        <v>603</v>
      </c>
      <c r="L29" s="52">
        <v>113</v>
      </c>
      <c r="M29" s="52">
        <v>128</v>
      </c>
      <c r="N29" s="52">
        <v>28</v>
      </c>
      <c r="O29" s="52">
        <v>236.9</v>
      </c>
      <c r="P29" s="52">
        <v>15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2.75">
      <c r="A30" s="80"/>
      <c r="B30" s="80"/>
      <c r="C30" s="80"/>
      <c r="D30" s="52" t="s">
        <v>1596</v>
      </c>
      <c r="E30" s="52">
        <v>340</v>
      </c>
      <c r="F30" s="52"/>
      <c r="G30" s="52">
        <v>24</v>
      </c>
      <c r="H30" s="52">
        <v>16</v>
      </c>
      <c r="I30" s="52">
        <v>50</v>
      </c>
      <c r="J30" s="52">
        <v>80</v>
      </c>
      <c r="K30" s="52">
        <v>671</v>
      </c>
      <c r="L30" s="52">
        <v>124</v>
      </c>
      <c r="M30" s="52">
        <v>140</v>
      </c>
      <c r="N30" s="52">
        <v>34</v>
      </c>
      <c r="O30" s="52">
        <v>271.7</v>
      </c>
      <c r="P30" s="52">
        <v>21</v>
      </c>
      <c r="Q30" s="80"/>
      <c r="R30" s="80"/>
      <c r="S30" s="80"/>
      <c r="T30" s="8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4:16" ht="10.5">
      <c r="D31" s="50" t="s">
        <v>1051</v>
      </c>
      <c r="E31" s="50">
        <v>374</v>
      </c>
      <c r="F31" s="50"/>
      <c r="G31" s="50">
        <v>24</v>
      </c>
      <c r="H31" s="50">
        <v>17</v>
      </c>
      <c r="I31" s="50">
        <v>54</v>
      </c>
      <c r="J31" s="50">
        <v>91</v>
      </c>
      <c r="K31" s="50">
        <v>761</v>
      </c>
      <c r="L31" s="50">
        <v>139</v>
      </c>
      <c r="M31" s="50">
        <v>158</v>
      </c>
      <c r="N31" s="50">
        <v>37</v>
      </c>
      <c r="O31" s="50">
        <v>326.8</v>
      </c>
      <c r="P31" s="50">
        <v>21</v>
      </c>
    </row>
    <row r="32" spans="4:16" ht="10.5">
      <c r="D32" s="52" t="s">
        <v>978</v>
      </c>
      <c r="E32" s="52">
        <v>32</v>
      </c>
      <c r="F32" s="52"/>
      <c r="G32" s="52">
        <v>3</v>
      </c>
      <c r="H32" s="52">
        <v>3</v>
      </c>
      <c r="I32" s="52">
        <v>4</v>
      </c>
      <c r="J32" s="52">
        <v>11</v>
      </c>
      <c r="K32" s="52">
        <v>140</v>
      </c>
      <c r="L32" s="52">
        <v>37</v>
      </c>
      <c r="M32" s="52">
        <v>12</v>
      </c>
      <c r="N32" s="52">
        <v>5</v>
      </c>
      <c r="O32" s="52">
        <v>102.3</v>
      </c>
      <c r="P32" s="52">
        <v>2</v>
      </c>
    </row>
    <row r="33" spans="4:16" ht="10.5">
      <c r="D33" s="52" t="s">
        <v>999</v>
      </c>
      <c r="E33" s="52">
        <v>82</v>
      </c>
      <c r="F33" s="52"/>
      <c r="G33" s="52">
        <v>4</v>
      </c>
      <c r="H33" s="52">
        <v>4</v>
      </c>
      <c r="I33" s="52">
        <v>9</v>
      </c>
      <c r="J33" s="52">
        <v>25</v>
      </c>
      <c r="K33" s="52">
        <v>295</v>
      </c>
      <c r="L33" s="52">
        <v>71</v>
      </c>
      <c r="M33" s="52">
        <v>30</v>
      </c>
      <c r="N33" s="52">
        <v>9</v>
      </c>
      <c r="O33" s="52">
        <v>102.3</v>
      </c>
      <c r="P33" s="52">
        <v>4</v>
      </c>
    </row>
    <row r="34" spans="4:16" ht="10.5">
      <c r="D34" s="52" t="s">
        <v>1012</v>
      </c>
      <c r="E34" s="52">
        <v>129</v>
      </c>
      <c r="F34" s="52"/>
      <c r="G34" s="52">
        <v>4</v>
      </c>
      <c r="H34" s="52">
        <v>5</v>
      </c>
      <c r="I34" s="52">
        <v>13</v>
      </c>
      <c r="J34" s="52">
        <v>35</v>
      </c>
      <c r="K34" s="52">
        <v>382</v>
      </c>
      <c r="L34" s="52">
        <v>107</v>
      </c>
      <c r="M34" s="52">
        <v>44</v>
      </c>
      <c r="N34" s="52">
        <v>14</v>
      </c>
      <c r="O34" s="52">
        <v>137.8</v>
      </c>
      <c r="P34" s="52">
        <v>4</v>
      </c>
    </row>
    <row r="35" spans="4:16" ht="10.5">
      <c r="D35" s="52" t="s">
        <v>1597</v>
      </c>
      <c r="E35" s="52">
        <v>154</v>
      </c>
      <c r="F35" s="52"/>
      <c r="G35" s="52">
        <v>6</v>
      </c>
      <c r="H35" s="52">
        <v>5</v>
      </c>
      <c r="I35" s="52">
        <v>14</v>
      </c>
      <c r="J35" s="52">
        <v>44</v>
      </c>
      <c r="K35" s="52">
        <v>512</v>
      </c>
      <c r="L35" s="52">
        <v>159</v>
      </c>
      <c r="M35" s="52">
        <v>54</v>
      </c>
      <c r="N35" s="52">
        <v>14</v>
      </c>
      <c r="O35" s="52">
        <v>170.2</v>
      </c>
      <c r="P35" s="52">
        <v>4</v>
      </c>
    </row>
    <row r="36" spans="4:16" ht="10.5">
      <c r="D36" s="52" t="s">
        <v>1598</v>
      </c>
      <c r="E36" s="52">
        <v>187</v>
      </c>
      <c r="F36" s="52"/>
      <c r="G36" s="52">
        <v>7</v>
      </c>
      <c r="H36" s="52">
        <v>7</v>
      </c>
      <c r="I36" s="52">
        <v>24</v>
      </c>
      <c r="J36" s="52">
        <v>51</v>
      </c>
      <c r="K36" s="52">
        <v>658</v>
      </c>
      <c r="L36" s="52">
        <v>205</v>
      </c>
      <c r="M36" s="52">
        <v>68</v>
      </c>
      <c r="N36" s="52">
        <v>15</v>
      </c>
      <c r="O36" s="133">
        <v>228</v>
      </c>
      <c r="P36" s="52">
        <v>4</v>
      </c>
    </row>
    <row r="37" spans="4:16" ht="10.5">
      <c r="D37" s="52" t="s">
        <v>1599</v>
      </c>
      <c r="E37" s="52">
        <v>214</v>
      </c>
      <c r="F37" s="52"/>
      <c r="G37" s="52">
        <v>7</v>
      </c>
      <c r="H37" s="52">
        <v>7</v>
      </c>
      <c r="I37" s="52">
        <v>29</v>
      </c>
      <c r="J37" s="52">
        <v>55</v>
      </c>
      <c r="K37" s="52">
        <v>707</v>
      </c>
      <c r="L37" s="52">
        <v>300</v>
      </c>
      <c r="M37" s="52">
        <v>77</v>
      </c>
      <c r="N37" s="52">
        <v>15</v>
      </c>
      <c r="O37" s="133">
        <v>269.8</v>
      </c>
      <c r="P37" s="52">
        <v>4</v>
      </c>
    </row>
    <row r="38" spans="4:16" ht="10.5">
      <c r="D38" s="52" t="s">
        <v>1600</v>
      </c>
      <c r="E38" s="52">
        <v>233</v>
      </c>
      <c r="F38" s="52"/>
      <c r="G38" s="52">
        <v>9</v>
      </c>
      <c r="H38" s="52">
        <v>7</v>
      </c>
      <c r="I38" s="52">
        <v>29</v>
      </c>
      <c r="J38" s="52">
        <v>66</v>
      </c>
      <c r="K38" s="52">
        <v>804</v>
      </c>
      <c r="L38" s="52">
        <v>300</v>
      </c>
      <c r="M38" s="52">
        <v>88</v>
      </c>
      <c r="N38" s="52">
        <v>17</v>
      </c>
      <c r="O38" s="133">
        <v>282.9</v>
      </c>
      <c r="P38" s="52">
        <v>4</v>
      </c>
    </row>
    <row r="39" spans="4:16" ht="10.5">
      <c r="D39" s="52" t="s">
        <v>1601</v>
      </c>
      <c r="E39" s="52">
        <v>276</v>
      </c>
      <c r="F39" s="52"/>
      <c r="G39" s="52">
        <v>15</v>
      </c>
      <c r="H39" s="52">
        <v>8</v>
      </c>
      <c r="I39" s="52">
        <v>29</v>
      </c>
      <c r="J39" s="52">
        <v>78</v>
      </c>
      <c r="K39" s="52">
        <v>871</v>
      </c>
      <c r="L39" s="52">
        <v>300</v>
      </c>
      <c r="M39" s="52">
        <v>106</v>
      </c>
      <c r="N39" s="52">
        <v>26</v>
      </c>
      <c r="O39" s="52">
        <v>343.4</v>
      </c>
      <c r="P39" s="52">
        <v>4</v>
      </c>
    </row>
    <row r="40" spans="4:16" ht="10.5">
      <c r="D40" s="50" t="s">
        <v>1053</v>
      </c>
      <c r="E40" s="50">
        <v>305</v>
      </c>
      <c r="F40" s="50"/>
      <c r="G40" s="50">
        <v>20</v>
      </c>
      <c r="H40" s="50">
        <v>8</v>
      </c>
      <c r="I40" s="50">
        <v>30</v>
      </c>
      <c r="J40" s="50">
        <v>90</v>
      </c>
      <c r="K40" s="50">
        <v>963</v>
      </c>
      <c r="L40" s="50">
        <v>300</v>
      </c>
      <c r="M40" s="50">
        <v>123</v>
      </c>
      <c r="N40" s="50">
        <v>26</v>
      </c>
      <c r="O40" s="50">
        <v>371.7</v>
      </c>
      <c r="P40" s="50">
        <v>4</v>
      </c>
    </row>
    <row r="41" spans="4:16" ht="10.5"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4:16" ht="10.5">
      <c r="D42" s="49"/>
      <c r="E42" s="49"/>
      <c r="F42" s="49"/>
      <c r="G42" s="49"/>
      <c r="H42" s="49"/>
      <c r="I42" s="49"/>
      <c r="J42" s="88" t="s">
        <v>1602</v>
      </c>
      <c r="K42" s="88"/>
      <c r="L42" s="49"/>
      <c r="M42" s="49"/>
      <c r="N42" s="49"/>
      <c r="O42" s="49"/>
      <c r="P42" s="49"/>
    </row>
    <row r="43" spans="4:16" ht="10.5">
      <c r="D43" s="49"/>
      <c r="E43" s="49"/>
      <c r="F43" s="49"/>
      <c r="G43" s="49"/>
      <c r="H43" s="52"/>
      <c r="I43" s="239" t="s">
        <v>1603</v>
      </c>
      <c r="J43" s="49"/>
      <c r="K43" s="52"/>
      <c r="L43" s="49"/>
      <c r="M43" s="49"/>
      <c r="N43" s="49"/>
      <c r="O43" s="49"/>
      <c r="P43" s="49"/>
    </row>
  </sheetData>
  <sheetProtection/>
  <mergeCells count="7">
    <mergeCell ref="F1:N1"/>
    <mergeCell ref="E2:N2"/>
    <mergeCell ref="E4:H4"/>
    <mergeCell ref="E5:H5"/>
    <mergeCell ref="E6:E11"/>
    <mergeCell ref="G6:G11"/>
    <mergeCell ref="H6:H1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A1" sqref="A1:IV16384"/>
    </sheetView>
  </sheetViews>
  <sheetFormatPr defaultColWidth="9.25390625" defaultRowHeight="12.75"/>
  <cols>
    <col min="1" max="1" width="4.25390625" style="128" customWidth="1"/>
    <col min="2" max="2" width="35.25390625" style="128" customWidth="1"/>
    <col min="3" max="3" width="27.75390625" style="168" customWidth="1"/>
    <col min="4" max="10" width="6.875" style="119" customWidth="1"/>
    <col min="11" max="11" width="13.375" style="119" customWidth="1"/>
    <col min="12" max="12" width="14.75390625" style="119" customWidth="1"/>
    <col min="13" max="16384" width="9.25390625" style="119" customWidth="1"/>
  </cols>
  <sheetData>
    <row r="2" spans="3:12" ht="12.75">
      <c r="C2" s="90"/>
      <c r="D2" s="114"/>
      <c r="E2" s="256" t="s">
        <v>1604</v>
      </c>
      <c r="G2" s="114"/>
      <c r="H2" s="114"/>
      <c r="I2" s="114"/>
      <c r="J2" s="114"/>
      <c r="K2" s="90" t="s">
        <v>615</v>
      </c>
      <c r="L2" s="90"/>
    </row>
    <row r="3" spans="3:12" ht="12.75">
      <c r="C3" s="90"/>
      <c r="D3" s="90"/>
      <c r="E3" s="177" t="s">
        <v>1605</v>
      </c>
      <c r="G3" s="90"/>
      <c r="H3" s="90"/>
      <c r="I3" s="90"/>
      <c r="J3" s="90"/>
      <c r="K3" s="90"/>
      <c r="L3" s="90"/>
    </row>
    <row r="4" spans="3:12" ht="12.75">
      <c r="C4" s="1268" t="s">
        <v>1606</v>
      </c>
      <c r="D4" s="1268"/>
      <c r="E4" s="1268"/>
      <c r="F4" s="1268"/>
      <c r="G4" s="1268"/>
      <c r="H4" s="1268"/>
      <c r="I4" s="1268"/>
      <c r="J4" s="1268"/>
      <c r="K4" s="1268"/>
      <c r="L4" s="1268"/>
    </row>
    <row r="5" spans="3:12" ht="12.75">
      <c r="C5" s="1269" t="s">
        <v>1607</v>
      </c>
      <c r="D5" s="1269"/>
      <c r="E5" s="1269"/>
      <c r="F5" s="1269"/>
      <c r="G5" s="1269"/>
      <c r="H5" s="1269"/>
      <c r="I5" s="1269"/>
      <c r="J5" s="1269"/>
      <c r="K5" s="1269"/>
      <c r="L5" s="1269"/>
    </row>
    <row r="7" spans="1:13" ht="12.75">
      <c r="A7" s="1270" t="s">
        <v>1608</v>
      </c>
      <c r="B7" s="1270"/>
      <c r="C7" s="1270" t="s">
        <v>1609</v>
      </c>
      <c r="D7" s="1061" t="s">
        <v>1610</v>
      </c>
      <c r="E7" s="1062"/>
      <c r="F7" s="1062"/>
      <c r="G7" s="1273"/>
      <c r="H7" s="1084" t="s">
        <v>1611</v>
      </c>
      <c r="I7" s="1085"/>
      <c r="J7" s="1263"/>
      <c r="K7" s="98" t="s">
        <v>1612</v>
      </c>
      <c r="L7" s="98" t="s">
        <v>1613</v>
      </c>
      <c r="M7" s="219"/>
    </row>
    <row r="8" spans="1:13" ht="12.75">
      <c r="A8" s="1271"/>
      <c r="B8" s="1271"/>
      <c r="C8" s="1271"/>
      <c r="D8" s="375">
        <v>2007</v>
      </c>
      <c r="E8" s="375">
        <v>2008</v>
      </c>
      <c r="F8" s="375">
        <v>2009</v>
      </c>
      <c r="G8" s="873">
        <v>2010</v>
      </c>
      <c r="H8" s="1087" t="s">
        <v>1614</v>
      </c>
      <c r="I8" s="1087"/>
      <c r="J8" s="1088"/>
      <c r="K8" s="100" t="s">
        <v>1615</v>
      </c>
      <c r="L8" s="100" t="s">
        <v>1615</v>
      </c>
      <c r="M8" s="219"/>
    </row>
    <row r="9" spans="1:13" ht="12.75">
      <c r="A9" s="1272"/>
      <c r="B9" s="1272"/>
      <c r="C9" s="1272"/>
      <c r="D9" s="378" t="s">
        <v>515</v>
      </c>
      <c r="E9" s="378" t="s">
        <v>515</v>
      </c>
      <c r="F9" s="378" t="s">
        <v>515</v>
      </c>
      <c r="G9" s="433" t="s">
        <v>515</v>
      </c>
      <c r="H9" s="874">
        <v>2009</v>
      </c>
      <c r="I9" s="875">
        <v>2010</v>
      </c>
      <c r="J9" s="875">
        <v>2011</v>
      </c>
      <c r="K9" s="229" t="s">
        <v>1616</v>
      </c>
      <c r="L9" s="229" t="s">
        <v>1616</v>
      </c>
      <c r="M9" s="93"/>
    </row>
    <row r="10" spans="1:13" ht="10.5" customHeight="1">
      <c r="A10" s="172" t="s">
        <v>1617</v>
      </c>
      <c r="B10" s="172"/>
      <c r="C10" s="876" t="s">
        <v>1618</v>
      </c>
      <c r="D10" s="49">
        <f aca="true" t="shared" si="0" ref="D10:I10">SUM(D11+D17+D19+D21+D23+D30+D31+D32+D33+D34+D35+D37+D38+D39+D40+D41)</f>
        <v>486</v>
      </c>
      <c r="E10" s="49">
        <f t="shared" si="0"/>
        <v>526</v>
      </c>
      <c r="F10" s="49">
        <f t="shared" si="0"/>
        <v>431</v>
      </c>
      <c r="G10" s="49">
        <f t="shared" si="0"/>
        <v>458</v>
      </c>
      <c r="H10" s="49">
        <f t="shared" si="0"/>
        <v>327</v>
      </c>
      <c r="I10" s="49">
        <f t="shared" si="0"/>
        <v>352</v>
      </c>
      <c r="J10" s="49">
        <f>SUM(J11+J17+J19+J21+J23+J30+J31+J32+J33+J34+J35+J37+J38+J39+J40+J41)</f>
        <v>300</v>
      </c>
      <c r="K10" s="864">
        <f>J10/H10*100</f>
        <v>91.74311926605505</v>
      </c>
      <c r="L10" s="864">
        <f>J10/I10*100</f>
        <v>85.22727272727273</v>
      </c>
      <c r="M10" s="90"/>
    </row>
    <row r="11" spans="1:13" ht="20.25" customHeight="1">
      <c r="A11" s="877" t="s">
        <v>1619</v>
      </c>
      <c r="B11" s="877"/>
      <c r="C11" s="878" t="s">
        <v>1620</v>
      </c>
      <c r="D11" s="879">
        <v>185</v>
      </c>
      <c r="E11" s="879">
        <v>202</v>
      </c>
      <c r="F11" s="879">
        <v>132</v>
      </c>
      <c r="G11" s="879">
        <v>162</v>
      </c>
      <c r="H11" s="879">
        <v>106</v>
      </c>
      <c r="I11" s="879">
        <v>129</v>
      </c>
      <c r="J11" s="879">
        <v>91</v>
      </c>
      <c r="K11" s="864">
        <f aca="true" t="shared" si="1" ref="K11:K43">J11/H11*100</f>
        <v>85.84905660377359</v>
      </c>
      <c r="L11" s="864">
        <f aca="true" t="shared" si="2" ref="L11:L43">J11/I11*100</f>
        <v>70.54263565891473</v>
      </c>
      <c r="M11" s="90"/>
    </row>
    <row r="12" spans="1:12" ht="11.25" customHeight="1">
      <c r="A12" s="128" t="s">
        <v>1621</v>
      </c>
      <c r="C12" s="168" t="s">
        <v>1622</v>
      </c>
      <c r="D12" s="880"/>
      <c r="E12" s="880"/>
      <c r="F12" s="880"/>
      <c r="G12" s="880"/>
      <c r="H12" s="880"/>
      <c r="I12" s="880"/>
      <c r="J12" s="880"/>
      <c r="K12" s="864"/>
      <c r="L12" s="864"/>
    </row>
    <row r="13" spans="2:12" ht="10.5" customHeight="1">
      <c r="B13" s="128" t="s">
        <v>1623</v>
      </c>
      <c r="C13" s="881" t="s">
        <v>1624</v>
      </c>
      <c r="D13" s="49">
        <v>8</v>
      </c>
      <c r="E13" s="49">
        <v>3</v>
      </c>
      <c r="F13" s="49">
        <v>8</v>
      </c>
      <c r="G13" s="49">
        <v>4</v>
      </c>
      <c r="H13" s="49">
        <v>3</v>
      </c>
      <c r="I13" s="49">
        <v>4</v>
      </c>
      <c r="J13" s="49">
        <v>7</v>
      </c>
      <c r="K13" s="864">
        <f t="shared" si="1"/>
        <v>233.33333333333334</v>
      </c>
      <c r="L13" s="864">
        <f t="shared" si="2"/>
        <v>175</v>
      </c>
    </row>
    <row r="14" spans="2:12" ht="10.5" customHeight="1">
      <c r="B14" s="128" t="s">
        <v>1625</v>
      </c>
      <c r="C14" s="881" t="s">
        <v>1626</v>
      </c>
      <c r="D14" s="49">
        <v>2</v>
      </c>
      <c r="E14" s="49">
        <v>2</v>
      </c>
      <c r="F14" s="49">
        <v>1</v>
      </c>
      <c r="G14" s="49">
        <v>1</v>
      </c>
      <c r="H14" s="49">
        <v>1</v>
      </c>
      <c r="I14" s="49">
        <v>1</v>
      </c>
      <c r="J14" s="49">
        <v>1</v>
      </c>
      <c r="K14" s="864">
        <f t="shared" si="1"/>
        <v>100</v>
      </c>
      <c r="L14" s="864">
        <f t="shared" si="2"/>
        <v>100</v>
      </c>
    </row>
    <row r="15" spans="2:12" ht="16.5" customHeight="1">
      <c r="B15" s="418" t="s">
        <v>1627</v>
      </c>
      <c r="C15" s="882" t="s">
        <v>1628</v>
      </c>
      <c r="D15" s="49">
        <v>129</v>
      </c>
      <c r="E15" s="49">
        <v>145</v>
      </c>
      <c r="F15" s="49">
        <v>117</v>
      </c>
      <c r="G15" s="49">
        <v>126</v>
      </c>
      <c r="H15" s="49">
        <v>93</v>
      </c>
      <c r="I15" s="49">
        <v>98</v>
      </c>
      <c r="J15" s="49">
        <v>78</v>
      </c>
      <c r="K15" s="864">
        <f t="shared" si="1"/>
        <v>83.87096774193549</v>
      </c>
      <c r="L15" s="864">
        <f t="shared" si="2"/>
        <v>79.59183673469387</v>
      </c>
    </row>
    <row r="16" spans="2:12" ht="10.5" customHeight="1">
      <c r="B16" s="128" t="s">
        <v>1629</v>
      </c>
      <c r="C16" s="881" t="s">
        <v>1630</v>
      </c>
      <c r="D16" s="49">
        <v>46</v>
      </c>
      <c r="E16" s="49">
        <v>52</v>
      </c>
      <c r="F16" s="49">
        <v>6</v>
      </c>
      <c r="G16" s="49">
        <v>30</v>
      </c>
      <c r="H16" s="49">
        <v>9</v>
      </c>
      <c r="I16" s="49">
        <v>26</v>
      </c>
      <c r="J16" s="49">
        <v>5</v>
      </c>
      <c r="K16" s="864">
        <f>J16/H16*100</f>
        <v>55.55555555555556</v>
      </c>
      <c r="L16" s="864">
        <f t="shared" si="2"/>
        <v>19.230769230769234</v>
      </c>
    </row>
    <row r="17" spans="1:12" ht="10.5" customHeight="1">
      <c r="A17" s="128" t="s">
        <v>1631</v>
      </c>
      <c r="C17" s="168" t="s">
        <v>1632</v>
      </c>
      <c r="D17" s="49"/>
      <c r="E17" s="49">
        <v>1</v>
      </c>
      <c r="F17" s="49">
        <v>1</v>
      </c>
      <c r="G17" s="49">
        <v>3</v>
      </c>
      <c r="H17" s="49">
        <v>1</v>
      </c>
      <c r="I17" s="49">
        <v>3</v>
      </c>
      <c r="J17" s="49">
        <v>2</v>
      </c>
      <c r="K17" s="864">
        <f>J17/H17*100</f>
        <v>200</v>
      </c>
      <c r="L17" s="864">
        <f t="shared" si="2"/>
        <v>66.66666666666666</v>
      </c>
    </row>
    <row r="18" spans="1:12" ht="10.5" customHeight="1">
      <c r="A18" s="128" t="s">
        <v>1633</v>
      </c>
      <c r="C18" s="168" t="s">
        <v>1634</v>
      </c>
      <c r="D18" s="49"/>
      <c r="E18" s="49"/>
      <c r="F18" s="49"/>
      <c r="G18" s="49"/>
      <c r="H18" s="49"/>
      <c r="I18" s="49"/>
      <c r="J18" s="49"/>
      <c r="K18" s="864"/>
      <c r="L18" s="864"/>
    </row>
    <row r="19" spans="1:12" ht="10.5" customHeight="1">
      <c r="A19" s="128" t="s">
        <v>1635</v>
      </c>
      <c r="C19" s="168" t="s">
        <v>1636</v>
      </c>
      <c r="D19" s="49">
        <v>12</v>
      </c>
      <c r="E19" s="49">
        <v>11</v>
      </c>
      <c r="F19" s="49">
        <v>2</v>
      </c>
      <c r="G19" s="49">
        <v>3</v>
      </c>
      <c r="H19" s="49">
        <v>2</v>
      </c>
      <c r="I19" s="49">
        <v>2</v>
      </c>
      <c r="J19" s="49">
        <v>9</v>
      </c>
      <c r="K19" s="864">
        <f t="shared" si="1"/>
        <v>450</v>
      </c>
      <c r="L19" s="864">
        <f t="shared" si="2"/>
        <v>450</v>
      </c>
    </row>
    <row r="20" spans="1:12" ht="10.5" customHeight="1">
      <c r="A20" s="128" t="s">
        <v>1637</v>
      </c>
      <c r="C20" s="168" t="s">
        <v>1638</v>
      </c>
      <c r="D20" s="49"/>
      <c r="E20" s="49"/>
      <c r="F20" s="49"/>
      <c r="G20" s="49"/>
      <c r="H20" s="49"/>
      <c r="I20" s="49"/>
      <c r="J20" s="49"/>
      <c r="K20" s="864"/>
      <c r="L20" s="864"/>
    </row>
    <row r="21" spans="1:12" ht="10.5" customHeight="1">
      <c r="A21" s="128" t="s">
        <v>1639</v>
      </c>
      <c r="C21" s="168" t="s">
        <v>1640</v>
      </c>
      <c r="D21" s="49"/>
      <c r="E21" s="49">
        <v>1</v>
      </c>
      <c r="F21" s="49"/>
      <c r="G21" s="49"/>
      <c r="H21" s="49"/>
      <c r="I21" s="49"/>
      <c r="J21" s="49"/>
      <c r="K21" s="864"/>
      <c r="L21" s="864"/>
    </row>
    <row r="22" spans="1:12" ht="10.5" customHeight="1">
      <c r="A22" s="128" t="s">
        <v>1641</v>
      </c>
      <c r="C22" s="168" t="s">
        <v>1642</v>
      </c>
      <c r="D22" s="49"/>
      <c r="E22" s="49"/>
      <c r="F22" s="49"/>
      <c r="G22" s="49"/>
      <c r="H22" s="49"/>
      <c r="I22" s="49"/>
      <c r="J22" s="49"/>
      <c r="K22" s="864"/>
      <c r="L22" s="864"/>
    </row>
    <row r="23" spans="1:12" ht="10.5" customHeight="1">
      <c r="A23" s="128" t="s">
        <v>1643</v>
      </c>
      <c r="C23" s="168" t="s">
        <v>1644</v>
      </c>
      <c r="D23" s="49">
        <f>SUM(D24:D29)</f>
        <v>228</v>
      </c>
      <c r="E23" s="49">
        <f>SUM(E24:E29)</f>
        <v>232</v>
      </c>
      <c r="F23" s="49">
        <f>SUM(F24:F29)</f>
        <v>217</v>
      </c>
      <c r="G23" s="49">
        <f>SUM(G24:G29)</f>
        <v>211</v>
      </c>
      <c r="H23" s="49">
        <v>164</v>
      </c>
      <c r="I23" s="49">
        <v>157</v>
      </c>
      <c r="J23" s="49">
        <f>SUM(J24:J29)</f>
        <v>136</v>
      </c>
      <c r="K23" s="864">
        <f t="shared" si="1"/>
        <v>82.92682926829268</v>
      </c>
      <c r="L23" s="864">
        <f t="shared" si="2"/>
        <v>86.62420382165605</v>
      </c>
    </row>
    <row r="24" spans="1:12" ht="10.5" customHeight="1">
      <c r="A24" s="128" t="s">
        <v>1621</v>
      </c>
      <c r="C24" s="168" t="s">
        <v>1622</v>
      </c>
      <c r="D24" s="49"/>
      <c r="E24" s="49"/>
      <c r="F24" s="49"/>
      <c r="G24" s="49"/>
      <c r="H24" s="49"/>
      <c r="I24" s="49"/>
      <c r="J24" s="49"/>
      <c r="K24" s="864"/>
      <c r="L24" s="864"/>
    </row>
    <row r="25" spans="2:12" ht="10.5" customHeight="1">
      <c r="B25" s="128" t="s">
        <v>1645</v>
      </c>
      <c r="C25" s="881" t="s">
        <v>1646</v>
      </c>
      <c r="D25" s="49">
        <v>220</v>
      </c>
      <c r="E25" s="49">
        <v>209</v>
      </c>
      <c r="F25" s="49">
        <v>191</v>
      </c>
      <c r="G25" s="49">
        <v>189</v>
      </c>
      <c r="H25" s="49">
        <v>148</v>
      </c>
      <c r="I25" s="49">
        <v>140</v>
      </c>
      <c r="J25" s="49">
        <v>124</v>
      </c>
      <c r="K25" s="864">
        <f t="shared" si="1"/>
        <v>83.78378378378379</v>
      </c>
      <c r="L25" s="864">
        <f t="shared" si="2"/>
        <v>88.57142857142857</v>
      </c>
    </row>
    <row r="26" spans="2:12" ht="10.5" customHeight="1">
      <c r="B26" s="128" t="s">
        <v>1647</v>
      </c>
      <c r="C26" s="881" t="s">
        <v>1648</v>
      </c>
      <c r="D26" s="49">
        <v>4</v>
      </c>
      <c r="E26" s="49"/>
      <c r="F26" s="49">
        <v>2</v>
      </c>
      <c r="G26" s="49">
        <v>1</v>
      </c>
      <c r="H26" s="49">
        <v>1</v>
      </c>
      <c r="I26" s="49">
        <v>1</v>
      </c>
      <c r="J26" s="49">
        <v>2</v>
      </c>
      <c r="K26" s="864"/>
      <c r="L26" s="864"/>
    </row>
    <row r="27" spans="2:12" ht="10.5" customHeight="1">
      <c r="B27" s="128" t="s">
        <v>1649</v>
      </c>
      <c r="C27" s="881" t="s">
        <v>1650</v>
      </c>
      <c r="D27" s="49">
        <v>3</v>
      </c>
      <c r="E27" s="49">
        <v>7</v>
      </c>
      <c r="F27" s="49">
        <v>3</v>
      </c>
      <c r="G27" s="49">
        <v>4</v>
      </c>
      <c r="H27" s="49">
        <v>4</v>
      </c>
      <c r="I27" s="49">
        <v>5</v>
      </c>
      <c r="J27" s="49">
        <v>2</v>
      </c>
      <c r="K27" s="864">
        <f t="shared" si="1"/>
        <v>50</v>
      </c>
      <c r="L27" s="864">
        <f t="shared" si="2"/>
        <v>40</v>
      </c>
    </row>
    <row r="28" spans="2:12" ht="10.5" customHeight="1">
      <c r="B28" s="128" t="s">
        <v>1651</v>
      </c>
      <c r="C28" s="881" t="s">
        <v>1652</v>
      </c>
      <c r="D28" s="49">
        <v>1</v>
      </c>
      <c r="E28" s="49">
        <v>2</v>
      </c>
      <c r="F28" s="49">
        <v>3</v>
      </c>
      <c r="G28" s="49">
        <v>11</v>
      </c>
      <c r="H28" s="49">
        <v>1</v>
      </c>
      <c r="I28" s="49">
        <v>6</v>
      </c>
      <c r="J28" s="49">
        <v>2</v>
      </c>
      <c r="K28" s="864">
        <f t="shared" si="1"/>
        <v>200</v>
      </c>
      <c r="L28" s="864">
        <f t="shared" si="2"/>
        <v>33.33333333333333</v>
      </c>
    </row>
    <row r="29" spans="2:12" ht="10.5" customHeight="1">
      <c r="B29" s="128" t="s">
        <v>1653</v>
      </c>
      <c r="C29" s="881" t="s">
        <v>1654</v>
      </c>
      <c r="D29" s="49"/>
      <c r="E29" s="49">
        <v>14</v>
      </c>
      <c r="F29" s="49">
        <v>18</v>
      </c>
      <c r="G29" s="49">
        <v>6</v>
      </c>
      <c r="H29" s="49">
        <v>10</v>
      </c>
      <c r="I29" s="49">
        <v>5</v>
      </c>
      <c r="J29" s="49">
        <v>6</v>
      </c>
      <c r="K29" s="864">
        <f t="shared" si="1"/>
        <v>60</v>
      </c>
      <c r="L29" s="864">
        <f t="shared" si="2"/>
        <v>120</v>
      </c>
    </row>
    <row r="30" spans="1:12" ht="10.5" customHeight="1" hidden="1">
      <c r="A30" s="128" t="s">
        <v>1655</v>
      </c>
      <c r="C30" s="168" t="s">
        <v>1656</v>
      </c>
      <c r="D30" s="49"/>
      <c r="E30" s="49"/>
      <c r="F30" s="49"/>
      <c r="G30" s="49"/>
      <c r="H30" s="49"/>
      <c r="I30" s="49"/>
      <c r="J30" s="49"/>
      <c r="K30" s="864" t="e">
        <f t="shared" si="1"/>
        <v>#DIV/0!</v>
      </c>
      <c r="L30" s="864" t="e">
        <f t="shared" si="2"/>
        <v>#DIV/0!</v>
      </c>
    </row>
    <row r="31" spans="1:12" ht="10.5" customHeight="1">
      <c r="A31" s="128" t="s">
        <v>1657</v>
      </c>
      <c r="C31" s="168" t="s">
        <v>1658</v>
      </c>
      <c r="D31" s="49">
        <v>1</v>
      </c>
      <c r="E31" s="49">
        <v>1</v>
      </c>
      <c r="F31" s="49">
        <v>3</v>
      </c>
      <c r="G31" s="49"/>
      <c r="H31" s="49">
        <v>3</v>
      </c>
      <c r="I31" s="49"/>
      <c r="J31" s="49"/>
      <c r="K31" s="864">
        <f t="shared" si="1"/>
        <v>0</v>
      </c>
      <c r="L31" s="864"/>
    </row>
    <row r="32" spans="1:12" ht="10.5" customHeight="1">
      <c r="A32" s="128" t="s">
        <v>1659</v>
      </c>
      <c r="C32" s="168" t="s">
        <v>1660</v>
      </c>
      <c r="D32" s="49">
        <v>9</v>
      </c>
      <c r="E32" s="49">
        <v>14</v>
      </c>
      <c r="F32" s="49">
        <v>10</v>
      </c>
      <c r="G32" s="49">
        <v>26</v>
      </c>
      <c r="H32" s="49">
        <v>6</v>
      </c>
      <c r="I32" s="49">
        <v>19</v>
      </c>
      <c r="J32" s="49">
        <v>11</v>
      </c>
      <c r="K32" s="864">
        <f t="shared" si="1"/>
        <v>183.33333333333331</v>
      </c>
      <c r="L32" s="864">
        <f t="shared" si="2"/>
        <v>57.89473684210527</v>
      </c>
    </row>
    <row r="33" spans="1:12" ht="10.5" customHeight="1">
      <c r="A33" s="128" t="s">
        <v>1661</v>
      </c>
      <c r="C33" s="168" t="s">
        <v>1662</v>
      </c>
      <c r="D33" s="49">
        <v>12</v>
      </c>
      <c r="E33" s="49">
        <v>10</v>
      </c>
      <c r="F33" s="49">
        <v>10</v>
      </c>
      <c r="G33" s="49">
        <v>12</v>
      </c>
      <c r="H33" s="49">
        <v>11</v>
      </c>
      <c r="I33" s="49">
        <v>11</v>
      </c>
      <c r="J33" s="49">
        <v>6</v>
      </c>
      <c r="K33" s="864">
        <f t="shared" si="1"/>
        <v>54.54545454545454</v>
      </c>
      <c r="L33" s="864">
        <f t="shared" si="2"/>
        <v>54.54545454545454</v>
      </c>
    </row>
    <row r="34" spans="1:12" ht="10.5" customHeight="1">
      <c r="A34" s="128" t="s">
        <v>1663</v>
      </c>
      <c r="C34" s="168" t="s">
        <v>1664</v>
      </c>
      <c r="D34" s="49">
        <v>1</v>
      </c>
      <c r="E34" s="49"/>
      <c r="F34" s="49">
        <v>18</v>
      </c>
      <c r="G34" s="49">
        <v>5</v>
      </c>
      <c r="H34" s="49">
        <v>5</v>
      </c>
      <c r="I34" s="49">
        <v>5</v>
      </c>
      <c r="J34" s="49">
        <v>9</v>
      </c>
      <c r="K34" s="864">
        <f t="shared" si="1"/>
        <v>180</v>
      </c>
      <c r="L34" s="864">
        <f t="shared" si="2"/>
        <v>180</v>
      </c>
    </row>
    <row r="35" spans="1:12" ht="12" customHeight="1">
      <c r="A35" s="128" t="s">
        <v>1665</v>
      </c>
      <c r="C35" s="1267" t="s">
        <v>1666</v>
      </c>
      <c r="D35" s="49">
        <v>26</v>
      </c>
      <c r="E35" s="49">
        <v>41</v>
      </c>
      <c r="F35" s="49">
        <v>27</v>
      </c>
      <c r="G35" s="49">
        <v>34</v>
      </c>
      <c r="H35" s="49">
        <v>21</v>
      </c>
      <c r="I35" s="49">
        <v>25</v>
      </c>
      <c r="J35" s="49">
        <v>30</v>
      </c>
      <c r="K35" s="864">
        <f t="shared" si="1"/>
        <v>142.85714285714286</v>
      </c>
      <c r="L35" s="864">
        <f t="shared" si="2"/>
        <v>120</v>
      </c>
    </row>
    <row r="36" spans="1:12" ht="12" customHeight="1">
      <c r="A36" s="128" t="s">
        <v>1667</v>
      </c>
      <c r="C36" s="1267"/>
      <c r="D36" s="49"/>
      <c r="E36" s="49"/>
      <c r="F36" s="49"/>
      <c r="G36" s="49"/>
      <c r="H36" s="49"/>
      <c r="I36" s="49"/>
      <c r="J36" s="49"/>
      <c r="K36" s="864"/>
      <c r="L36" s="864"/>
    </row>
    <row r="37" spans="1:12" ht="10.5" customHeight="1">
      <c r="A37" s="128" t="s">
        <v>1668</v>
      </c>
      <c r="C37" s="168" t="s">
        <v>1669</v>
      </c>
      <c r="D37" s="49">
        <v>6</v>
      </c>
      <c r="E37" s="49">
        <v>11</v>
      </c>
      <c r="F37" s="49">
        <v>3</v>
      </c>
      <c r="G37" s="49">
        <v>1</v>
      </c>
      <c r="H37" s="49">
        <v>3</v>
      </c>
      <c r="I37" s="49">
        <v>1</v>
      </c>
      <c r="J37" s="49">
        <v>2</v>
      </c>
      <c r="K37" s="864">
        <f t="shared" si="1"/>
        <v>66.66666666666666</v>
      </c>
      <c r="L37" s="864"/>
    </row>
    <row r="38" spans="1:12" ht="10.5" customHeight="1">
      <c r="A38" s="128" t="s">
        <v>1670</v>
      </c>
      <c r="C38" s="168" t="s">
        <v>1671</v>
      </c>
      <c r="D38" s="49">
        <v>1</v>
      </c>
      <c r="E38" s="49">
        <v>2</v>
      </c>
      <c r="F38" s="49">
        <v>2</v>
      </c>
      <c r="G38" s="49">
        <v>1</v>
      </c>
      <c r="H38" s="49">
        <v>2</v>
      </c>
      <c r="I38" s="49"/>
      <c r="J38" s="49">
        <v>2</v>
      </c>
      <c r="K38" s="864">
        <f t="shared" si="1"/>
        <v>100</v>
      </c>
      <c r="L38" s="864"/>
    </row>
    <row r="39" spans="1:12" ht="10.5" customHeight="1">
      <c r="A39" s="126" t="s">
        <v>1672</v>
      </c>
      <c r="B39" s="126"/>
      <c r="C39" s="167" t="s">
        <v>1673</v>
      </c>
      <c r="D39" s="52">
        <v>5</v>
      </c>
      <c r="E39" s="52"/>
      <c r="F39" s="52">
        <v>6</v>
      </c>
      <c r="G39" s="52"/>
      <c r="H39" s="52">
        <v>3</v>
      </c>
      <c r="I39" s="52"/>
      <c r="J39" s="52">
        <v>2</v>
      </c>
      <c r="K39" s="864">
        <f t="shared" si="1"/>
        <v>66.66666666666666</v>
      </c>
      <c r="L39" s="864"/>
    </row>
    <row r="40" spans="1:12" ht="10.5" customHeight="1">
      <c r="A40" s="126" t="s">
        <v>1674</v>
      </c>
      <c r="B40" s="126"/>
      <c r="C40" s="167" t="s">
        <v>1675</v>
      </c>
      <c r="D40" s="52"/>
      <c r="E40" s="52"/>
      <c r="F40" s="52"/>
      <c r="G40" s="52"/>
      <c r="H40" s="52"/>
      <c r="I40" s="52"/>
      <c r="J40" s="52"/>
      <c r="K40" s="864"/>
      <c r="L40" s="864"/>
    </row>
    <row r="41" spans="1:12" ht="10.5" customHeight="1">
      <c r="A41" s="126" t="s">
        <v>1676</v>
      </c>
      <c r="B41" s="126"/>
      <c r="C41" s="167" t="s">
        <v>1677</v>
      </c>
      <c r="D41" s="52"/>
      <c r="E41" s="52"/>
      <c r="F41" s="52"/>
      <c r="G41" s="52"/>
      <c r="H41" s="52"/>
      <c r="I41" s="52"/>
      <c r="J41" s="52"/>
      <c r="K41" s="864"/>
      <c r="L41" s="864"/>
    </row>
    <row r="42" spans="2:12" ht="12" customHeight="1">
      <c r="B42" s="128" t="s">
        <v>1678</v>
      </c>
      <c r="C42" s="883" t="s">
        <v>1679</v>
      </c>
      <c r="D42" s="49"/>
      <c r="E42" s="49"/>
      <c r="F42" s="49"/>
      <c r="G42" s="49"/>
      <c r="H42" s="49"/>
      <c r="I42" s="49"/>
      <c r="J42" s="49"/>
      <c r="K42" s="864"/>
      <c r="L42" s="864"/>
    </row>
    <row r="43" spans="2:12" ht="12.75">
      <c r="B43" s="128" t="s">
        <v>1680</v>
      </c>
      <c r="C43" s="884" t="s">
        <v>1681</v>
      </c>
      <c r="D43" s="121">
        <v>89</v>
      </c>
      <c r="E43" s="121">
        <v>79</v>
      </c>
      <c r="F43" s="121">
        <v>78</v>
      </c>
      <c r="G43" s="121">
        <v>82</v>
      </c>
      <c r="H43" s="121">
        <v>43</v>
      </c>
      <c r="I43" s="121">
        <v>64</v>
      </c>
      <c r="J43" s="121">
        <f>J10/J57*10000</f>
        <v>51.7875330145523</v>
      </c>
      <c r="K43" s="864">
        <f t="shared" si="1"/>
        <v>120.43612328965652</v>
      </c>
      <c r="L43" s="864">
        <f t="shared" si="2"/>
        <v>80.91802033523797</v>
      </c>
    </row>
    <row r="44" spans="3:12" ht="12.75">
      <c r="C44" s="49"/>
      <c r="D44" s="49"/>
      <c r="E44" s="49"/>
      <c r="F44" s="49"/>
      <c r="G44" s="49"/>
      <c r="H44" s="49"/>
      <c r="I44" s="49"/>
      <c r="J44" s="49"/>
      <c r="K44" s="864"/>
      <c r="L44" s="864"/>
    </row>
    <row r="45" spans="1:12" ht="12.75">
      <c r="A45" s="127"/>
      <c r="B45" s="127" t="s">
        <v>1682</v>
      </c>
      <c r="C45" s="333" t="s">
        <v>1683</v>
      </c>
      <c r="D45" s="50">
        <v>27</v>
      </c>
      <c r="E45" s="357">
        <v>31.8</v>
      </c>
      <c r="F45" s="357">
        <v>50</v>
      </c>
      <c r="G45" s="357">
        <v>53</v>
      </c>
      <c r="H45" s="357">
        <v>21.7</v>
      </c>
      <c r="I45" s="357">
        <v>55.1</v>
      </c>
      <c r="J45" s="357">
        <v>56</v>
      </c>
      <c r="K45" s="865">
        <f>J45/H45*100</f>
        <v>258.06451612903226</v>
      </c>
      <c r="L45" s="865">
        <f>J45/I45*100</f>
        <v>101.63339382940109</v>
      </c>
    </row>
    <row r="47" ht="12.75">
      <c r="C47" s="885" t="s">
        <v>1684</v>
      </c>
    </row>
    <row r="48" ht="12.75">
      <c r="C48" s="885" t="s">
        <v>1685</v>
      </c>
    </row>
    <row r="57" spans="6:10" ht="12.75">
      <c r="F57" s="90"/>
      <c r="G57" s="90"/>
      <c r="H57" s="90">
        <v>55515</v>
      </c>
      <c r="I57" s="119">
        <v>55892</v>
      </c>
      <c r="J57" s="90">
        <v>57929</v>
      </c>
    </row>
  </sheetData>
  <sheetProtection/>
  <mergeCells count="8">
    <mergeCell ref="C35:C36"/>
    <mergeCell ref="C4:L4"/>
    <mergeCell ref="C5:L5"/>
    <mergeCell ref="A7:B9"/>
    <mergeCell ref="C7:C9"/>
    <mergeCell ref="D7:G7"/>
    <mergeCell ref="H7:J7"/>
    <mergeCell ref="H8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Q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3.625" style="809" customWidth="1"/>
    <col min="2" max="2" width="16.625" style="58" customWidth="1"/>
    <col min="3" max="3" width="9.625" style="58" customWidth="1"/>
    <col min="4" max="4" width="26.125" style="58" customWidth="1"/>
    <col min="5" max="6" width="13.25390625" style="58" hidden="1" customWidth="1"/>
    <col min="7" max="7" width="0.875" style="58" hidden="1" customWidth="1"/>
    <col min="8" max="8" width="15.375" style="58" customWidth="1"/>
    <col min="9" max="9" width="14.375" style="58" customWidth="1"/>
    <col min="10" max="10" width="16.25390625" style="58" customWidth="1"/>
    <col min="11" max="11" width="15.125" style="58" customWidth="1"/>
    <col min="12" max="12" width="6.125" style="68" customWidth="1"/>
    <col min="13" max="13" width="20.625" style="68" customWidth="1"/>
    <col min="14" max="14" width="11.375" style="68" customWidth="1"/>
    <col min="15" max="15" width="18.75390625" style="68" customWidth="1"/>
    <col min="16" max="16" width="10.00390625" style="68" customWidth="1"/>
    <col min="17" max="17" width="9.75390625" style="68" customWidth="1"/>
    <col min="18" max="18" width="9.00390625" style="68" customWidth="1"/>
    <col min="19" max="19" width="0" style="68" hidden="1" customWidth="1"/>
    <col min="20" max="20" width="7.875" style="68" hidden="1" customWidth="1"/>
    <col min="21" max="21" width="7.125" style="68" hidden="1" customWidth="1"/>
    <col min="22" max="22" width="16.125" style="68" customWidth="1"/>
    <col min="23" max="23" width="10.125" style="68" customWidth="1"/>
    <col min="24" max="24" width="10.25390625" style="68" customWidth="1"/>
    <col min="25" max="25" width="9.25390625" style="809" customWidth="1"/>
    <col min="26" max="26" width="4.125" style="68" customWidth="1"/>
    <col min="27" max="27" width="7.00390625" style="68" bestFit="1" customWidth="1"/>
    <col min="28" max="28" width="6.875" style="68" customWidth="1"/>
    <col min="29" max="29" width="7.875" style="68" customWidth="1"/>
    <col min="30" max="33" width="9.125" style="68" customWidth="1"/>
    <col min="34" max="34" width="4.75390625" style="68" customWidth="1"/>
    <col min="35" max="35" width="11.75390625" style="68" customWidth="1"/>
    <col min="36" max="36" width="35.375" style="68" customWidth="1"/>
    <col min="37" max="37" width="14.00390625" style="68" customWidth="1"/>
    <col min="38" max="38" width="11.375" style="68" customWidth="1"/>
    <col min="39" max="39" width="9.125" style="68" customWidth="1"/>
    <col min="40" max="40" width="8.375" style="68" customWidth="1"/>
    <col min="41" max="41" width="11.375" style="68" customWidth="1"/>
    <col min="42" max="42" width="10.25390625" style="68" customWidth="1"/>
    <col min="43" max="43" width="8.75390625" style="68" customWidth="1"/>
    <col min="44" max="16384" width="9.125" style="68" customWidth="1"/>
  </cols>
  <sheetData>
    <row r="1" spans="2:25" ht="8.25" customHeight="1"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86"/>
      <c r="P1" s="126"/>
      <c r="Q1" s="809"/>
      <c r="R1" s="809"/>
      <c r="S1" s="809"/>
      <c r="T1" s="809"/>
      <c r="U1" s="809"/>
      <c r="V1" s="809"/>
      <c r="W1" s="809"/>
      <c r="X1" s="809"/>
      <c r="Y1" s="68"/>
    </row>
    <row r="2" spans="1:16" s="887" customFormat="1" ht="16.5" customHeight="1">
      <c r="A2" s="126"/>
      <c r="B2" s="1276" t="s">
        <v>1686</v>
      </c>
      <c r="C2" s="1276"/>
      <c r="D2" s="1276"/>
      <c r="E2" s="1276"/>
      <c r="F2" s="1276"/>
      <c r="G2" s="1276"/>
      <c r="H2" s="1276"/>
      <c r="I2" s="1276"/>
      <c r="M2" s="888"/>
      <c r="N2" s="889"/>
      <c r="O2" s="889"/>
      <c r="P2" s="890"/>
    </row>
    <row r="3" spans="1:16" s="887" customFormat="1" ht="20.25" customHeight="1">
      <c r="A3" s="126"/>
      <c r="B3" s="1277" t="s">
        <v>1687</v>
      </c>
      <c r="C3" s="1277"/>
      <c r="D3" s="1277"/>
      <c r="E3" s="1277"/>
      <c r="F3" s="1277"/>
      <c r="G3" s="1277"/>
      <c r="H3" s="1277"/>
      <c r="I3" s="1277"/>
      <c r="M3" s="1278"/>
      <c r="N3" s="1278"/>
      <c r="O3" s="1278"/>
      <c r="P3" s="890"/>
    </row>
    <row r="4" spans="1:16" s="887" customFormat="1" ht="6" customHeight="1">
      <c r="A4" s="126"/>
      <c r="C4" s="854"/>
      <c r="D4" s="854"/>
      <c r="M4" s="890"/>
      <c r="N4" s="891"/>
      <c r="O4" s="892"/>
      <c r="P4" s="892"/>
    </row>
    <row r="5" spans="1:16" s="887" customFormat="1" ht="6.75" customHeight="1">
      <c r="A5" s="126"/>
      <c r="C5" s="854"/>
      <c r="D5" s="854"/>
      <c r="M5" s="890"/>
      <c r="N5" s="891"/>
      <c r="O5" s="892"/>
      <c r="P5" s="892"/>
    </row>
    <row r="6" spans="1:16" s="887" customFormat="1" ht="17.25" customHeight="1">
      <c r="A6" s="1279" t="s">
        <v>1688</v>
      </c>
      <c r="B6" s="1279"/>
      <c r="C6" s="1279"/>
      <c r="D6" s="1279"/>
      <c r="E6" s="1279"/>
      <c r="F6" s="1279"/>
      <c r="G6" s="1280"/>
      <c r="H6" s="1285" t="s">
        <v>1689</v>
      </c>
      <c r="I6" s="1286"/>
      <c r="J6" s="1285" t="s">
        <v>1690</v>
      </c>
      <c r="K6" s="1286"/>
      <c r="L6" s="890"/>
      <c r="M6" s="890"/>
      <c r="N6" s="891"/>
      <c r="O6" s="892"/>
      <c r="P6" s="892"/>
    </row>
    <row r="7" spans="1:16" s="809" customFormat="1" ht="12">
      <c r="A7" s="1281"/>
      <c r="B7" s="1281"/>
      <c r="C7" s="1281"/>
      <c r="D7" s="1281"/>
      <c r="E7" s="1281"/>
      <c r="F7" s="1281"/>
      <c r="G7" s="1282"/>
      <c r="H7" s="398" t="s">
        <v>1691</v>
      </c>
      <c r="I7" s="377" t="s">
        <v>1692</v>
      </c>
      <c r="J7" s="398" t="s">
        <v>1691</v>
      </c>
      <c r="K7" s="377" t="s">
        <v>1692</v>
      </c>
      <c r="M7" s="126"/>
      <c r="N7" s="126"/>
      <c r="O7" s="126"/>
      <c r="P7" s="385"/>
    </row>
    <row r="8" spans="1:16" s="809" customFormat="1" ht="10.5" customHeight="1">
      <c r="A8" s="1281"/>
      <c r="B8" s="1281"/>
      <c r="C8" s="1281"/>
      <c r="D8" s="1281"/>
      <c r="E8" s="1281"/>
      <c r="F8" s="1281"/>
      <c r="G8" s="1282"/>
      <c r="H8" s="403" t="s">
        <v>1693</v>
      </c>
      <c r="I8" s="375" t="s">
        <v>1694</v>
      </c>
      <c r="J8" s="403" t="s">
        <v>1693</v>
      </c>
      <c r="K8" s="375" t="s">
        <v>1694</v>
      </c>
      <c r="M8" s="126"/>
      <c r="N8" s="126"/>
      <c r="O8" s="387"/>
      <c r="P8" s="886"/>
    </row>
    <row r="9" spans="1:16" s="809" customFormat="1" ht="11.25" customHeight="1">
      <c r="A9" s="1281"/>
      <c r="B9" s="1281"/>
      <c r="C9" s="1281"/>
      <c r="D9" s="1281"/>
      <c r="E9" s="1281"/>
      <c r="F9" s="1281"/>
      <c r="G9" s="1282"/>
      <c r="H9" s="893" t="s">
        <v>1695</v>
      </c>
      <c r="I9" s="390" t="s">
        <v>428</v>
      </c>
      <c r="J9" s="893" t="s">
        <v>1695</v>
      </c>
      <c r="K9" s="390" t="s">
        <v>428</v>
      </c>
      <c r="M9" s="387"/>
      <c r="N9" s="126"/>
      <c r="O9" s="387"/>
      <c r="P9" s="126"/>
    </row>
    <row r="10" spans="1:16" s="809" customFormat="1" ht="11.25" customHeight="1">
      <c r="A10" s="1283"/>
      <c r="B10" s="1283"/>
      <c r="C10" s="1283"/>
      <c r="D10" s="1283"/>
      <c r="E10" s="1283"/>
      <c r="F10" s="1283"/>
      <c r="G10" s="1284"/>
      <c r="H10" s="413" t="s">
        <v>1696</v>
      </c>
      <c r="I10" s="452" t="s">
        <v>836</v>
      </c>
      <c r="J10" s="413" t="s">
        <v>1696</v>
      </c>
      <c r="K10" s="452" t="s">
        <v>836</v>
      </c>
      <c r="M10" s="894"/>
      <c r="N10" s="258"/>
      <c r="O10" s="895"/>
      <c r="P10" s="886"/>
    </row>
    <row r="11" spans="1:25" s="809" customFormat="1" ht="17.25" customHeight="1">
      <c r="A11" s="895" t="s">
        <v>1697</v>
      </c>
      <c r="B11" s="120"/>
      <c r="C11" s="186"/>
      <c r="D11" s="896"/>
      <c r="E11" s="897"/>
      <c r="F11" s="897"/>
      <c r="G11" s="897"/>
      <c r="H11" s="898">
        <f>H12+H13+H23+H33+H38+H22+H31+H32</f>
        <v>9836363</v>
      </c>
      <c r="I11" s="899">
        <f>I12+I13+I23+I33+I38+I22+I31+I32</f>
        <v>111931</v>
      </c>
      <c r="J11" s="900">
        <f>J12+J13+J22+J23+J33+J38+J31+J32</f>
        <v>27139982.199999996</v>
      </c>
      <c r="K11" s="901">
        <f>K12+K13+K22+K23+K32+K31+K33</f>
        <v>112909</v>
      </c>
      <c r="L11" s="902"/>
      <c r="M11" s="126"/>
      <c r="N11" s="126"/>
      <c r="O11" s="387"/>
      <c r="P11" s="886"/>
      <c r="Y11" s="902"/>
    </row>
    <row r="12" spans="1:25" s="809" customFormat="1" ht="17.25" customHeight="1">
      <c r="A12" s="895" t="s">
        <v>1698</v>
      </c>
      <c r="B12" s="120"/>
      <c r="C12" s="186" t="s">
        <v>1699</v>
      </c>
      <c r="D12" s="896"/>
      <c r="E12" s="897"/>
      <c r="F12" s="897"/>
      <c r="G12" s="897"/>
      <c r="H12" s="900">
        <v>1048303.6</v>
      </c>
      <c r="I12" s="903">
        <v>2546</v>
      </c>
      <c r="J12" s="900">
        <v>1344505.6</v>
      </c>
      <c r="K12" s="904">
        <v>2486</v>
      </c>
      <c r="L12" s="902"/>
      <c r="M12" s="126"/>
      <c r="N12" s="126"/>
      <c r="O12" s="387"/>
      <c r="P12" s="886"/>
      <c r="Y12" s="902"/>
    </row>
    <row r="13" spans="1:25" s="809" customFormat="1" ht="17.25" customHeight="1">
      <c r="A13" s="895" t="s">
        <v>1700</v>
      </c>
      <c r="B13" s="327"/>
      <c r="C13" s="905" t="s">
        <v>1701</v>
      </c>
      <c r="D13" s="896"/>
      <c r="E13" s="897"/>
      <c r="F13" s="897"/>
      <c r="G13" s="897"/>
      <c r="H13" s="900">
        <f>H15+H16+H17+H18+H20+H21</f>
        <v>876086.2999999999</v>
      </c>
      <c r="I13" s="906">
        <f>I15+I16+I17+I18+I20+I19+I21</f>
        <v>6852</v>
      </c>
      <c r="J13" s="900">
        <f>J15+J16+J17+J18+J19+J20+J21</f>
        <v>1201607.2999999998</v>
      </c>
      <c r="K13" s="901">
        <f>K15+K16+K17+K18+K20+K21</f>
        <v>5179</v>
      </c>
      <c r="L13" s="902"/>
      <c r="M13" s="126"/>
      <c r="N13" s="126"/>
      <c r="O13" s="126"/>
      <c r="P13" s="886"/>
      <c r="Y13" s="902"/>
    </row>
    <row r="14" spans="1:25" s="809" customFormat="1" ht="17.25" customHeight="1">
      <c r="A14" s="126" t="s">
        <v>1702</v>
      </c>
      <c r="B14" s="52"/>
      <c r="C14" s="353" t="s">
        <v>1703</v>
      </c>
      <c r="D14" s="58"/>
      <c r="H14" s="907"/>
      <c r="I14" s="388"/>
      <c r="J14" s="907"/>
      <c r="K14" s="386"/>
      <c r="L14" s="902"/>
      <c r="M14" s="126"/>
      <c r="N14" s="387"/>
      <c r="O14" s="126"/>
      <c r="P14" s="886"/>
      <c r="Y14" s="902"/>
    </row>
    <row r="15" spans="1:25" s="809" customFormat="1" ht="14.25" customHeight="1">
      <c r="A15" s="126" t="s">
        <v>1704</v>
      </c>
      <c r="B15" s="49"/>
      <c r="C15" s="51" t="s">
        <v>1705</v>
      </c>
      <c r="D15" s="58"/>
      <c r="H15" s="907">
        <v>446309.2</v>
      </c>
      <c r="I15" s="388">
        <v>4960</v>
      </c>
      <c r="J15" s="907">
        <v>600803.7</v>
      </c>
      <c r="K15" s="386">
        <v>3285</v>
      </c>
      <c r="L15" s="902"/>
      <c r="M15" s="380"/>
      <c r="N15" s="126"/>
      <c r="O15" s="387"/>
      <c r="P15" s="126"/>
      <c r="Y15" s="902"/>
    </row>
    <row r="16" spans="1:25" s="809" customFormat="1" ht="14.25" customHeight="1">
      <c r="A16" s="126" t="s">
        <v>1706</v>
      </c>
      <c r="B16" s="52"/>
      <c r="C16" s="51"/>
      <c r="D16" s="58"/>
      <c r="H16" s="907">
        <v>205039</v>
      </c>
      <c r="I16" s="388">
        <v>914</v>
      </c>
      <c r="J16" s="907">
        <v>291470.5</v>
      </c>
      <c r="K16" s="386">
        <v>941</v>
      </c>
      <c r="L16" s="902"/>
      <c r="M16" s="380"/>
      <c r="N16" s="126"/>
      <c r="O16" s="387"/>
      <c r="P16" s="126"/>
      <c r="Y16" s="902"/>
    </row>
    <row r="17" spans="1:25" s="809" customFormat="1" ht="14.25" customHeight="1">
      <c r="A17" s="126" t="s">
        <v>1707</v>
      </c>
      <c r="B17" s="52"/>
      <c r="C17" s="51"/>
      <c r="D17" s="58"/>
      <c r="H17" s="907">
        <v>128464.7</v>
      </c>
      <c r="I17" s="388">
        <v>578</v>
      </c>
      <c r="J17" s="907">
        <v>174477.2</v>
      </c>
      <c r="K17" s="908">
        <v>551</v>
      </c>
      <c r="L17" s="902"/>
      <c r="M17" s="380"/>
      <c r="N17" s="126"/>
      <c r="O17" s="387"/>
      <c r="P17" s="126"/>
      <c r="Y17" s="902"/>
    </row>
    <row r="18" spans="1:25" s="809" customFormat="1" ht="14.25" customHeight="1">
      <c r="A18" s="126" t="s">
        <v>1708</v>
      </c>
      <c r="B18" s="52"/>
      <c r="C18" s="51"/>
      <c r="D18" s="58"/>
      <c r="H18" s="907">
        <v>25634.1</v>
      </c>
      <c r="I18" s="388">
        <v>101</v>
      </c>
      <c r="J18" s="907">
        <v>33684.6</v>
      </c>
      <c r="K18" s="908">
        <v>93</v>
      </c>
      <c r="L18" s="902"/>
      <c r="M18" s="380"/>
      <c r="N18" s="126"/>
      <c r="O18" s="387"/>
      <c r="P18" s="126"/>
      <c r="Y18" s="902"/>
    </row>
    <row r="19" spans="1:25" s="809" customFormat="1" ht="14.25" customHeight="1">
      <c r="A19" s="126" t="s">
        <v>897</v>
      </c>
      <c r="B19" s="52"/>
      <c r="C19" s="51" t="s">
        <v>1249</v>
      </c>
      <c r="D19" s="58"/>
      <c r="H19" s="907"/>
      <c r="I19" s="388"/>
      <c r="J19" s="907"/>
      <c r="K19" s="908"/>
      <c r="L19" s="387"/>
      <c r="M19" s="902"/>
      <c r="N19" s="902"/>
      <c r="O19" s="902"/>
      <c r="P19" s="902"/>
      <c r="Y19" s="902"/>
    </row>
    <row r="20" spans="1:25" s="809" customFormat="1" ht="14.25" customHeight="1">
      <c r="A20" s="126" t="s">
        <v>1709</v>
      </c>
      <c r="B20" s="52"/>
      <c r="C20" s="51"/>
      <c r="D20" s="58"/>
      <c r="H20" s="907">
        <v>70639.3</v>
      </c>
      <c r="I20" s="388">
        <v>299</v>
      </c>
      <c r="J20" s="907">
        <v>96285.4</v>
      </c>
      <c r="K20" s="908">
        <v>300</v>
      </c>
      <c r="L20" s="387"/>
      <c r="M20" s="902"/>
      <c r="N20" s="902"/>
      <c r="O20" s="902"/>
      <c r="P20" s="902"/>
      <c r="Y20" s="902"/>
    </row>
    <row r="21" spans="1:25" s="809" customFormat="1" ht="14.25" customHeight="1">
      <c r="A21" s="126" t="s">
        <v>897</v>
      </c>
      <c r="B21" s="52"/>
      <c r="C21" s="51"/>
      <c r="D21" s="58"/>
      <c r="H21" s="907"/>
      <c r="I21" s="388"/>
      <c r="J21" s="907">
        <v>4885.9</v>
      </c>
      <c r="K21" s="908">
        <v>9</v>
      </c>
      <c r="L21" s="387"/>
      <c r="M21" s="902"/>
      <c r="N21" s="902"/>
      <c r="O21" s="902"/>
      <c r="P21" s="902"/>
      <c r="Y21" s="902"/>
    </row>
    <row r="22" spans="1:25" s="809" customFormat="1" ht="17.25" customHeight="1">
      <c r="A22" s="895" t="s">
        <v>1710</v>
      </c>
      <c r="B22" s="327"/>
      <c r="C22" s="409"/>
      <c r="D22" s="896"/>
      <c r="E22" s="897"/>
      <c r="F22" s="897"/>
      <c r="G22" s="897"/>
      <c r="H22" s="900">
        <v>6848359.4</v>
      </c>
      <c r="I22" s="903">
        <v>88433</v>
      </c>
      <c r="J22" s="900">
        <v>22769886.9</v>
      </c>
      <c r="K22" s="901">
        <v>89450</v>
      </c>
      <c r="L22" s="387"/>
      <c r="M22" s="902"/>
      <c r="N22" s="902"/>
      <c r="O22" s="902"/>
      <c r="P22" s="902"/>
      <c r="Y22" s="902"/>
    </row>
    <row r="23" spans="1:25" s="809" customFormat="1" ht="17.25" customHeight="1">
      <c r="A23" s="895" t="s">
        <v>1711</v>
      </c>
      <c r="B23" s="120"/>
      <c r="C23" s="186" t="s">
        <v>1712</v>
      </c>
      <c r="D23" s="896"/>
      <c r="E23" s="897"/>
      <c r="F23" s="897"/>
      <c r="G23" s="897"/>
      <c r="H23" s="900">
        <f>H25+H26+H27+H28+H29+H30</f>
        <v>487486</v>
      </c>
      <c r="I23" s="906">
        <f>I25+I26+I27+I28+I29+I30</f>
        <v>5484</v>
      </c>
      <c r="J23" s="900">
        <f>J25+J26+J27+J28+J29+J30</f>
        <v>1218086.8</v>
      </c>
      <c r="K23" s="901">
        <f>K25+K26+K27+K28+K29+K30+K3</f>
        <v>7958</v>
      </c>
      <c r="L23" s="387"/>
      <c r="M23" s="387"/>
      <c r="N23" s="902"/>
      <c r="O23" s="902"/>
      <c r="P23" s="902"/>
      <c r="Y23" s="902"/>
    </row>
    <row r="24" spans="1:25" s="809" customFormat="1" ht="15" customHeight="1">
      <c r="A24" s="126" t="s">
        <v>367</v>
      </c>
      <c r="B24" s="52"/>
      <c r="C24" s="353" t="s">
        <v>1703</v>
      </c>
      <c r="D24" s="58"/>
      <c r="H24" s="907"/>
      <c r="I24" s="388"/>
      <c r="J24" s="900"/>
      <c r="K24" s="901"/>
      <c r="L24" s="387"/>
      <c r="M24" s="387"/>
      <c r="N24" s="902"/>
      <c r="O24" s="902"/>
      <c r="Y24" s="902"/>
    </row>
    <row r="25" spans="1:25" s="809" customFormat="1" ht="15" customHeight="1">
      <c r="A25" s="126" t="s">
        <v>1713</v>
      </c>
      <c r="B25" s="52"/>
      <c r="C25" s="326" t="s">
        <v>1714</v>
      </c>
      <c r="D25" s="58"/>
      <c r="H25" s="907">
        <v>1180</v>
      </c>
      <c r="I25" s="388">
        <v>133</v>
      </c>
      <c r="J25" s="907"/>
      <c r="K25" s="386"/>
      <c r="L25" s="387"/>
      <c r="M25" s="387"/>
      <c r="N25" s="902"/>
      <c r="O25" s="902"/>
      <c r="Y25" s="902"/>
    </row>
    <row r="26" spans="1:25" s="809" customFormat="1" ht="15" customHeight="1">
      <c r="A26" s="126" t="s">
        <v>1715</v>
      </c>
      <c r="B26" s="52"/>
      <c r="C26" s="326" t="s">
        <v>1716</v>
      </c>
      <c r="D26" s="58"/>
      <c r="H26" s="907">
        <v>17400</v>
      </c>
      <c r="I26" s="388"/>
      <c r="J26" s="907">
        <v>100</v>
      </c>
      <c r="K26" s="908">
        <v>1</v>
      </c>
      <c r="L26" s="387"/>
      <c r="M26" s="387"/>
      <c r="N26" s="902"/>
      <c r="O26" s="902"/>
      <c r="Y26" s="902"/>
    </row>
    <row r="27" spans="1:25" s="809" customFormat="1" ht="15" customHeight="1">
      <c r="A27" s="126" t="s">
        <v>1717</v>
      </c>
      <c r="B27" s="49"/>
      <c r="C27" s="51" t="s">
        <v>1718</v>
      </c>
      <c r="D27" s="58"/>
      <c r="H27" s="907">
        <v>38500</v>
      </c>
      <c r="I27" s="388"/>
      <c r="J27" s="907"/>
      <c r="K27" s="386"/>
      <c r="L27" s="387"/>
      <c r="M27" s="387"/>
      <c r="N27" s="902"/>
      <c r="O27" s="902"/>
      <c r="Y27" s="902"/>
    </row>
    <row r="28" spans="1:25" s="809" customFormat="1" ht="15" customHeight="1">
      <c r="A28" s="126" t="s">
        <v>1719</v>
      </c>
      <c r="B28" s="52"/>
      <c r="C28" s="353"/>
      <c r="D28" s="58"/>
      <c r="H28" s="907">
        <v>93056</v>
      </c>
      <c r="I28" s="388">
        <v>52</v>
      </c>
      <c r="J28" s="907">
        <v>70686.8</v>
      </c>
      <c r="K28" s="126">
        <v>69</v>
      </c>
      <c r="L28" s="387"/>
      <c r="M28" s="387"/>
      <c r="N28" s="902"/>
      <c r="O28" s="902"/>
      <c r="Y28" s="902"/>
    </row>
    <row r="29" spans="1:25" s="809" customFormat="1" ht="17.25" customHeight="1">
      <c r="A29" s="126" t="s">
        <v>1720</v>
      </c>
      <c r="B29" s="49"/>
      <c r="C29" s="51" t="s">
        <v>1721</v>
      </c>
      <c r="D29" s="58"/>
      <c r="H29" s="907">
        <v>337350</v>
      </c>
      <c r="I29" s="388">
        <v>5299</v>
      </c>
      <c r="J29" s="907">
        <v>1147300</v>
      </c>
      <c r="K29" s="126">
        <v>7888</v>
      </c>
      <c r="L29" s="387"/>
      <c r="M29" s="387"/>
      <c r="N29" s="902"/>
      <c r="O29" s="902"/>
      <c r="Y29" s="902"/>
    </row>
    <row r="30" spans="1:25" s="809" customFormat="1" ht="17.25" customHeight="1" hidden="1">
      <c r="A30" s="1274" t="s">
        <v>1722</v>
      </c>
      <c r="B30" s="1274"/>
      <c r="C30" s="1275" t="s">
        <v>1723</v>
      </c>
      <c r="D30" s="1275"/>
      <c r="H30" s="907"/>
      <c r="I30" s="388"/>
      <c r="J30" s="907"/>
      <c r="K30" s="128"/>
      <c r="L30" s="387"/>
      <c r="M30" s="387"/>
      <c r="N30" s="902"/>
      <c r="O30" s="902"/>
      <c r="Y30" s="902"/>
    </row>
    <row r="31" spans="1:25" s="809" customFormat="1" ht="17.25" customHeight="1">
      <c r="A31" s="895" t="s">
        <v>1724</v>
      </c>
      <c r="B31" s="327"/>
      <c r="C31" s="409"/>
      <c r="D31" s="896"/>
      <c r="E31" s="897"/>
      <c r="F31" s="897"/>
      <c r="G31" s="897"/>
      <c r="H31" s="900">
        <v>147474.4</v>
      </c>
      <c r="I31" s="903">
        <v>2720</v>
      </c>
      <c r="J31" s="900">
        <v>124846.8</v>
      </c>
      <c r="K31" s="909">
        <v>1416</v>
      </c>
      <c r="L31" s="387"/>
      <c r="M31" s="387"/>
      <c r="N31" s="902"/>
      <c r="O31" s="902"/>
      <c r="Y31" s="902"/>
    </row>
    <row r="32" spans="1:25" s="809" customFormat="1" ht="18" customHeight="1">
      <c r="A32" s="895" t="s">
        <v>1725</v>
      </c>
      <c r="B32" s="327"/>
      <c r="C32" s="409"/>
      <c r="D32" s="896"/>
      <c r="E32" s="897"/>
      <c r="F32" s="897"/>
      <c r="G32" s="897"/>
      <c r="H32" s="900">
        <v>50580</v>
      </c>
      <c r="I32" s="903">
        <v>555</v>
      </c>
      <c r="J32" s="900">
        <v>46620</v>
      </c>
      <c r="K32" s="909">
        <v>228</v>
      </c>
      <c r="L32" s="387"/>
      <c r="M32" s="387"/>
      <c r="N32" s="902"/>
      <c r="O32" s="902"/>
      <c r="Y32" s="902"/>
    </row>
    <row r="33" spans="1:25" s="809" customFormat="1" ht="17.25" customHeight="1">
      <c r="A33" s="895" t="s">
        <v>1726</v>
      </c>
      <c r="B33" s="327"/>
      <c r="C33" s="409" t="s">
        <v>1727</v>
      </c>
      <c r="D33" s="896"/>
      <c r="E33" s="897"/>
      <c r="F33" s="897"/>
      <c r="G33" s="897"/>
      <c r="H33" s="900">
        <f>H35+H36+H37</f>
        <v>356432.8</v>
      </c>
      <c r="I33" s="906">
        <f>I35+I36+I37</f>
        <v>5341</v>
      </c>
      <c r="J33" s="900">
        <f>J35+J36</f>
        <v>414279.9</v>
      </c>
      <c r="K33" s="901">
        <f>K35+K36</f>
        <v>6192</v>
      </c>
      <c r="L33" s="387"/>
      <c r="M33" s="387"/>
      <c r="N33" s="902"/>
      <c r="O33" s="902"/>
      <c r="Y33" s="902"/>
    </row>
    <row r="34" spans="1:25" s="809" customFormat="1" ht="15" customHeight="1">
      <c r="A34" s="126" t="s">
        <v>367</v>
      </c>
      <c r="B34" s="52"/>
      <c r="C34" s="353" t="s">
        <v>1703</v>
      </c>
      <c r="D34" s="896"/>
      <c r="E34" s="897"/>
      <c r="F34" s="897"/>
      <c r="G34" s="897"/>
      <c r="H34" s="900"/>
      <c r="I34" s="903"/>
      <c r="J34" s="900"/>
      <c r="K34" s="895"/>
      <c r="L34" s="387"/>
      <c r="M34" s="387"/>
      <c r="N34" s="902"/>
      <c r="O34" s="902"/>
      <c r="Y34" s="902"/>
    </row>
    <row r="35" spans="1:25" s="809" customFormat="1" ht="15" customHeight="1">
      <c r="A35" s="128" t="s">
        <v>1728</v>
      </c>
      <c r="B35" s="49"/>
      <c r="C35" s="52" t="s">
        <v>1729</v>
      </c>
      <c r="D35" s="58"/>
      <c r="H35" s="907">
        <v>214744.3</v>
      </c>
      <c r="I35" s="388">
        <v>3791</v>
      </c>
      <c r="J35" s="907">
        <v>269836.3</v>
      </c>
      <c r="K35" s="126">
        <v>4619</v>
      </c>
      <c r="L35" s="387"/>
      <c r="M35" s="387"/>
      <c r="N35" s="902"/>
      <c r="O35" s="902"/>
      <c r="Y35" s="902"/>
    </row>
    <row r="36" spans="1:25" s="809" customFormat="1" ht="15" customHeight="1">
      <c r="A36" s="126" t="s">
        <v>1730</v>
      </c>
      <c r="B36" s="52"/>
      <c r="C36" s="52" t="s">
        <v>1731</v>
      </c>
      <c r="D36" s="58"/>
      <c r="H36" s="907">
        <v>141688.5</v>
      </c>
      <c r="I36" s="388">
        <v>1550</v>
      </c>
      <c r="J36" s="907">
        <v>144443.6</v>
      </c>
      <c r="K36" s="126">
        <v>1573</v>
      </c>
      <c r="L36" s="387"/>
      <c r="M36" s="387"/>
      <c r="N36" s="902"/>
      <c r="O36" s="902"/>
      <c r="Y36" s="902"/>
    </row>
    <row r="37" spans="1:25" s="809" customFormat="1" ht="15" customHeight="1">
      <c r="A37" s="126" t="s">
        <v>1732</v>
      </c>
      <c r="B37" s="52"/>
      <c r="C37" s="52"/>
      <c r="D37" s="62"/>
      <c r="E37" s="902"/>
      <c r="F37" s="902"/>
      <c r="G37" s="902"/>
      <c r="H37" s="907"/>
      <c r="I37" s="386"/>
      <c r="J37" s="907"/>
      <c r="K37" s="126"/>
      <c r="L37" s="387"/>
      <c r="M37" s="387"/>
      <c r="N37" s="902"/>
      <c r="O37" s="902"/>
      <c r="Y37" s="902"/>
    </row>
    <row r="38" spans="1:25" s="809" customFormat="1" ht="14.25" customHeight="1">
      <c r="A38" s="391" t="s">
        <v>1733</v>
      </c>
      <c r="B38" s="50"/>
      <c r="C38" s="190" t="s">
        <v>1734</v>
      </c>
      <c r="D38" s="50"/>
      <c r="E38" s="127"/>
      <c r="F38" s="127"/>
      <c r="G38" s="127"/>
      <c r="H38" s="910">
        <v>21640.5</v>
      </c>
      <c r="I38" s="389"/>
      <c r="J38" s="910">
        <v>20148.9</v>
      </c>
      <c r="K38" s="127"/>
      <c r="L38" s="387"/>
      <c r="M38" s="387"/>
      <c r="N38" s="902"/>
      <c r="O38" s="902"/>
      <c r="P38" s="128"/>
      <c r="Y38" s="902"/>
    </row>
    <row r="39" spans="1:15" s="809" customFormat="1" ht="12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886"/>
      <c r="L39" s="387"/>
      <c r="M39" s="387"/>
      <c r="N39" s="902"/>
      <c r="O39" s="902"/>
    </row>
    <row r="40" spans="1:25" ht="10.5" customHeight="1">
      <c r="A40" s="12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266"/>
      <c r="M40" s="103"/>
      <c r="N40" s="76"/>
      <c r="O40" s="76"/>
      <c r="Y40" s="68"/>
    </row>
    <row r="41" spans="1:25" ht="12">
      <c r="A41" s="12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103"/>
      <c r="M41" s="103"/>
      <c r="N41" s="76"/>
      <c r="O41" s="76"/>
      <c r="P41" s="90"/>
      <c r="Y41" s="68"/>
    </row>
    <row r="42" spans="1:25" ht="12">
      <c r="A42" s="12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93"/>
      <c r="M42" s="93"/>
      <c r="N42" s="76"/>
      <c r="O42" s="76"/>
      <c r="P42" s="106"/>
      <c r="Y42" s="68"/>
    </row>
    <row r="43" spans="1:25" ht="12">
      <c r="A43" s="12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93"/>
      <c r="M43" s="93"/>
      <c r="N43" s="76"/>
      <c r="O43" s="76"/>
      <c r="P43" s="90"/>
      <c r="Y43" s="68"/>
    </row>
    <row r="44" spans="1:25" ht="12">
      <c r="A44" s="12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93"/>
      <c r="M44" s="93"/>
      <c r="N44" s="76"/>
      <c r="O44" s="76"/>
      <c r="P44" s="90"/>
      <c r="Y44" s="68"/>
    </row>
    <row r="45" spans="16:25" ht="12">
      <c r="P45" s="90"/>
      <c r="Y45" s="68"/>
    </row>
    <row r="46" spans="16:25" ht="12">
      <c r="P46" s="93"/>
      <c r="Y46" s="68"/>
    </row>
    <row r="47" spans="16:25" ht="12">
      <c r="P47" s="76"/>
      <c r="Y47" s="68"/>
    </row>
    <row r="48" spans="12:25" ht="12">
      <c r="L48" s="76"/>
      <c r="M48" s="76"/>
      <c r="N48" s="77"/>
      <c r="O48" s="76"/>
      <c r="P48" s="76"/>
      <c r="Y48" s="911"/>
    </row>
    <row r="49" spans="12:17" ht="12">
      <c r="L49" s="76"/>
      <c r="M49" s="76"/>
      <c r="N49" s="77"/>
      <c r="O49" s="76"/>
      <c r="P49" s="76"/>
      <c r="Q49" s="76"/>
    </row>
    <row r="50" spans="12:43" ht="12">
      <c r="L50" s="76"/>
      <c r="M50" s="76"/>
      <c r="N50" s="77"/>
      <c r="O50" s="76"/>
      <c r="P50" s="76"/>
      <c r="Q50" s="76"/>
      <c r="Y50" s="911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</row>
    <row r="51" spans="12:32" ht="12">
      <c r="L51" s="76"/>
      <c r="M51" s="76"/>
      <c r="N51" s="76"/>
      <c r="O51" s="76"/>
      <c r="P51" s="76"/>
      <c r="Q51" s="76"/>
      <c r="Y51" s="911"/>
      <c r="Z51" s="80"/>
      <c r="AA51" s="80"/>
      <c r="AB51" s="80"/>
      <c r="AC51" s="80"/>
      <c r="AD51" s="80"/>
      <c r="AE51" s="80"/>
      <c r="AF51" s="80"/>
    </row>
    <row r="52" spans="12:25" ht="12">
      <c r="L52" s="76"/>
      <c r="M52" s="76"/>
      <c r="N52" s="76"/>
      <c r="O52" s="76"/>
      <c r="P52" s="76"/>
      <c r="Q52" s="76"/>
      <c r="U52" s="80"/>
      <c r="V52" s="80"/>
      <c r="W52" s="80"/>
      <c r="X52" s="80"/>
      <c r="Y52" s="911"/>
    </row>
    <row r="53" spans="12:17" ht="12">
      <c r="L53" s="76"/>
      <c r="M53" s="76"/>
      <c r="N53" s="76"/>
      <c r="O53" s="76"/>
      <c r="P53" s="76"/>
      <c r="Q53" s="76"/>
    </row>
    <row r="54" spans="12:17" ht="12">
      <c r="L54" s="76"/>
      <c r="M54" s="76"/>
      <c r="N54" s="76"/>
      <c r="O54" s="76"/>
      <c r="P54" s="76"/>
      <c r="Q54" s="76"/>
    </row>
    <row r="55" spans="12:17" ht="12">
      <c r="L55" s="76"/>
      <c r="M55" s="76"/>
      <c r="N55" s="76"/>
      <c r="O55" s="76"/>
      <c r="P55" s="76"/>
      <c r="Q55" s="76"/>
    </row>
    <row r="56" spans="12:17" ht="12">
      <c r="L56" s="76"/>
      <c r="M56" s="76"/>
      <c r="N56" s="76"/>
      <c r="O56" s="76"/>
      <c r="P56" s="76"/>
      <c r="Q56" s="76"/>
    </row>
    <row r="57" spans="12:17" ht="12">
      <c r="L57" s="76"/>
      <c r="M57" s="76"/>
      <c r="N57" s="76"/>
      <c r="O57" s="76"/>
      <c r="P57" s="76"/>
      <c r="Q57" s="76"/>
    </row>
    <row r="58" spans="12:17" ht="12">
      <c r="L58" s="76"/>
      <c r="M58" s="76"/>
      <c r="N58" s="76"/>
      <c r="O58" s="76"/>
      <c r="P58" s="76"/>
      <c r="Q58" s="76"/>
    </row>
    <row r="59" spans="12:17" ht="12">
      <c r="L59" s="76"/>
      <c r="M59" s="76"/>
      <c r="N59" s="76"/>
      <c r="O59" s="76"/>
      <c r="P59" s="76"/>
      <c r="Q59" s="76"/>
    </row>
    <row r="60" spans="12:17" ht="12">
      <c r="L60" s="76"/>
      <c r="M60" s="76"/>
      <c r="N60" s="76"/>
      <c r="O60" s="76"/>
      <c r="P60" s="76"/>
      <c r="Q60" s="76"/>
    </row>
    <row r="61" spans="12:17" ht="12">
      <c r="L61" s="76"/>
      <c r="M61" s="76"/>
      <c r="N61" s="76"/>
      <c r="O61" s="76"/>
      <c r="P61" s="76"/>
      <c r="Q61" s="76"/>
    </row>
    <row r="62" spans="16:17" ht="12">
      <c r="P62" s="76"/>
      <c r="Q62" s="76"/>
    </row>
  </sheetData>
  <sheetProtection/>
  <mergeCells count="8">
    <mergeCell ref="A30:B30"/>
    <mergeCell ref="C30:D30"/>
    <mergeCell ref="B2:I2"/>
    <mergeCell ref="B3:I3"/>
    <mergeCell ref="M3:O3"/>
    <mergeCell ref="A6:G10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I3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4.125" style="946" customWidth="1"/>
    <col min="3" max="3" width="8.875" style="946" customWidth="1"/>
    <col min="4" max="4" width="8.125" style="946" customWidth="1"/>
    <col min="5" max="5" width="6.75390625" style="946" customWidth="1"/>
    <col min="6" max="6" width="8.75390625" style="946" customWidth="1"/>
    <col min="7" max="7" width="9.00390625" style="946" customWidth="1"/>
    <col min="8" max="8" width="6.75390625" style="946" customWidth="1"/>
    <col min="9" max="9" width="9.00390625" style="946" hidden="1" customWidth="1"/>
    <col min="10" max="10" width="9.00390625" style="946" customWidth="1"/>
    <col min="11" max="11" width="9.125" style="946" customWidth="1"/>
    <col min="12" max="12" width="6.00390625" style="946" customWidth="1"/>
    <col min="13" max="13" width="8.75390625" style="946" customWidth="1"/>
    <col min="14" max="14" width="8.875" style="938" customWidth="1"/>
    <col min="15" max="15" width="8.125" style="938" customWidth="1"/>
    <col min="16" max="16" width="7.375" style="938" customWidth="1"/>
    <col min="17" max="17" width="7.00390625" style="938" customWidth="1"/>
    <col min="18" max="18" width="6.75390625" style="938" customWidth="1"/>
    <col min="19" max="19" width="8.75390625" style="946" customWidth="1"/>
    <col min="20" max="20" width="13.375" style="946" customWidth="1"/>
    <col min="21" max="21" width="0.12890625" style="946" customWidth="1"/>
    <col min="22" max="22" width="4.25390625" style="946" hidden="1" customWidth="1"/>
    <col min="23" max="23" width="9.125" style="946" customWidth="1"/>
    <col min="24" max="24" width="9.00390625" style="946" customWidth="1"/>
    <col min="25" max="25" width="6.75390625" style="946" customWidth="1"/>
    <col min="26" max="26" width="8.125" style="946" customWidth="1"/>
    <col min="27" max="27" width="23.25390625" style="946" hidden="1" customWidth="1"/>
    <col min="28" max="28" width="8.125" style="946" hidden="1" customWidth="1"/>
    <col min="29" max="29" width="0.12890625" style="946" hidden="1" customWidth="1"/>
    <col min="30" max="30" width="9.125" style="946" customWidth="1"/>
    <col min="31" max="31" width="5.75390625" style="946" customWidth="1"/>
    <col min="32" max="32" width="9.875" style="946" customWidth="1"/>
    <col min="33" max="33" width="8.375" style="946" customWidth="1"/>
    <col min="34" max="34" width="6.75390625" style="946" customWidth="1"/>
    <col min="35" max="35" width="9.125" style="946" customWidth="1"/>
    <col min="36" max="36" width="6.375" style="946" customWidth="1"/>
    <col min="37" max="37" width="7.25390625" style="946" customWidth="1"/>
    <col min="38" max="38" width="8.125" style="946" customWidth="1"/>
    <col min="39" max="39" width="8.375" style="946" customWidth="1"/>
    <col min="40" max="40" width="9.375" style="945" customWidth="1"/>
    <col min="41" max="41" width="11.00390625" style="946" customWidth="1"/>
    <col min="42" max="42" width="10.00390625" style="946" customWidth="1"/>
    <col min="43" max="43" width="8.875" style="946" customWidth="1"/>
    <col min="44" max="44" width="8.25390625" style="946" customWidth="1"/>
    <col min="45" max="45" width="17.875" style="946" customWidth="1"/>
    <col min="46" max="16384" width="9.125" style="946" customWidth="1"/>
  </cols>
  <sheetData>
    <row r="1" spans="5:45" s="538" customFormat="1" ht="29.25" customHeight="1">
      <c r="E1" s="912" t="s">
        <v>1735</v>
      </c>
      <c r="F1" s="912"/>
      <c r="G1" s="912"/>
      <c r="H1" s="912"/>
      <c r="I1" s="913"/>
      <c r="J1" s="913"/>
      <c r="K1" s="913"/>
      <c r="L1" s="913"/>
      <c r="M1" s="912"/>
      <c r="N1" s="540"/>
      <c r="O1" s="540"/>
      <c r="P1" s="540"/>
      <c r="Q1" s="540"/>
      <c r="R1" s="540"/>
      <c r="T1" s="538" t="s">
        <v>1736</v>
      </c>
      <c r="AH1" s="538" t="s">
        <v>1737</v>
      </c>
      <c r="AM1" s="395"/>
      <c r="AN1" s="395"/>
      <c r="AO1" s="538" t="s">
        <v>38</v>
      </c>
      <c r="AS1" s="538" t="s">
        <v>1738</v>
      </c>
    </row>
    <row r="2" spans="5:40" s="538" customFormat="1" ht="10.5">
      <c r="E2" s="914" t="s">
        <v>1739</v>
      </c>
      <c r="F2" s="912"/>
      <c r="G2" s="912"/>
      <c r="H2" s="912"/>
      <c r="I2" s="912"/>
      <c r="J2" s="912"/>
      <c r="K2" s="912"/>
      <c r="L2" s="912"/>
      <c r="M2" s="912"/>
      <c r="N2" s="540"/>
      <c r="O2" s="540"/>
      <c r="P2" s="540"/>
      <c r="Q2" s="540"/>
      <c r="R2" s="540"/>
      <c r="AH2" s="538" t="s">
        <v>1740</v>
      </c>
      <c r="AM2" s="395"/>
      <c r="AN2" s="395"/>
    </row>
    <row r="3" spans="6:45" s="538" customFormat="1" ht="8.25" customHeight="1">
      <c r="F3" s="915"/>
      <c r="G3" s="915"/>
      <c r="H3" s="915"/>
      <c r="I3" s="915"/>
      <c r="J3" s="915"/>
      <c r="K3" s="916"/>
      <c r="N3" s="540"/>
      <c r="O3" s="540"/>
      <c r="Q3" s="401"/>
      <c r="R3" s="401"/>
      <c r="S3" s="395"/>
      <c r="T3" s="395"/>
      <c r="U3" s="395"/>
      <c r="V3" s="395"/>
      <c r="W3" s="395"/>
      <c r="X3" s="395"/>
      <c r="Z3" s="538" t="s">
        <v>615</v>
      </c>
      <c r="AH3" s="538" t="s">
        <v>1741</v>
      </c>
      <c r="AM3" s="395"/>
      <c r="AN3" s="395"/>
      <c r="AS3" s="538" t="s">
        <v>1742</v>
      </c>
    </row>
    <row r="4" spans="4:45" s="538" customFormat="1" ht="10.5">
      <c r="D4" s="912" t="s">
        <v>1743</v>
      </c>
      <c r="E4" s="912"/>
      <c r="F4" s="912"/>
      <c r="G4" s="912"/>
      <c r="H4" s="912"/>
      <c r="I4" s="912"/>
      <c r="J4" s="912"/>
      <c r="K4" s="912"/>
      <c r="L4" s="912"/>
      <c r="M4" s="912"/>
      <c r="N4" s="913"/>
      <c r="O4" s="913"/>
      <c r="P4" s="912"/>
      <c r="Q4" s="917"/>
      <c r="R4" s="917"/>
      <c r="S4" s="395"/>
      <c r="T4" s="395"/>
      <c r="U4" s="395"/>
      <c r="V4" s="395"/>
      <c r="W4" s="395"/>
      <c r="X4" s="395"/>
      <c r="AM4" s="395"/>
      <c r="AN4" s="395"/>
      <c r="AS4" s="538" t="s">
        <v>1744</v>
      </c>
    </row>
    <row r="5" spans="1:45" s="538" customFormat="1" ht="9.75" customHeight="1">
      <c r="A5" s="540"/>
      <c r="B5" s="540"/>
      <c r="D5" s="912" t="s">
        <v>1745</v>
      </c>
      <c r="E5" s="912"/>
      <c r="F5" s="912"/>
      <c r="G5" s="912"/>
      <c r="H5" s="912"/>
      <c r="I5" s="913"/>
      <c r="J5" s="913"/>
      <c r="K5" s="913"/>
      <c r="L5" s="395" t="s">
        <v>1746</v>
      </c>
      <c r="M5" s="395"/>
      <c r="N5" s="540"/>
      <c r="Q5" s="395"/>
      <c r="R5" s="395"/>
      <c r="S5" s="395"/>
      <c r="T5" s="395"/>
      <c r="U5" s="395"/>
      <c r="V5" s="395"/>
      <c r="W5" s="395"/>
      <c r="X5" s="395"/>
      <c r="AM5" s="395"/>
      <c r="AN5" s="395"/>
      <c r="AS5" s="538" t="s">
        <v>1747</v>
      </c>
    </row>
    <row r="6" spans="1:40" s="538" customFormat="1" ht="9.75" customHeight="1">
      <c r="A6" s="540"/>
      <c r="B6" s="540"/>
      <c r="D6" s="912"/>
      <c r="E6" s="912"/>
      <c r="F6" s="912"/>
      <c r="G6" s="912"/>
      <c r="H6" s="912"/>
      <c r="I6" s="913"/>
      <c r="J6" s="913"/>
      <c r="K6" s="913"/>
      <c r="L6" s="399"/>
      <c r="M6" s="399"/>
      <c r="N6" s="913"/>
      <c r="O6" s="912"/>
      <c r="P6" s="912"/>
      <c r="Q6" s="399"/>
      <c r="R6" s="399"/>
      <c r="S6" s="395"/>
      <c r="T6" s="395"/>
      <c r="U6" s="395"/>
      <c r="V6" s="395"/>
      <c r="W6" s="395"/>
      <c r="X6" s="395"/>
      <c r="AM6" s="395"/>
      <c r="AN6" s="395"/>
    </row>
    <row r="7" spans="1:59" s="538" customFormat="1" ht="16.5" customHeight="1">
      <c r="A7" s="918"/>
      <c r="B7" s="919"/>
      <c r="C7" s="1316" t="s">
        <v>1748</v>
      </c>
      <c r="D7" s="1317"/>
      <c r="E7" s="1317"/>
      <c r="F7" s="1317"/>
      <c r="G7" s="1317"/>
      <c r="H7" s="1318"/>
      <c r="I7" s="1316" t="s">
        <v>1749</v>
      </c>
      <c r="J7" s="1317"/>
      <c r="K7" s="1317"/>
      <c r="L7" s="1317"/>
      <c r="M7" s="1317"/>
      <c r="N7" s="1317"/>
      <c r="O7" s="1317"/>
      <c r="P7" s="1317"/>
      <c r="Q7" s="1317"/>
      <c r="R7" s="1318"/>
      <c r="S7" s="920" t="s">
        <v>1750</v>
      </c>
      <c r="U7" s="395"/>
      <c r="V7" s="395"/>
      <c r="W7" s="395"/>
      <c r="X7" s="395"/>
      <c r="AA7" s="538" t="s">
        <v>1751</v>
      </c>
      <c r="AG7" s="538" t="s">
        <v>322</v>
      </c>
      <c r="BG7" s="921" t="s">
        <v>1752</v>
      </c>
    </row>
    <row r="8" spans="1:38" s="538" customFormat="1" ht="10.5">
      <c r="A8" s="922" t="s">
        <v>752</v>
      </c>
      <c r="B8" s="923" t="s">
        <v>50</v>
      </c>
      <c r="C8" s="1298" t="s">
        <v>1753</v>
      </c>
      <c r="D8" s="1299"/>
      <c r="E8" s="1300"/>
      <c r="F8" s="1298" t="s">
        <v>1754</v>
      </c>
      <c r="G8" s="1299"/>
      <c r="H8" s="1300"/>
      <c r="I8" s="1298" t="s">
        <v>1755</v>
      </c>
      <c r="J8" s="1299"/>
      <c r="K8" s="1299"/>
      <c r="L8" s="1300"/>
      <c r="M8" s="1316" t="s">
        <v>1756</v>
      </c>
      <c r="N8" s="1317"/>
      <c r="O8" s="1317"/>
      <c r="P8" s="1319" t="s">
        <v>1757</v>
      </c>
      <c r="Q8" s="1319"/>
      <c r="R8" s="1320"/>
      <c r="S8" s="924" t="s">
        <v>1758</v>
      </c>
      <c r="U8" s="395"/>
      <c r="V8" s="395"/>
      <c r="W8" s="395"/>
      <c r="X8" s="395"/>
      <c r="Y8" s="395"/>
      <c r="Z8" s="395"/>
      <c r="AC8" s="395"/>
      <c r="AD8" s="395"/>
      <c r="AE8" s="395"/>
      <c r="AF8" s="395"/>
      <c r="AG8" s="395"/>
      <c r="AH8" s="395"/>
      <c r="AI8" s="395"/>
      <c r="AJ8" s="395"/>
      <c r="AK8" s="395"/>
      <c r="AL8" s="395"/>
    </row>
    <row r="9" spans="1:163" s="538" customFormat="1" ht="10.5">
      <c r="A9" s="925"/>
      <c r="B9" s="401"/>
      <c r="C9" s="1310" t="s">
        <v>1759</v>
      </c>
      <c r="D9" s="1311"/>
      <c r="E9" s="1312"/>
      <c r="F9" s="1313" t="s">
        <v>1760</v>
      </c>
      <c r="G9" s="1314"/>
      <c r="H9" s="1315"/>
      <c r="I9" s="1313" t="s">
        <v>1761</v>
      </c>
      <c r="J9" s="1314"/>
      <c r="K9" s="1314"/>
      <c r="L9" s="1315"/>
      <c r="M9" s="1301" t="s">
        <v>1762</v>
      </c>
      <c r="N9" s="1302"/>
      <c r="O9" s="1303"/>
      <c r="P9" s="1316" t="s">
        <v>1763</v>
      </c>
      <c r="Q9" s="1317"/>
      <c r="R9" s="1318"/>
      <c r="S9" s="926" t="s">
        <v>1764</v>
      </c>
      <c r="U9" s="401"/>
      <c r="V9" s="401"/>
      <c r="W9" s="395"/>
      <c r="X9" s="395"/>
      <c r="AK9" s="538" t="s">
        <v>1765</v>
      </c>
      <c r="AO9" s="540"/>
      <c r="AP9" s="540"/>
      <c r="AQ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  <c r="DG9" s="540"/>
      <c r="DH9" s="540"/>
      <c r="DI9" s="540"/>
      <c r="DJ9" s="540"/>
      <c r="DK9" s="540"/>
      <c r="DL9" s="540"/>
      <c r="DM9" s="540"/>
      <c r="DN9" s="540"/>
      <c r="DO9" s="540"/>
      <c r="DP9" s="540"/>
      <c r="DQ9" s="540"/>
      <c r="DR9" s="540"/>
      <c r="DS9" s="540"/>
      <c r="DT9" s="540"/>
      <c r="DU9" s="540"/>
      <c r="DV9" s="540"/>
      <c r="DW9" s="540"/>
      <c r="DX9" s="540"/>
      <c r="DY9" s="540"/>
      <c r="DZ9" s="540"/>
      <c r="EA9" s="540"/>
      <c r="EB9" s="540"/>
      <c r="EC9" s="540"/>
      <c r="ED9" s="540"/>
      <c r="EE9" s="540"/>
      <c r="EF9" s="540"/>
      <c r="EG9" s="540"/>
      <c r="EH9" s="540"/>
      <c r="EI9" s="540"/>
      <c r="EJ9" s="540"/>
      <c r="EK9" s="540"/>
      <c r="EL9" s="540"/>
      <c r="EM9" s="540"/>
      <c r="EN9" s="540"/>
      <c r="EO9" s="540"/>
      <c r="EP9" s="540"/>
      <c r="EQ9" s="540"/>
      <c r="ER9" s="540"/>
      <c r="ES9" s="540"/>
      <c r="ET9" s="540"/>
      <c r="EU9" s="540"/>
      <c r="EV9" s="540"/>
      <c r="EW9" s="540"/>
      <c r="EX9" s="540"/>
      <c r="EY9" s="540"/>
      <c r="EZ9" s="540"/>
      <c r="FA9" s="540"/>
      <c r="FB9" s="540"/>
      <c r="FC9" s="540"/>
      <c r="FD9" s="540"/>
      <c r="FE9" s="540"/>
      <c r="FF9" s="540"/>
      <c r="FG9" s="540"/>
    </row>
    <row r="10" spans="1:163" s="538" customFormat="1" ht="10.5">
      <c r="A10" s="927"/>
      <c r="B10" s="927"/>
      <c r="C10" s="928" t="s">
        <v>1766</v>
      </c>
      <c r="D10" s="929" t="s">
        <v>1767</v>
      </c>
      <c r="E10" s="929" t="s">
        <v>1768</v>
      </c>
      <c r="F10" s="929" t="s">
        <v>1766</v>
      </c>
      <c r="G10" s="929" t="s">
        <v>1767</v>
      </c>
      <c r="H10" s="929" t="s">
        <v>1768</v>
      </c>
      <c r="I10" s="929" t="s">
        <v>1766</v>
      </c>
      <c r="J10" s="929" t="s">
        <v>1769</v>
      </c>
      <c r="K10" s="930" t="s">
        <v>1767</v>
      </c>
      <c r="L10" s="930" t="s">
        <v>1770</v>
      </c>
      <c r="M10" s="929" t="s">
        <v>1766</v>
      </c>
      <c r="N10" s="929" t="s">
        <v>1767</v>
      </c>
      <c r="O10" s="930" t="s">
        <v>1770</v>
      </c>
      <c r="P10" s="929" t="s">
        <v>1766</v>
      </c>
      <c r="Q10" s="929" t="s">
        <v>1767</v>
      </c>
      <c r="R10" s="931" t="s">
        <v>1771</v>
      </c>
      <c r="S10" s="932" t="s">
        <v>1772</v>
      </c>
      <c r="U10" s="401"/>
      <c r="V10" s="401"/>
      <c r="W10" s="395"/>
      <c r="X10" s="395"/>
      <c r="AL10" s="538" t="s">
        <v>1773</v>
      </c>
      <c r="AP10" s="540"/>
      <c r="AQ10" s="540"/>
      <c r="AR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0"/>
      <c r="DG10" s="540"/>
      <c r="DH10" s="540"/>
      <c r="DI10" s="540"/>
      <c r="DJ10" s="540"/>
      <c r="DK10" s="540"/>
      <c r="DL10" s="540"/>
      <c r="DM10" s="540"/>
      <c r="DN10" s="540"/>
      <c r="DO10" s="540"/>
      <c r="DP10" s="540"/>
      <c r="DQ10" s="540"/>
      <c r="DR10" s="540"/>
      <c r="DS10" s="540"/>
      <c r="DT10" s="540"/>
      <c r="DU10" s="540"/>
      <c r="DV10" s="540"/>
      <c r="DW10" s="540"/>
      <c r="DX10" s="540"/>
      <c r="DY10" s="540"/>
      <c r="DZ10" s="540"/>
      <c r="EA10" s="540"/>
      <c r="EB10" s="540"/>
      <c r="EC10" s="540"/>
      <c r="ED10" s="540"/>
      <c r="EE10" s="540"/>
      <c r="EF10" s="540"/>
      <c r="EG10" s="540"/>
      <c r="EH10" s="540"/>
      <c r="EI10" s="540"/>
      <c r="EJ10" s="540"/>
      <c r="EK10" s="540"/>
      <c r="EL10" s="540"/>
      <c r="EM10" s="540"/>
      <c r="EN10" s="540"/>
      <c r="EO10" s="540"/>
      <c r="EP10" s="540"/>
      <c r="EQ10" s="540"/>
      <c r="ER10" s="540"/>
      <c r="ES10" s="540"/>
      <c r="ET10" s="540"/>
      <c r="EU10" s="540"/>
      <c r="EV10" s="540"/>
      <c r="EW10" s="540"/>
      <c r="EX10" s="540"/>
      <c r="EY10" s="540"/>
      <c r="EZ10" s="540"/>
      <c r="FA10" s="540"/>
      <c r="FB10" s="540"/>
      <c r="FC10" s="540"/>
      <c r="FD10" s="540"/>
      <c r="FE10" s="540"/>
      <c r="FF10" s="540"/>
      <c r="FG10" s="540"/>
    </row>
    <row r="11" spans="1:163" s="538" customFormat="1" ht="10.5">
      <c r="A11" s="538" t="s">
        <v>737</v>
      </c>
      <c r="B11" s="539" t="s">
        <v>652</v>
      </c>
      <c r="C11" s="933">
        <v>127736.1</v>
      </c>
      <c r="D11" s="933">
        <v>151052.6</v>
      </c>
      <c r="E11" s="934">
        <f>D11/C11*100</f>
        <v>118.25364951646402</v>
      </c>
      <c r="F11" s="933">
        <v>27139.4</v>
      </c>
      <c r="G11" s="933">
        <v>31011.8</v>
      </c>
      <c r="H11" s="934">
        <f>G11/F11*100</f>
        <v>114.26855420532509</v>
      </c>
      <c r="I11" s="935">
        <v>332700</v>
      </c>
      <c r="J11" s="936">
        <v>484900</v>
      </c>
      <c r="K11" s="936">
        <f>J11</f>
        <v>484900</v>
      </c>
      <c r="L11" s="936">
        <f>K11-J11</f>
        <v>0</v>
      </c>
      <c r="M11" s="937"/>
      <c r="N11" s="937"/>
      <c r="O11" s="936">
        <f>M11-N11</f>
        <v>0</v>
      </c>
      <c r="P11" s="938">
        <v>2820</v>
      </c>
      <c r="Q11" s="933">
        <v>2326.2</v>
      </c>
      <c r="R11" s="936"/>
      <c r="S11" s="937" t="s">
        <v>1774</v>
      </c>
      <c r="U11" s="401"/>
      <c r="V11" s="401"/>
      <c r="W11" s="395"/>
      <c r="X11" s="395"/>
      <c r="AI11" s="583"/>
      <c r="AP11" s="540"/>
      <c r="AQ11" s="540"/>
      <c r="AR11" s="583" t="s">
        <v>1775</v>
      </c>
      <c r="AS11" s="583"/>
      <c r="AT11" s="540"/>
      <c r="AU11" s="540"/>
      <c r="AV11" s="540"/>
      <c r="AW11" s="540"/>
      <c r="AX11" s="540"/>
      <c r="AY11" s="540"/>
      <c r="AZ11" s="540"/>
      <c r="BA11" s="540"/>
      <c r="BB11" s="540"/>
      <c r="BC11" s="540"/>
      <c r="BD11" s="540"/>
      <c r="BE11" s="540"/>
      <c r="BF11" s="540"/>
      <c r="BG11" s="540"/>
      <c r="BH11" s="540"/>
      <c r="BI11" s="540"/>
      <c r="BJ11" s="540"/>
      <c r="BK11" s="540"/>
      <c r="BL11" s="540"/>
      <c r="BM11" s="540"/>
      <c r="BN11" s="540"/>
      <c r="BO11" s="540"/>
      <c r="BP11" s="540"/>
      <c r="BQ11" s="540"/>
      <c r="BR11" s="540"/>
      <c r="BS11" s="540"/>
      <c r="BT11" s="540"/>
      <c r="BU11" s="540"/>
      <c r="BV11" s="540"/>
      <c r="BW11" s="540"/>
      <c r="BX11" s="540"/>
      <c r="BY11" s="540"/>
      <c r="BZ11" s="540"/>
      <c r="CA11" s="540"/>
      <c r="CB11" s="540"/>
      <c r="CC11" s="540"/>
      <c r="CD11" s="540"/>
      <c r="CE11" s="540"/>
      <c r="CF11" s="540"/>
      <c r="CG11" s="540"/>
      <c r="CH11" s="540"/>
      <c r="CI11" s="540"/>
      <c r="CJ11" s="540"/>
      <c r="CK11" s="540"/>
      <c r="CL11" s="540"/>
      <c r="CM11" s="540"/>
      <c r="CN11" s="540"/>
      <c r="CO11" s="540"/>
      <c r="CP11" s="540"/>
      <c r="CQ11" s="540"/>
      <c r="CR11" s="540"/>
      <c r="CS11" s="540"/>
      <c r="CT11" s="540"/>
      <c r="CU11" s="540"/>
      <c r="CV11" s="540"/>
      <c r="CW11" s="540"/>
      <c r="CX11" s="540"/>
      <c r="CY11" s="540"/>
      <c r="CZ11" s="540"/>
      <c r="DA11" s="540"/>
      <c r="DB11" s="540"/>
      <c r="DC11" s="540"/>
      <c r="DD11" s="540"/>
      <c r="DE11" s="540"/>
      <c r="DF11" s="540"/>
      <c r="DG11" s="540"/>
      <c r="DH11" s="540"/>
      <c r="DI11" s="540"/>
      <c r="DJ11" s="540"/>
      <c r="DK11" s="540"/>
      <c r="DL11" s="540"/>
      <c r="DM11" s="540"/>
      <c r="DN11" s="540"/>
      <c r="DO11" s="540"/>
      <c r="DP11" s="540"/>
      <c r="DQ11" s="540"/>
      <c r="DR11" s="540"/>
      <c r="DS11" s="540"/>
      <c r="DT11" s="540"/>
      <c r="DU11" s="540"/>
      <c r="DV11" s="540"/>
      <c r="DW11" s="540"/>
      <c r="DX11" s="540"/>
      <c r="DY11" s="540"/>
      <c r="DZ11" s="540"/>
      <c r="EA11" s="540"/>
      <c r="EB11" s="540"/>
      <c r="EC11" s="540"/>
      <c r="ED11" s="540"/>
      <c r="EE11" s="540"/>
      <c r="EF11" s="540"/>
      <c r="EG11" s="540"/>
      <c r="EH11" s="540"/>
      <c r="EI11" s="540"/>
      <c r="EJ11" s="540"/>
      <c r="EK11" s="540"/>
      <c r="EL11" s="540"/>
      <c r="EM11" s="540"/>
      <c r="EN11" s="540"/>
      <c r="EO11" s="540"/>
      <c r="EP11" s="540"/>
      <c r="EQ11" s="540"/>
      <c r="ER11" s="540"/>
      <c r="ES11" s="540"/>
      <c r="ET11" s="540"/>
      <c r="EU11" s="540"/>
      <c r="EV11" s="540"/>
      <c r="EW11" s="540"/>
      <c r="EX11" s="540"/>
      <c r="EY11" s="540"/>
      <c r="EZ11" s="540"/>
      <c r="FA11" s="540"/>
      <c r="FB11" s="540"/>
      <c r="FC11" s="540"/>
      <c r="FD11" s="540"/>
      <c r="FE11" s="540"/>
      <c r="FF11" s="540"/>
      <c r="FG11" s="540"/>
    </row>
    <row r="12" spans="1:163" s="538" customFormat="1" ht="10.5">
      <c r="A12" s="538" t="s">
        <v>738</v>
      </c>
      <c r="B12" s="539" t="s">
        <v>280</v>
      </c>
      <c r="C12" s="933">
        <v>105449.3</v>
      </c>
      <c r="D12" s="933">
        <v>107277.1</v>
      </c>
      <c r="E12" s="934">
        <f>D12/C12*100</f>
        <v>101.7333448396528</v>
      </c>
      <c r="F12" s="933">
        <v>22508.2</v>
      </c>
      <c r="G12" s="933">
        <v>22261.6</v>
      </c>
      <c r="H12" s="934">
        <f>G12/F12*100</f>
        <v>98.90439928559368</v>
      </c>
      <c r="I12" s="937">
        <v>220900</v>
      </c>
      <c r="J12" s="936">
        <v>329200</v>
      </c>
      <c r="K12" s="936">
        <f aca="true" t="shared" si="0" ref="K12:K33">J12</f>
        <v>329200</v>
      </c>
      <c r="L12" s="936">
        <f aca="true" t="shared" si="1" ref="L12:L33">K12-J12</f>
        <v>0</v>
      </c>
      <c r="M12" s="937"/>
      <c r="N12" s="937"/>
      <c r="O12" s="936">
        <f aca="true" t="shared" si="2" ref="O12:O33">M12-N12</f>
        <v>0</v>
      </c>
      <c r="P12" s="938">
        <v>2032.5</v>
      </c>
      <c r="Q12" s="933">
        <v>792.3</v>
      </c>
      <c r="R12" s="936"/>
      <c r="S12" s="937" t="s">
        <v>1774</v>
      </c>
      <c r="T12" s="395"/>
      <c r="U12" s="401"/>
      <c r="V12" s="401"/>
      <c r="W12" s="395"/>
      <c r="X12" s="395"/>
      <c r="AI12" s="939"/>
      <c r="AJ12" s="1316" t="s">
        <v>1776</v>
      </c>
      <c r="AK12" s="1317"/>
      <c r="AL12" s="1317"/>
      <c r="AM12" s="1317"/>
      <c r="AN12" s="1317"/>
      <c r="AO12" s="1318"/>
      <c r="AP12" s="940" t="s">
        <v>1777</v>
      </c>
      <c r="AQ12" s="579"/>
      <c r="AR12" s="579"/>
      <c r="AS12" s="918"/>
      <c r="AT12" s="540"/>
      <c r="AU12" s="540"/>
      <c r="AV12" s="540"/>
      <c r="AW12" s="540"/>
      <c r="AX12" s="540"/>
      <c r="AY12" s="540"/>
      <c r="AZ12" s="540"/>
      <c r="BA12" s="540"/>
      <c r="BB12" s="540"/>
      <c r="BC12" s="540"/>
      <c r="BD12" s="540"/>
      <c r="BE12" s="540"/>
      <c r="BF12" s="540"/>
      <c r="BG12" s="540"/>
      <c r="BH12" s="540"/>
      <c r="BI12" s="540"/>
      <c r="BJ12" s="540"/>
      <c r="BK12" s="540"/>
      <c r="BL12" s="540"/>
      <c r="BM12" s="540"/>
      <c r="BN12" s="540"/>
      <c r="BO12" s="540"/>
      <c r="BP12" s="540"/>
      <c r="BQ12" s="540"/>
      <c r="BR12" s="540"/>
      <c r="BS12" s="540"/>
      <c r="BT12" s="540"/>
      <c r="BU12" s="540"/>
      <c r="BV12" s="540"/>
      <c r="BW12" s="540"/>
      <c r="BX12" s="540"/>
      <c r="BY12" s="540"/>
      <c r="BZ12" s="540"/>
      <c r="CA12" s="540"/>
      <c r="CB12" s="540"/>
      <c r="CC12" s="540"/>
      <c r="CD12" s="540"/>
      <c r="CE12" s="540"/>
      <c r="CF12" s="540"/>
      <c r="CG12" s="540"/>
      <c r="CH12" s="540"/>
      <c r="CI12" s="540"/>
      <c r="CJ12" s="540"/>
      <c r="CK12" s="540"/>
      <c r="CL12" s="540"/>
      <c r="CM12" s="540"/>
      <c r="CN12" s="540"/>
      <c r="CO12" s="540"/>
      <c r="CP12" s="540"/>
      <c r="CQ12" s="540"/>
      <c r="CR12" s="540"/>
      <c r="CS12" s="540"/>
      <c r="CT12" s="540"/>
      <c r="CU12" s="540"/>
      <c r="CV12" s="540"/>
      <c r="CW12" s="540"/>
      <c r="CX12" s="540"/>
      <c r="CY12" s="540"/>
      <c r="CZ12" s="540"/>
      <c r="DA12" s="540"/>
      <c r="DB12" s="540"/>
      <c r="DC12" s="540"/>
      <c r="DD12" s="540"/>
      <c r="DE12" s="540"/>
      <c r="DF12" s="540"/>
      <c r="DG12" s="540"/>
      <c r="DH12" s="540"/>
      <c r="DI12" s="540"/>
      <c r="DJ12" s="540"/>
      <c r="DK12" s="540"/>
      <c r="DL12" s="540"/>
      <c r="DM12" s="540"/>
      <c r="DN12" s="540"/>
      <c r="DO12" s="540"/>
      <c r="DP12" s="540"/>
      <c r="DQ12" s="540"/>
      <c r="DR12" s="540"/>
      <c r="DS12" s="540"/>
      <c r="DT12" s="540"/>
      <c r="DU12" s="540"/>
      <c r="DV12" s="540"/>
      <c r="DW12" s="540"/>
      <c r="DX12" s="540"/>
      <c r="DY12" s="540"/>
      <c r="DZ12" s="540"/>
      <c r="EA12" s="540"/>
      <c r="EB12" s="540"/>
      <c r="EC12" s="540"/>
      <c r="ED12" s="540"/>
      <c r="EE12" s="540"/>
      <c r="EF12" s="540"/>
      <c r="EG12" s="540"/>
      <c r="EH12" s="540"/>
      <c r="EI12" s="540"/>
      <c r="EJ12" s="540"/>
      <c r="EK12" s="540"/>
      <c r="EL12" s="540"/>
      <c r="EM12" s="540"/>
      <c r="EN12" s="540"/>
      <c r="EO12" s="540"/>
      <c r="EP12" s="540"/>
      <c r="EQ12" s="540"/>
      <c r="ER12" s="540"/>
      <c r="ES12" s="540"/>
      <c r="ET12" s="540"/>
      <c r="EU12" s="540"/>
      <c r="EV12" s="540"/>
      <c r="EW12" s="540"/>
      <c r="EX12" s="540"/>
      <c r="EY12" s="540"/>
      <c r="EZ12" s="540"/>
      <c r="FA12" s="540"/>
      <c r="FB12" s="540"/>
      <c r="FC12" s="540"/>
      <c r="FD12" s="540"/>
      <c r="FE12" s="540"/>
      <c r="FF12" s="540"/>
      <c r="FG12" s="540"/>
    </row>
    <row r="13" spans="1:163" s="538" customFormat="1" ht="10.5">
      <c r="A13" s="538" t="s">
        <v>739</v>
      </c>
      <c r="B13" s="539" t="s">
        <v>281</v>
      </c>
      <c r="C13" s="933">
        <v>84200.6</v>
      </c>
      <c r="D13" s="933">
        <v>99257.1</v>
      </c>
      <c r="E13" s="934">
        <f>D13/C13*100</f>
        <v>117.88170155557087</v>
      </c>
      <c r="F13" s="933">
        <v>18416.9</v>
      </c>
      <c r="G13" s="933">
        <v>23875.2</v>
      </c>
      <c r="H13" s="934">
        <f>G13/F13*100</f>
        <v>129.63745255716216</v>
      </c>
      <c r="I13" s="937">
        <v>216200</v>
      </c>
      <c r="J13" s="936">
        <v>305700</v>
      </c>
      <c r="K13" s="936">
        <f t="shared" si="0"/>
        <v>305700</v>
      </c>
      <c r="L13" s="936">
        <f t="shared" si="1"/>
        <v>0</v>
      </c>
      <c r="M13" s="937"/>
      <c r="N13" s="937"/>
      <c r="O13" s="936">
        <f t="shared" si="2"/>
        <v>0</v>
      </c>
      <c r="P13" s="938">
        <v>1372.5</v>
      </c>
      <c r="Q13" s="933">
        <v>125</v>
      </c>
      <c r="R13" s="936"/>
      <c r="S13" s="937" t="s">
        <v>1774</v>
      </c>
      <c r="T13" s="395"/>
      <c r="U13" s="941"/>
      <c r="V13" s="942"/>
      <c r="W13" s="395"/>
      <c r="X13" s="395"/>
      <c r="AI13" s="943" t="s">
        <v>1778</v>
      </c>
      <c r="AJ13" s="944" t="s">
        <v>1755</v>
      </c>
      <c r="AK13" s="919"/>
      <c r="AL13" s="918"/>
      <c r="AM13" s="1298" t="s">
        <v>1779</v>
      </c>
      <c r="AN13" s="1299"/>
      <c r="AO13" s="1300"/>
      <c r="AP13" s="1298" t="s">
        <v>1755</v>
      </c>
      <c r="AQ13" s="1299"/>
      <c r="AR13" s="1300"/>
      <c r="AS13" s="939" t="s">
        <v>1780</v>
      </c>
      <c r="AT13" s="540"/>
      <c r="AU13" s="540"/>
      <c r="AV13" s="540"/>
      <c r="AW13" s="540"/>
      <c r="AX13" s="540"/>
      <c r="AY13" s="540"/>
      <c r="AZ13" s="540"/>
      <c r="BA13" s="540"/>
      <c r="BB13" s="540"/>
      <c r="BC13" s="540"/>
      <c r="BD13" s="540"/>
      <c r="BE13" s="540"/>
      <c r="BF13" s="540"/>
      <c r="BG13" s="540"/>
      <c r="BH13" s="540"/>
      <c r="BI13" s="540"/>
      <c r="BJ13" s="540"/>
      <c r="BK13" s="540"/>
      <c r="BL13" s="540"/>
      <c r="BM13" s="540"/>
      <c r="BN13" s="540"/>
      <c r="BO13" s="540"/>
      <c r="BP13" s="540"/>
      <c r="BQ13" s="540"/>
      <c r="BR13" s="540"/>
      <c r="BS13" s="540"/>
      <c r="BT13" s="540"/>
      <c r="BU13" s="540"/>
      <c r="BV13" s="540"/>
      <c r="BW13" s="540"/>
      <c r="BX13" s="540"/>
      <c r="BY13" s="540"/>
      <c r="BZ13" s="540"/>
      <c r="CA13" s="540"/>
      <c r="CB13" s="540"/>
      <c r="CC13" s="540"/>
      <c r="CD13" s="540"/>
      <c r="CE13" s="540"/>
      <c r="CF13" s="540"/>
      <c r="CG13" s="540"/>
      <c r="CH13" s="540"/>
      <c r="CI13" s="540"/>
      <c r="CJ13" s="540"/>
      <c r="CK13" s="540"/>
      <c r="CL13" s="540"/>
      <c r="CM13" s="540"/>
      <c r="CN13" s="540"/>
      <c r="CO13" s="540"/>
      <c r="CP13" s="540"/>
      <c r="CQ13" s="540"/>
      <c r="CR13" s="540"/>
      <c r="CS13" s="540"/>
      <c r="CT13" s="540"/>
      <c r="CU13" s="540"/>
      <c r="CV13" s="540"/>
      <c r="CW13" s="540"/>
      <c r="CX13" s="540"/>
      <c r="CY13" s="540"/>
      <c r="CZ13" s="540"/>
      <c r="DA13" s="540"/>
      <c r="DB13" s="540"/>
      <c r="DC13" s="540"/>
      <c r="DD13" s="540"/>
      <c r="DE13" s="540"/>
      <c r="DF13" s="540"/>
      <c r="DG13" s="540"/>
      <c r="DH13" s="540"/>
      <c r="DI13" s="540"/>
      <c r="DJ13" s="540"/>
      <c r="DK13" s="540"/>
      <c r="DL13" s="540"/>
      <c r="DM13" s="540"/>
      <c r="DN13" s="540"/>
      <c r="DO13" s="540"/>
      <c r="DP13" s="540"/>
      <c r="DQ13" s="540"/>
      <c r="DR13" s="540"/>
      <c r="DS13" s="540"/>
      <c r="DT13" s="540"/>
      <c r="DU13" s="540"/>
      <c r="DV13" s="540"/>
      <c r="DW13" s="540"/>
      <c r="DX13" s="540"/>
      <c r="DY13" s="540"/>
      <c r="DZ13" s="540"/>
      <c r="EA13" s="540"/>
      <c r="EB13" s="540"/>
      <c r="EC13" s="540"/>
      <c r="ED13" s="540"/>
      <c r="EE13" s="540"/>
      <c r="EF13" s="540"/>
      <c r="EG13" s="540"/>
      <c r="EH13" s="540"/>
      <c r="EI13" s="540"/>
      <c r="EJ13" s="540"/>
      <c r="EK13" s="540"/>
      <c r="EL13" s="540"/>
      <c r="EM13" s="540"/>
      <c r="EN13" s="540"/>
      <c r="EO13" s="540"/>
      <c r="EP13" s="540"/>
      <c r="EQ13" s="540"/>
      <c r="ER13" s="540"/>
      <c r="ES13" s="540"/>
      <c r="ET13" s="540"/>
      <c r="EU13" s="540"/>
      <c r="EV13" s="540"/>
      <c r="EW13" s="540"/>
      <c r="EX13" s="540"/>
      <c r="EY13" s="540"/>
      <c r="EZ13" s="540"/>
      <c r="FA13" s="540"/>
      <c r="FB13" s="540"/>
      <c r="FC13" s="540"/>
      <c r="FD13" s="540"/>
      <c r="FE13" s="540"/>
      <c r="FF13" s="540"/>
      <c r="FG13" s="540"/>
    </row>
    <row r="14" spans="1:163" s="538" customFormat="1" ht="10.5">
      <c r="A14" s="538" t="s">
        <v>740</v>
      </c>
      <c r="B14" s="539" t="s">
        <v>282</v>
      </c>
      <c r="C14" s="933">
        <v>136680.4</v>
      </c>
      <c r="D14" s="933">
        <v>159055.1</v>
      </c>
      <c r="E14" s="934">
        <f>D14/C14*100</f>
        <v>116.37008671323761</v>
      </c>
      <c r="F14" s="933">
        <v>30526.5</v>
      </c>
      <c r="G14" s="933">
        <v>36544.4</v>
      </c>
      <c r="H14" s="934">
        <f>G14/F14*100</f>
        <v>119.71369138289683</v>
      </c>
      <c r="I14" s="937">
        <v>342000</v>
      </c>
      <c r="J14" s="936">
        <v>492200</v>
      </c>
      <c r="K14" s="936">
        <f t="shared" si="0"/>
        <v>492200</v>
      </c>
      <c r="L14" s="936">
        <f t="shared" si="1"/>
        <v>0</v>
      </c>
      <c r="M14" s="937">
        <v>7492.5</v>
      </c>
      <c r="N14" s="937">
        <v>10827.2</v>
      </c>
      <c r="O14" s="936">
        <f>N14-M14</f>
        <v>3334.7000000000007</v>
      </c>
      <c r="P14" s="938">
        <v>2632.5</v>
      </c>
      <c r="Q14" s="933">
        <v>2132.3</v>
      </c>
      <c r="R14" s="936"/>
      <c r="S14" s="937" t="s">
        <v>1774</v>
      </c>
      <c r="T14" s="395"/>
      <c r="U14" s="941"/>
      <c r="V14" s="942"/>
      <c r="W14" s="395"/>
      <c r="X14" s="395"/>
      <c r="AI14" s="943" t="s">
        <v>753</v>
      </c>
      <c r="AJ14" s="931"/>
      <c r="AK14" s="582"/>
      <c r="AL14" s="927"/>
      <c r="AM14" s="931"/>
      <c r="AN14" s="582"/>
      <c r="AO14" s="927"/>
      <c r="AP14" s="931"/>
      <c r="AQ14" s="582"/>
      <c r="AR14" s="582"/>
      <c r="AS14" s="943" t="s">
        <v>1781</v>
      </c>
      <c r="AT14" s="540"/>
      <c r="AU14" s="540"/>
      <c r="AV14" s="540"/>
      <c r="AW14" s="540"/>
      <c r="AX14" s="540"/>
      <c r="AY14" s="540"/>
      <c r="AZ14" s="540"/>
      <c r="BA14" s="540"/>
      <c r="BB14" s="540"/>
      <c r="BC14" s="540"/>
      <c r="BD14" s="540"/>
      <c r="BE14" s="540"/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  <c r="BQ14" s="540"/>
      <c r="BR14" s="540"/>
      <c r="BS14" s="540"/>
      <c r="BT14" s="540"/>
      <c r="BU14" s="540"/>
      <c r="BV14" s="540"/>
      <c r="BW14" s="540"/>
      <c r="BX14" s="540"/>
      <c r="BY14" s="540"/>
      <c r="BZ14" s="540"/>
      <c r="CA14" s="540"/>
      <c r="CB14" s="540"/>
      <c r="CC14" s="540"/>
      <c r="CD14" s="540"/>
      <c r="CE14" s="540"/>
      <c r="CF14" s="540"/>
      <c r="CG14" s="540"/>
      <c r="CH14" s="540"/>
      <c r="CI14" s="540"/>
      <c r="CJ14" s="540"/>
      <c r="CK14" s="540"/>
      <c r="CL14" s="540"/>
      <c r="CM14" s="540"/>
      <c r="CN14" s="540"/>
      <c r="CO14" s="540"/>
      <c r="CP14" s="540"/>
      <c r="CQ14" s="540"/>
      <c r="CR14" s="540"/>
      <c r="CS14" s="540"/>
      <c r="CT14" s="540"/>
      <c r="CU14" s="540"/>
      <c r="CV14" s="540"/>
      <c r="CW14" s="540"/>
      <c r="CX14" s="540"/>
      <c r="CY14" s="540"/>
      <c r="CZ14" s="540"/>
      <c r="DA14" s="540"/>
      <c r="DB14" s="540"/>
      <c r="DC14" s="540"/>
      <c r="DD14" s="540"/>
      <c r="DE14" s="540"/>
      <c r="DF14" s="540"/>
      <c r="DG14" s="540"/>
      <c r="DH14" s="540"/>
      <c r="DI14" s="540"/>
      <c r="DJ14" s="540"/>
      <c r="DK14" s="540"/>
      <c r="DL14" s="540"/>
      <c r="DM14" s="540"/>
      <c r="DN14" s="540"/>
      <c r="DO14" s="540"/>
      <c r="DP14" s="540"/>
      <c r="DQ14" s="540"/>
      <c r="DR14" s="540"/>
      <c r="DS14" s="540"/>
      <c r="DT14" s="540"/>
      <c r="DU14" s="540"/>
      <c r="DV14" s="540"/>
      <c r="DW14" s="540"/>
      <c r="DX14" s="540"/>
      <c r="DY14" s="540"/>
      <c r="DZ14" s="540"/>
      <c r="EA14" s="540"/>
      <c r="EB14" s="540"/>
      <c r="EC14" s="540"/>
      <c r="ED14" s="540"/>
      <c r="EE14" s="540"/>
      <c r="EF14" s="540"/>
      <c r="EG14" s="540"/>
      <c r="EH14" s="540"/>
      <c r="EI14" s="540"/>
      <c r="EJ14" s="540"/>
      <c r="EK14" s="540"/>
      <c r="EL14" s="540"/>
      <c r="EM14" s="540"/>
      <c r="EN14" s="540"/>
      <c r="EO14" s="540"/>
      <c r="EP14" s="540"/>
      <c r="EQ14" s="540"/>
      <c r="ER14" s="540"/>
      <c r="ES14" s="540"/>
      <c r="ET14" s="540"/>
      <c r="EU14" s="540"/>
      <c r="EV14" s="540"/>
      <c r="EW14" s="540"/>
      <c r="EX14" s="540"/>
      <c r="EY14" s="540"/>
      <c r="EZ14" s="540"/>
      <c r="FA14" s="540"/>
      <c r="FB14" s="540"/>
      <c r="FC14" s="540"/>
      <c r="FD14" s="540"/>
      <c r="FE14" s="540"/>
      <c r="FF14" s="540"/>
      <c r="FG14" s="540"/>
    </row>
    <row r="15" spans="2:163" s="538" customFormat="1" ht="9" customHeight="1">
      <c r="B15" s="539"/>
      <c r="C15" s="945"/>
      <c r="D15" s="946"/>
      <c r="E15" s="934"/>
      <c r="F15" s="946"/>
      <c r="G15" s="946"/>
      <c r="H15" s="934"/>
      <c r="I15" s="946"/>
      <c r="J15" s="936"/>
      <c r="K15" s="936"/>
      <c r="L15" s="936"/>
      <c r="M15" s="946"/>
      <c r="N15" s="946"/>
      <c r="O15" s="936"/>
      <c r="P15" s="938"/>
      <c r="Q15" s="933"/>
      <c r="R15" s="936"/>
      <c r="S15" s="937"/>
      <c r="T15" s="395"/>
      <c r="U15" s="941"/>
      <c r="V15" s="942"/>
      <c r="W15" s="395"/>
      <c r="X15" s="395"/>
      <c r="Z15" s="401"/>
      <c r="AA15" s="941">
        <v>5</v>
      </c>
      <c r="AB15" s="401"/>
      <c r="AC15" s="401"/>
      <c r="AD15" s="401"/>
      <c r="AE15" s="401"/>
      <c r="AF15" s="401"/>
      <c r="AG15" s="401"/>
      <c r="AH15" s="401"/>
      <c r="AI15" s="947"/>
      <c r="AJ15" s="929" t="s">
        <v>1782</v>
      </c>
      <c r="AK15" s="929" t="s">
        <v>1783</v>
      </c>
      <c r="AL15" s="927" t="s">
        <v>1768</v>
      </c>
      <c r="AM15" s="929" t="s">
        <v>1782</v>
      </c>
      <c r="AN15" s="929" t="s">
        <v>1783</v>
      </c>
      <c r="AO15" s="927" t="s">
        <v>1768</v>
      </c>
      <c r="AP15" s="928" t="s">
        <v>1782</v>
      </c>
      <c r="AQ15" s="929" t="s">
        <v>1783</v>
      </c>
      <c r="AR15" s="927" t="s">
        <v>1771</v>
      </c>
      <c r="AS15" s="947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0"/>
      <c r="BI15" s="540"/>
      <c r="BJ15" s="540"/>
      <c r="BK15" s="540"/>
      <c r="BL15" s="540"/>
      <c r="BM15" s="540"/>
      <c r="BN15" s="540"/>
      <c r="BO15" s="540"/>
      <c r="BP15" s="540"/>
      <c r="BQ15" s="540"/>
      <c r="BR15" s="540"/>
      <c r="BS15" s="540"/>
      <c r="BT15" s="540"/>
      <c r="BU15" s="540"/>
      <c r="BV15" s="540"/>
      <c r="BW15" s="540"/>
      <c r="BX15" s="540"/>
      <c r="BY15" s="540"/>
      <c r="BZ15" s="540"/>
      <c r="CA15" s="540"/>
      <c r="CB15" s="540"/>
      <c r="CC15" s="540"/>
      <c r="CD15" s="540"/>
      <c r="CE15" s="540"/>
      <c r="CF15" s="540"/>
      <c r="CG15" s="540"/>
      <c r="CH15" s="540"/>
      <c r="CI15" s="540"/>
      <c r="CJ15" s="540"/>
      <c r="CK15" s="540"/>
      <c r="CL15" s="540"/>
      <c r="CM15" s="540"/>
      <c r="CN15" s="540"/>
      <c r="CO15" s="540"/>
      <c r="CP15" s="540"/>
      <c r="CQ15" s="540"/>
      <c r="CR15" s="540"/>
      <c r="CS15" s="540"/>
      <c r="CT15" s="540"/>
      <c r="CU15" s="540"/>
      <c r="CV15" s="540"/>
      <c r="CW15" s="540"/>
      <c r="CX15" s="540"/>
      <c r="CY15" s="540"/>
      <c r="CZ15" s="540"/>
      <c r="DA15" s="540"/>
      <c r="DB15" s="540"/>
      <c r="DC15" s="540"/>
      <c r="DD15" s="540"/>
      <c r="DE15" s="540"/>
      <c r="DF15" s="540"/>
      <c r="DG15" s="540"/>
      <c r="DH15" s="540"/>
      <c r="DI15" s="540"/>
      <c r="DJ15" s="540"/>
      <c r="DK15" s="540"/>
      <c r="DL15" s="540"/>
      <c r="DM15" s="540"/>
      <c r="DN15" s="540"/>
      <c r="DO15" s="540"/>
      <c r="DP15" s="540"/>
      <c r="DQ15" s="540"/>
      <c r="DR15" s="540"/>
      <c r="DS15" s="540"/>
      <c r="DT15" s="540"/>
      <c r="DU15" s="540"/>
      <c r="DV15" s="540"/>
      <c r="DW15" s="540"/>
      <c r="DX15" s="540"/>
      <c r="DY15" s="540"/>
      <c r="DZ15" s="540"/>
      <c r="EA15" s="540"/>
      <c r="EB15" s="540"/>
      <c r="EC15" s="540"/>
      <c r="ED15" s="540"/>
      <c r="EE15" s="540"/>
      <c r="EF15" s="540"/>
      <c r="EG15" s="540"/>
      <c r="EH15" s="540"/>
      <c r="EI15" s="540"/>
      <c r="EJ15" s="540"/>
      <c r="EK15" s="540"/>
      <c r="EL15" s="540"/>
      <c r="EM15" s="540"/>
      <c r="EN15" s="540"/>
      <c r="EO15" s="540"/>
      <c r="EP15" s="540"/>
      <c r="EQ15" s="540"/>
      <c r="ER15" s="540"/>
      <c r="ES15" s="540"/>
      <c r="ET15" s="540"/>
      <c r="EU15" s="540"/>
      <c r="EV15" s="540"/>
      <c r="EW15" s="540"/>
      <c r="EX15" s="540"/>
      <c r="EY15" s="540"/>
      <c r="EZ15" s="540"/>
      <c r="FA15" s="540"/>
      <c r="FB15" s="540"/>
      <c r="FC15" s="540"/>
      <c r="FD15" s="540"/>
      <c r="FE15" s="540"/>
      <c r="FF15" s="540"/>
      <c r="FG15" s="540"/>
    </row>
    <row r="16" spans="1:163" s="538" customFormat="1" ht="10.5">
      <c r="A16" s="538" t="s">
        <v>741</v>
      </c>
      <c r="B16" s="539" t="s">
        <v>283</v>
      </c>
      <c r="C16" s="933">
        <v>129678</v>
      </c>
      <c r="D16" s="933">
        <v>153815.1</v>
      </c>
      <c r="E16" s="934">
        <f>D16/C16*100</f>
        <v>118.61310322491094</v>
      </c>
      <c r="F16" s="933">
        <v>29478.2</v>
      </c>
      <c r="G16" s="933">
        <v>37055.8</v>
      </c>
      <c r="H16" s="934">
        <f>G16/F16*100</f>
        <v>125.70577579363733</v>
      </c>
      <c r="I16" s="937">
        <v>325700</v>
      </c>
      <c r="J16" s="936">
        <v>472600</v>
      </c>
      <c r="K16" s="936">
        <f t="shared" si="0"/>
        <v>472600</v>
      </c>
      <c r="L16" s="936">
        <f t="shared" si="1"/>
        <v>0</v>
      </c>
      <c r="M16" s="937"/>
      <c r="N16" s="937"/>
      <c r="O16" s="936">
        <f t="shared" si="2"/>
        <v>0</v>
      </c>
      <c r="P16" s="938">
        <v>3075</v>
      </c>
      <c r="Q16" s="933">
        <v>1181.6</v>
      </c>
      <c r="R16" s="936"/>
      <c r="S16" s="937" t="s">
        <v>1774</v>
      </c>
      <c r="T16" s="395"/>
      <c r="U16" s="941" t="s">
        <v>615</v>
      </c>
      <c r="V16" s="942">
        <v>4</v>
      </c>
      <c r="W16" s="395"/>
      <c r="Z16" s="401"/>
      <c r="AA16" s="941">
        <v>12</v>
      </c>
      <c r="AB16" s="401"/>
      <c r="AC16" s="401"/>
      <c r="AD16" s="401"/>
      <c r="AE16" s="401"/>
      <c r="AF16" s="401"/>
      <c r="AG16" s="401"/>
      <c r="AH16" s="401"/>
      <c r="AI16" s="401"/>
      <c r="AS16" s="540"/>
      <c r="AT16" s="540"/>
      <c r="AU16" s="540"/>
      <c r="AV16" s="540"/>
      <c r="AW16" s="540"/>
      <c r="AX16" s="540"/>
      <c r="AY16" s="540"/>
      <c r="AZ16" s="540"/>
      <c r="BA16" s="540"/>
      <c r="BB16" s="540"/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0"/>
      <c r="BP16" s="540"/>
      <c r="BQ16" s="540"/>
      <c r="BR16" s="540"/>
      <c r="BS16" s="540"/>
      <c r="BT16" s="540"/>
      <c r="BU16" s="540"/>
      <c r="BV16" s="540"/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0"/>
      <c r="CI16" s="540"/>
      <c r="CJ16" s="540"/>
      <c r="CK16" s="540"/>
      <c r="CL16" s="540"/>
      <c r="CM16" s="540"/>
      <c r="CN16" s="540"/>
      <c r="CO16" s="540"/>
      <c r="CP16" s="540"/>
      <c r="CQ16" s="540"/>
      <c r="CR16" s="540"/>
      <c r="CS16" s="540"/>
      <c r="CT16" s="540"/>
      <c r="CU16" s="540"/>
      <c r="CV16" s="540"/>
      <c r="CW16" s="540"/>
      <c r="CX16" s="540"/>
      <c r="CY16" s="540"/>
      <c r="CZ16" s="540"/>
      <c r="DA16" s="540"/>
      <c r="DB16" s="540"/>
      <c r="DC16" s="540"/>
      <c r="DD16" s="540"/>
      <c r="DE16" s="540"/>
      <c r="DF16" s="540"/>
      <c r="DG16" s="540"/>
      <c r="DH16" s="540"/>
      <c r="DI16" s="540"/>
      <c r="DJ16" s="540"/>
      <c r="DK16" s="540"/>
      <c r="DL16" s="540"/>
      <c r="DM16" s="540"/>
      <c r="DN16" s="540"/>
      <c r="DO16" s="540"/>
      <c r="DP16" s="540"/>
      <c r="DQ16" s="540"/>
      <c r="DR16" s="540"/>
      <c r="DS16" s="540"/>
      <c r="DT16" s="540"/>
      <c r="DU16" s="540"/>
      <c r="DV16" s="540"/>
      <c r="DW16" s="540"/>
      <c r="DX16" s="540"/>
      <c r="DY16" s="540"/>
      <c r="DZ16" s="540"/>
      <c r="EA16" s="540"/>
      <c r="EB16" s="540"/>
      <c r="EC16" s="540"/>
      <c r="ED16" s="540"/>
      <c r="EE16" s="540"/>
      <c r="EF16" s="540"/>
      <c r="EG16" s="540"/>
      <c r="EH16" s="540"/>
      <c r="EI16" s="540"/>
      <c r="EJ16" s="540"/>
      <c r="EK16" s="540"/>
      <c r="EL16" s="540"/>
      <c r="EM16" s="540"/>
      <c r="EN16" s="540"/>
      <c r="EO16" s="540"/>
      <c r="EP16" s="540"/>
      <c r="EQ16" s="540"/>
      <c r="ER16" s="540"/>
      <c r="ES16" s="540"/>
      <c r="ET16" s="540"/>
      <c r="EU16" s="540"/>
      <c r="EV16" s="540"/>
      <c r="EW16" s="540"/>
      <c r="EX16" s="540"/>
      <c r="EY16" s="540"/>
      <c r="EZ16" s="540"/>
      <c r="FA16" s="540"/>
      <c r="FB16" s="540"/>
      <c r="FC16" s="540"/>
      <c r="FD16" s="540"/>
      <c r="FE16" s="540"/>
      <c r="FF16" s="540"/>
      <c r="FG16" s="540"/>
    </row>
    <row r="17" spans="1:163" s="538" customFormat="1" ht="10.5">
      <c r="A17" s="538" t="s">
        <v>742</v>
      </c>
      <c r="B17" s="539" t="s">
        <v>284</v>
      </c>
      <c r="C17" s="933">
        <v>141686</v>
      </c>
      <c r="D17" s="933">
        <v>160741.6</v>
      </c>
      <c r="E17" s="934">
        <f>D17/C17*100</f>
        <v>113.44917634769844</v>
      </c>
      <c r="F17" s="933">
        <v>30860.8</v>
      </c>
      <c r="G17" s="933">
        <v>39459</v>
      </c>
      <c r="H17" s="934">
        <f>G17/F17*100</f>
        <v>127.86123496474492</v>
      </c>
      <c r="I17" s="937">
        <v>394700</v>
      </c>
      <c r="J17" s="936">
        <v>582600</v>
      </c>
      <c r="K17" s="936">
        <f t="shared" si="0"/>
        <v>582600</v>
      </c>
      <c r="L17" s="936">
        <f t="shared" si="1"/>
        <v>0</v>
      </c>
      <c r="M17" s="937">
        <v>9166.7</v>
      </c>
      <c r="N17" s="937">
        <v>5218.4</v>
      </c>
      <c r="O17" s="936">
        <f>N17-M17</f>
        <v>-3948.300000000001</v>
      </c>
      <c r="P17" s="938">
        <v>3075</v>
      </c>
      <c r="Q17" s="933">
        <v>1701.7</v>
      </c>
      <c r="R17" s="936"/>
      <c r="S17" s="937" t="s">
        <v>1774</v>
      </c>
      <c r="T17" s="395"/>
      <c r="U17" s="941" t="s">
        <v>615</v>
      </c>
      <c r="V17" s="942"/>
      <c r="W17" s="395"/>
      <c r="Z17" s="401"/>
      <c r="AA17" s="941">
        <v>4</v>
      </c>
      <c r="AB17" s="401"/>
      <c r="AC17" s="401"/>
      <c r="AD17" s="401"/>
      <c r="AE17" s="401"/>
      <c r="AF17" s="401"/>
      <c r="AG17" s="401"/>
      <c r="AH17" s="401"/>
      <c r="AI17" s="401"/>
      <c r="AS17" s="540"/>
      <c r="AT17" s="540"/>
      <c r="AU17" s="540"/>
      <c r="AV17" s="401"/>
      <c r="AW17" s="401"/>
      <c r="AX17" s="401"/>
      <c r="AY17" s="401"/>
      <c r="AZ17" s="540"/>
      <c r="BA17" s="540"/>
      <c r="BB17" s="540"/>
      <c r="BC17" s="540"/>
      <c r="BD17" s="540"/>
      <c r="BE17" s="540"/>
      <c r="BF17" s="540"/>
      <c r="BG17" s="540"/>
      <c r="BH17" s="540"/>
      <c r="BI17" s="540"/>
      <c r="BJ17" s="540"/>
      <c r="BK17" s="540"/>
      <c r="BL17" s="540"/>
      <c r="BM17" s="540"/>
      <c r="BN17" s="540"/>
      <c r="BO17" s="540"/>
      <c r="BP17" s="540"/>
      <c r="BQ17" s="540"/>
      <c r="BR17" s="540"/>
      <c r="BS17" s="540"/>
      <c r="BT17" s="540"/>
      <c r="BU17" s="540"/>
      <c r="BV17" s="540"/>
      <c r="BW17" s="540"/>
      <c r="BX17" s="540"/>
      <c r="BY17" s="540"/>
      <c r="BZ17" s="540"/>
      <c r="CA17" s="540"/>
      <c r="CB17" s="540"/>
      <c r="CC17" s="540"/>
      <c r="CD17" s="540"/>
      <c r="CE17" s="540"/>
      <c r="CF17" s="540"/>
      <c r="CG17" s="540"/>
      <c r="CH17" s="540"/>
      <c r="CI17" s="540"/>
      <c r="CJ17" s="540"/>
      <c r="CK17" s="540"/>
      <c r="CL17" s="540"/>
      <c r="CM17" s="540"/>
      <c r="CN17" s="540"/>
      <c r="CO17" s="540"/>
      <c r="CP17" s="540"/>
      <c r="CQ17" s="540"/>
      <c r="CR17" s="540"/>
      <c r="CS17" s="540"/>
      <c r="CT17" s="540"/>
      <c r="CU17" s="540"/>
      <c r="CV17" s="540"/>
      <c r="CW17" s="540"/>
      <c r="CX17" s="540"/>
      <c r="CY17" s="540"/>
      <c r="CZ17" s="540"/>
      <c r="DA17" s="540"/>
      <c r="DB17" s="540"/>
      <c r="DC17" s="540"/>
      <c r="DD17" s="540"/>
      <c r="DE17" s="540"/>
      <c r="DF17" s="540"/>
      <c r="DG17" s="540"/>
      <c r="DH17" s="540"/>
      <c r="DI17" s="540"/>
      <c r="DJ17" s="540"/>
      <c r="DK17" s="540"/>
      <c r="DL17" s="540"/>
      <c r="DM17" s="540"/>
      <c r="DN17" s="540"/>
      <c r="DO17" s="540"/>
      <c r="DP17" s="540"/>
      <c r="DQ17" s="540"/>
      <c r="DR17" s="540"/>
      <c r="DS17" s="540"/>
      <c r="DT17" s="540"/>
      <c r="DU17" s="540"/>
      <c r="DV17" s="540"/>
      <c r="DW17" s="540"/>
      <c r="DX17" s="540"/>
      <c r="DY17" s="540"/>
      <c r="DZ17" s="540"/>
      <c r="EA17" s="540"/>
      <c r="EB17" s="540"/>
      <c r="EC17" s="540"/>
      <c r="ED17" s="540"/>
      <c r="EE17" s="540"/>
      <c r="EF17" s="540"/>
      <c r="EG17" s="540"/>
      <c r="EH17" s="540"/>
      <c r="EI17" s="540"/>
      <c r="EJ17" s="540"/>
      <c r="EK17" s="540"/>
      <c r="EL17" s="540"/>
      <c r="EM17" s="540"/>
      <c r="EN17" s="540"/>
      <c r="EO17" s="540"/>
      <c r="EP17" s="540"/>
      <c r="EQ17" s="540"/>
      <c r="ER17" s="540"/>
      <c r="ES17" s="540"/>
      <c r="ET17" s="540"/>
      <c r="EU17" s="540"/>
      <c r="EV17" s="540"/>
      <c r="EW17" s="540"/>
      <c r="EX17" s="540"/>
      <c r="EY17" s="540"/>
      <c r="EZ17" s="540"/>
      <c r="FA17" s="540"/>
      <c r="FB17" s="540"/>
      <c r="FC17" s="540"/>
      <c r="FD17" s="540"/>
      <c r="FE17" s="540"/>
      <c r="FF17" s="540"/>
      <c r="FG17" s="540"/>
    </row>
    <row r="18" spans="1:163" s="538" customFormat="1" ht="10.5">
      <c r="A18" s="538" t="s">
        <v>403</v>
      </c>
      <c r="B18" s="539" t="s">
        <v>285</v>
      </c>
      <c r="C18" s="933">
        <v>110124.2</v>
      </c>
      <c r="D18" s="933">
        <v>125212.4</v>
      </c>
      <c r="E18" s="934">
        <f>D18/C18*100</f>
        <v>113.70107569453398</v>
      </c>
      <c r="F18" s="933">
        <v>23339.6</v>
      </c>
      <c r="G18" s="933">
        <v>28656.2</v>
      </c>
      <c r="H18" s="934">
        <f>G18/F18*100</f>
        <v>122.77931069941216</v>
      </c>
      <c r="I18" s="937">
        <v>271000</v>
      </c>
      <c r="J18" s="936">
        <v>387500</v>
      </c>
      <c r="K18" s="936">
        <f t="shared" si="0"/>
        <v>387500</v>
      </c>
      <c r="L18" s="936">
        <f t="shared" si="1"/>
        <v>0</v>
      </c>
      <c r="M18" s="937"/>
      <c r="N18" s="937"/>
      <c r="O18" s="936">
        <f t="shared" si="2"/>
        <v>0</v>
      </c>
      <c r="P18" s="938">
        <v>2235</v>
      </c>
      <c r="Q18" s="933">
        <v>211.6</v>
      </c>
      <c r="R18" s="936"/>
      <c r="S18" s="937" t="s">
        <v>1774</v>
      </c>
      <c r="T18" s="395"/>
      <c r="U18" s="941" t="s">
        <v>615</v>
      </c>
      <c r="V18" s="942">
        <v>8</v>
      </c>
      <c r="W18" s="395"/>
      <c r="Z18" s="401"/>
      <c r="AA18" s="941">
        <v>14</v>
      </c>
      <c r="AB18" s="401"/>
      <c r="AC18" s="401"/>
      <c r="AD18" s="401"/>
      <c r="AE18" s="401"/>
      <c r="AF18" s="401"/>
      <c r="AG18" s="401"/>
      <c r="AH18" s="401"/>
      <c r="AI18" s="401"/>
      <c r="AS18" s="540"/>
      <c r="AT18" s="540"/>
      <c r="AU18" s="540"/>
      <c r="AV18" s="401"/>
      <c r="AW18" s="401"/>
      <c r="AX18" s="401"/>
      <c r="AY18" s="401"/>
      <c r="AZ18" s="540"/>
      <c r="BA18" s="540"/>
      <c r="BB18" s="540"/>
      <c r="BC18" s="540"/>
      <c r="BD18" s="540"/>
      <c r="BE18" s="540"/>
      <c r="BF18" s="540"/>
      <c r="BG18" s="540"/>
      <c r="BH18" s="540"/>
      <c r="BI18" s="540"/>
      <c r="BJ18" s="540"/>
      <c r="BK18" s="540"/>
      <c r="BL18" s="540"/>
      <c r="BM18" s="540"/>
      <c r="BN18" s="540"/>
      <c r="BO18" s="540"/>
      <c r="BP18" s="540"/>
      <c r="BQ18" s="540"/>
      <c r="BR18" s="540"/>
      <c r="BS18" s="540"/>
      <c r="BT18" s="540"/>
      <c r="BU18" s="540"/>
      <c r="BV18" s="540"/>
      <c r="BW18" s="540"/>
      <c r="BX18" s="540"/>
      <c r="BY18" s="540"/>
      <c r="BZ18" s="540"/>
      <c r="CA18" s="540"/>
      <c r="CB18" s="540"/>
      <c r="CC18" s="540"/>
      <c r="CD18" s="540"/>
      <c r="CE18" s="540"/>
      <c r="CF18" s="540"/>
      <c r="CG18" s="540"/>
      <c r="CH18" s="540"/>
      <c r="CI18" s="540"/>
      <c r="CJ18" s="540"/>
      <c r="CK18" s="540"/>
      <c r="CL18" s="540"/>
      <c r="CM18" s="540"/>
      <c r="CN18" s="540"/>
      <c r="CO18" s="540"/>
      <c r="CP18" s="540"/>
      <c r="CQ18" s="540"/>
      <c r="CR18" s="540"/>
      <c r="CS18" s="540"/>
      <c r="CT18" s="540"/>
      <c r="CU18" s="540"/>
      <c r="CV18" s="540"/>
      <c r="CW18" s="540"/>
      <c r="CX18" s="540"/>
      <c r="CY18" s="540"/>
      <c r="CZ18" s="540"/>
      <c r="DA18" s="540"/>
      <c r="DB18" s="540"/>
      <c r="DC18" s="540"/>
      <c r="DD18" s="540"/>
      <c r="DE18" s="540"/>
      <c r="DF18" s="540"/>
      <c r="DG18" s="540"/>
      <c r="DH18" s="540"/>
      <c r="DI18" s="540"/>
      <c r="DJ18" s="540"/>
      <c r="DK18" s="540"/>
      <c r="DL18" s="540"/>
      <c r="DM18" s="540"/>
      <c r="DN18" s="540"/>
      <c r="DO18" s="540"/>
      <c r="DP18" s="540"/>
      <c r="DQ18" s="540"/>
      <c r="DR18" s="540"/>
      <c r="DS18" s="540"/>
      <c r="DT18" s="540"/>
      <c r="DU18" s="540"/>
      <c r="DV18" s="540"/>
      <c r="DW18" s="540"/>
      <c r="DX18" s="540"/>
      <c r="DY18" s="540"/>
      <c r="DZ18" s="540"/>
      <c r="EA18" s="540"/>
      <c r="EB18" s="540"/>
      <c r="EC18" s="540"/>
      <c r="ED18" s="540"/>
      <c r="EE18" s="540"/>
      <c r="EF18" s="540"/>
      <c r="EG18" s="540"/>
      <c r="EH18" s="540"/>
      <c r="EI18" s="540"/>
      <c r="EJ18" s="540"/>
      <c r="EK18" s="540"/>
      <c r="EL18" s="540"/>
      <c r="EM18" s="540"/>
      <c r="EN18" s="540"/>
      <c r="EO18" s="540"/>
      <c r="EP18" s="540"/>
      <c r="EQ18" s="540"/>
      <c r="ER18" s="540"/>
      <c r="ES18" s="540"/>
      <c r="ET18" s="540"/>
      <c r="EU18" s="540"/>
      <c r="EV18" s="540"/>
      <c r="EW18" s="540"/>
      <c r="EX18" s="540"/>
      <c r="EY18" s="540"/>
      <c r="EZ18" s="540"/>
      <c r="FA18" s="540"/>
      <c r="FB18" s="540"/>
      <c r="FC18" s="540"/>
      <c r="FD18" s="540"/>
      <c r="FE18" s="540"/>
      <c r="FF18" s="540"/>
      <c r="FG18" s="540"/>
    </row>
    <row r="19" spans="1:163" s="538" customFormat="1" ht="10.5">
      <c r="A19" s="538" t="s">
        <v>404</v>
      </c>
      <c r="B19" s="539" t="s">
        <v>286</v>
      </c>
      <c r="C19" s="933">
        <v>105284.1</v>
      </c>
      <c r="D19" s="933">
        <v>116193.3</v>
      </c>
      <c r="E19" s="934">
        <f>D19/C19*100</f>
        <v>110.36167854405366</v>
      </c>
      <c r="F19" s="933">
        <v>22153.8</v>
      </c>
      <c r="G19" s="933">
        <v>27348.4</v>
      </c>
      <c r="H19" s="934">
        <f>G19/F19*100</f>
        <v>123.44789607200572</v>
      </c>
      <c r="I19" s="937">
        <v>239600</v>
      </c>
      <c r="J19" s="936">
        <v>349300</v>
      </c>
      <c r="K19" s="936">
        <f t="shared" si="0"/>
        <v>349300</v>
      </c>
      <c r="L19" s="936">
        <f t="shared" si="1"/>
        <v>0</v>
      </c>
      <c r="M19" s="937"/>
      <c r="N19" s="937"/>
      <c r="O19" s="936">
        <f t="shared" si="2"/>
        <v>0</v>
      </c>
      <c r="P19" s="938">
        <v>2100</v>
      </c>
      <c r="Q19" s="933">
        <v>394.8</v>
      </c>
      <c r="R19" s="936"/>
      <c r="S19" s="937" t="s">
        <v>1774</v>
      </c>
      <c r="T19" s="395"/>
      <c r="U19" s="941" t="s">
        <v>615</v>
      </c>
      <c r="V19" s="942">
        <v>2</v>
      </c>
      <c r="W19" s="395"/>
      <c r="Z19" s="401"/>
      <c r="AA19" s="941">
        <v>11</v>
      </c>
      <c r="AB19" s="401"/>
      <c r="AC19" s="401"/>
      <c r="AD19" s="401"/>
      <c r="AE19" s="401"/>
      <c r="AF19" s="401"/>
      <c r="AG19" s="401"/>
      <c r="AH19" s="401"/>
      <c r="AI19" s="939"/>
      <c r="AJ19" s="940"/>
      <c r="AK19" s="579"/>
      <c r="AL19" s="948"/>
      <c r="AM19" s="1301" t="s">
        <v>1784</v>
      </c>
      <c r="AN19" s="1302"/>
      <c r="AO19" s="1302"/>
      <c r="AP19" s="1302"/>
      <c r="AQ19" s="1302"/>
      <c r="AR19" s="1303"/>
      <c r="AU19" s="401"/>
      <c r="AV19" s="401"/>
      <c r="AW19" s="401"/>
      <c r="AX19" s="395"/>
      <c r="AY19" s="401"/>
      <c r="AZ19" s="540"/>
      <c r="BA19" s="540"/>
      <c r="BB19" s="540"/>
      <c r="BC19" s="540"/>
      <c r="BD19" s="540"/>
      <c r="BE19" s="540"/>
      <c r="BF19" s="540"/>
      <c r="BG19" s="540"/>
      <c r="BH19" s="540"/>
      <c r="BI19" s="540"/>
      <c r="BJ19" s="540"/>
      <c r="BK19" s="540"/>
      <c r="BL19" s="540"/>
      <c r="BM19" s="540"/>
      <c r="BN19" s="540"/>
      <c r="BO19" s="540"/>
      <c r="BP19" s="540"/>
      <c r="BQ19" s="540"/>
      <c r="BR19" s="540"/>
      <c r="BS19" s="540"/>
      <c r="BT19" s="540"/>
      <c r="BU19" s="540"/>
      <c r="BV19" s="540"/>
      <c r="BW19" s="540"/>
      <c r="BX19" s="540"/>
      <c r="BY19" s="540"/>
      <c r="BZ19" s="540"/>
      <c r="CA19" s="540"/>
      <c r="CB19" s="540"/>
      <c r="CC19" s="540"/>
      <c r="CD19" s="540"/>
      <c r="CE19" s="540"/>
      <c r="CF19" s="540"/>
      <c r="CG19" s="540"/>
      <c r="CH19" s="540"/>
      <c r="CI19" s="540"/>
      <c r="CJ19" s="540"/>
      <c r="CK19" s="540"/>
      <c r="CL19" s="540"/>
      <c r="CM19" s="540"/>
      <c r="CN19" s="540"/>
      <c r="CO19" s="540"/>
      <c r="CP19" s="540"/>
      <c r="CQ19" s="540"/>
      <c r="CR19" s="540"/>
      <c r="CS19" s="540"/>
      <c r="CT19" s="540"/>
      <c r="CU19" s="540"/>
      <c r="CV19" s="540"/>
      <c r="CW19" s="540"/>
      <c r="CX19" s="540"/>
      <c r="CY19" s="540"/>
      <c r="CZ19" s="540"/>
      <c r="DA19" s="540"/>
      <c r="DB19" s="540"/>
      <c r="DC19" s="540"/>
      <c r="DD19" s="540"/>
      <c r="DE19" s="540"/>
      <c r="DF19" s="540"/>
      <c r="DG19" s="540"/>
      <c r="DH19" s="540"/>
      <c r="DI19" s="540"/>
      <c r="DJ19" s="540"/>
      <c r="DK19" s="540"/>
      <c r="DL19" s="540"/>
      <c r="DM19" s="540"/>
      <c r="DN19" s="540"/>
      <c r="DO19" s="540"/>
      <c r="DP19" s="540"/>
      <c r="DQ19" s="540"/>
      <c r="DR19" s="540"/>
      <c r="DS19" s="540"/>
      <c r="DT19" s="540"/>
      <c r="DU19" s="540"/>
      <c r="DV19" s="540"/>
      <c r="DW19" s="540"/>
      <c r="DX19" s="540"/>
      <c r="DY19" s="540"/>
      <c r="DZ19" s="540"/>
      <c r="EA19" s="540"/>
      <c r="EB19" s="540"/>
      <c r="EC19" s="540"/>
      <c r="ED19" s="540"/>
      <c r="EE19" s="540"/>
      <c r="EF19" s="540"/>
      <c r="EG19" s="540"/>
      <c r="EH19" s="540"/>
      <c r="EI19" s="540"/>
      <c r="EJ19" s="540"/>
      <c r="EK19" s="540"/>
      <c r="EL19" s="540"/>
      <c r="EM19" s="540"/>
      <c r="EN19" s="540"/>
      <c r="EO19" s="540"/>
      <c r="EP19" s="540"/>
      <c r="EQ19" s="540"/>
      <c r="ER19" s="540"/>
      <c r="ES19" s="540"/>
      <c r="ET19" s="540"/>
      <c r="EU19" s="540"/>
      <c r="EV19" s="540"/>
      <c r="EW19" s="540"/>
      <c r="EX19" s="540"/>
      <c r="EY19" s="540"/>
      <c r="EZ19" s="540"/>
      <c r="FA19" s="540"/>
      <c r="FB19" s="540"/>
      <c r="FC19" s="540"/>
      <c r="FD19" s="540"/>
      <c r="FE19" s="540"/>
      <c r="FF19" s="540"/>
      <c r="FG19" s="540"/>
    </row>
    <row r="20" spans="2:163" s="538" customFormat="1" ht="9" customHeight="1">
      <c r="B20" s="539"/>
      <c r="C20" s="945"/>
      <c r="D20" s="946"/>
      <c r="E20" s="934"/>
      <c r="F20" s="946"/>
      <c r="G20" s="946"/>
      <c r="H20" s="934"/>
      <c r="I20" s="946"/>
      <c r="J20" s="936"/>
      <c r="K20" s="936"/>
      <c r="L20" s="936"/>
      <c r="M20" s="946"/>
      <c r="N20" s="946"/>
      <c r="O20" s="936"/>
      <c r="P20" s="938"/>
      <c r="Q20" s="933"/>
      <c r="R20" s="936"/>
      <c r="S20" s="937"/>
      <c r="T20" s="395"/>
      <c r="U20" s="941"/>
      <c r="V20" s="942"/>
      <c r="W20" s="395"/>
      <c r="Z20" s="401"/>
      <c r="AA20" s="941">
        <v>9</v>
      </c>
      <c r="AB20" s="401"/>
      <c r="AC20" s="401"/>
      <c r="AD20" s="401"/>
      <c r="AE20" s="401"/>
      <c r="AF20" s="401"/>
      <c r="AG20" s="401"/>
      <c r="AH20" s="401"/>
      <c r="AI20" s="921" t="s">
        <v>837</v>
      </c>
      <c r="AJ20" s="919" t="s">
        <v>1785</v>
      </c>
      <c r="AK20" s="919"/>
      <c r="AL20" s="919"/>
      <c r="AM20" s="949" t="s">
        <v>1755</v>
      </c>
      <c r="AN20" s="950"/>
      <c r="AO20" s="950"/>
      <c r="AP20" s="949" t="s">
        <v>1786</v>
      </c>
      <c r="AQ20" s="951"/>
      <c r="AR20" s="952"/>
      <c r="AU20" s="401"/>
      <c r="AV20" s="401"/>
      <c r="AW20" s="401"/>
      <c r="AX20" s="395"/>
      <c r="AY20" s="401"/>
      <c r="AZ20" s="540"/>
      <c r="BA20" s="540"/>
      <c r="BB20" s="540"/>
      <c r="BC20" s="540"/>
      <c r="BD20" s="540"/>
      <c r="BE20" s="540"/>
      <c r="BF20" s="540"/>
      <c r="BG20" s="540"/>
      <c r="BH20" s="540"/>
      <c r="BI20" s="540"/>
      <c r="BJ20" s="540"/>
      <c r="BK20" s="540"/>
      <c r="BL20" s="540"/>
      <c r="BM20" s="540"/>
      <c r="BN20" s="540"/>
      <c r="BO20" s="540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0"/>
      <c r="CF20" s="540"/>
      <c r="CG20" s="540"/>
      <c r="CH20" s="540"/>
      <c r="CI20" s="540"/>
      <c r="CJ20" s="540"/>
      <c r="CK20" s="540"/>
      <c r="CL20" s="540"/>
      <c r="CM20" s="540"/>
      <c r="CN20" s="540"/>
      <c r="CO20" s="540"/>
      <c r="CP20" s="540"/>
      <c r="CQ20" s="540"/>
      <c r="CR20" s="540"/>
      <c r="CS20" s="540"/>
      <c r="CT20" s="540"/>
      <c r="CU20" s="540"/>
      <c r="CV20" s="540"/>
      <c r="CW20" s="540"/>
      <c r="CX20" s="540"/>
      <c r="CY20" s="540"/>
      <c r="CZ20" s="540"/>
      <c r="DA20" s="540"/>
      <c r="DB20" s="540"/>
      <c r="DC20" s="540"/>
      <c r="DD20" s="540"/>
      <c r="DE20" s="540"/>
      <c r="DF20" s="540"/>
      <c r="DG20" s="540"/>
      <c r="DH20" s="540"/>
      <c r="DI20" s="540"/>
      <c r="DJ20" s="540"/>
      <c r="DK20" s="540"/>
      <c r="DL20" s="540"/>
      <c r="DM20" s="540"/>
      <c r="DN20" s="540"/>
      <c r="DO20" s="540"/>
      <c r="DP20" s="540"/>
      <c r="DQ20" s="540"/>
      <c r="DR20" s="540"/>
      <c r="DS20" s="540"/>
      <c r="DT20" s="540"/>
      <c r="DU20" s="540"/>
      <c r="DV20" s="540"/>
      <c r="DW20" s="540"/>
      <c r="DX20" s="540"/>
      <c r="DY20" s="540"/>
      <c r="DZ20" s="540"/>
      <c r="EA20" s="540"/>
      <c r="EB20" s="540"/>
      <c r="EC20" s="540"/>
      <c r="ED20" s="540"/>
      <c r="EE20" s="540"/>
      <c r="EF20" s="540"/>
      <c r="EG20" s="540"/>
      <c r="EH20" s="540"/>
      <c r="EI20" s="540"/>
      <c r="EJ20" s="540"/>
      <c r="EK20" s="540"/>
      <c r="EL20" s="540"/>
      <c r="EM20" s="540"/>
      <c r="EN20" s="540"/>
      <c r="EO20" s="540"/>
      <c r="EP20" s="540"/>
      <c r="EQ20" s="540"/>
      <c r="ER20" s="540"/>
      <c r="ES20" s="540"/>
      <c r="ET20" s="540"/>
      <c r="EU20" s="540"/>
      <c r="EV20" s="540"/>
      <c r="EW20" s="540"/>
      <c r="EX20" s="540"/>
      <c r="EY20" s="540"/>
      <c r="EZ20" s="540"/>
      <c r="FA20" s="540"/>
      <c r="FB20" s="540"/>
      <c r="FC20" s="540"/>
      <c r="FD20" s="540"/>
      <c r="FE20" s="540"/>
      <c r="FF20" s="540"/>
      <c r="FG20" s="540"/>
    </row>
    <row r="21" spans="1:163" s="538" customFormat="1" ht="10.5">
      <c r="A21" s="538" t="s">
        <v>394</v>
      </c>
      <c r="B21" s="539" t="s">
        <v>287</v>
      </c>
      <c r="C21" s="933">
        <v>109187.4</v>
      </c>
      <c r="D21" s="933">
        <v>133570</v>
      </c>
      <c r="E21" s="934">
        <f>D21/C21*100</f>
        <v>122.3309649281877</v>
      </c>
      <c r="F21" s="933">
        <v>25344.2</v>
      </c>
      <c r="G21" s="933">
        <v>30025.3</v>
      </c>
      <c r="H21" s="934">
        <f>G21/F21*100</f>
        <v>118.47010361345001</v>
      </c>
      <c r="I21" s="937">
        <v>252100</v>
      </c>
      <c r="J21" s="936">
        <v>360650</v>
      </c>
      <c r="K21" s="936">
        <f t="shared" si="0"/>
        <v>360650</v>
      </c>
      <c r="L21" s="936">
        <f t="shared" si="1"/>
        <v>0</v>
      </c>
      <c r="M21" s="937"/>
      <c r="N21" s="937"/>
      <c r="O21" s="936">
        <f t="shared" si="2"/>
        <v>0</v>
      </c>
      <c r="P21" s="938">
        <v>2010</v>
      </c>
      <c r="Q21" s="933">
        <v>922.5</v>
      </c>
      <c r="R21" s="936"/>
      <c r="S21" s="937" t="s">
        <v>1774</v>
      </c>
      <c r="T21" s="395"/>
      <c r="U21" s="941"/>
      <c r="V21" s="942"/>
      <c r="W21" s="395"/>
      <c r="Z21" s="401"/>
      <c r="AA21" s="941">
        <v>16</v>
      </c>
      <c r="AB21" s="401"/>
      <c r="AC21" s="401"/>
      <c r="AD21" s="401"/>
      <c r="AE21" s="401"/>
      <c r="AF21" s="401"/>
      <c r="AG21" s="401"/>
      <c r="AH21" s="401"/>
      <c r="AI21" s="921"/>
      <c r="AJ21" s="582"/>
      <c r="AK21" s="582"/>
      <c r="AL21" s="582"/>
      <c r="AM21" s="953"/>
      <c r="AN21" s="583"/>
      <c r="AO21" s="954"/>
      <c r="AP21" s="953"/>
      <c r="AQ21" s="583"/>
      <c r="AR21" s="954"/>
      <c r="AU21" s="401"/>
      <c r="AV21" s="401"/>
      <c r="AW21" s="401"/>
      <c r="AX21" s="395"/>
      <c r="AY21" s="401"/>
      <c r="AZ21" s="540"/>
      <c r="BA21" s="540"/>
      <c r="BB21" s="540"/>
      <c r="BC21" s="540"/>
      <c r="BD21" s="540"/>
      <c r="BE21" s="540"/>
      <c r="BF21" s="540"/>
      <c r="BG21" s="540"/>
      <c r="BH21" s="540"/>
      <c r="BI21" s="540"/>
      <c r="BJ21" s="540"/>
      <c r="BK21" s="540"/>
      <c r="BL21" s="540"/>
      <c r="BM21" s="540"/>
      <c r="BN21" s="540"/>
      <c r="BO21" s="540"/>
      <c r="BP21" s="540"/>
      <c r="BQ21" s="540"/>
      <c r="BR21" s="540"/>
      <c r="BS21" s="540"/>
      <c r="BT21" s="540"/>
      <c r="BU21" s="540"/>
      <c r="BV21" s="540"/>
      <c r="BW21" s="540"/>
      <c r="BX21" s="540"/>
      <c r="BY21" s="540"/>
      <c r="BZ21" s="540"/>
      <c r="CA21" s="540"/>
      <c r="CB21" s="540"/>
      <c r="CC21" s="540"/>
      <c r="CD21" s="540"/>
      <c r="CE21" s="540"/>
      <c r="CF21" s="540"/>
      <c r="CG21" s="540"/>
      <c r="CH21" s="540"/>
      <c r="CI21" s="540"/>
      <c r="CJ21" s="540"/>
      <c r="CK21" s="540"/>
      <c r="CL21" s="540"/>
      <c r="CM21" s="540"/>
      <c r="CN21" s="540"/>
      <c r="CO21" s="540"/>
      <c r="CP21" s="540"/>
      <c r="CQ21" s="540"/>
      <c r="CR21" s="540"/>
      <c r="CS21" s="540"/>
      <c r="CT21" s="540"/>
      <c r="CU21" s="540"/>
      <c r="CV21" s="540"/>
      <c r="CW21" s="540"/>
      <c r="CX21" s="540"/>
      <c r="CY21" s="540"/>
      <c r="CZ21" s="540"/>
      <c r="DA21" s="540"/>
      <c r="DB21" s="540"/>
      <c r="DC21" s="540"/>
      <c r="DD21" s="540"/>
      <c r="DE21" s="540"/>
      <c r="DF21" s="540"/>
      <c r="DG21" s="540"/>
      <c r="DH21" s="540"/>
      <c r="DI21" s="540"/>
      <c r="DJ21" s="540"/>
      <c r="DK21" s="540"/>
      <c r="DL21" s="540"/>
      <c r="DM21" s="540"/>
      <c r="DN21" s="540"/>
      <c r="DO21" s="540"/>
      <c r="DP21" s="540"/>
      <c r="DQ21" s="540"/>
      <c r="DR21" s="540"/>
      <c r="DS21" s="540"/>
      <c r="DT21" s="540"/>
      <c r="DU21" s="540"/>
      <c r="DV21" s="540"/>
      <c r="DW21" s="540"/>
      <c r="DX21" s="540"/>
      <c r="DY21" s="540"/>
      <c r="DZ21" s="540"/>
      <c r="EA21" s="540"/>
      <c r="EB21" s="540"/>
      <c r="EC21" s="540"/>
      <c r="ED21" s="540"/>
      <c r="EE21" s="540"/>
      <c r="EF21" s="540"/>
      <c r="EG21" s="540"/>
      <c r="EH21" s="540"/>
      <c r="EI21" s="540"/>
      <c r="EJ21" s="540"/>
      <c r="EK21" s="540"/>
      <c r="EL21" s="540"/>
      <c r="EM21" s="540"/>
      <c r="EN21" s="540"/>
      <c r="EO21" s="540"/>
      <c r="EP21" s="540"/>
      <c r="EQ21" s="540"/>
      <c r="ER21" s="540"/>
      <c r="ES21" s="540"/>
      <c r="ET21" s="540"/>
      <c r="EU21" s="540"/>
      <c r="EV21" s="540"/>
      <c r="EW21" s="540"/>
      <c r="EX21" s="540"/>
      <c r="EY21" s="540"/>
      <c r="EZ21" s="540"/>
      <c r="FA21" s="540"/>
      <c r="FB21" s="540"/>
      <c r="FC21" s="540"/>
      <c r="FD21" s="540"/>
      <c r="FE21" s="540"/>
      <c r="FF21" s="540"/>
      <c r="FG21" s="540"/>
    </row>
    <row r="22" spans="1:163" s="538" customFormat="1" ht="10.5">
      <c r="A22" s="538" t="s">
        <v>395</v>
      </c>
      <c r="B22" s="539" t="s">
        <v>288</v>
      </c>
      <c r="C22" s="933">
        <v>98960</v>
      </c>
      <c r="D22" s="933">
        <v>116292.9</v>
      </c>
      <c r="E22" s="934">
        <f>D22/C22*100</f>
        <v>117.51505658852062</v>
      </c>
      <c r="F22" s="933">
        <v>21479.6</v>
      </c>
      <c r="G22" s="933">
        <v>25261.7</v>
      </c>
      <c r="H22" s="934">
        <f>G22/F22*100</f>
        <v>117.6078697927336</v>
      </c>
      <c r="I22" s="937">
        <v>296500</v>
      </c>
      <c r="J22" s="936">
        <v>431800</v>
      </c>
      <c r="K22" s="936">
        <f t="shared" si="0"/>
        <v>431800</v>
      </c>
      <c r="L22" s="936">
        <f t="shared" si="1"/>
        <v>0</v>
      </c>
      <c r="M22" s="937"/>
      <c r="N22" s="937"/>
      <c r="O22" s="936">
        <f t="shared" si="2"/>
        <v>0</v>
      </c>
      <c r="P22" s="938">
        <v>2017.5</v>
      </c>
      <c r="Q22" s="933">
        <v>1711.3</v>
      </c>
      <c r="R22" s="936"/>
      <c r="S22" s="937" t="s">
        <v>1774</v>
      </c>
      <c r="T22" s="395"/>
      <c r="U22" s="941"/>
      <c r="V22" s="942"/>
      <c r="W22" s="395"/>
      <c r="Z22" s="401"/>
      <c r="AA22" s="941">
        <v>17</v>
      </c>
      <c r="AB22" s="401"/>
      <c r="AC22" s="401"/>
      <c r="AD22" s="401"/>
      <c r="AE22" s="401"/>
      <c r="AF22" s="401"/>
      <c r="AG22" s="401"/>
      <c r="AH22" s="401"/>
      <c r="AI22" s="947"/>
      <c r="AJ22" s="929" t="s">
        <v>1782</v>
      </c>
      <c r="AK22" s="929" t="s">
        <v>1783</v>
      </c>
      <c r="AL22" s="582" t="s">
        <v>1787</v>
      </c>
      <c r="AM22" s="928" t="s">
        <v>1782</v>
      </c>
      <c r="AN22" s="929" t="s">
        <v>1783</v>
      </c>
      <c r="AO22" s="927" t="s">
        <v>1768</v>
      </c>
      <c r="AP22" s="929" t="s">
        <v>1782</v>
      </c>
      <c r="AQ22" s="929" t="s">
        <v>1783</v>
      </c>
      <c r="AR22" s="927" t="s">
        <v>1768</v>
      </c>
      <c r="AU22" s="401"/>
      <c r="AV22" s="941"/>
      <c r="AW22" s="401"/>
      <c r="AX22" s="941"/>
      <c r="AY22" s="401"/>
      <c r="AZ22" s="540"/>
      <c r="BA22" s="540"/>
      <c r="BB22" s="540"/>
      <c r="BC22" s="540"/>
      <c r="BD22" s="540"/>
      <c r="BE22" s="540"/>
      <c r="BF22" s="540"/>
      <c r="BG22" s="540"/>
      <c r="BH22" s="540"/>
      <c r="BI22" s="540"/>
      <c r="BJ22" s="540"/>
      <c r="BK22" s="540"/>
      <c r="BL22" s="540"/>
      <c r="BM22" s="540"/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0"/>
      <c r="CC22" s="540"/>
      <c r="CD22" s="540"/>
      <c r="CE22" s="540"/>
      <c r="CF22" s="540"/>
      <c r="CG22" s="540"/>
      <c r="CH22" s="540"/>
      <c r="CI22" s="540"/>
      <c r="CJ22" s="540"/>
      <c r="CK22" s="540"/>
      <c r="CL22" s="540"/>
      <c r="CM22" s="540"/>
      <c r="CN22" s="540"/>
      <c r="CO22" s="540"/>
      <c r="CP22" s="540"/>
      <c r="CQ22" s="540"/>
      <c r="CR22" s="540"/>
      <c r="CS22" s="540"/>
      <c r="CT22" s="540"/>
      <c r="CU22" s="540"/>
      <c r="CV22" s="540"/>
      <c r="CW22" s="540"/>
      <c r="CX22" s="540"/>
      <c r="CY22" s="540"/>
      <c r="CZ22" s="540"/>
      <c r="DA22" s="540"/>
      <c r="DB22" s="540"/>
      <c r="DC22" s="540"/>
      <c r="DD22" s="540"/>
      <c r="DE22" s="540"/>
      <c r="DF22" s="540"/>
      <c r="DG22" s="540"/>
      <c r="DH22" s="540"/>
      <c r="DI22" s="540"/>
      <c r="DJ22" s="540"/>
      <c r="DK22" s="540"/>
      <c r="DL22" s="540"/>
      <c r="DM22" s="540"/>
      <c r="DN22" s="540"/>
      <c r="DO22" s="540"/>
      <c r="DP22" s="540"/>
      <c r="DQ22" s="540"/>
      <c r="DR22" s="540"/>
      <c r="DS22" s="540"/>
      <c r="DT22" s="540"/>
      <c r="DU22" s="540"/>
      <c r="DV22" s="540"/>
      <c r="DW22" s="540"/>
      <c r="DX22" s="540"/>
      <c r="DY22" s="540"/>
      <c r="DZ22" s="540"/>
      <c r="EA22" s="540"/>
      <c r="EB22" s="540"/>
      <c r="EC22" s="540"/>
      <c r="ED22" s="540"/>
      <c r="EE22" s="540"/>
      <c r="EF22" s="540"/>
      <c r="EG22" s="540"/>
      <c r="EH22" s="540"/>
      <c r="EI22" s="540"/>
      <c r="EJ22" s="540"/>
      <c r="EK22" s="540"/>
      <c r="EL22" s="540"/>
      <c r="EM22" s="540"/>
      <c r="EN22" s="540"/>
      <c r="EO22" s="540"/>
      <c r="EP22" s="540"/>
      <c r="EQ22" s="540"/>
      <c r="ER22" s="540"/>
      <c r="ES22" s="540"/>
      <c r="ET22" s="540"/>
      <c r="EU22" s="540"/>
      <c r="EV22" s="540"/>
      <c r="EW22" s="540"/>
      <c r="EX22" s="540"/>
      <c r="EY22" s="540"/>
      <c r="EZ22" s="540"/>
      <c r="FA22" s="540"/>
      <c r="FB22" s="540"/>
      <c r="FC22" s="540"/>
      <c r="FD22" s="540"/>
      <c r="FE22" s="540"/>
      <c r="FF22" s="540"/>
      <c r="FG22" s="540"/>
    </row>
    <row r="23" spans="1:163" s="538" customFormat="1" ht="10.5">
      <c r="A23" s="538" t="s">
        <v>705</v>
      </c>
      <c r="B23" s="539" t="s">
        <v>289</v>
      </c>
      <c r="C23" s="933">
        <v>98713.5</v>
      </c>
      <c r="D23" s="933">
        <v>109176.9</v>
      </c>
      <c r="E23" s="934">
        <f>D23/C23*100</f>
        <v>110.59976598945434</v>
      </c>
      <c r="F23" s="933">
        <v>21995.1</v>
      </c>
      <c r="G23" s="933">
        <v>22989.2</v>
      </c>
      <c r="H23" s="934">
        <f>G23/F23*100</f>
        <v>104.519643011398</v>
      </c>
      <c r="I23" s="937">
        <v>161400</v>
      </c>
      <c r="J23" s="936">
        <v>236200</v>
      </c>
      <c r="K23" s="936">
        <f t="shared" si="0"/>
        <v>236200</v>
      </c>
      <c r="L23" s="936">
        <f t="shared" si="1"/>
        <v>0</v>
      </c>
      <c r="M23" s="937"/>
      <c r="N23" s="937"/>
      <c r="O23" s="936">
        <f t="shared" si="2"/>
        <v>0</v>
      </c>
      <c r="P23" s="938">
        <v>1635</v>
      </c>
      <c r="Q23" s="933">
        <v>1027.9</v>
      </c>
      <c r="R23" s="936"/>
      <c r="S23" s="937" t="s">
        <v>1774</v>
      </c>
      <c r="T23" s="395"/>
      <c r="U23" s="941"/>
      <c r="V23" s="942"/>
      <c r="W23" s="395"/>
      <c r="Z23" s="401"/>
      <c r="AA23" s="941">
        <v>16</v>
      </c>
      <c r="AB23" s="401"/>
      <c r="AC23" s="401"/>
      <c r="AD23" s="401"/>
      <c r="AE23" s="401"/>
      <c r="AF23" s="401"/>
      <c r="AG23" s="401"/>
      <c r="AH23" s="401"/>
      <c r="AI23" s="401"/>
      <c r="AN23" s="395"/>
      <c r="AS23" s="540"/>
      <c r="AT23" s="540"/>
      <c r="AU23" s="540"/>
      <c r="AV23" s="401"/>
      <c r="AW23" s="401"/>
      <c r="AX23" s="401"/>
      <c r="AY23" s="401"/>
      <c r="AZ23" s="540"/>
      <c r="BA23" s="540"/>
      <c r="BB23" s="540"/>
      <c r="BC23" s="540"/>
      <c r="BD23" s="540"/>
      <c r="BE23" s="540"/>
      <c r="BF23" s="540"/>
      <c r="BG23" s="540"/>
      <c r="BH23" s="540"/>
      <c r="BI23" s="540"/>
      <c r="BJ23" s="540"/>
      <c r="BK23" s="540"/>
      <c r="BL23" s="540"/>
      <c r="BM23" s="540"/>
      <c r="BN23" s="540"/>
      <c r="BO23" s="540"/>
      <c r="BP23" s="540"/>
      <c r="BQ23" s="540"/>
      <c r="BR23" s="540"/>
      <c r="BS23" s="540"/>
      <c r="BT23" s="540"/>
      <c r="BU23" s="540"/>
      <c r="BV23" s="540"/>
      <c r="BW23" s="540"/>
      <c r="BX23" s="540"/>
      <c r="BY23" s="540"/>
      <c r="BZ23" s="540"/>
      <c r="CA23" s="540"/>
      <c r="CB23" s="540"/>
      <c r="CC23" s="540"/>
      <c r="CD23" s="540"/>
      <c r="CE23" s="540"/>
      <c r="CF23" s="540"/>
      <c r="CG23" s="540"/>
      <c r="CH23" s="540"/>
      <c r="CI23" s="540"/>
      <c r="CJ23" s="540"/>
      <c r="CK23" s="540"/>
      <c r="CL23" s="540"/>
      <c r="CM23" s="540"/>
      <c r="CN23" s="540"/>
      <c r="CO23" s="540"/>
      <c r="CP23" s="540"/>
      <c r="CQ23" s="540"/>
      <c r="CR23" s="540"/>
      <c r="CS23" s="540"/>
      <c r="CT23" s="540"/>
      <c r="CU23" s="540"/>
      <c r="CV23" s="540"/>
      <c r="CW23" s="540"/>
      <c r="CX23" s="540"/>
      <c r="CY23" s="540"/>
      <c r="CZ23" s="540"/>
      <c r="DA23" s="540"/>
      <c r="DB23" s="540"/>
      <c r="DC23" s="540"/>
      <c r="DD23" s="540"/>
      <c r="DE23" s="540"/>
      <c r="DF23" s="540"/>
      <c r="DG23" s="540"/>
      <c r="DH23" s="540"/>
      <c r="DI23" s="540"/>
      <c r="DJ23" s="540"/>
      <c r="DK23" s="540"/>
      <c r="DL23" s="540"/>
      <c r="DM23" s="540"/>
      <c r="DN23" s="540"/>
      <c r="DO23" s="540"/>
      <c r="DP23" s="540"/>
      <c r="DQ23" s="540"/>
      <c r="DR23" s="540"/>
      <c r="DS23" s="540"/>
      <c r="DT23" s="540"/>
      <c r="DU23" s="540"/>
      <c r="DV23" s="540"/>
      <c r="DW23" s="540"/>
      <c r="DX23" s="540"/>
      <c r="DY23" s="540"/>
      <c r="DZ23" s="540"/>
      <c r="EA23" s="540"/>
      <c r="EB23" s="540"/>
      <c r="EC23" s="540"/>
      <c r="ED23" s="540"/>
      <c r="EE23" s="540"/>
      <c r="EF23" s="540"/>
      <c r="EG23" s="540"/>
      <c r="EH23" s="540"/>
      <c r="EI23" s="540"/>
      <c r="EJ23" s="540"/>
      <c r="EK23" s="540"/>
      <c r="EL23" s="540"/>
      <c r="EM23" s="540"/>
      <c r="EN23" s="540"/>
      <c r="EO23" s="540"/>
      <c r="EP23" s="540"/>
      <c r="EQ23" s="540"/>
      <c r="ER23" s="540"/>
      <c r="ES23" s="540"/>
      <c r="ET23" s="540"/>
      <c r="EU23" s="540"/>
      <c r="EV23" s="540"/>
      <c r="EW23" s="540"/>
      <c r="EX23" s="540"/>
      <c r="EY23" s="540"/>
      <c r="EZ23" s="540"/>
      <c r="FA23" s="540"/>
      <c r="FB23" s="540"/>
      <c r="FC23" s="540"/>
      <c r="FD23" s="540"/>
      <c r="FE23" s="540"/>
      <c r="FF23" s="540"/>
      <c r="FG23" s="540"/>
    </row>
    <row r="24" spans="1:163" s="538" customFormat="1" ht="10.5">
      <c r="A24" s="538" t="s">
        <v>405</v>
      </c>
      <c r="B24" s="539" t="s">
        <v>290</v>
      </c>
      <c r="C24" s="933">
        <v>92374.5</v>
      </c>
      <c r="D24" s="933">
        <v>108276.5</v>
      </c>
      <c r="E24" s="934">
        <f>D24/C24*100</f>
        <v>117.21470752209756</v>
      </c>
      <c r="F24" s="933">
        <v>19664.2</v>
      </c>
      <c r="G24" s="933">
        <v>23140.6</v>
      </c>
      <c r="H24" s="934">
        <f>G24/F24*100</f>
        <v>117.67882751395938</v>
      </c>
      <c r="I24" s="937">
        <v>194800</v>
      </c>
      <c r="J24" s="936">
        <v>281500</v>
      </c>
      <c r="K24" s="936">
        <f t="shared" si="0"/>
        <v>281500</v>
      </c>
      <c r="L24" s="936">
        <f t="shared" si="1"/>
        <v>0</v>
      </c>
      <c r="M24" s="937"/>
      <c r="N24" s="937"/>
      <c r="O24" s="936">
        <f t="shared" si="2"/>
        <v>0</v>
      </c>
      <c r="P24" s="938">
        <v>1627.5</v>
      </c>
      <c r="Q24" s="933">
        <v>892.8</v>
      </c>
      <c r="R24" s="936"/>
      <c r="S24" s="937" t="s">
        <v>1774</v>
      </c>
      <c r="T24" s="395"/>
      <c r="U24" s="941" t="s">
        <v>615</v>
      </c>
      <c r="V24" s="942">
        <v>12</v>
      </c>
      <c r="W24" s="395"/>
      <c r="Z24" s="401"/>
      <c r="AA24" s="941">
        <v>7</v>
      </c>
      <c r="AB24" s="401"/>
      <c r="AC24" s="401"/>
      <c r="AD24" s="401"/>
      <c r="AE24" s="401"/>
      <c r="AF24" s="401"/>
      <c r="AG24" s="401"/>
      <c r="AH24" s="401"/>
      <c r="AI24" s="401"/>
      <c r="AS24" s="540"/>
      <c r="AT24" s="540"/>
      <c r="AU24" s="540"/>
      <c r="AV24" s="401"/>
      <c r="AW24" s="401"/>
      <c r="AX24" s="401"/>
      <c r="AY24" s="401"/>
      <c r="AZ24" s="540"/>
      <c r="BA24" s="540"/>
      <c r="BB24" s="540"/>
      <c r="BC24" s="540"/>
      <c r="BD24" s="540"/>
      <c r="BE24" s="540"/>
      <c r="BF24" s="540"/>
      <c r="BG24" s="540"/>
      <c r="BH24" s="540"/>
      <c r="BI24" s="540"/>
      <c r="BJ24" s="540"/>
      <c r="BK24" s="540"/>
      <c r="BL24" s="540"/>
      <c r="BM24" s="540"/>
      <c r="BN24" s="540"/>
      <c r="BO24" s="540"/>
      <c r="BP24" s="540"/>
      <c r="BQ24" s="540"/>
      <c r="BR24" s="540"/>
      <c r="BS24" s="540"/>
      <c r="BT24" s="540"/>
      <c r="BU24" s="540"/>
      <c r="BV24" s="540"/>
      <c r="BW24" s="540"/>
      <c r="BX24" s="540"/>
      <c r="BY24" s="540"/>
      <c r="BZ24" s="540"/>
      <c r="CA24" s="540"/>
      <c r="CB24" s="540"/>
      <c r="CC24" s="540"/>
      <c r="CD24" s="540"/>
      <c r="CE24" s="540"/>
      <c r="CF24" s="540"/>
      <c r="CG24" s="540"/>
      <c r="CH24" s="540"/>
      <c r="CI24" s="540"/>
      <c r="CJ24" s="540"/>
      <c r="CK24" s="540"/>
      <c r="CL24" s="540"/>
      <c r="CM24" s="540"/>
      <c r="CN24" s="540"/>
      <c r="CO24" s="540"/>
      <c r="CP24" s="540"/>
      <c r="CQ24" s="540"/>
      <c r="CR24" s="540"/>
      <c r="CS24" s="540"/>
      <c r="CT24" s="540"/>
      <c r="CU24" s="540"/>
      <c r="CV24" s="540"/>
      <c r="CW24" s="540"/>
      <c r="CX24" s="540"/>
      <c r="CY24" s="540"/>
      <c r="CZ24" s="540"/>
      <c r="DA24" s="540"/>
      <c r="DB24" s="540"/>
      <c r="DC24" s="540"/>
      <c r="DD24" s="540"/>
      <c r="DE24" s="540"/>
      <c r="DF24" s="540"/>
      <c r="DG24" s="540"/>
      <c r="DH24" s="540"/>
      <c r="DI24" s="540"/>
      <c r="DJ24" s="540"/>
      <c r="DK24" s="540"/>
      <c r="DL24" s="540"/>
      <c r="DM24" s="540"/>
      <c r="DN24" s="540"/>
      <c r="DO24" s="540"/>
      <c r="DP24" s="540"/>
      <c r="DQ24" s="540"/>
      <c r="DR24" s="540"/>
      <c r="DS24" s="540"/>
      <c r="DT24" s="540"/>
      <c r="DU24" s="540"/>
      <c r="DV24" s="540"/>
      <c r="DW24" s="540"/>
      <c r="DX24" s="540"/>
      <c r="DY24" s="540"/>
      <c r="DZ24" s="540"/>
      <c r="EA24" s="540"/>
      <c r="EB24" s="540"/>
      <c r="EC24" s="540"/>
      <c r="ED24" s="540"/>
      <c r="EE24" s="540"/>
      <c r="EF24" s="540"/>
      <c r="EG24" s="540"/>
      <c r="EH24" s="540"/>
      <c r="EI24" s="540"/>
      <c r="EJ24" s="540"/>
      <c r="EK24" s="540"/>
      <c r="EL24" s="540"/>
      <c r="EM24" s="540"/>
      <c r="EN24" s="540"/>
      <c r="EO24" s="540"/>
      <c r="EP24" s="540"/>
      <c r="EQ24" s="540"/>
      <c r="ER24" s="540"/>
      <c r="ES24" s="540"/>
      <c r="ET24" s="540"/>
      <c r="EU24" s="540"/>
      <c r="EV24" s="540"/>
      <c r="EW24" s="540"/>
      <c r="EX24" s="540"/>
      <c r="EY24" s="540"/>
      <c r="EZ24" s="540"/>
      <c r="FA24" s="540"/>
      <c r="FB24" s="540"/>
      <c r="FC24" s="540"/>
      <c r="FD24" s="540"/>
      <c r="FE24" s="540"/>
      <c r="FF24" s="540"/>
      <c r="FG24" s="540"/>
    </row>
    <row r="25" spans="2:163" s="538" customFormat="1" ht="8.25" customHeight="1">
      <c r="B25" s="539"/>
      <c r="C25" s="945"/>
      <c r="D25" s="946"/>
      <c r="E25" s="934"/>
      <c r="F25" s="946"/>
      <c r="G25" s="946"/>
      <c r="H25" s="934"/>
      <c r="I25" s="946"/>
      <c r="J25" s="936"/>
      <c r="K25" s="936"/>
      <c r="L25" s="936"/>
      <c r="M25" s="946"/>
      <c r="N25" s="946"/>
      <c r="O25" s="936"/>
      <c r="P25" s="938"/>
      <c r="Q25" s="933"/>
      <c r="R25" s="936"/>
      <c r="S25" s="937"/>
      <c r="T25" s="395"/>
      <c r="U25" s="941" t="s">
        <v>615</v>
      </c>
      <c r="V25" s="942">
        <v>19</v>
      </c>
      <c r="W25" s="395"/>
      <c r="Z25" s="401"/>
      <c r="AA25" s="941">
        <v>10</v>
      </c>
      <c r="AB25" s="401"/>
      <c r="AC25" s="401"/>
      <c r="AD25" s="401"/>
      <c r="AE25" s="401"/>
      <c r="AF25" s="401"/>
      <c r="AG25" s="401"/>
      <c r="AH25" s="401"/>
      <c r="AI25" s="401"/>
      <c r="AS25" s="540"/>
      <c r="AT25" s="540"/>
      <c r="AU25" s="540"/>
      <c r="AV25" s="401"/>
      <c r="AW25" s="401"/>
      <c r="AX25" s="401"/>
      <c r="AY25" s="401"/>
      <c r="AZ25" s="540"/>
      <c r="BA25" s="540"/>
      <c r="BB25" s="540"/>
      <c r="BC25" s="540"/>
      <c r="BD25" s="540"/>
      <c r="BE25" s="540"/>
      <c r="BF25" s="540"/>
      <c r="BG25" s="540"/>
      <c r="BH25" s="540"/>
      <c r="BI25" s="540"/>
      <c r="BJ25" s="540"/>
      <c r="BK25" s="540"/>
      <c r="BL25" s="540"/>
      <c r="BM25" s="540"/>
      <c r="BN25" s="540"/>
      <c r="BO25" s="540"/>
      <c r="BP25" s="540"/>
      <c r="BQ25" s="540"/>
      <c r="BR25" s="540"/>
      <c r="BS25" s="540"/>
      <c r="BT25" s="540"/>
      <c r="BU25" s="540"/>
      <c r="BV25" s="540"/>
      <c r="BW25" s="540"/>
      <c r="BX25" s="540"/>
      <c r="BY25" s="540"/>
      <c r="BZ25" s="540"/>
      <c r="CA25" s="540"/>
      <c r="CB25" s="540"/>
      <c r="CC25" s="540"/>
      <c r="CD25" s="540"/>
      <c r="CE25" s="540"/>
      <c r="CF25" s="540"/>
      <c r="CG25" s="540"/>
      <c r="CH25" s="540"/>
      <c r="CI25" s="540"/>
      <c r="CJ25" s="540"/>
      <c r="CK25" s="540"/>
      <c r="CL25" s="540"/>
      <c r="CM25" s="540"/>
      <c r="CN25" s="540"/>
      <c r="CO25" s="540"/>
      <c r="CP25" s="540"/>
      <c r="CQ25" s="540"/>
      <c r="CR25" s="540"/>
      <c r="CS25" s="540"/>
      <c r="CT25" s="540"/>
      <c r="CU25" s="540"/>
      <c r="CV25" s="540"/>
      <c r="CW25" s="540"/>
      <c r="CX25" s="540"/>
      <c r="CY25" s="540"/>
      <c r="CZ25" s="540"/>
      <c r="DA25" s="540"/>
      <c r="DB25" s="540"/>
      <c r="DC25" s="540"/>
      <c r="DD25" s="540"/>
      <c r="DE25" s="540"/>
      <c r="DF25" s="540"/>
      <c r="DG25" s="540"/>
      <c r="DH25" s="540"/>
      <c r="DI25" s="540"/>
      <c r="DJ25" s="540"/>
      <c r="DK25" s="540"/>
      <c r="DL25" s="540"/>
      <c r="DM25" s="540"/>
      <c r="DN25" s="540"/>
      <c r="DO25" s="540"/>
      <c r="DP25" s="540"/>
      <c r="DQ25" s="540"/>
      <c r="DR25" s="540"/>
      <c r="DS25" s="540"/>
      <c r="DT25" s="540"/>
      <c r="DU25" s="540"/>
      <c r="DV25" s="540"/>
      <c r="DW25" s="540"/>
      <c r="DX25" s="540"/>
      <c r="DY25" s="540"/>
      <c r="DZ25" s="540"/>
      <c r="EA25" s="540"/>
      <c r="EB25" s="540"/>
      <c r="EC25" s="540"/>
      <c r="ED25" s="540"/>
      <c r="EE25" s="540"/>
      <c r="EF25" s="540"/>
      <c r="EG25" s="540"/>
      <c r="EH25" s="540"/>
      <c r="EI25" s="540"/>
      <c r="EJ25" s="540"/>
      <c r="EK25" s="540"/>
      <c r="EL25" s="540"/>
      <c r="EM25" s="540"/>
      <c r="EN25" s="540"/>
      <c r="EO25" s="540"/>
      <c r="EP25" s="540"/>
      <c r="EQ25" s="540"/>
      <c r="ER25" s="540"/>
      <c r="ES25" s="540"/>
      <c r="ET25" s="540"/>
      <c r="EU25" s="540"/>
      <c r="EV25" s="540"/>
      <c r="EW25" s="540"/>
      <c r="EX25" s="540"/>
      <c r="EY25" s="540"/>
      <c r="EZ25" s="540"/>
      <c r="FA25" s="540"/>
      <c r="FB25" s="540"/>
      <c r="FC25" s="540"/>
      <c r="FD25" s="540"/>
      <c r="FE25" s="540"/>
      <c r="FF25" s="540"/>
      <c r="FG25" s="540"/>
    </row>
    <row r="26" spans="1:163" s="538" customFormat="1" ht="10.5">
      <c r="A26" s="538" t="s">
        <v>406</v>
      </c>
      <c r="B26" s="539" t="s">
        <v>291</v>
      </c>
      <c r="C26" s="933">
        <v>104265.6</v>
      </c>
      <c r="D26" s="933">
        <v>121346</v>
      </c>
      <c r="E26" s="934">
        <f>D26/C26*100</f>
        <v>116.38162538747198</v>
      </c>
      <c r="F26" s="933">
        <v>21412.8</v>
      </c>
      <c r="G26" s="933">
        <v>28140.6</v>
      </c>
      <c r="H26" s="934">
        <f>G26/F26*100</f>
        <v>131.41952477023088</v>
      </c>
      <c r="I26" s="937">
        <v>258700</v>
      </c>
      <c r="J26" s="936">
        <v>367400</v>
      </c>
      <c r="K26" s="936">
        <f t="shared" si="0"/>
        <v>367400</v>
      </c>
      <c r="L26" s="936">
        <f t="shared" si="1"/>
        <v>0</v>
      </c>
      <c r="M26" s="937"/>
      <c r="N26" s="937"/>
      <c r="O26" s="936">
        <f t="shared" si="2"/>
        <v>0</v>
      </c>
      <c r="P26" s="938">
        <v>1755</v>
      </c>
      <c r="Q26" s="933">
        <v>500.6</v>
      </c>
      <c r="R26" s="936"/>
      <c r="S26" s="937" t="s">
        <v>1774</v>
      </c>
      <c r="T26" s="395"/>
      <c r="U26" s="941" t="s">
        <v>615</v>
      </c>
      <c r="V26" s="942">
        <v>5</v>
      </c>
      <c r="W26" s="395"/>
      <c r="Z26" s="401"/>
      <c r="AA26" s="941">
        <v>27</v>
      </c>
      <c r="AB26" s="401"/>
      <c r="AC26" s="401"/>
      <c r="AD26" s="401"/>
      <c r="AE26" s="401"/>
      <c r="AF26" s="401"/>
      <c r="AG26" s="401"/>
      <c r="AH26" s="401"/>
      <c r="AI26" s="401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0"/>
      <c r="BQ26" s="540"/>
      <c r="BR26" s="540"/>
      <c r="BS26" s="540"/>
      <c r="BT26" s="540"/>
      <c r="BU26" s="540"/>
      <c r="BV26" s="540"/>
      <c r="BW26" s="540"/>
      <c r="BX26" s="540"/>
      <c r="BY26" s="540"/>
      <c r="BZ26" s="540"/>
      <c r="CA26" s="540"/>
      <c r="CB26" s="540"/>
      <c r="CC26" s="540"/>
      <c r="CD26" s="540"/>
      <c r="CE26" s="540"/>
      <c r="CF26" s="540"/>
      <c r="CG26" s="540"/>
      <c r="CH26" s="540"/>
      <c r="CI26" s="540"/>
      <c r="CJ26" s="540"/>
      <c r="CK26" s="540"/>
      <c r="CL26" s="540"/>
      <c r="CM26" s="540"/>
      <c r="CN26" s="540"/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0"/>
      <c r="DE26" s="540"/>
      <c r="DF26" s="540"/>
      <c r="DG26" s="540"/>
      <c r="DH26" s="540"/>
      <c r="DI26" s="540"/>
      <c r="DJ26" s="540"/>
      <c r="DK26" s="540"/>
      <c r="DL26" s="540"/>
      <c r="DM26" s="540"/>
      <c r="DN26" s="540"/>
      <c r="DO26" s="540"/>
      <c r="DP26" s="540"/>
      <c r="DQ26" s="540"/>
      <c r="DR26" s="540"/>
      <c r="DS26" s="540"/>
      <c r="DT26" s="540"/>
      <c r="DU26" s="540"/>
      <c r="DV26" s="540"/>
      <c r="DW26" s="540"/>
      <c r="DX26" s="540"/>
      <c r="DY26" s="540"/>
      <c r="DZ26" s="540"/>
      <c r="EA26" s="540"/>
      <c r="EB26" s="540"/>
      <c r="EC26" s="540"/>
      <c r="ED26" s="540"/>
      <c r="EE26" s="540"/>
      <c r="EF26" s="540"/>
      <c r="EG26" s="540"/>
      <c r="EH26" s="540"/>
      <c r="EI26" s="540"/>
      <c r="EJ26" s="540"/>
      <c r="EK26" s="540"/>
      <c r="EL26" s="540"/>
      <c r="EM26" s="540"/>
      <c r="EN26" s="540"/>
      <c r="EO26" s="540"/>
      <c r="EP26" s="540"/>
      <c r="EQ26" s="540"/>
      <c r="ER26" s="540"/>
      <c r="ES26" s="540"/>
      <c r="ET26" s="540"/>
      <c r="EU26" s="540"/>
      <c r="EV26" s="540"/>
      <c r="EW26" s="540"/>
      <c r="EX26" s="540"/>
      <c r="EY26" s="540"/>
      <c r="EZ26" s="540"/>
      <c r="FA26" s="540"/>
      <c r="FB26" s="540"/>
      <c r="FC26" s="540"/>
      <c r="FD26" s="540"/>
      <c r="FE26" s="540"/>
      <c r="FF26" s="540"/>
      <c r="FG26" s="540"/>
    </row>
    <row r="27" spans="1:163" s="538" customFormat="1" ht="10.5">
      <c r="A27" s="538" t="s">
        <v>407</v>
      </c>
      <c r="B27" s="539" t="s">
        <v>292</v>
      </c>
      <c r="C27" s="933">
        <v>122765.6</v>
      </c>
      <c r="D27" s="933">
        <v>136608.3</v>
      </c>
      <c r="E27" s="934">
        <f>D27/C27*100</f>
        <v>111.27571567279433</v>
      </c>
      <c r="F27" s="933">
        <v>26138.4</v>
      </c>
      <c r="G27" s="933">
        <v>28737.8</v>
      </c>
      <c r="H27" s="934">
        <f>G27/F27*100</f>
        <v>109.94475560860648</v>
      </c>
      <c r="I27" s="937">
        <v>345800</v>
      </c>
      <c r="J27" s="936">
        <v>507300</v>
      </c>
      <c r="K27" s="936">
        <f t="shared" si="0"/>
        <v>507300</v>
      </c>
      <c r="L27" s="936">
        <f t="shared" si="1"/>
        <v>0</v>
      </c>
      <c r="M27" s="937"/>
      <c r="N27" s="937"/>
      <c r="O27" s="936">
        <f t="shared" si="2"/>
        <v>0</v>
      </c>
      <c r="P27" s="938">
        <v>2325</v>
      </c>
      <c r="Q27" s="933">
        <v>1149.1</v>
      </c>
      <c r="R27" s="936"/>
      <c r="S27" s="937" t="s">
        <v>1774</v>
      </c>
      <c r="T27" s="395"/>
      <c r="U27" s="941" t="s">
        <v>615</v>
      </c>
      <c r="V27" s="942"/>
      <c r="W27" s="395"/>
      <c r="Z27" s="401"/>
      <c r="AA27" s="941">
        <v>1</v>
      </c>
      <c r="AB27" s="401"/>
      <c r="AC27" s="401"/>
      <c r="AD27" s="401"/>
      <c r="AE27" s="401"/>
      <c r="AF27" s="401"/>
      <c r="AG27" s="401"/>
      <c r="AH27" s="401"/>
      <c r="AI27" s="401"/>
      <c r="AS27" s="540"/>
      <c r="AT27" s="540"/>
      <c r="AU27" s="540"/>
      <c r="AV27" s="540"/>
      <c r="AW27" s="540"/>
      <c r="AX27" s="540"/>
      <c r="AY27" s="540"/>
      <c r="AZ27" s="540"/>
      <c r="BA27" s="540"/>
      <c r="BB27" s="540"/>
      <c r="BC27" s="540"/>
      <c r="BD27" s="540"/>
      <c r="BE27" s="540"/>
      <c r="BF27" s="540"/>
      <c r="BG27" s="540"/>
      <c r="BH27" s="540"/>
      <c r="BI27" s="540"/>
      <c r="BJ27" s="540"/>
      <c r="BK27" s="540"/>
      <c r="BL27" s="540"/>
      <c r="BM27" s="540"/>
      <c r="BN27" s="540"/>
      <c r="BO27" s="540"/>
      <c r="BP27" s="540"/>
      <c r="BQ27" s="540"/>
      <c r="BR27" s="540"/>
      <c r="BS27" s="540"/>
      <c r="BT27" s="540"/>
      <c r="BU27" s="540"/>
      <c r="BV27" s="540"/>
      <c r="BW27" s="540"/>
      <c r="BX27" s="540"/>
      <c r="BY27" s="540"/>
      <c r="BZ27" s="540"/>
      <c r="CA27" s="540"/>
      <c r="CB27" s="540"/>
      <c r="CC27" s="540"/>
      <c r="CD27" s="540"/>
      <c r="CE27" s="540"/>
      <c r="CF27" s="540"/>
      <c r="CG27" s="540"/>
      <c r="CH27" s="540"/>
      <c r="CI27" s="540"/>
      <c r="CJ27" s="540"/>
      <c r="CK27" s="540"/>
      <c r="CL27" s="540"/>
      <c r="CM27" s="540"/>
      <c r="CN27" s="540"/>
      <c r="CO27" s="540"/>
      <c r="CP27" s="540"/>
      <c r="CQ27" s="540"/>
      <c r="CR27" s="540"/>
      <c r="CS27" s="540"/>
      <c r="CT27" s="540"/>
      <c r="CU27" s="540"/>
      <c r="CV27" s="540"/>
      <c r="CW27" s="540"/>
      <c r="CX27" s="540"/>
      <c r="CY27" s="540"/>
      <c r="CZ27" s="540"/>
      <c r="DA27" s="540"/>
      <c r="DB27" s="540"/>
      <c r="DC27" s="540"/>
      <c r="DD27" s="540"/>
      <c r="DE27" s="540"/>
      <c r="DF27" s="540"/>
      <c r="DG27" s="540"/>
      <c r="DH27" s="540"/>
      <c r="DI27" s="540"/>
      <c r="DJ27" s="540"/>
      <c r="DK27" s="540"/>
      <c r="DL27" s="540"/>
      <c r="DM27" s="540"/>
      <c r="DN27" s="540"/>
      <c r="DO27" s="540"/>
      <c r="DP27" s="540"/>
      <c r="DQ27" s="540"/>
      <c r="DR27" s="540"/>
      <c r="DS27" s="540"/>
      <c r="DT27" s="540"/>
      <c r="DU27" s="540"/>
      <c r="DV27" s="540"/>
      <c r="DW27" s="540"/>
      <c r="DX27" s="540"/>
      <c r="DY27" s="540"/>
      <c r="DZ27" s="540"/>
      <c r="EA27" s="540"/>
      <c r="EB27" s="540"/>
      <c r="EC27" s="540"/>
      <c r="ED27" s="540"/>
      <c r="EE27" s="540"/>
      <c r="EF27" s="540"/>
      <c r="EG27" s="540"/>
      <c r="EH27" s="540"/>
      <c r="EI27" s="540"/>
      <c r="EJ27" s="540"/>
      <c r="EK27" s="540"/>
      <c r="EL27" s="540"/>
      <c r="EM27" s="540"/>
      <c r="EN27" s="540"/>
      <c r="EO27" s="540"/>
      <c r="EP27" s="540"/>
      <c r="EQ27" s="540"/>
      <c r="ER27" s="540"/>
      <c r="ES27" s="540"/>
      <c r="ET27" s="540"/>
      <c r="EU27" s="540"/>
      <c r="EV27" s="540"/>
      <c r="EW27" s="540"/>
      <c r="EX27" s="540"/>
      <c r="EY27" s="540"/>
      <c r="EZ27" s="540"/>
      <c r="FA27" s="540"/>
      <c r="FB27" s="540"/>
      <c r="FC27" s="540"/>
      <c r="FD27" s="540"/>
      <c r="FE27" s="540"/>
      <c r="FF27" s="540"/>
      <c r="FG27" s="540"/>
    </row>
    <row r="28" spans="1:163" s="538" customFormat="1" ht="10.5" customHeight="1">
      <c r="A28" s="538" t="s">
        <v>408</v>
      </c>
      <c r="B28" s="539" t="s">
        <v>293</v>
      </c>
      <c r="C28" s="933">
        <v>117582.5</v>
      </c>
      <c r="D28" s="933">
        <v>129350.7</v>
      </c>
      <c r="E28" s="934">
        <f>D28/C28*100</f>
        <v>110.00846214360129</v>
      </c>
      <c r="F28" s="933">
        <v>25222.4</v>
      </c>
      <c r="G28" s="933">
        <v>27321.6</v>
      </c>
      <c r="H28" s="934">
        <f>G28/F28*100</f>
        <v>108.32276072062928</v>
      </c>
      <c r="I28" s="937">
        <v>307000</v>
      </c>
      <c r="J28" s="936">
        <v>442400</v>
      </c>
      <c r="K28" s="936">
        <f t="shared" si="0"/>
        <v>442400</v>
      </c>
      <c r="L28" s="936">
        <f t="shared" si="1"/>
        <v>0</v>
      </c>
      <c r="M28" s="937"/>
      <c r="N28" s="937"/>
      <c r="O28" s="936">
        <f t="shared" si="2"/>
        <v>0</v>
      </c>
      <c r="P28" s="938">
        <v>2910</v>
      </c>
      <c r="Q28" s="933">
        <v>1521.4</v>
      </c>
      <c r="R28" s="936"/>
      <c r="S28" s="937" t="s">
        <v>1774</v>
      </c>
      <c r="T28" s="395"/>
      <c r="U28" s="941" t="s">
        <v>615</v>
      </c>
      <c r="V28" s="942">
        <v>7</v>
      </c>
      <c r="W28" s="395"/>
      <c r="Z28" s="401" t="s">
        <v>615</v>
      </c>
      <c r="AA28" s="941">
        <v>10</v>
      </c>
      <c r="AB28" s="401"/>
      <c r="AC28" s="401"/>
      <c r="AD28" s="401"/>
      <c r="AE28" s="401"/>
      <c r="AF28" s="401"/>
      <c r="AG28" s="401"/>
      <c r="AH28" s="401"/>
      <c r="AI28" s="401"/>
      <c r="AS28" s="540"/>
      <c r="AT28" s="540"/>
      <c r="AU28" s="540"/>
      <c r="AV28" s="540"/>
      <c r="AW28" s="540"/>
      <c r="AX28" s="540"/>
      <c r="AY28" s="540"/>
      <c r="AZ28" s="540"/>
      <c r="BA28" s="540"/>
      <c r="BB28" s="540"/>
      <c r="BC28" s="540"/>
      <c r="BD28" s="540"/>
      <c r="BE28" s="540"/>
      <c r="BF28" s="540"/>
      <c r="BG28" s="540"/>
      <c r="BH28" s="540"/>
      <c r="BI28" s="540"/>
      <c r="BJ28" s="540"/>
      <c r="BK28" s="540"/>
      <c r="BL28" s="540"/>
      <c r="BM28" s="540"/>
      <c r="BN28" s="540"/>
      <c r="BO28" s="540"/>
      <c r="BP28" s="540"/>
      <c r="BQ28" s="540"/>
      <c r="BR28" s="540"/>
      <c r="BS28" s="540"/>
      <c r="BT28" s="540"/>
      <c r="BU28" s="540"/>
      <c r="BV28" s="540"/>
      <c r="BW28" s="540"/>
      <c r="BX28" s="540"/>
      <c r="BY28" s="540"/>
      <c r="BZ28" s="540"/>
      <c r="CA28" s="540"/>
      <c r="CB28" s="540"/>
      <c r="CC28" s="540"/>
      <c r="CD28" s="540"/>
      <c r="CE28" s="540"/>
      <c r="CF28" s="540"/>
      <c r="CG28" s="540"/>
      <c r="CH28" s="540"/>
      <c r="CI28" s="540"/>
      <c r="CJ28" s="540"/>
      <c r="CK28" s="540"/>
      <c r="CL28" s="540"/>
      <c r="CM28" s="540"/>
      <c r="CN28" s="540"/>
      <c r="CO28" s="540"/>
      <c r="CP28" s="540"/>
      <c r="CQ28" s="540"/>
      <c r="CR28" s="540"/>
      <c r="CS28" s="540"/>
      <c r="CT28" s="540"/>
      <c r="CU28" s="540"/>
      <c r="CV28" s="540"/>
      <c r="CW28" s="540"/>
      <c r="CX28" s="540"/>
      <c r="CY28" s="540"/>
      <c r="CZ28" s="540"/>
      <c r="DA28" s="540"/>
      <c r="DB28" s="540"/>
      <c r="DC28" s="540"/>
      <c r="DD28" s="540"/>
      <c r="DE28" s="540"/>
      <c r="DF28" s="540"/>
      <c r="DG28" s="540"/>
      <c r="DH28" s="540"/>
      <c r="DI28" s="540"/>
      <c r="DJ28" s="540"/>
      <c r="DK28" s="540"/>
      <c r="DL28" s="540"/>
      <c r="DM28" s="540"/>
      <c r="DN28" s="540"/>
      <c r="DO28" s="540"/>
      <c r="DP28" s="540"/>
      <c r="DQ28" s="540"/>
      <c r="DR28" s="540"/>
      <c r="DS28" s="540"/>
      <c r="DT28" s="540"/>
      <c r="DU28" s="540"/>
      <c r="DV28" s="540"/>
      <c r="DW28" s="540"/>
      <c r="DX28" s="540"/>
      <c r="DY28" s="540"/>
      <c r="DZ28" s="540"/>
      <c r="EA28" s="540"/>
      <c r="EB28" s="540"/>
      <c r="EC28" s="540"/>
      <c r="ED28" s="540"/>
      <c r="EE28" s="540"/>
      <c r="EF28" s="540"/>
      <c r="EG28" s="540"/>
      <c r="EH28" s="540"/>
      <c r="EI28" s="540"/>
      <c r="EJ28" s="540"/>
      <c r="EK28" s="540"/>
      <c r="EL28" s="540"/>
      <c r="EM28" s="540"/>
      <c r="EN28" s="540"/>
      <c r="EO28" s="540"/>
      <c r="EP28" s="540"/>
      <c r="EQ28" s="540"/>
      <c r="ER28" s="540"/>
      <c r="ES28" s="540"/>
      <c r="ET28" s="540"/>
      <c r="EU28" s="540"/>
      <c r="EV28" s="540"/>
      <c r="EW28" s="540"/>
      <c r="EX28" s="540"/>
      <c r="EY28" s="540"/>
      <c r="EZ28" s="540"/>
      <c r="FA28" s="540"/>
      <c r="FB28" s="540"/>
      <c r="FC28" s="540"/>
      <c r="FD28" s="540"/>
      <c r="FE28" s="540"/>
      <c r="FF28" s="540"/>
      <c r="FG28" s="540"/>
    </row>
    <row r="29" spans="1:163" s="538" customFormat="1" ht="10.5">
      <c r="A29" s="538" t="s">
        <v>409</v>
      </c>
      <c r="B29" s="539" t="s">
        <v>294</v>
      </c>
      <c r="C29" s="933">
        <v>102415.1</v>
      </c>
      <c r="D29" s="933">
        <v>123429</v>
      </c>
      <c r="E29" s="934">
        <f>D29/C29*100</f>
        <v>120.51836106199183</v>
      </c>
      <c r="F29" s="933">
        <v>20426</v>
      </c>
      <c r="G29" s="933">
        <v>25579.3</v>
      </c>
      <c r="H29" s="934">
        <f>G29/F29*100</f>
        <v>125.22911974933908</v>
      </c>
      <c r="I29" s="937">
        <v>283100</v>
      </c>
      <c r="J29" s="936">
        <v>408500</v>
      </c>
      <c r="K29" s="936">
        <f t="shared" si="0"/>
        <v>408500</v>
      </c>
      <c r="L29" s="936">
        <f t="shared" si="1"/>
        <v>0</v>
      </c>
      <c r="M29" s="937"/>
      <c r="N29" s="937"/>
      <c r="O29" s="936">
        <f t="shared" si="2"/>
        <v>0</v>
      </c>
      <c r="P29" s="938">
        <v>2084</v>
      </c>
      <c r="Q29" s="933">
        <v>1729.9</v>
      </c>
      <c r="R29" s="936"/>
      <c r="S29" s="937" t="s">
        <v>1774</v>
      </c>
      <c r="T29" s="395"/>
      <c r="U29" s="941" t="s">
        <v>615</v>
      </c>
      <c r="V29" s="942"/>
      <c r="W29" s="395"/>
      <c r="Z29" s="401"/>
      <c r="AA29" s="941">
        <v>1</v>
      </c>
      <c r="AB29" s="401"/>
      <c r="AC29" s="401"/>
      <c r="AD29" s="401"/>
      <c r="AE29" s="401"/>
      <c r="AF29" s="401"/>
      <c r="AG29" s="401"/>
      <c r="AH29" s="401"/>
      <c r="AI29" s="401"/>
      <c r="AS29" s="540"/>
      <c r="AT29" s="540"/>
      <c r="AU29" s="540"/>
      <c r="AV29" s="540"/>
      <c r="AW29" s="540"/>
      <c r="AX29" s="540"/>
      <c r="AY29" s="540"/>
      <c r="AZ29" s="540"/>
      <c r="BA29" s="540"/>
      <c r="BB29" s="540"/>
      <c r="BC29" s="540"/>
      <c r="BD29" s="540"/>
      <c r="BE29" s="540"/>
      <c r="BF29" s="540"/>
      <c r="BG29" s="540"/>
      <c r="BH29" s="540"/>
      <c r="BI29" s="540"/>
      <c r="BJ29" s="540"/>
      <c r="BK29" s="540"/>
      <c r="BL29" s="540"/>
      <c r="BM29" s="540"/>
      <c r="BN29" s="540"/>
      <c r="BO29" s="540"/>
      <c r="BP29" s="540"/>
      <c r="BQ29" s="540"/>
      <c r="BR29" s="540"/>
      <c r="BS29" s="540"/>
      <c r="BT29" s="540"/>
      <c r="BU29" s="540"/>
      <c r="BV29" s="540"/>
      <c r="BW29" s="540"/>
      <c r="BX29" s="540"/>
      <c r="BY29" s="540"/>
      <c r="BZ29" s="540"/>
      <c r="CA29" s="540"/>
      <c r="CB29" s="540"/>
      <c r="CC29" s="540"/>
      <c r="CD29" s="540"/>
      <c r="CE29" s="540"/>
      <c r="CF29" s="540"/>
      <c r="CG29" s="540"/>
      <c r="CH29" s="540"/>
      <c r="CI29" s="540"/>
      <c r="CJ29" s="540"/>
      <c r="CK29" s="540"/>
      <c r="CL29" s="540"/>
      <c r="CM29" s="540"/>
      <c r="CN29" s="540"/>
      <c r="CO29" s="540"/>
      <c r="CP29" s="540"/>
      <c r="CQ29" s="540"/>
      <c r="CR29" s="540"/>
      <c r="CS29" s="540"/>
      <c r="CT29" s="540"/>
      <c r="CU29" s="540"/>
      <c r="CV29" s="540"/>
      <c r="CW29" s="540"/>
      <c r="CX29" s="540"/>
      <c r="CY29" s="540"/>
      <c r="CZ29" s="540"/>
      <c r="DA29" s="540"/>
      <c r="DB29" s="540"/>
      <c r="DC29" s="540"/>
      <c r="DD29" s="540"/>
      <c r="DE29" s="540"/>
      <c r="DF29" s="540"/>
      <c r="DG29" s="540"/>
      <c r="DH29" s="540"/>
      <c r="DI29" s="540"/>
      <c r="DJ29" s="540"/>
      <c r="DK29" s="540"/>
      <c r="DL29" s="540"/>
      <c r="DM29" s="540"/>
      <c r="DN29" s="540"/>
      <c r="DO29" s="540"/>
      <c r="DP29" s="540"/>
      <c r="DQ29" s="540"/>
      <c r="DR29" s="540"/>
      <c r="DS29" s="540"/>
      <c r="DT29" s="540"/>
      <c r="DU29" s="540"/>
      <c r="DV29" s="540"/>
      <c r="DW29" s="540"/>
      <c r="DX29" s="540"/>
      <c r="DY29" s="540"/>
      <c r="DZ29" s="540"/>
      <c r="EA29" s="540"/>
      <c r="EB29" s="540"/>
      <c r="EC29" s="540"/>
      <c r="ED29" s="540"/>
      <c r="EE29" s="540"/>
      <c r="EF29" s="540"/>
      <c r="EG29" s="540"/>
      <c r="EH29" s="540"/>
      <c r="EI29" s="540"/>
      <c r="EJ29" s="540"/>
      <c r="EK29" s="540"/>
      <c r="EL29" s="540"/>
      <c r="EM29" s="540"/>
      <c r="EN29" s="540"/>
      <c r="EO29" s="540"/>
      <c r="EP29" s="540"/>
      <c r="EQ29" s="540"/>
      <c r="ER29" s="540"/>
      <c r="ES29" s="540"/>
      <c r="ET29" s="540"/>
      <c r="EU29" s="540"/>
      <c r="EV29" s="540"/>
      <c r="EW29" s="540"/>
      <c r="EX29" s="540"/>
      <c r="EY29" s="540"/>
      <c r="EZ29" s="540"/>
      <c r="FA29" s="540"/>
      <c r="FB29" s="540"/>
      <c r="FC29" s="540"/>
      <c r="FD29" s="540"/>
      <c r="FE29" s="540"/>
      <c r="FF29" s="540"/>
      <c r="FG29" s="540"/>
    </row>
    <row r="30" spans="2:163" s="538" customFormat="1" ht="7.5" customHeight="1">
      <c r="B30" s="539"/>
      <c r="C30" s="945"/>
      <c r="D30" s="946"/>
      <c r="E30" s="934"/>
      <c r="F30" s="946"/>
      <c r="G30" s="946"/>
      <c r="H30" s="934"/>
      <c r="I30" s="946"/>
      <c r="J30" s="936"/>
      <c r="K30" s="936"/>
      <c r="L30" s="936"/>
      <c r="M30" s="955"/>
      <c r="N30" s="955"/>
      <c r="O30" s="936"/>
      <c r="P30" s="938"/>
      <c r="Q30" s="933"/>
      <c r="R30" s="936"/>
      <c r="S30" s="937"/>
      <c r="T30" s="395"/>
      <c r="U30" s="941" t="s">
        <v>615</v>
      </c>
      <c r="V30" s="942">
        <v>11</v>
      </c>
      <c r="W30" s="395"/>
      <c r="Z30" s="401"/>
      <c r="AA30" s="941">
        <v>5</v>
      </c>
      <c r="AB30" s="401"/>
      <c r="AC30" s="401"/>
      <c r="AD30" s="401"/>
      <c r="AE30" s="401"/>
      <c r="AF30" s="401"/>
      <c r="AG30" s="401"/>
      <c r="AH30" s="401"/>
      <c r="AI30" s="401"/>
      <c r="AS30" s="540"/>
      <c r="AT30" s="540"/>
      <c r="AU30" s="540"/>
      <c r="AV30" s="540"/>
      <c r="AW30" s="540"/>
      <c r="AX30" s="540"/>
      <c r="AY30" s="540"/>
      <c r="AZ30" s="540"/>
      <c r="BA30" s="540"/>
      <c r="BB30" s="540"/>
      <c r="BC30" s="540"/>
      <c r="BD30" s="540"/>
      <c r="BE30" s="540"/>
      <c r="BF30" s="540"/>
      <c r="BG30" s="540"/>
      <c r="BH30" s="540"/>
      <c r="BI30" s="540"/>
      <c r="BJ30" s="540"/>
      <c r="BK30" s="540"/>
      <c r="BL30" s="540"/>
      <c r="BM30" s="540"/>
      <c r="BN30" s="540"/>
      <c r="BO30" s="540"/>
      <c r="BP30" s="540"/>
      <c r="BQ30" s="540"/>
      <c r="BR30" s="540"/>
      <c r="BS30" s="540"/>
      <c r="BT30" s="540"/>
      <c r="BU30" s="540"/>
      <c r="BV30" s="540"/>
      <c r="BW30" s="540"/>
      <c r="BX30" s="540"/>
      <c r="BY30" s="540"/>
      <c r="BZ30" s="540"/>
      <c r="CA30" s="540"/>
      <c r="CB30" s="540"/>
      <c r="CC30" s="540"/>
      <c r="CD30" s="540"/>
      <c r="CE30" s="540"/>
      <c r="CF30" s="540"/>
      <c r="CG30" s="540"/>
      <c r="CH30" s="540"/>
      <c r="CI30" s="540"/>
      <c r="CJ30" s="540"/>
      <c r="CK30" s="540"/>
      <c r="CL30" s="540"/>
      <c r="CM30" s="540"/>
      <c r="CN30" s="540"/>
      <c r="CO30" s="540"/>
      <c r="CP30" s="540"/>
      <c r="CQ30" s="540"/>
      <c r="CR30" s="540"/>
      <c r="CS30" s="540"/>
      <c r="CT30" s="540"/>
      <c r="CU30" s="540"/>
      <c r="CV30" s="540"/>
      <c r="CW30" s="540"/>
      <c r="CX30" s="540"/>
      <c r="CY30" s="540"/>
      <c r="CZ30" s="540"/>
      <c r="DA30" s="540"/>
      <c r="DB30" s="540"/>
      <c r="DC30" s="540"/>
      <c r="DD30" s="540"/>
      <c r="DE30" s="540"/>
      <c r="DF30" s="540"/>
      <c r="DG30" s="540"/>
      <c r="DH30" s="540"/>
      <c r="DI30" s="540"/>
      <c r="DJ30" s="540"/>
      <c r="DK30" s="540"/>
      <c r="DL30" s="540"/>
      <c r="DM30" s="540"/>
      <c r="DN30" s="540"/>
      <c r="DO30" s="540"/>
      <c r="DP30" s="540"/>
      <c r="DQ30" s="540"/>
      <c r="DR30" s="540"/>
      <c r="DS30" s="540"/>
      <c r="DT30" s="540"/>
      <c r="DU30" s="540"/>
      <c r="DV30" s="540"/>
      <c r="DW30" s="540"/>
      <c r="DX30" s="540"/>
      <c r="DY30" s="540"/>
      <c r="DZ30" s="540"/>
      <c r="EA30" s="540"/>
      <c r="EB30" s="540"/>
      <c r="EC30" s="540"/>
      <c r="ED30" s="540"/>
      <c r="EE30" s="540"/>
      <c r="EF30" s="540"/>
      <c r="EG30" s="540"/>
      <c r="EH30" s="540"/>
      <c r="EI30" s="540"/>
      <c r="EJ30" s="540"/>
      <c r="EK30" s="540"/>
      <c r="EL30" s="540"/>
      <c r="EM30" s="540"/>
      <c r="EN30" s="540"/>
      <c r="EO30" s="540"/>
      <c r="EP30" s="540"/>
      <c r="EQ30" s="540"/>
      <c r="ER30" s="540"/>
      <c r="ES30" s="540"/>
      <c r="ET30" s="540"/>
      <c r="EU30" s="540"/>
      <c r="EV30" s="540"/>
      <c r="EW30" s="540"/>
      <c r="EX30" s="540"/>
      <c r="EY30" s="540"/>
      <c r="EZ30" s="540"/>
      <c r="FA30" s="540"/>
      <c r="FB30" s="540"/>
      <c r="FC30" s="540"/>
      <c r="FD30" s="540"/>
      <c r="FE30" s="540"/>
      <c r="FF30" s="540"/>
      <c r="FG30" s="540"/>
    </row>
    <row r="31" spans="1:163" s="538" customFormat="1" ht="10.5">
      <c r="A31" s="538" t="s">
        <v>410</v>
      </c>
      <c r="B31" s="539" t="s">
        <v>295</v>
      </c>
      <c r="C31" s="933">
        <v>71607.9</v>
      </c>
      <c r="D31" s="933">
        <v>84600.1</v>
      </c>
      <c r="E31" s="934">
        <f>D31/C31*100</f>
        <v>118.143528856453</v>
      </c>
      <c r="F31" s="933">
        <v>15093.6</v>
      </c>
      <c r="G31" s="933">
        <v>18758.2</v>
      </c>
      <c r="H31" s="934">
        <f>G31/F31*100</f>
        <v>124.27916467906928</v>
      </c>
      <c r="I31" s="937">
        <v>129000</v>
      </c>
      <c r="J31" s="936">
        <v>181700</v>
      </c>
      <c r="K31" s="936">
        <f t="shared" si="0"/>
        <v>181700</v>
      </c>
      <c r="L31" s="936">
        <f t="shared" si="1"/>
        <v>0</v>
      </c>
      <c r="M31" s="937"/>
      <c r="N31" s="937"/>
      <c r="O31" s="936">
        <f t="shared" si="2"/>
        <v>0</v>
      </c>
      <c r="P31" s="938">
        <v>1305</v>
      </c>
      <c r="Q31" s="933">
        <v>181.5</v>
      </c>
      <c r="R31" s="936"/>
      <c r="S31" s="937" t="s">
        <v>1774</v>
      </c>
      <c r="T31" s="395"/>
      <c r="U31" s="941" t="s">
        <v>615</v>
      </c>
      <c r="V31" s="942">
        <v>34</v>
      </c>
      <c r="W31" s="395"/>
      <c r="Z31" s="401"/>
      <c r="AA31" s="941">
        <v>158</v>
      </c>
      <c r="AB31" s="401"/>
      <c r="AC31" s="401"/>
      <c r="AD31" s="401"/>
      <c r="AE31" s="401"/>
      <c r="AF31" s="401"/>
      <c r="AG31" s="401"/>
      <c r="AH31" s="401"/>
      <c r="AI31" s="401"/>
      <c r="AS31" s="540"/>
      <c r="AT31" s="540"/>
      <c r="AU31" s="540"/>
      <c r="AV31" s="540"/>
      <c r="AW31" s="540"/>
      <c r="AX31" s="540"/>
      <c r="AY31" s="540"/>
      <c r="AZ31" s="540"/>
      <c r="BA31" s="540"/>
      <c r="BB31" s="540"/>
      <c r="BC31" s="540"/>
      <c r="BD31" s="540"/>
      <c r="BE31" s="540"/>
      <c r="BF31" s="540"/>
      <c r="BG31" s="540"/>
      <c r="BH31" s="540"/>
      <c r="BI31" s="540"/>
      <c r="BJ31" s="540"/>
      <c r="BK31" s="540"/>
      <c r="BL31" s="540"/>
      <c r="BM31" s="540"/>
      <c r="BN31" s="540"/>
      <c r="BO31" s="540"/>
      <c r="BP31" s="540"/>
      <c r="BQ31" s="540"/>
      <c r="BR31" s="540"/>
      <c r="BS31" s="540"/>
      <c r="BT31" s="540"/>
      <c r="BU31" s="540"/>
      <c r="BV31" s="540"/>
      <c r="BW31" s="540"/>
      <c r="BX31" s="540"/>
      <c r="BY31" s="540"/>
      <c r="BZ31" s="540"/>
      <c r="CA31" s="540"/>
      <c r="CB31" s="540"/>
      <c r="CC31" s="540"/>
      <c r="CD31" s="540"/>
      <c r="CE31" s="540"/>
      <c r="CF31" s="540"/>
      <c r="CG31" s="540"/>
      <c r="CH31" s="540"/>
      <c r="CI31" s="540"/>
      <c r="CJ31" s="540"/>
      <c r="CK31" s="540"/>
      <c r="CL31" s="540"/>
      <c r="CM31" s="540"/>
      <c r="CN31" s="540"/>
      <c r="CO31" s="540"/>
      <c r="CP31" s="540"/>
      <c r="CQ31" s="540"/>
      <c r="CR31" s="540"/>
      <c r="CS31" s="540"/>
      <c r="CT31" s="540"/>
      <c r="CU31" s="540"/>
      <c r="CV31" s="540"/>
      <c r="CW31" s="540"/>
      <c r="CX31" s="540"/>
      <c r="CY31" s="540"/>
      <c r="CZ31" s="540"/>
      <c r="DA31" s="540"/>
      <c r="DB31" s="540"/>
      <c r="DC31" s="540"/>
      <c r="DD31" s="540"/>
      <c r="DE31" s="540"/>
      <c r="DF31" s="540"/>
      <c r="DG31" s="540"/>
      <c r="DH31" s="540"/>
      <c r="DI31" s="540"/>
      <c r="DJ31" s="540"/>
      <c r="DK31" s="540"/>
      <c r="DL31" s="540"/>
      <c r="DM31" s="540"/>
      <c r="DN31" s="540"/>
      <c r="DO31" s="540"/>
      <c r="DP31" s="540"/>
      <c r="DQ31" s="540"/>
      <c r="DR31" s="540"/>
      <c r="DS31" s="540"/>
      <c r="DT31" s="540"/>
      <c r="DU31" s="540"/>
      <c r="DV31" s="540"/>
      <c r="DW31" s="540"/>
      <c r="DX31" s="540"/>
      <c r="DY31" s="540"/>
      <c r="DZ31" s="540"/>
      <c r="EA31" s="540"/>
      <c r="EB31" s="540"/>
      <c r="EC31" s="540"/>
      <c r="ED31" s="540"/>
      <c r="EE31" s="540"/>
      <c r="EF31" s="540"/>
      <c r="EG31" s="540"/>
      <c r="EH31" s="540"/>
      <c r="EI31" s="540"/>
      <c r="EJ31" s="540"/>
      <c r="EK31" s="540"/>
      <c r="EL31" s="540"/>
      <c r="EM31" s="540"/>
      <c r="EN31" s="540"/>
      <c r="EO31" s="540"/>
      <c r="EP31" s="540"/>
      <c r="EQ31" s="540"/>
      <c r="ER31" s="540"/>
      <c r="ES31" s="540"/>
      <c r="ET31" s="540"/>
      <c r="EU31" s="540"/>
      <c r="EV31" s="540"/>
      <c r="EW31" s="540"/>
      <c r="EX31" s="540"/>
      <c r="EY31" s="540"/>
      <c r="EZ31" s="540"/>
      <c r="FA31" s="540"/>
      <c r="FB31" s="540"/>
      <c r="FC31" s="540"/>
      <c r="FD31" s="540"/>
      <c r="FE31" s="540"/>
      <c r="FF31" s="540"/>
      <c r="FG31" s="540"/>
    </row>
    <row r="32" spans="1:163" s="538" customFormat="1" ht="10.5">
      <c r="A32" s="538" t="s">
        <v>412</v>
      </c>
      <c r="B32" s="539" t="s">
        <v>297</v>
      </c>
      <c r="C32" s="933">
        <v>78959</v>
      </c>
      <c r="D32" s="933">
        <v>88112.3</v>
      </c>
      <c r="E32" s="934">
        <f>D32/C32*100</f>
        <v>111.59247204245241</v>
      </c>
      <c r="F32" s="933">
        <v>15983.3</v>
      </c>
      <c r="G32" s="933">
        <v>19909.2</v>
      </c>
      <c r="H32" s="934">
        <f>G32/F32*100</f>
        <v>124.56251212202739</v>
      </c>
      <c r="I32" s="937">
        <v>129400</v>
      </c>
      <c r="J32" s="936">
        <v>188200</v>
      </c>
      <c r="K32" s="936">
        <f t="shared" si="0"/>
        <v>188200</v>
      </c>
      <c r="L32" s="936">
        <f t="shared" si="1"/>
        <v>0</v>
      </c>
      <c r="M32" s="937"/>
      <c r="N32" s="937"/>
      <c r="O32" s="936">
        <f t="shared" si="2"/>
        <v>0</v>
      </c>
      <c r="P32" s="938">
        <v>1200</v>
      </c>
      <c r="Q32" s="933"/>
      <c r="R32" s="936"/>
      <c r="S32" s="937" t="s">
        <v>1774</v>
      </c>
      <c r="T32" s="395"/>
      <c r="U32" s="401"/>
      <c r="V32" s="402"/>
      <c r="W32" s="395"/>
      <c r="Z32" s="401"/>
      <c r="AA32" s="401"/>
      <c r="AB32" s="401"/>
      <c r="AC32" s="401"/>
      <c r="AD32" s="401"/>
      <c r="AE32" s="401"/>
      <c r="AF32" s="401"/>
      <c r="AG32" s="401"/>
      <c r="AH32" s="401"/>
      <c r="AI32" s="401"/>
      <c r="AK32" s="538" t="s">
        <v>1788</v>
      </c>
      <c r="AS32" s="540"/>
      <c r="AT32" s="540"/>
      <c r="AU32" s="540"/>
      <c r="AV32" s="540"/>
      <c r="AW32" s="540"/>
      <c r="AX32" s="540"/>
      <c r="AY32" s="540"/>
      <c r="AZ32" s="540"/>
      <c r="BA32" s="540"/>
      <c r="BB32" s="540"/>
      <c r="BC32" s="540"/>
      <c r="BD32" s="540"/>
      <c r="BE32" s="540"/>
      <c r="BF32" s="540"/>
      <c r="BG32" s="540"/>
      <c r="BH32" s="540"/>
      <c r="BI32" s="540"/>
      <c r="BJ32" s="540"/>
      <c r="BK32" s="540"/>
      <c r="BL32" s="540"/>
      <c r="BM32" s="540"/>
      <c r="BN32" s="540"/>
      <c r="BO32" s="540"/>
      <c r="BP32" s="540"/>
      <c r="BQ32" s="540"/>
      <c r="BR32" s="540"/>
      <c r="BS32" s="540"/>
      <c r="BT32" s="540"/>
      <c r="BU32" s="540"/>
      <c r="BV32" s="540"/>
      <c r="BW32" s="540"/>
      <c r="BX32" s="540"/>
      <c r="BY32" s="540"/>
      <c r="BZ32" s="540"/>
      <c r="CA32" s="540"/>
      <c r="CB32" s="540"/>
      <c r="CC32" s="540"/>
      <c r="CD32" s="540"/>
      <c r="CE32" s="540"/>
      <c r="CF32" s="540"/>
      <c r="CG32" s="540"/>
      <c r="CH32" s="540"/>
      <c r="CI32" s="540"/>
      <c r="CJ32" s="540"/>
      <c r="CK32" s="540"/>
      <c r="CL32" s="540"/>
      <c r="CM32" s="540"/>
      <c r="CN32" s="540"/>
      <c r="CO32" s="540"/>
      <c r="CP32" s="540"/>
      <c r="CQ32" s="540"/>
      <c r="CR32" s="540"/>
      <c r="CS32" s="540"/>
      <c r="CT32" s="540"/>
      <c r="CU32" s="540"/>
      <c r="CV32" s="540"/>
      <c r="CW32" s="540"/>
      <c r="CX32" s="540"/>
      <c r="CY32" s="540"/>
      <c r="CZ32" s="540"/>
      <c r="DA32" s="540"/>
      <c r="DB32" s="540"/>
      <c r="DC32" s="540"/>
      <c r="DD32" s="540"/>
      <c r="DE32" s="540"/>
      <c r="DF32" s="540"/>
      <c r="DG32" s="540"/>
      <c r="DH32" s="540"/>
      <c r="DI32" s="540"/>
      <c r="DJ32" s="540"/>
      <c r="DK32" s="540"/>
      <c r="DL32" s="540"/>
      <c r="DM32" s="540"/>
      <c r="DN32" s="540"/>
      <c r="DO32" s="540"/>
      <c r="DP32" s="540"/>
      <c r="DQ32" s="540"/>
      <c r="DR32" s="540"/>
      <c r="DS32" s="540"/>
      <c r="DT32" s="540"/>
      <c r="DU32" s="540"/>
      <c r="DV32" s="540"/>
      <c r="DW32" s="540"/>
      <c r="DX32" s="540"/>
      <c r="DY32" s="540"/>
      <c r="DZ32" s="540"/>
      <c r="EA32" s="540"/>
      <c r="EB32" s="540"/>
      <c r="EC32" s="540"/>
      <c r="ED32" s="540"/>
      <c r="EE32" s="540"/>
      <c r="EF32" s="540"/>
      <c r="EG32" s="540"/>
      <c r="EH32" s="540"/>
      <c r="EI32" s="540"/>
      <c r="EJ32" s="540"/>
      <c r="EK32" s="540"/>
      <c r="EL32" s="540"/>
      <c r="EM32" s="540"/>
      <c r="EN32" s="540"/>
      <c r="EO32" s="540"/>
      <c r="EP32" s="540"/>
      <c r="EQ32" s="540"/>
      <c r="ER32" s="540"/>
      <c r="ES32" s="540"/>
      <c r="ET32" s="540"/>
      <c r="EU32" s="540"/>
      <c r="EV32" s="540"/>
      <c r="EW32" s="540"/>
      <c r="EX32" s="540"/>
      <c r="EY32" s="540"/>
      <c r="EZ32" s="540"/>
      <c r="FA32" s="540"/>
      <c r="FB32" s="540"/>
      <c r="FC32" s="540"/>
      <c r="FD32" s="540"/>
      <c r="FE32" s="540"/>
      <c r="FF32" s="540"/>
      <c r="FG32" s="540"/>
    </row>
    <row r="33" spans="1:163" s="538" customFormat="1" ht="10.5">
      <c r="A33" s="538" t="s">
        <v>411</v>
      </c>
      <c r="B33" s="539" t="s">
        <v>296</v>
      </c>
      <c r="C33" s="933">
        <v>2449495.2</v>
      </c>
      <c r="D33" s="933">
        <v>2593767.1</v>
      </c>
      <c r="E33" s="934">
        <f>D33/C33*100</f>
        <v>105.88986253167592</v>
      </c>
      <c r="F33" s="933">
        <v>495620.5</v>
      </c>
      <c r="G33" s="933">
        <v>661307.6</v>
      </c>
      <c r="H33" s="934">
        <f>G33/F33*100</f>
        <v>133.4302354321502</v>
      </c>
      <c r="I33" s="937">
        <v>2657414.8</v>
      </c>
      <c r="J33" s="936">
        <v>3803676</v>
      </c>
      <c r="K33" s="936">
        <f t="shared" si="0"/>
        <v>3803676</v>
      </c>
      <c r="L33" s="936">
        <f t="shared" si="1"/>
        <v>0</v>
      </c>
      <c r="M33" s="937"/>
      <c r="N33" s="937"/>
      <c r="O33" s="936">
        <f t="shared" si="2"/>
        <v>0</v>
      </c>
      <c r="P33" s="938">
        <v>22500</v>
      </c>
      <c r="Q33" s="933">
        <v>21296.5</v>
      </c>
      <c r="R33" s="936"/>
      <c r="S33" s="937" t="s">
        <v>1774</v>
      </c>
      <c r="T33" s="395"/>
      <c r="U33" s="401"/>
      <c r="V33" s="402"/>
      <c r="W33" s="395"/>
      <c r="Z33" s="401"/>
      <c r="AA33" s="401"/>
      <c r="AB33" s="401"/>
      <c r="AC33" s="401"/>
      <c r="AD33" s="401"/>
      <c r="AE33" s="401"/>
      <c r="AF33" s="401"/>
      <c r="AG33" s="401"/>
      <c r="AH33" s="401"/>
      <c r="AI33" s="401"/>
      <c r="AS33" s="540"/>
      <c r="AT33" s="540"/>
      <c r="AU33" s="540"/>
      <c r="AV33" s="540"/>
      <c r="AW33" s="540"/>
      <c r="AX33" s="540"/>
      <c r="AY33" s="540"/>
      <c r="AZ33" s="540"/>
      <c r="BA33" s="540"/>
      <c r="BB33" s="540"/>
      <c r="BC33" s="540"/>
      <c r="BD33" s="540"/>
      <c r="BE33" s="540"/>
      <c r="BF33" s="540"/>
      <c r="BG33" s="540"/>
      <c r="BH33" s="540"/>
      <c r="BI33" s="540"/>
      <c r="BJ33" s="540"/>
      <c r="BK33" s="540"/>
      <c r="BL33" s="540"/>
      <c r="BM33" s="540"/>
      <c r="BN33" s="540"/>
      <c r="BO33" s="540"/>
      <c r="BP33" s="540"/>
      <c r="BQ33" s="540"/>
      <c r="BR33" s="540"/>
      <c r="BS33" s="540"/>
      <c r="BT33" s="540"/>
      <c r="BU33" s="540"/>
      <c r="BV33" s="540"/>
      <c r="BW33" s="540"/>
      <c r="BX33" s="540"/>
      <c r="BY33" s="540"/>
      <c r="BZ33" s="540"/>
      <c r="CA33" s="540"/>
      <c r="CB33" s="540"/>
      <c r="CC33" s="540"/>
      <c r="CD33" s="540"/>
      <c r="CE33" s="540"/>
      <c r="CF33" s="540"/>
      <c r="CG33" s="540"/>
      <c r="CH33" s="540"/>
      <c r="CI33" s="540"/>
      <c r="CJ33" s="540"/>
      <c r="CK33" s="540"/>
      <c r="CL33" s="540"/>
      <c r="CM33" s="540"/>
      <c r="CN33" s="540"/>
      <c r="CO33" s="540"/>
      <c r="CP33" s="540"/>
      <c r="CQ33" s="540"/>
      <c r="CR33" s="540"/>
      <c r="CS33" s="540"/>
      <c r="CT33" s="540"/>
      <c r="CU33" s="540"/>
      <c r="CV33" s="540"/>
      <c r="CW33" s="540"/>
      <c r="CX33" s="540"/>
      <c r="CY33" s="540"/>
      <c r="CZ33" s="540"/>
      <c r="DA33" s="540"/>
      <c r="DB33" s="540"/>
      <c r="DC33" s="540"/>
      <c r="DD33" s="540"/>
      <c r="DE33" s="540"/>
      <c r="DF33" s="540"/>
      <c r="DG33" s="540"/>
      <c r="DH33" s="540"/>
      <c r="DI33" s="540"/>
      <c r="DJ33" s="540"/>
      <c r="DK33" s="540"/>
      <c r="DL33" s="540"/>
      <c r="DM33" s="540"/>
      <c r="DN33" s="540"/>
      <c r="DO33" s="540"/>
      <c r="DP33" s="540"/>
      <c r="DQ33" s="540"/>
      <c r="DR33" s="540"/>
      <c r="DS33" s="540"/>
      <c r="DT33" s="540"/>
      <c r="DU33" s="540"/>
      <c r="DV33" s="540"/>
      <c r="DW33" s="540"/>
      <c r="DX33" s="540"/>
      <c r="DY33" s="540"/>
      <c r="DZ33" s="540"/>
      <c r="EA33" s="540"/>
      <c r="EB33" s="540"/>
      <c r="EC33" s="540"/>
      <c r="ED33" s="540"/>
      <c r="EE33" s="540"/>
      <c r="EF33" s="540"/>
      <c r="EG33" s="540"/>
      <c r="EH33" s="540"/>
      <c r="EI33" s="540"/>
      <c r="EJ33" s="540"/>
      <c r="EK33" s="540"/>
      <c r="EL33" s="540"/>
      <c r="EM33" s="540"/>
      <c r="EN33" s="540"/>
      <c r="EO33" s="540"/>
      <c r="EP33" s="540"/>
      <c r="EQ33" s="540"/>
      <c r="ER33" s="540"/>
      <c r="ES33" s="540"/>
      <c r="ET33" s="540"/>
      <c r="EU33" s="540"/>
      <c r="EV33" s="540"/>
      <c r="EW33" s="540"/>
      <c r="EX33" s="540"/>
      <c r="EY33" s="540"/>
      <c r="EZ33" s="540"/>
      <c r="FA33" s="540"/>
      <c r="FB33" s="540"/>
      <c r="FC33" s="540"/>
      <c r="FD33" s="540"/>
      <c r="FE33" s="540"/>
      <c r="FF33" s="540"/>
      <c r="FG33" s="540"/>
    </row>
    <row r="34" spans="1:163" s="538" customFormat="1" ht="10.5">
      <c r="A34" s="538" t="s">
        <v>1789</v>
      </c>
      <c r="B34" s="915" t="s">
        <v>1790</v>
      </c>
      <c r="C34" s="945"/>
      <c r="D34" s="946"/>
      <c r="E34" s="946"/>
      <c r="F34" s="946"/>
      <c r="G34" s="946"/>
      <c r="H34" s="936"/>
      <c r="I34" s="946"/>
      <c r="J34" s="946"/>
      <c r="K34" s="946"/>
      <c r="L34" s="936"/>
      <c r="M34" s="956">
        <v>1257252.7</v>
      </c>
      <c r="N34" s="956">
        <v>1103838.3</v>
      </c>
      <c r="O34" s="956">
        <f>N34-M34</f>
        <v>-153414.3999999999</v>
      </c>
      <c r="P34" s="938"/>
      <c r="Q34" s="933"/>
      <c r="R34" s="936"/>
      <c r="S34" s="937"/>
      <c r="T34" s="395"/>
      <c r="U34" s="401"/>
      <c r="V34" s="402"/>
      <c r="W34" s="395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S34" s="54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0"/>
      <c r="BQ34" s="540"/>
      <c r="BR34" s="540"/>
      <c r="BS34" s="540"/>
      <c r="BT34" s="540"/>
      <c r="BU34" s="540"/>
      <c r="BV34" s="540"/>
      <c r="BW34" s="540"/>
      <c r="BX34" s="540"/>
      <c r="BY34" s="540"/>
      <c r="BZ34" s="540"/>
      <c r="CA34" s="540"/>
      <c r="CB34" s="540"/>
      <c r="CC34" s="540"/>
      <c r="CD34" s="540"/>
      <c r="CE34" s="540"/>
      <c r="CF34" s="540"/>
      <c r="CG34" s="540"/>
      <c r="CH34" s="540"/>
      <c r="CI34" s="540"/>
      <c r="CJ34" s="540"/>
      <c r="CK34" s="540"/>
      <c r="CL34" s="540"/>
      <c r="CM34" s="540"/>
      <c r="CN34" s="540"/>
      <c r="CO34" s="540"/>
      <c r="CP34" s="540"/>
      <c r="CQ34" s="540"/>
      <c r="CR34" s="540"/>
      <c r="CS34" s="540"/>
      <c r="CT34" s="540"/>
      <c r="CU34" s="540"/>
      <c r="CV34" s="540"/>
      <c r="CW34" s="540"/>
      <c r="CX34" s="540"/>
      <c r="CY34" s="540"/>
      <c r="CZ34" s="540"/>
      <c r="DA34" s="540"/>
      <c r="DB34" s="540"/>
      <c r="DC34" s="540"/>
      <c r="DD34" s="540"/>
      <c r="DE34" s="540"/>
      <c r="DF34" s="540"/>
      <c r="DG34" s="540"/>
      <c r="DH34" s="540"/>
      <c r="DI34" s="540"/>
      <c r="DJ34" s="540"/>
      <c r="DK34" s="540"/>
      <c r="DL34" s="540"/>
      <c r="DM34" s="540"/>
      <c r="DN34" s="540"/>
      <c r="DO34" s="540"/>
      <c r="DP34" s="540"/>
      <c r="DQ34" s="540"/>
      <c r="DR34" s="540"/>
      <c r="DS34" s="540"/>
      <c r="DT34" s="540"/>
      <c r="DU34" s="540"/>
      <c r="DV34" s="540"/>
      <c r="DW34" s="540"/>
      <c r="DX34" s="540"/>
      <c r="DY34" s="540"/>
      <c r="DZ34" s="540"/>
      <c r="EA34" s="540"/>
      <c r="EB34" s="540"/>
      <c r="EC34" s="540"/>
      <c r="ED34" s="540"/>
      <c r="EE34" s="540"/>
      <c r="EF34" s="540"/>
      <c r="EG34" s="540"/>
      <c r="EH34" s="540"/>
      <c r="EI34" s="540"/>
      <c r="EJ34" s="540"/>
      <c r="EK34" s="540"/>
      <c r="EL34" s="540"/>
      <c r="EM34" s="540"/>
      <c r="EN34" s="540"/>
      <c r="EO34" s="540"/>
      <c r="EP34" s="540"/>
      <c r="EQ34" s="540"/>
      <c r="ER34" s="540"/>
      <c r="ES34" s="540"/>
      <c r="ET34" s="540"/>
      <c r="EU34" s="540"/>
      <c r="EV34" s="540"/>
      <c r="EW34" s="540"/>
      <c r="EX34" s="540"/>
      <c r="EY34" s="540"/>
      <c r="EZ34" s="540"/>
      <c r="FA34" s="540"/>
      <c r="FB34" s="540"/>
      <c r="FC34" s="540"/>
      <c r="FD34" s="540"/>
      <c r="FE34" s="540"/>
      <c r="FF34" s="540"/>
      <c r="FG34" s="540"/>
    </row>
    <row r="35" spans="1:163" s="538" customFormat="1" ht="10.5">
      <c r="A35" s="538" t="s">
        <v>1791</v>
      </c>
      <c r="B35" s="915"/>
      <c r="C35" s="945"/>
      <c r="D35" s="946"/>
      <c r="E35" s="946"/>
      <c r="F35" s="946"/>
      <c r="G35" s="946"/>
      <c r="H35" s="936"/>
      <c r="I35" s="946"/>
      <c r="J35" s="946"/>
      <c r="K35" s="946"/>
      <c r="L35" s="946"/>
      <c r="O35" s="956">
        <f>M35-N35</f>
        <v>0</v>
      </c>
      <c r="P35" s="957"/>
      <c r="Q35" s="933"/>
      <c r="R35" s="936"/>
      <c r="S35" s="941"/>
      <c r="T35" s="395"/>
      <c r="U35" s="401"/>
      <c r="V35" s="402"/>
      <c r="W35" s="395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S35" s="540"/>
      <c r="AT35" s="540"/>
      <c r="AU35" s="540"/>
      <c r="AV35" s="540"/>
      <c r="AW35" s="540"/>
      <c r="AX35" s="540"/>
      <c r="AY35" s="540"/>
      <c r="AZ35" s="540"/>
      <c r="BA35" s="540"/>
      <c r="BB35" s="540"/>
      <c r="BC35" s="540"/>
      <c r="BD35" s="540"/>
      <c r="BE35" s="540"/>
      <c r="BF35" s="540"/>
      <c r="BG35" s="540"/>
      <c r="BH35" s="540"/>
      <c r="BI35" s="540"/>
      <c r="BJ35" s="540"/>
      <c r="BK35" s="540"/>
      <c r="BL35" s="540"/>
      <c r="BM35" s="540"/>
      <c r="BN35" s="540"/>
      <c r="BO35" s="540"/>
      <c r="BP35" s="540"/>
      <c r="BQ35" s="540"/>
      <c r="BR35" s="540"/>
      <c r="BS35" s="540"/>
      <c r="BT35" s="540"/>
      <c r="BU35" s="540"/>
      <c r="BV35" s="540"/>
      <c r="BW35" s="540"/>
      <c r="BX35" s="540"/>
      <c r="BY35" s="540"/>
      <c r="BZ35" s="540"/>
      <c r="CA35" s="540"/>
      <c r="CB35" s="540"/>
      <c r="CC35" s="540"/>
      <c r="CD35" s="540"/>
      <c r="CE35" s="540"/>
      <c r="CF35" s="540"/>
      <c r="CG35" s="540"/>
      <c r="CH35" s="540"/>
      <c r="CI35" s="540"/>
      <c r="CJ35" s="540"/>
      <c r="CK35" s="540"/>
      <c r="CL35" s="540"/>
      <c r="CM35" s="540"/>
      <c r="CN35" s="540"/>
      <c r="CO35" s="540"/>
      <c r="CP35" s="540"/>
      <c r="CQ35" s="540"/>
      <c r="CR35" s="540"/>
      <c r="CS35" s="540"/>
      <c r="CT35" s="540"/>
      <c r="CU35" s="540"/>
      <c r="CV35" s="540"/>
      <c r="CW35" s="540"/>
      <c r="CX35" s="540"/>
      <c r="CY35" s="540"/>
      <c r="CZ35" s="540"/>
      <c r="DA35" s="540"/>
      <c r="DB35" s="540"/>
      <c r="DC35" s="540"/>
      <c r="DD35" s="540"/>
      <c r="DE35" s="540"/>
      <c r="DF35" s="540"/>
      <c r="DG35" s="540"/>
      <c r="DH35" s="540"/>
      <c r="DI35" s="540"/>
      <c r="DJ35" s="540"/>
      <c r="DK35" s="540"/>
      <c r="DL35" s="540"/>
      <c r="DM35" s="540"/>
      <c r="DN35" s="540"/>
      <c r="DO35" s="540"/>
      <c r="DP35" s="540"/>
      <c r="DQ35" s="540"/>
      <c r="DR35" s="540"/>
      <c r="DS35" s="540"/>
      <c r="DT35" s="540"/>
      <c r="DU35" s="540"/>
      <c r="DV35" s="540"/>
      <c r="DW35" s="540"/>
      <c r="DX35" s="540"/>
      <c r="DY35" s="540"/>
      <c r="DZ35" s="540"/>
      <c r="EA35" s="540"/>
      <c r="EB35" s="540"/>
      <c r="EC35" s="540"/>
      <c r="ED35" s="540"/>
      <c r="EE35" s="540"/>
      <c r="EF35" s="540"/>
      <c r="EG35" s="540"/>
      <c r="EH35" s="540"/>
      <c r="EI35" s="540"/>
      <c r="EJ35" s="540"/>
      <c r="EK35" s="540"/>
      <c r="EL35" s="540"/>
      <c r="EM35" s="540"/>
      <c r="EN35" s="540"/>
      <c r="EO35" s="540"/>
      <c r="EP35" s="540"/>
      <c r="EQ35" s="540"/>
      <c r="ER35" s="540"/>
      <c r="ES35" s="540"/>
      <c r="ET35" s="540"/>
      <c r="EU35" s="540"/>
      <c r="EV35" s="540"/>
      <c r="EW35" s="540"/>
      <c r="EX35" s="540"/>
      <c r="EY35" s="540"/>
      <c r="EZ35" s="540"/>
      <c r="FA35" s="540"/>
      <c r="FB35" s="540"/>
      <c r="FC35" s="540"/>
      <c r="FD35" s="540"/>
      <c r="FE35" s="540"/>
      <c r="FF35" s="540"/>
      <c r="FG35" s="540"/>
    </row>
    <row r="36" spans="1:163" s="538" customFormat="1" ht="11.25" customHeight="1">
      <c r="A36" s="395" t="s">
        <v>1792</v>
      </c>
      <c r="B36" s="395" t="s">
        <v>1793</v>
      </c>
      <c r="C36" s="945"/>
      <c r="D36" s="946"/>
      <c r="E36" s="946"/>
      <c r="F36" s="946"/>
      <c r="G36" s="946"/>
      <c r="H36" s="936"/>
      <c r="I36" s="933"/>
      <c r="J36" s="933"/>
      <c r="K36" s="933"/>
      <c r="L36" s="933"/>
      <c r="M36" s="956">
        <v>195435.1</v>
      </c>
      <c r="N36" s="956">
        <v>199113.1</v>
      </c>
      <c r="O36" s="956">
        <f>N36-M36</f>
        <v>3678</v>
      </c>
      <c r="P36" s="933"/>
      <c r="Q36" s="933"/>
      <c r="R36" s="936"/>
      <c r="S36" s="941"/>
      <c r="T36" s="395"/>
      <c r="U36" s="958">
        <f>SUM(U13:U32)</f>
        <v>0</v>
      </c>
      <c r="V36" s="959">
        <f>SUM(V13:V32)</f>
        <v>102</v>
      </c>
      <c r="W36" s="395"/>
      <c r="Z36" s="401"/>
      <c r="AA36" s="958">
        <f>SUM(AA13:AA32)</f>
        <v>323</v>
      </c>
      <c r="AB36" s="401"/>
      <c r="AC36" s="401"/>
      <c r="AD36" s="401"/>
      <c r="AE36" s="401"/>
      <c r="AF36" s="401"/>
      <c r="AG36" s="401"/>
      <c r="AH36" s="401"/>
      <c r="AI36" s="401"/>
      <c r="AL36" s="538" t="s">
        <v>1794</v>
      </c>
      <c r="AS36" s="540"/>
      <c r="AT36" s="540"/>
      <c r="AU36" s="540"/>
      <c r="AV36" s="540"/>
      <c r="AW36" s="540"/>
      <c r="AX36" s="540"/>
      <c r="AY36" s="540"/>
      <c r="AZ36" s="540"/>
      <c r="BA36" s="540"/>
      <c r="BB36" s="540"/>
      <c r="BC36" s="540"/>
      <c r="BD36" s="540"/>
      <c r="BE36" s="540"/>
      <c r="BF36" s="540"/>
      <c r="BG36" s="540"/>
      <c r="BH36" s="540"/>
      <c r="BI36" s="540"/>
      <c r="BJ36" s="540"/>
      <c r="BK36" s="540"/>
      <c r="BL36" s="540"/>
      <c r="BM36" s="540"/>
      <c r="BN36" s="540"/>
      <c r="BO36" s="540"/>
      <c r="BP36" s="540"/>
      <c r="BQ36" s="540"/>
      <c r="BR36" s="540"/>
      <c r="BS36" s="540"/>
      <c r="BT36" s="540"/>
      <c r="BU36" s="540"/>
      <c r="BV36" s="540"/>
      <c r="BW36" s="540"/>
      <c r="BX36" s="540"/>
      <c r="BY36" s="540"/>
      <c r="BZ36" s="540"/>
      <c r="CA36" s="540"/>
      <c r="CB36" s="540"/>
      <c r="CC36" s="540"/>
      <c r="CD36" s="540"/>
      <c r="CE36" s="540"/>
      <c r="CF36" s="540"/>
      <c r="CG36" s="540"/>
      <c r="CH36" s="540"/>
      <c r="CI36" s="540"/>
      <c r="CJ36" s="540"/>
      <c r="CK36" s="540"/>
      <c r="CL36" s="540"/>
      <c r="CM36" s="540"/>
      <c r="CN36" s="540"/>
      <c r="CO36" s="540"/>
      <c r="CP36" s="540"/>
      <c r="CQ36" s="540"/>
      <c r="CR36" s="540"/>
      <c r="CS36" s="540"/>
      <c r="CT36" s="540"/>
      <c r="CU36" s="540"/>
      <c r="CV36" s="540"/>
      <c r="CW36" s="540"/>
      <c r="CX36" s="540"/>
      <c r="CY36" s="540"/>
      <c r="CZ36" s="540"/>
      <c r="DA36" s="540"/>
      <c r="DB36" s="540"/>
      <c r="DC36" s="540"/>
      <c r="DD36" s="540"/>
      <c r="DE36" s="540"/>
      <c r="DF36" s="540"/>
      <c r="DG36" s="540"/>
      <c r="DH36" s="540"/>
      <c r="DI36" s="540"/>
      <c r="DJ36" s="540"/>
      <c r="DK36" s="540"/>
      <c r="DL36" s="540"/>
      <c r="DM36" s="540"/>
      <c r="DN36" s="540"/>
      <c r="DO36" s="540"/>
      <c r="DP36" s="540"/>
      <c r="DQ36" s="540"/>
      <c r="DR36" s="540"/>
      <c r="DS36" s="540"/>
      <c r="DT36" s="540"/>
      <c r="DU36" s="540"/>
      <c r="DV36" s="540"/>
      <c r="DW36" s="540"/>
      <c r="DX36" s="540"/>
      <c r="DY36" s="540"/>
      <c r="DZ36" s="540"/>
      <c r="EA36" s="540"/>
      <c r="EB36" s="540"/>
      <c r="EC36" s="540"/>
      <c r="ED36" s="540"/>
      <c r="EE36" s="540"/>
      <c r="EF36" s="540"/>
      <c r="EG36" s="540"/>
      <c r="EH36" s="540"/>
      <c r="EI36" s="540"/>
      <c r="EJ36" s="540"/>
      <c r="EK36" s="540"/>
      <c r="EL36" s="540"/>
      <c r="EM36" s="540"/>
      <c r="EN36" s="540"/>
      <c r="EO36" s="540"/>
      <c r="EP36" s="540"/>
      <c r="EQ36" s="540"/>
      <c r="ER36" s="540"/>
      <c r="ES36" s="540"/>
      <c r="ET36" s="540"/>
      <c r="EU36" s="540"/>
      <c r="EV36" s="540"/>
      <c r="EW36" s="540"/>
      <c r="EX36" s="540"/>
      <c r="EY36" s="540"/>
      <c r="EZ36" s="540"/>
      <c r="FA36" s="540"/>
      <c r="FB36" s="540"/>
      <c r="FC36" s="540"/>
      <c r="FD36" s="540"/>
      <c r="FE36" s="540"/>
      <c r="FF36" s="540"/>
      <c r="FG36" s="540"/>
    </row>
    <row r="37" spans="1:163" s="538" customFormat="1" ht="11.25" customHeight="1">
      <c r="A37" s="583" t="s">
        <v>1795</v>
      </c>
      <c r="B37" s="583"/>
      <c r="C37" s="960"/>
      <c r="D37" s="946"/>
      <c r="E37" s="946"/>
      <c r="F37" s="946"/>
      <c r="G37" s="946"/>
      <c r="H37" s="936"/>
      <c r="I37" s="933"/>
      <c r="J37" s="933"/>
      <c r="K37" s="933"/>
      <c r="L37" s="933"/>
      <c r="M37" s="956">
        <v>99000</v>
      </c>
      <c r="N37" s="956">
        <v>41400</v>
      </c>
      <c r="O37" s="956">
        <f>N37-M37</f>
        <v>-57600</v>
      </c>
      <c r="P37" s="933"/>
      <c r="Q37" s="933"/>
      <c r="R37" s="936"/>
      <c r="S37" s="941"/>
      <c r="T37" s="395"/>
      <c r="U37" s="958"/>
      <c r="V37" s="959"/>
      <c r="W37" s="395"/>
      <c r="Z37" s="401"/>
      <c r="AA37" s="958"/>
      <c r="AB37" s="401"/>
      <c r="AC37" s="401"/>
      <c r="AD37" s="401"/>
      <c r="AE37" s="401"/>
      <c r="AF37" s="401"/>
      <c r="AG37" s="401"/>
      <c r="AH37" s="401"/>
      <c r="AI37" s="401"/>
      <c r="AS37" s="540"/>
      <c r="AT37" s="540"/>
      <c r="AU37" s="540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0"/>
      <c r="BQ37" s="540"/>
      <c r="BR37" s="540"/>
      <c r="BS37" s="540"/>
      <c r="BT37" s="540"/>
      <c r="BU37" s="540"/>
      <c r="BV37" s="540"/>
      <c r="BW37" s="540"/>
      <c r="BX37" s="540"/>
      <c r="BY37" s="540"/>
      <c r="BZ37" s="540"/>
      <c r="CA37" s="540"/>
      <c r="CB37" s="540"/>
      <c r="CC37" s="540"/>
      <c r="CD37" s="540"/>
      <c r="CE37" s="540"/>
      <c r="CF37" s="540"/>
      <c r="CG37" s="540"/>
      <c r="CH37" s="540"/>
      <c r="CI37" s="540"/>
      <c r="CJ37" s="540"/>
      <c r="CK37" s="540"/>
      <c r="CL37" s="540"/>
      <c r="CM37" s="540"/>
      <c r="CN37" s="540"/>
      <c r="CO37" s="540"/>
      <c r="CP37" s="540"/>
      <c r="CQ37" s="540"/>
      <c r="CR37" s="540"/>
      <c r="CS37" s="540"/>
      <c r="CT37" s="540"/>
      <c r="CU37" s="540"/>
      <c r="CV37" s="540"/>
      <c r="CW37" s="540"/>
      <c r="CX37" s="540"/>
      <c r="CY37" s="540"/>
      <c r="CZ37" s="540"/>
      <c r="DA37" s="540"/>
      <c r="DB37" s="540"/>
      <c r="DC37" s="540"/>
      <c r="DD37" s="540"/>
      <c r="DE37" s="540"/>
      <c r="DF37" s="540"/>
      <c r="DG37" s="540"/>
      <c r="DH37" s="540"/>
      <c r="DI37" s="540"/>
      <c r="DJ37" s="540"/>
      <c r="DK37" s="540"/>
      <c r="DL37" s="540"/>
      <c r="DM37" s="540"/>
      <c r="DN37" s="540"/>
      <c r="DO37" s="540"/>
      <c r="DP37" s="540"/>
      <c r="DQ37" s="540"/>
      <c r="DR37" s="540"/>
      <c r="DS37" s="540"/>
      <c r="DT37" s="540"/>
      <c r="DU37" s="540"/>
      <c r="DV37" s="540"/>
      <c r="DW37" s="540"/>
      <c r="DX37" s="540"/>
      <c r="DY37" s="540"/>
      <c r="DZ37" s="540"/>
      <c r="EA37" s="540"/>
      <c r="EB37" s="540"/>
      <c r="EC37" s="540"/>
      <c r="ED37" s="540"/>
      <c r="EE37" s="540"/>
      <c r="EF37" s="540"/>
      <c r="EG37" s="540"/>
      <c r="EH37" s="540"/>
      <c r="EI37" s="540"/>
      <c r="EJ37" s="540"/>
      <c r="EK37" s="540"/>
      <c r="EL37" s="540"/>
      <c r="EM37" s="540"/>
      <c r="EN37" s="540"/>
      <c r="EO37" s="540"/>
      <c r="EP37" s="540"/>
      <c r="EQ37" s="540"/>
      <c r="ER37" s="540"/>
      <c r="ES37" s="540"/>
      <c r="ET37" s="540"/>
      <c r="EU37" s="540"/>
      <c r="EV37" s="540"/>
      <c r="EW37" s="540"/>
      <c r="EX37" s="540"/>
      <c r="EY37" s="540"/>
      <c r="EZ37" s="540"/>
      <c r="FA37" s="540"/>
      <c r="FB37" s="540"/>
      <c r="FC37" s="540"/>
      <c r="FD37" s="540"/>
      <c r="FE37" s="540"/>
      <c r="FF37" s="540"/>
      <c r="FG37" s="540"/>
    </row>
    <row r="38" spans="1:163" ht="12" customHeight="1">
      <c r="A38" s="960" t="s">
        <v>899</v>
      </c>
      <c r="B38" s="961" t="s">
        <v>128</v>
      </c>
      <c r="C38" s="962">
        <f>SUM(C11:C36)</f>
        <v>4387165</v>
      </c>
      <c r="D38" s="963">
        <f>SUM(D11:D36)</f>
        <v>4817134.1</v>
      </c>
      <c r="E38" s="964">
        <f>D38/C38*100</f>
        <v>109.80061383604219</v>
      </c>
      <c r="F38" s="963">
        <f>SUM(F11:F36)</f>
        <v>912803.5</v>
      </c>
      <c r="G38" s="963">
        <f>SUM(G11:G36)</f>
        <v>1157383.5</v>
      </c>
      <c r="H38" s="964">
        <f>G38/F38*100</f>
        <v>126.7943757884364</v>
      </c>
      <c r="I38" s="963">
        <f>SUM(I11:I36)</f>
        <v>7358014.8</v>
      </c>
      <c r="J38" s="963">
        <f>SUM(J11:J36)</f>
        <v>10613326</v>
      </c>
      <c r="K38" s="963">
        <f>SUM(K11:K36)</f>
        <v>10613326</v>
      </c>
      <c r="L38" s="964">
        <f>I38-K38</f>
        <v>-3255311.2</v>
      </c>
      <c r="M38" s="963">
        <f>SUM(M11:M37)</f>
        <v>1568347</v>
      </c>
      <c r="N38" s="963">
        <f>SUM(N11:N37)</f>
        <v>1360397.0000000002</v>
      </c>
      <c r="O38" s="963">
        <f>N38-M38</f>
        <v>-207949.99999999977</v>
      </c>
      <c r="P38" s="580">
        <f>SUM(P11:P36)</f>
        <v>60711.5</v>
      </c>
      <c r="Q38" s="580">
        <f>SUM(Q11:Q36)</f>
        <v>39799</v>
      </c>
      <c r="R38" s="964"/>
      <c r="S38" s="963"/>
      <c r="U38" s="965"/>
      <c r="V38" s="966"/>
      <c r="Z38" s="933"/>
      <c r="AA38" s="965"/>
      <c r="AB38" s="933"/>
      <c r="AC38" s="933"/>
      <c r="AD38" s="933"/>
      <c r="AE38" s="933"/>
      <c r="AF38" s="933"/>
      <c r="AG38" s="933"/>
      <c r="AH38" s="933"/>
      <c r="AI38" s="933"/>
      <c r="AN38" s="946"/>
      <c r="AS38" s="938"/>
      <c r="AT38" s="938"/>
      <c r="AU38" s="938"/>
      <c r="AV38" s="938"/>
      <c r="AW38" s="938"/>
      <c r="AX38" s="938"/>
      <c r="AY38" s="938"/>
      <c r="AZ38" s="938"/>
      <c r="BA38" s="938"/>
      <c r="BB38" s="938"/>
      <c r="BC38" s="938"/>
      <c r="BD38" s="938"/>
      <c r="BE38" s="938"/>
      <c r="BF38" s="938"/>
      <c r="BG38" s="938"/>
      <c r="BH38" s="938"/>
      <c r="BI38" s="938"/>
      <c r="BJ38" s="938"/>
      <c r="BK38" s="938"/>
      <c r="BL38" s="938"/>
      <c r="BM38" s="938"/>
      <c r="BN38" s="938"/>
      <c r="BO38" s="938"/>
      <c r="BP38" s="938"/>
      <c r="BQ38" s="938"/>
      <c r="BR38" s="938"/>
      <c r="BS38" s="938"/>
      <c r="BT38" s="938"/>
      <c r="BU38" s="938"/>
      <c r="BV38" s="938"/>
      <c r="BW38" s="938"/>
      <c r="BX38" s="938"/>
      <c r="BY38" s="938"/>
      <c r="BZ38" s="938"/>
      <c r="CA38" s="938"/>
      <c r="CB38" s="938"/>
      <c r="CC38" s="938"/>
      <c r="CD38" s="938"/>
      <c r="CE38" s="938"/>
      <c r="CF38" s="938"/>
      <c r="CG38" s="938"/>
      <c r="CH38" s="938"/>
      <c r="CI38" s="938"/>
      <c r="CJ38" s="938"/>
      <c r="CK38" s="938"/>
      <c r="CL38" s="938"/>
      <c r="CM38" s="938"/>
      <c r="CN38" s="938"/>
      <c r="CO38" s="938"/>
      <c r="CP38" s="938"/>
      <c r="CQ38" s="938"/>
      <c r="CR38" s="938"/>
      <c r="CS38" s="938"/>
      <c r="CT38" s="938"/>
      <c r="CU38" s="938"/>
      <c r="CV38" s="938"/>
      <c r="CW38" s="938"/>
      <c r="CX38" s="938"/>
      <c r="CY38" s="938"/>
      <c r="CZ38" s="938"/>
      <c r="DA38" s="938"/>
      <c r="DB38" s="938"/>
      <c r="DC38" s="938"/>
      <c r="DD38" s="938"/>
      <c r="DE38" s="938"/>
      <c r="DF38" s="938"/>
      <c r="DG38" s="938"/>
      <c r="DH38" s="938"/>
      <c r="DI38" s="938"/>
      <c r="DJ38" s="938"/>
      <c r="DK38" s="938"/>
      <c r="DL38" s="938"/>
      <c r="DM38" s="938"/>
      <c r="DN38" s="938"/>
      <c r="DO38" s="938"/>
      <c r="DP38" s="938"/>
      <c r="DQ38" s="938"/>
      <c r="DR38" s="938"/>
      <c r="DS38" s="938"/>
      <c r="DT38" s="938"/>
      <c r="DU38" s="938"/>
      <c r="DV38" s="938"/>
      <c r="DW38" s="938"/>
      <c r="DX38" s="938"/>
      <c r="DY38" s="938"/>
      <c r="DZ38" s="938"/>
      <c r="EA38" s="938"/>
      <c r="EB38" s="938"/>
      <c r="EC38" s="938"/>
      <c r="ED38" s="938"/>
      <c r="EE38" s="938"/>
      <c r="EF38" s="938"/>
      <c r="EG38" s="938"/>
      <c r="EH38" s="938"/>
      <c r="EI38" s="938"/>
      <c r="EJ38" s="938"/>
      <c r="EK38" s="938"/>
      <c r="EL38" s="938"/>
      <c r="EM38" s="938"/>
      <c r="EN38" s="938"/>
      <c r="EO38" s="938"/>
      <c r="EP38" s="938"/>
      <c r="EQ38" s="938"/>
      <c r="ER38" s="938"/>
      <c r="ES38" s="938"/>
      <c r="ET38" s="938"/>
      <c r="EU38" s="938"/>
      <c r="EV38" s="938"/>
      <c r="EW38" s="938"/>
      <c r="EX38" s="938"/>
      <c r="EY38" s="938"/>
      <c r="EZ38" s="938"/>
      <c r="FA38" s="938"/>
      <c r="FB38" s="938"/>
      <c r="FC38" s="938"/>
      <c r="FD38" s="938"/>
      <c r="FE38" s="938"/>
      <c r="FF38" s="938"/>
      <c r="FG38" s="938"/>
    </row>
    <row r="39" spans="1:165" ht="12.75" customHeight="1">
      <c r="A39" s="967"/>
      <c r="B39" s="967"/>
      <c r="N39" s="946"/>
      <c r="O39" s="960"/>
      <c r="P39" s="960"/>
      <c r="Q39" s="968"/>
      <c r="R39" s="969"/>
      <c r="S39" s="968"/>
      <c r="T39" s="933"/>
      <c r="U39" s="937"/>
      <c r="V39" s="933"/>
      <c r="W39" s="933"/>
      <c r="X39" s="933"/>
      <c r="Y39" s="933"/>
      <c r="Z39" s="933"/>
      <c r="AA39" s="933"/>
      <c r="AB39" s="933"/>
      <c r="AC39" s="933"/>
      <c r="AD39" s="933"/>
      <c r="AE39" s="933"/>
      <c r="AF39" s="933"/>
      <c r="AG39" s="933"/>
      <c r="AH39" s="933"/>
      <c r="AI39" s="933"/>
      <c r="AN39" s="946"/>
      <c r="AS39" s="970"/>
      <c r="AT39" s="933"/>
      <c r="AU39" s="938"/>
      <c r="AV39" s="938"/>
      <c r="AW39" s="938"/>
      <c r="AX39" s="938"/>
      <c r="AY39" s="938"/>
      <c r="AZ39" s="938"/>
      <c r="BA39" s="938"/>
      <c r="BB39" s="938"/>
      <c r="BC39" s="938"/>
      <c r="BD39" s="938"/>
      <c r="BE39" s="938"/>
      <c r="BF39" s="938"/>
      <c r="BG39" s="938"/>
      <c r="BH39" s="938"/>
      <c r="BI39" s="938"/>
      <c r="BJ39" s="938"/>
      <c r="BK39" s="938"/>
      <c r="BL39" s="938"/>
      <c r="BM39" s="938"/>
      <c r="BN39" s="938"/>
      <c r="BO39" s="938"/>
      <c r="BP39" s="938"/>
      <c r="BQ39" s="938"/>
      <c r="BR39" s="938"/>
      <c r="BS39" s="938"/>
      <c r="BT39" s="938"/>
      <c r="BU39" s="938"/>
      <c r="BV39" s="938"/>
      <c r="BW39" s="938"/>
      <c r="BX39" s="938"/>
      <c r="BY39" s="938"/>
      <c r="BZ39" s="938"/>
      <c r="CA39" s="938"/>
      <c r="CB39" s="938"/>
      <c r="CC39" s="938"/>
      <c r="CD39" s="938"/>
      <c r="CE39" s="938"/>
      <c r="CF39" s="938"/>
      <c r="CG39" s="938"/>
      <c r="CH39" s="938"/>
      <c r="CI39" s="938"/>
      <c r="CJ39" s="938"/>
      <c r="CK39" s="938"/>
      <c r="CL39" s="938"/>
      <c r="CM39" s="938"/>
      <c r="CN39" s="938"/>
      <c r="CO39" s="938"/>
      <c r="CP39" s="938"/>
      <c r="CQ39" s="938"/>
      <c r="CR39" s="938"/>
      <c r="CS39" s="938"/>
      <c r="CT39" s="938"/>
      <c r="CU39" s="938"/>
      <c r="CV39" s="938"/>
      <c r="CW39" s="938"/>
      <c r="CX39" s="938"/>
      <c r="CY39" s="938"/>
      <c r="CZ39" s="938"/>
      <c r="DA39" s="938"/>
      <c r="DB39" s="938"/>
      <c r="DC39" s="938"/>
      <c r="DD39" s="938"/>
      <c r="DE39" s="938"/>
      <c r="DF39" s="938"/>
      <c r="DG39" s="938"/>
      <c r="DH39" s="938"/>
      <c r="DI39" s="938"/>
      <c r="DJ39" s="938"/>
      <c r="DK39" s="938"/>
      <c r="DL39" s="938"/>
      <c r="DM39" s="938"/>
      <c r="DN39" s="938"/>
      <c r="DO39" s="938"/>
      <c r="DP39" s="938"/>
      <c r="DQ39" s="938"/>
      <c r="DR39" s="938"/>
      <c r="DS39" s="938"/>
      <c r="DT39" s="938"/>
      <c r="DU39" s="938"/>
      <c r="DV39" s="938"/>
      <c r="DW39" s="938"/>
      <c r="DX39" s="938"/>
      <c r="DY39" s="938"/>
      <c r="DZ39" s="938"/>
      <c r="EA39" s="938"/>
      <c r="EB39" s="938"/>
      <c r="EC39" s="938"/>
      <c r="ED39" s="938"/>
      <c r="EE39" s="938"/>
      <c r="EF39" s="938"/>
      <c r="EG39" s="938"/>
      <c r="EH39" s="938"/>
      <c r="EI39" s="938"/>
      <c r="EJ39" s="938"/>
      <c r="EK39" s="938"/>
      <c r="EL39" s="938"/>
      <c r="EM39" s="938"/>
      <c r="EN39" s="938"/>
      <c r="EO39" s="938"/>
      <c r="EP39" s="938"/>
      <c r="EQ39" s="938"/>
      <c r="ER39" s="938"/>
      <c r="ES39" s="938"/>
      <c r="ET39" s="938"/>
      <c r="EU39" s="938"/>
      <c r="EV39" s="938"/>
      <c r="EW39" s="938"/>
      <c r="EX39" s="938"/>
      <c r="EY39" s="938"/>
      <c r="EZ39" s="938"/>
      <c r="FA39" s="938"/>
      <c r="FB39" s="938"/>
      <c r="FC39" s="938"/>
      <c r="FD39" s="938"/>
      <c r="FE39" s="938"/>
      <c r="FF39" s="938"/>
      <c r="FG39" s="938"/>
      <c r="FH39" s="938"/>
      <c r="FI39" s="938"/>
    </row>
    <row r="40" spans="1:165" s="538" customFormat="1" ht="10.5">
      <c r="A40" s="951"/>
      <c r="B40" s="951"/>
      <c r="C40" s="951"/>
      <c r="D40" s="1304" t="s">
        <v>1796</v>
      </c>
      <c r="E40" s="1305"/>
      <c r="F40" s="1305"/>
      <c r="G40" s="1305"/>
      <c r="H40" s="1305"/>
      <c r="I40" s="1305"/>
      <c r="J40" s="1305"/>
      <c r="K40" s="1305"/>
      <c r="L40" s="1305"/>
      <c r="M40" s="1305"/>
      <c r="N40" s="1305"/>
      <c r="O40" s="1305"/>
      <c r="P40" s="1305"/>
      <c r="Q40" s="1305"/>
      <c r="R40" s="1305"/>
      <c r="S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S40" s="925"/>
      <c r="AT40" s="401"/>
      <c r="AU40" s="540"/>
      <c r="AV40" s="540"/>
      <c r="AW40" s="540"/>
      <c r="AX40" s="540"/>
      <c r="AY40" s="540"/>
      <c r="AZ40" s="540"/>
      <c r="BA40" s="540"/>
      <c r="BB40" s="540"/>
      <c r="BC40" s="540"/>
      <c r="BD40" s="540"/>
      <c r="BE40" s="540"/>
      <c r="BF40" s="540"/>
      <c r="BG40" s="540"/>
      <c r="BH40" s="540"/>
      <c r="BI40" s="540"/>
      <c r="BJ40" s="540"/>
      <c r="BK40" s="540"/>
      <c r="BL40" s="540"/>
      <c r="BM40" s="540"/>
      <c r="BN40" s="540"/>
      <c r="BO40" s="540"/>
      <c r="BP40" s="540"/>
      <c r="BQ40" s="540"/>
      <c r="BR40" s="540"/>
      <c r="BS40" s="540"/>
      <c r="BT40" s="540"/>
      <c r="BU40" s="540"/>
      <c r="BV40" s="540"/>
      <c r="BW40" s="540"/>
      <c r="BX40" s="540"/>
      <c r="BY40" s="540"/>
      <c r="BZ40" s="540"/>
      <c r="CA40" s="540"/>
      <c r="CB40" s="540"/>
      <c r="CC40" s="540"/>
      <c r="CD40" s="540"/>
      <c r="CE40" s="540"/>
      <c r="CF40" s="540"/>
      <c r="CG40" s="540"/>
      <c r="CH40" s="540"/>
      <c r="CI40" s="540"/>
      <c r="CJ40" s="540"/>
      <c r="CK40" s="540"/>
      <c r="CL40" s="540"/>
      <c r="CM40" s="540"/>
      <c r="CN40" s="540"/>
      <c r="CO40" s="540"/>
      <c r="CP40" s="540"/>
      <c r="CQ40" s="540"/>
      <c r="CR40" s="540"/>
      <c r="CS40" s="540"/>
      <c r="CT40" s="540"/>
      <c r="CU40" s="540"/>
      <c r="CV40" s="540"/>
      <c r="CW40" s="540"/>
      <c r="CX40" s="540"/>
      <c r="CY40" s="540"/>
      <c r="CZ40" s="540"/>
      <c r="DA40" s="540"/>
      <c r="DB40" s="540"/>
      <c r="DC40" s="540"/>
      <c r="DD40" s="540"/>
      <c r="DE40" s="540"/>
      <c r="DF40" s="540"/>
      <c r="DG40" s="540"/>
      <c r="DH40" s="540"/>
      <c r="DI40" s="540"/>
      <c r="DJ40" s="540"/>
      <c r="DK40" s="540"/>
      <c r="DL40" s="540"/>
      <c r="DM40" s="540"/>
      <c r="DN40" s="540"/>
      <c r="DO40" s="540"/>
      <c r="DP40" s="540"/>
      <c r="DQ40" s="540"/>
      <c r="DR40" s="540"/>
      <c r="DS40" s="540"/>
      <c r="DT40" s="540"/>
      <c r="DU40" s="540"/>
      <c r="DV40" s="540"/>
      <c r="DW40" s="540"/>
      <c r="DX40" s="540"/>
      <c r="DY40" s="540"/>
      <c r="DZ40" s="540"/>
      <c r="EA40" s="540"/>
      <c r="EB40" s="540"/>
      <c r="EC40" s="540"/>
      <c r="ED40" s="540"/>
      <c r="EE40" s="540"/>
      <c r="EF40" s="540"/>
      <c r="EG40" s="540"/>
      <c r="EH40" s="540"/>
      <c r="EI40" s="540"/>
      <c r="EJ40" s="540"/>
      <c r="EK40" s="540"/>
      <c r="EL40" s="540"/>
      <c r="EM40" s="540"/>
      <c r="EN40" s="540"/>
      <c r="EO40" s="540"/>
      <c r="EP40" s="540"/>
      <c r="EQ40" s="540"/>
      <c r="ER40" s="540"/>
      <c r="ES40" s="540"/>
      <c r="ET40" s="540"/>
      <c r="EU40" s="540"/>
      <c r="EV40" s="540"/>
      <c r="EW40" s="540"/>
      <c r="EX40" s="540"/>
      <c r="EY40" s="540"/>
      <c r="EZ40" s="540"/>
      <c r="FA40" s="540"/>
      <c r="FB40" s="540"/>
      <c r="FC40" s="540"/>
      <c r="FD40" s="540"/>
      <c r="FE40" s="540"/>
      <c r="FF40" s="540"/>
      <c r="FG40" s="540"/>
      <c r="FH40" s="540"/>
      <c r="FI40" s="540"/>
    </row>
    <row r="41" spans="1:165" ht="9">
      <c r="A41" s="945"/>
      <c r="B41" s="945"/>
      <c r="C41" s="945"/>
      <c r="D41" s="1306" t="s">
        <v>1797</v>
      </c>
      <c r="E41" s="1307"/>
      <c r="F41" s="1307"/>
      <c r="G41" s="1307"/>
      <c r="H41" s="1308"/>
      <c r="I41" s="1306" t="s">
        <v>1798</v>
      </c>
      <c r="J41" s="1307"/>
      <c r="K41" s="1307"/>
      <c r="L41" s="1307"/>
      <c r="M41" s="1307"/>
      <c r="N41" s="1308"/>
      <c r="O41" s="1309" t="s">
        <v>1799</v>
      </c>
      <c r="P41" s="1307"/>
      <c r="Q41" s="1307"/>
      <c r="R41" s="1307"/>
      <c r="S41" s="1307"/>
      <c r="U41" s="933"/>
      <c r="V41" s="933"/>
      <c r="W41" s="933"/>
      <c r="X41" s="933"/>
      <c r="Y41" s="933"/>
      <c r="Z41" s="933"/>
      <c r="AA41" s="933"/>
      <c r="AB41" s="933"/>
      <c r="AC41" s="933"/>
      <c r="AD41" s="933"/>
      <c r="AE41" s="933"/>
      <c r="AF41" s="933"/>
      <c r="AG41" s="933"/>
      <c r="AH41" s="933"/>
      <c r="AI41" s="933"/>
      <c r="AN41" s="946"/>
      <c r="AS41" s="970"/>
      <c r="AT41" s="933"/>
      <c r="AU41" s="938"/>
      <c r="AV41" s="938"/>
      <c r="AW41" s="938"/>
      <c r="AX41" s="938"/>
      <c r="AY41" s="938"/>
      <c r="AZ41" s="938"/>
      <c r="BA41" s="938"/>
      <c r="BB41" s="938"/>
      <c r="BC41" s="938"/>
      <c r="BD41" s="938"/>
      <c r="BE41" s="938"/>
      <c r="BF41" s="938"/>
      <c r="BG41" s="938"/>
      <c r="BH41" s="938"/>
      <c r="BI41" s="938"/>
      <c r="BJ41" s="938"/>
      <c r="BK41" s="938"/>
      <c r="BL41" s="938"/>
      <c r="BM41" s="938"/>
      <c r="BN41" s="938"/>
      <c r="BO41" s="938"/>
      <c r="BP41" s="938"/>
      <c r="BQ41" s="938"/>
      <c r="BR41" s="938"/>
      <c r="BS41" s="938"/>
      <c r="BT41" s="938"/>
      <c r="BU41" s="938"/>
      <c r="BV41" s="938"/>
      <c r="BW41" s="938"/>
      <c r="BX41" s="938"/>
      <c r="BY41" s="938"/>
      <c r="BZ41" s="938"/>
      <c r="CA41" s="938"/>
      <c r="CB41" s="938"/>
      <c r="CC41" s="938"/>
      <c r="CD41" s="938"/>
      <c r="CE41" s="938"/>
      <c r="CF41" s="938"/>
      <c r="CG41" s="938"/>
      <c r="CH41" s="938"/>
      <c r="CI41" s="938"/>
      <c r="CJ41" s="938"/>
      <c r="CK41" s="938"/>
      <c r="CL41" s="938"/>
      <c r="CM41" s="938"/>
      <c r="CN41" s="938"/>
      <c r="CO41" s="938"/>
      <c r="CP41" s="938"/>
      <c r="CQ41" s="938"/>
      <c r="CR41" s="938"/>
      <c r="CS41" s="938"/>
      <c r="CT41" s="938"/>
      <c r="CU41" s="938"/>
      <c r="CV41" s="938"/>
      <c r="CW41" s="938"/>
      <c r="CX41" s="938"/>
      <c r="CY41" s="938"/>
      <c r="CZ41" s="938"/>
      <c r="DA41" s="938"/>
      <c r="DB41" s="938"/>
      <c r="DC41" s="938"/>
      <c r="DD41" s="938"/>
      <c r="DE41" s="938"/>
      <c r="DF41" s="938"/>
      <c r="DG41" s="938"/>
      <c r="DH41" s="938"/>
      <c r="DI41" s="938"/>
      <c r="DJ41" s="938"/>
      <c r="DK41" s="938"/>
      <c r="DL41" s="938"/>
      <c r="DM41" s="938"/>
      <c r="DN41" s="938"/>
      <c r="DO41" s="938"/>
      <c r="DP41" s="938"/>
      <c r="DQ41" s="938"/>
      <c r="DR41" s="938"/>
      <c r="DS41" s="938"/>
      <c r="DT41" s="938"/>
      <c r="DU41" s="938"/>
      <c r="DV41" s="938"/>
      <c r="DW41" s="938"/>
      <c r="DX41" s="938"/>
      <c r="DY41" s="938"/>
      <c r="DZ41" s="938"/>
      <c r="EA41" s="938"/>
      <c r="EB41" s="938"/>
      <c r="EC41" s="938"/>
      <c r="ED41" s="938"/>
      <c r="EE41" s="938"/>
      <c r="EF41" s="938"/>
      <c r="EG41" s="938"/>
      <c r="EH41" s="938"/>
      <c r="EI41" s="938"/>
      <c r="EJ41" s="938"/>
      <c r="EK41" s="938"/>
      <c r="EL41" s="938"/>
      <c r="EM41" s="938"/>
      <c r="EN41" s="938"/>
      <c r="EO41" s="938"/>
      <c r="EP41" s="938"/>
      <c r="EQ41" s="938"/>
      <c r="ER41" s="938"/>
      <c r="ES41" s="938"/>
      <c r="ET41" s="938"/>
      <c r="EU41" s="938"/>
      <c r="EV41" s="938"/>
      <c r="EW41" s="938"/>
      <c r="EX41" s="938"/>
      <c r="EY41" s="938"/>
      <c r="EZ41" s="938"/>
      <c r="FA41" s="938"/>
      <c r="FB41" s="938"/>
      <c r="FC41" s="938"/>
      <c r="FD41" s="938"/>
      <c r="FE41" s="938"/>
      <c r="FF41" s="938"/>
      <c r="FG41" s="938"/>
      <c r="FH41" s="938"/>
      <c r="FI41" s="938"/>
    </row>
    <row r="42" spans="1:165" ht="9">
      <c r="A42" s="945"/>
      <c r="B42" s="945"/>
      <c r="C42" s="945"/>
      <c r="D42" s="1289" t="s">
        <v>1800</v>
      </c>
      <c r="E42" s="1290"/>
      <c r="F42" s="1290"/>
      <c r="G42" s="1290"/>
      <c r="H42" s="1291"/>
      <c r="I42" s="1289" t="s">
        <v>1801</v>
      </c>
      <c r="J42" s="1292"/>
      <c r="K42" s="1290"/>
      <c r="L42" s="1290"/>
      <c r="M42" s="1290"/>
      <c r="N42" s="1291"/>
      <c r="O42" s="1293"/>
      <c r="P42" s="1294"/>
      <c r="Q42" s="1294"/>
      <c r="R42" s="1294"/>
      <c r="S42" s="1294"/>
      <c r="U42" s="933"/>
      <c r="V42" s="933"/>
      <c r="W42" s="933"/>
      <c r="X42" s="933"/>
      <c r="Y42" s="933"/>
      <c r="Z42" s="933"/>
      <c r="AA42" s="933"/>
      <c r="AB42" s="933"/>
      <c r="AC42" s="933"/>
      <c r="AD42" s="933"/>
      <c r="AE42" s="933"/>
      <c r="AF42" s="933"/>
      <c r="AG42" s="933"/>
      <c r="AH42" s="933"/>
      <c r="AI42" s="933"/>
      <c r="AN42" s="946"/>
      <c r="AS42" s="970"/>
      <c r="AT42" s="933"/>
      <c r="AU42" s="938"/>
      <c r="AV42" s="938"/>
      <c r="AW42" s="938"/>
      <c r="AX42" s="938"/>
      <c r="AY42" s="938"/>
      <c r="AZ42" s="938"/>
      <c r="BA42" s="938"/>
      <c r="BB42" s="938"/>
      <c r="BC42" s="938"/>
      <c r="BD42" s="938"/>
      <c r="BE42" s="938"/>
      <c r="BF42" s="938"/>
      <c r="BG42" s="938"/>
      <c r="BH42" s="938"/>
      <c r="BI42" s="938"/>
      <c r="BJ42" s="938"/>
      <c r="BK42" s="938"/>
      <c r="BL42" s="938"/>
      <c r="BM42" s="938"/>
      <c r="BN42" s="938"/>
      <c r="BO42" s="938"/>
      <c r="BP42" s="938"/>
      <c r="BQ42" s="938"/>
      <c r="BR42" s="938"/>
      <c r="BS42" s="938"/>
      <c r="BT42" s="938"/>
      <c r="BU42" s="938"/>
      <c r="BV42" s="938"/>
      <c r="BW42" s="938"/>
      <c r="BX42" s="938"/>
      <c r="BY42" s="938"/>
      <c r="BZ42" s="938"/>
      <c r="CA42" s="938"/>
      <c r="CB42" s="938"/>
      <c r="CC42" s="938"/>
      <c r="CD42" s="938"/>
      <c r="CE42" s="938"/>
      <c r="CF42" s="938"/>
      <c r="CG42" s="938"/>
      <c r="CH42" s="938"/>
      <c r="CI42" s="938"/>
      <c r="CJ42" s="938"/>
      <c r="CK42" s="938"/>
      <c r="CL42" s="938"/>
      <c r="CM42" s="938"/>
      <c r="CN42" s="938"/>
      <c r="CO42" s="938"/>
      <c r="CP42" s="938"/>
      <c r="CQ42" s="938"/>
      <c r="CR42" s="938"/>
      <c r="CS42" s="938"/>
      <c r="CT42" s="938"/>
      <c r="CU42" s="938"/>
      <c r="CV42" s="938"/>
      <c r="CW42" s="938"/>
      <c r="CX42" s="938"/>
      <c r="CY42" s="938"/>
      <c r="CZ42" s="938"/>
      <c r="DA42" s="938"/>
      <c r="DB42" s="938"/>
      <c r="DC42" s="938"/>
      <c r="DD42" s="938"/>
      <c r="DE42" s="938"/>
      <c r="DF42" s="938"/>
      <c r="DG42" s="938"/>
      <c r="DH42" s="938"/>
      <c r="DI42" s="938"/>
      <c r="DJ42" s="938"/>
      <c r="DK42" s="938"/>
      <c r="DL42" s="938"/>
      <c r="DM42" s="938"/>
      <c r="DN42" s="938"/>
      <c r="DO42" s="938"/>
      <c r="DP42" s="938"/>
      <c r="DQ42" s="938"/>
      <c r="DR42" s="938"/>
      <c r="DS42" s="938"/>
      <c r="DT42" s="938"/>
      <c r="DU42" s="938"/>
      <c r="DV42" s="938"/>
      <c r="DW42" s="938"/>
      <c r="DX42" s="938"/>
      <c r="DY42" s="938"/>
      <c r="DZ42" s="938"/>
      <c r="EA42" s="938"/>
      <c r="EB42" s="938"/>
      <c r="EC42" s="938"/>
      <c r="ED42" s="938"/>
      <c r="EE42" s="938"/>
      <c r="EF42" s="938"/>
      <c r="EG42" s="938"/>
      <c r="EH42" s="938"/>
      <c r="EI42" s="938"/>
      <c r="EJ42" s="938"/>
      <c r="EK42" s="938"/>
      <c r="EL42" s="938"/>
      <c r="EM42" s="938"/>
      <c r="EN42" s="938"/>
      <c r="EO42" s="938"/>
      <c r="EP42" s="938"/>
      <c r="EQ42" s="938"/>
      <c r="ER42" s="938"/>
      <c r="ES42" s="938"/>
      <c r="ET42" s="938"/>
      <c r="EU42" s="938"/>
      <c r="EV42" s="938"/>
      <c r="EW42" s="938"/>
      <c r="EX42" s="938"/>
      <c r="EY42" s="938"/>
      <c r="EZ42" s="938"/>
      <c r="FA42" s="938"/>
      <c r="FB42" s="938"/>
      <c r="FC42" s="938"/>
      <c r="FD42" s="938"/>
      <c r="FE42" s="938"/>
      <c r="FF42" s="938"/>
      <c r="FG42" s="938"/>
      <c r="FH42" s="938"/>
      <c r="FI42" s="938"/>
    </row>
    <row r="43" spans="1:165" ht="9">
      <c r="A43" s="945"/>
      <c r="B43" s="960"/>
      <c r="C43" s="960"/>
      <c r="D43" s="1295" t="s">
        <v>1802</v>
      </c>
      <c r="E43" s="1296"/>
      <c r="F43" s="1295" t="s">
        <v>1803</v>
      </c>
      <c r="G43" s="1296"/>
      <c r="H43" s="971" t="s">
        <v>1768</v>
      </c>
      <c r="I43" s="1295" t="s">
        <v>1802</v>
      </c>
      <c r="J43" s="1297"/>
      <c r="K43" s="1296"/>
      <c r="L43" s="1295" t="s">
        <v>1803</v>
      </c>
      <c r="M43" s="1296"/>
      <c r="N43" s="972" t="s">
        <v>1768</v>
      </c>
      <c r="O43" s="1295" t="s">
        <v>1802</v>
      </c>
      <c r="P43" s="1296"/>
      <c r="Q43" s="1295" t="s">
        <v>1803</v>
      </c>
      <c r="R43" s="1296"/>
      <c r="S43" s="972" t="s">
        <v>1768</v>
      </c>
      <c r="U43" s="933"/>
      <c r="V43" s="933"/>
      <c r="W43" s="933"/>
      <c r="X43" s="933"/>
      <c r="Y43" s="933"/>
      <c r="Z43" s="933"/>
      <c r="AA43" s="933"/>
      <c r="AB43" s="933"/>
      <c r="AC43" s="933"/>
      <c r="AD43" s="933"/>
      <c r="AE43" s="933"/>
      <c r="AF43" s="933"/>
      <c r="AG43" s="933"/>
      <c r="AH43" s="933"/>
      <c r="AI43" s="933"/>
      <c r="AJ43" s="933"/>
      <c r="AK43" s="933"/>
      <c r="AL43" s="933"/>
      <c r="AN43" s="946"/>
      <c r="AS43" s="970"/>
      <c r="AT43" s="933"/>
      <c r="AU43" s="938"/>
      <c r="AV43" s="938"/>
      <c r="AW43" s="938"/>
      <c r="AX43" s="938"/>
      <c r="AY43" s="938"/>
      <c r="AZ43" s="938"/>
      <c r="BA43" s="938"/>
      <c r="BB43" s="938"/>
      <c r="BC43" s="938"/>
      <c r="BD43" s="938"/>
      <c r="BE43" s="938"/>
      <c r="BF43" s="938"/>
      <c r="BG43" s="938"/>
      <c r="BH43" s="938"/>
      <c r="BI43" s="938"/>
      <c r="BJ43" s="938"/>
      <c r="BK43" s="938"/>
      <c r="BL43" s="938"/>
      <c r="BM43" s="938"/>
      <c r="BN43" s="938"/>
      <c r="BO43" s="938"/>
      <c r="BP43" s="938"/>
      <c r="BQ43" s="938"/>
      <c r="BR43" s="938"/>
      <c r="BS43" s="938"/>
      <c r="BT43" s="938"/>
      <c r="BU43" s="938"/>
      <c r="BV43" s="938"/>
      <c r="BW43" s="938"/>
      <c r="BX43" s="938"/>
      <c r="BY43" s="938"/>
      <c r="BZ43" s="938"/>
      <c r="CA43" s="938"/>
      <c r="CB43" s="938"/>
      <c r="CC43" s="938"/>
      <c r="CD43" s="938"/>
      <c r="CE43" s="938"/>
      <c r="CF43" s="938"/>
      <c r="CG43" s="938"/>
      <c r="CH43" s="938"/>
      <c r="CI43" s="938"/>
      <c r="CJ43" s="938"/>
      <c r="CK43" s="938"/>
      <c r="CL43" s="938"/>
      <c r="CM43" s="938"/>
      <c r="CN43" s="938"/>
      <c r="CO43" s="938"/>
      <c r="CP43" s="938"/>
      <c r="CQ43" s="938"/>
      <c r="CR43" s="938"/>
      <c r="CS43" s="938"/>
      <c r="CT43" s="938"/>
      <c r="CU43" s="938"/>
      <c r="CV43" s="938"/>
      <c r="CW43" s="938"/>
      <c r="CX43" s="938"/>
      <c r="CY43" s="938"/>
      <c r="CZ43" s="938"/>
      <c r="DA43" s="938"/>
      <c r="DB43" s="938"/>
      <c r="DC43" s="938"/>
      <c r="DD43" s="938"/>
      <c r="DE43" s="938"/>
      <c r="DF43" s="938"/>
      <c r="DG43" s="938"/>
      <c r="DH43" s="938"/>
      <c r="DI43" s="938"/>
      <c r="DJ43" s="938"/>
      <c r="DK43" s="938"/>
      <c r="DL43" s="938"/>
      <c r="DM43" s="938"/>
      <c r="DN43" s="938"/>
      <c r="DO43" s="938"/>
      <c r="DP43" s="938"/>
      <c r="DQ43" s="938"/>
      <c r="DR43" s="938"/>
      <c r="DS43" s="938"/>
      <c r="DT43" s="938"/>
      <c r="DU43" s="938"/>
      <c r="DV43" s="938"/>
      <c r="DW43" s="938"/>
      <c r="DX43" s="938"/>
      <c r="DY43" s="938"/>
      <c r="DZ43" s="938"/>
      <c r="EA43" s="938"/>
      <c r="EB43" s="938"/>
      <c r="EC43" s="938"/>
      <c r="ED43" s="938"/>
      <c r="EE43" s="938"/>
      <c r="EF43" s="938"/>
      <c r="EG43" s="938"/>
      <c r="EH43" s="938"/>
      <c r="EI43" s="938"/>
      <c r="EJ43" s="938"/>
      <c r="EK43" s="938"/>
      <c r="EL43" s="938"/>
      <c r="EM43" s="938"/>
      <c r="EN43" s="938"/>
      <c r="EO43" s="938"/>
      <c r="EP43" s="938"/>
      <c r="EQ43" s="938"/>
      <c r="ER43" s="938"/>
      <c r="ES43" s="938"/>
      <c r="ET43" s="938"/>
      <c r="EU43" s="938"/>
      <c r="EV43" s="938"/>
      <c r="EW43" s="938"/>
      <c r="EX43" s="938"/>
      <c r="EY43" s="938"/>
      <c r="EZ43" s="938"/>
      <c r="FA43" s="938"/>
      <c r="FB43" s="938"/>
      <c r="FC43" s="938"/>
      <c r="FD43" s="938"/>
      <c r="FE43" s="938"/>
      <c r="FF43" s="938"/>
      <c r="FG43" s="938"/>
      <c r="FH43" s="938"/>
      <c r="FI43" s="938"/>
    </row>
    <row r="44" spans="1:165" ht="14.25" customHeight="1">
      <c r="A44" s="967" t="s">
        <v>1804</v>
      </c>
      <c r="B44" s="967"/>
      <c r="C44" s="967"/>
      <c r="D44" s="1288">
        <v>9349659.17</v>
      </c>
      <c r="E44" s="1288"/>
      <c r="F44" s="1288">
        <v>8634000</v>
      </c>
      <c r="G44" s="1288"/>
      <c r="H44" s="973">
        <f>F44/D44*100</f>
        <v>92.3456122090919</v>
      </c>
      <c r="I44" s="1288">
        <v>459091.25</v>
      </c>
      <c r="J44" s="1288"/>
      <c r="K44" s="1288"/>
      <c r="L44" s="1288">
        <v>233000</v>
      </c>
      <c r="M44" s="1288"/>
      <c r="N44" s="973">
        <f>L44/I44*100</f>
        <v>50.752437560071115</v>
      </c>
      <c r="O44" s="1288">
        <v>233004.167</v>
      </c>
      <c r="P44" s="1288"/>
      <c r="Q44" s="1288">
        <v>150000</v>
      </c>
      <c r="R44" s="1288"/>
      <c r="S44" s="973">
        <f>Q44/O44*100</f>
        <v>64.3765310858153</v>
      </c>
      <c r="U44" s="933"/>
      <c r="V44" s="974">
        <v>14</v>
      </c>
      <c r="W44" s="975"/>
      <c r="X44" s="933"/>
      <c r="Y44" s="933"/>
      <c r="Z44" s="933"/>
      <c r="AA44" s="933"/>
      <c r="AB44" s="933"/>
      <c r="AC44" s="933"/>
      <c r="AD44" s="933"/>
      <c r="AE44" s="933"/>
      <c r="AF44" s="933"/>
      <c r="AG44" s="933"/>
      <c r="AH44" s="933"/>
      <c r="AI44" s="933"/>
      <c r="AJ44" s="933"/>
      <c r="AK44" s="933"/>
      <c r="AL44" s="933"/>
      <c r="AN44" s="946"/>
      <c r="AS44" s="970"/>
      <c r="AT44" s="933"/>
      <c r="AU44" s="938"/>
      <c r="AV44" s="938"/>
      <c r="AW44" s="938"/>
      <c r="AX44" s="938"/>
      <c r="AY44" s="938"/>
      <c r="AZ44" s="938"/>
      <c r="BA44" s="938"/>
      <c r="BB44" s="938"/>
      <c r="BC44" s="938"/>
      <c r="BD44" s="938"/>
      <c r="BE44" s="938"/>
      <c r="BF44" s="938"/>
      <c r="BG44" s="938"/>
      <c r="BH44" s="938"/>
      <c r="BI44" s="938"/>
      <c r="BJ44" s="938"/>
      <c r="BK44" s="938"/>
      <c r="BL44" s="938"/>
      <c r="BM44" s="938"/>
      <c r="BN44" s="938"/>
      <c r="BO44" s="938"/>
      <c r="BP44" s="938"/>
      <c r="BQ44" s="938"/>
      <c r="BR44" s="938"/>
      <c r="BS44" s="938"/>
      <c r="BT44" s="938"/>
      <c r="BU44" s="938"/>
      <c r="BV44" s="938"/>
      <c r="BW44" s="938"/>
      <c r="BX44" s="938"/>
      <c r="BY44" s="938"/>
      <c r="BZ44" s="938"/>
      <c r="CA44" s="938"/>
      <c r="CB44" s="938"/>
      <c r="CC44" s="938"/>
      <c r="CD44" s="938"/>
      <c r="CE44" s="938"/>
      <c r="CF44" s="938"/>
      <c r="CG44" s="938"/>
      <c r="CH44" s="938"/>
      <c r="CI44" s="938"/>
      <c r="CJ44" s="938"/>
      <c r="CK44" s="938"/>
      <c r="CL44" s="938"/>
      <c r="CM44" s="938"/>
      <c r="CN44" s="938"/>
      <c r="CO44" s="938"/>
      <c r="CP44" s="938"/>
      <c r="CQ44" s="938"/>
      <c r="CR44" s="938"/>
      <c r="CS44" s="938"/>
      <c r="CT44" s="938"/>
      <c r="CU44" s="938"/>
      <c r="CV44" s="938"/>
      <c r="CW44" s="938"/>
      <c r="CX44" s="938"/>
      <c r="CY44" s="938"/>
      <c r="CZ44" s="938"/>
      <c r="DA44" s="938"/>
      <c r="DB44" s="938"/>
      <c r="DC44" s="938"/>
      <c r="DD44" s="938"/>
      <c r="DE44" s="938"/>
      <c r="DF44" s="938"/>
      <c r="DG44" s="938"/>
      <c r="DH44" s="938"/>
      <c r="DI44" s="938"/>
      <c r="DJ44" s="938"/>
      <c r="DK44" s="938"/>
      <c r="DL44" s="938"/>
      <c r="DM44" s="938"/>
      <c r="DN44" s="938"/>
      <c r="DO44" s="938"/>
      <c r="DP44" s="938"/>
      <c r="DQ44" s="938"/>
      <c r="DR44" s="938"/>
      <c r="DS44" s="938"/>
      <c r="DT44" s="938"/>
      <c r="DU44" s="938"/>
      <c r="DV44" s="938"/>
      <c r="DW44" s="938"/>
      <c r="DX44" s="938"/>
      <c r="DY44" s="938"/>
      <c r="DZ44" s="938"/>
      <c r="EA44" s="938"/>
      <c r="EB44" s="938"/>
      <c r="EC44" s="938"/>
      <c r="ED44" s="938"/>
      <c r="EE44" s="938"/>
      <c r="EF44" s="938"/>
      <c r="EG44" s="938"/>
      <c r="EH44" s="938"/>
      <c r="EI44" s="938"/>
      <c r="EJ44" s="938"/>
      <c r="EK44" s="938"/>
      <c r="EL44" s="938"/>
      <c r="EM44" s="938"/>
      <c r="EN44" s="938"/>
      <c r="EO44" s="938"/>
      <c r="EP44" s="938"/>
      <c r="EQ44" s="938"/>
      <c r="ER44" s="938"/>
      <c r="ES44" s="938"/>
      <c r="ET44" s="938"/>
      <c r="EU44" s="938"/>
      <c r="EV44" s="938"/>
      <c r="EW44" s="938"/>
      <c r="EX44" s="938"/>
      <c r="EY44" s="938"/>
      <c r="EZ44" s="938"/>
      <c r="FA44" s="938"/>
      <c r="FB44" s="938"/>
      <c r="FC44" s="938"/>
      <c r="FD44" s="938"/>
      <c r="FE44" s="938"/>
      <c r="FF44" s="938"/>
      <c r="FG44" s="938"/>
      <c r="FH44" s="938"/>
      <c r="FI44" s="938"/>
    </row>
    <row r="45" spans="1:165" ht="9">
      <c r="A45" s="945" t="s">
        <v>1805</v>
      </c>
      <c r="B45" s="945"/>
      <c r="C45" s="945"/>
      <c r="D45" s="976"/>
      <c r="E45" s="976"/>
      <c r="F45" s="977"/>
      <c r="G45" s="977"/>
      <c r="H45" s="978"/>
      <c r="I45" s="979"/>
      <c r="J45" s="979"/>
      <c r="K45" s="979"/>
      <c r="L45" s="979"/>
      <c r="M45" s="979"/>
      <c r="N45" s="980"/>
      <c r="O45" s="979"/>
      <c r="P45" s="979"/>
      <c r="Q45" s="979"/>
      <c r="R45" s="979"/>
      <c r="S45" s="980"/>
      <c r="U45" s="933"/>
      <c r="V45" s="933"/>
      <c r="W45" s="975"/>
      <c r="X45" s="933"/>
      <c r="Y45" s="933"/>
      <c r="Z45" s="933"/>
      <c r="AA45" s="933"/>
      <c r="AB45" s="933"/>
      <c r="AC45" s="933"/>
      <c r="AD45" s="933"/>
      <c r="AE45" s="933"/>
      <c r="AF45" s="933"/>
      <c r="AG45" s="933"/>
      <c r="AH45" s="933"/>
      <c r="AI45" s="933"/>
      <c r="AJ45" s="933"/>
      <c r="AK45" s="933"/>
      <c r="AL45" s="933"/>
      <c r="AN45" s="946"/>
      <c r="AS45" s="970"/>
      <c r="AT45" s="933"/>
      <c r="AU45" s="938"/>
      <c r="AV45" s="938"/>
      <c r="AW45" s="938"/>
      <c r="AX45" s="938"/>
      <c r="AY45" s="938"/>
      <c r="AZ45" s="938"/>
      <c r="BA45" s="938"/>
      <c r="BB45" s="938"/>
      <c r="BC45" s="938"/>
      <c r="BD45" s="938"/>
      <c r="BE45" s="938"/>
      <c r="BF45" s="938"/>
      <c r="BG45" s="938"/>
      <c r="BH45" s="938"/>
      <c r="BI45" s="938"/>
      <c r="BJ45" s="938"/>
      <c r="BK45" s="938"/>
      <c r="BL45" s="938"/>
      <c r="BM45" s="938"/>
      <c r="BN45" s="938"/>
      <c r="BO45" s="938"/>
      <c r="BP45" s="938"/>
      <c r="BQ45" s="938"/>
      <c r="BR45" s="938"/>
      <c r="BS45" s="938"/>
      <c r="BT45" s="938"/>
      <c r="BU45" s="938"/>
      <c r="BV45" s="938"/>
      <c r="BW45" s="938"/>
      <c r="BX45" s="938"/>
      <c r="BY45" s="938"/>
      <c r="BZ45" s="938"/>
      <c r="CA45" s="938"/>
      <c r="CB45" s="938"/>
      <c r="CC45" s="938"/>
      <c r="CD45" s="938"/>
      <c r="CE45" s="938"/>
      <c r="CF45" s="938"/>
      <c r="CG45" s="938"/>
      <c r="CH45" s="938"/>
      <c r="CI45" s="938"/>
      <c r="CJ45" s="938"/>
      <c r="CK45" s="938"/>
      <c r="CL45" s="938"/>
      <c r="CM45" s="938"/>
      <c r="CN45" s="938"/>
      <c r="CO45" s="938"/>
      <c r="CP45" s="938"/>
      <c r="CQ45" s="938"/>
      <c r="CR45" s="938"/>
      <c r="CS45" s="938"/>
      <c r="CT45" s="938"/>
      <c r="CU45" s="938"/>
      <c r="CV45" s="938"/>
      <c r="CW45" s="938"/>
      <c r="CX45" s="938"/>
      <c r="CY45" s="938"/>
      <c r="CZ45" s="938"/>
      <c r="DA45" s="938"/>
      <c r="DB45" s="938"/>
      <c r="DC45" s="938"/>
      <c r="DD45" s="938"/>
      <c r="DE45" s="938"/>
      <c r="DF45" s="938"/>
      <c r="DG45" s="938"/>
      <c r="DH45" s="938"/>
      <c r="DI45" s="938"/>
      <c r="DJ45" s="938"/>
      <c r="DK45" s="938"/>
      <c r="DL45" s="938"/>
      <c r="DM45" s="938"/>
      <c r="DN45" s="938"/>
      <c r="DO45" s="938"/>
      <c r="DP45" s="938"/>
      <c r="DQ45" s="938"/>
      <c r="DR45" s="938"/>
      <c r="DS45" s="938"/>
      <c r="DT45" s="938"/>
      <c r="DU45" s="938"/>
      <c r="DV45" s="938"/>
      <c r="DW45" s="938"/>
      <c r="DX45" s="938"/>
      <c r="DY45" s="938"/>
      <c r="DZ45" s="938"/>
      <c r="EA45" s="938"/>
      <c r="EB45" s="938"/>
      <c r="EC45" s="938"/>
      <c r="ED45" s="938"/>
      <c r="EE45" s="938"/>
      <c r="EF45" s="938"/>
      <c r="EG45" s="938"/>
      <c r="EH45" s="938"/>
      <c r="EI45" s="938"/>
      <c r="EJ45" s="938"/>
      <c r="EK45" s="938"/>
      <c r="EL45" s="938"/>
      <c r="EM45" s="938"/>
      <c r="EN45" s="938"/>
      <c r="EO45" s="938"/>
      <c r="EP45" s="938"/>
      <c r="EQ45" s="938"/>
      <c r="ER45" s="938"/>
      <c r="ES45" s="938"/>
      <c r="ET45" s="938"/>
      <c r="EU45" s="938"/>
      <c r="EV45" s="938"/>
      <c r="EW45" s="938"/>
      <c r="EX45" s="938"/>
      <c r="EY45" s="938"/>
      <c r="EZ45" s="938"/>
      <c r="FA45" s="938"/>
      <c r="FB45" s="938"/>
      <c r="FC45" s="938"/>
      <c r="FD45" s="938"/>
      <c r="FE45" s="938"/>
      <c r="FF45" s="938"/>
      <c r="FG45" s="938"/>
      <c r="FH45" s="938"/>
      <c r="FI45" s="938"/>
    </row>
    <row r="46" spans="1:165" ht="9">
      <c r="A46" s="981" t="s">
        <v>1806</v>
      </c>
      <c r="B46" s="981"/>
      <c r="C46" s="981" t="s">
        <v>1807</v>
      </c>
      <c r="D46" s="1287">
        <f>SUM(D44:D45)</f>
        <v>9349659.17</v>
      </c>
      <c r="E46" s="1287"/>
      <c r="F46" s="1287">
        <f>SUM(F44:G45)</f>
        <v>8634000</v>
      </c>
      <c r="G46" s="1287"/>
      <c r="H46" s="982">
        <f>SUM(H44:H45)</f>
        <v>92.3456122090919</v>
      </c>
      <c r="I46" s="1287">
        <f>SUM(I44:I45)</f>
        <v>459091.25</v>
      </c>
      <c r="J46" s="1287"/>
      <c r="K46" s="1287"/>
      <c r="L46" s="1287">
        <f>SUM(L44:L45)</f>
        <v>233000</v>
      </c>
      <c r="M46" s="1287"/>
      <c r="N46" s="982">
        <f>SUM(N44:N45)</f>
        <v>50.752437560071115</v>
      </c>
      <c r="O46" s="1287">
        <f>O44</f>
        <v>233004.167</v>
      </c>
      <c r="P46" s="1287"/>
      <c r="Q46" s="1287">
        <f>Q44</f>
        <v>150000</v>
      </c>
      <c r="R46" s="1287"/>
      <c r="S46" s="982">
        <f>Q46/O46*100</f>
        <v>64.3765310858153</v>
      </c>
      <c r="T46" s="945"/>
      <c r="U46" s="933"/>
      <c r="V46" s="933"/>
      <c r="W46" s="933"/>
      <c r="X46" s="933"/>
      <c r="Y46" s="933"/>
      <c r="Z46" s="933"/>
      <c r="AA46" s="933"/>
      <c r="AB46" s="933"/>
      <c r="AC46" s="933"/>
      <c r="AD46" s="933"/>
      <c r="AE46" s="933"/>
      <c r="AF46" s="933"/>
      <c r="AG46" s="933"/>
      <c r="AH46" s="933"/>
      <c r="AI46" s="933"/>
      <c r="AJ46" s="933"/>
      <c r="AK46" s="933"/>
      <c r="AL46" s="933"/>
      <c r="AN46" s="946"/>
      <c r="AS46" s="970"/>
      <c r="AT46" s="933"/>
      <c r="AU46" s="938"/>
      <c r="AV46" s="938"/>
      <c r="AW46" s="938"/>
      <c r="AX46" s="938"/>
      <c r="AY46" s="938"/>
      <c r="AZ46" s="938"/>
      <c r="BA46" s="938"/>
      <c r="BB46" s="938"/>
      <c r="BC46" s="938"/>
      <c r="BD46" s="938"/>
      <c r="BE46" s="938"/>
      <c r="BF46" s="938"/>
      <c r="BG46" s="938"/>
      <c r="BH46" s="938"/>
      <c r="BI46" s="938"/>
      <c r="BJ46" s="938"/>
      <c r="BK46" s="938"/>
      <c r="BL46" s="938"/>
      <c r="BM46" s="938"/>
      <c r="BN46" s="938"/>
      <c r="BO46" s="938"/>
      <c r="BP46" s="938"/>
      <c r="BQ46" s="938"/>
      <c r="BR46" s="938"/>
      <c r="BS46" s="938"/>
      <c r="BT46" s="938"/>
      <c r="BU46" s="938"/>
      <c r="BV46" s="938"/>
      <c r="BW46" s="938"/>
      <c r="BX46" s="938"/>
      <c r="BY46" s="938"/>
      <c r="BZ46" s="938"/>
      <c r="CA46" s="938"/>
      <c r="CB46" s="938"/>
      <c r="CC46" s="938"/>
      <c r="CD46" s="938"/>
      <c r="CE46" s="938"/>
      <c r="CF46" s="938"/>
      <c r="CG46" s="938"/>
      <c r="CH46" s="938"/>
      <c r="CI46" s="938"/>
      <c r="CJ46" s="938"/>
      <c r="CK46" s="938"/>
      <c r="CL46" s="938"/>
      <c r="CM46" s="938"/>
      <c r="CN46" s="938"/>
      <c r="CO46" s="938"/>
      <c r="CP46" s="938"/>
      <c r="CQ46" s="938"/>
      <c r="CR46" s="938"/>
      <c r="CS46" s="938"/>
      <c r="CT46" s="938"/>
      <c r="CU46" s="938"/>
      <c r="CV46" s="938"/>
      <c r="CW46" s="938"/>
      <c r="CX46" s="938"/>
      <c r="CY46" s="938"/>
      <c r="CZ46" s="938"/>
      <c r="DA46" s="938"/>
      <c r="DB46" s="938"/>
      <c r="DC46" s="938"/>
      <c r="DD46" s="938"/>
      <c r="DE46" s="938"/>
      <c r="DF46" s="938"/>
      <c r="DG46" s="938"/>
      <c r="DH46" s="938"/>
      <c r="DI46" s="938"/>
      <c r="DJ46" s="938"/>
      <c r="DK46" s="938"/>
      <c r="DL46" s="938"/>
      <c r="DM46" s="938"/>
      <c r="DN46" s="938"/>
      <c r="DO46" s="938"/>
      <c r="DP46" s="938"/>
      <c r="DQ46" s="938"/>
      <c r="DR46" s="938"/>
      <c r="DS46" s="938"/>
      <c r="DT46" s="938"/>
      <c r="DU46" s="938"/>
      <c r="DV46" s="938"/>
      <c r="DW46" s="938"/>
      <c r="DX46" s="938"/>
      <c r="DY46" s="938"/>
      <c r="DZ46" s="938"/>
      <c r="EA46" s="938"/>
      <c r="EB46" s="938"/>
      <c r="EC46" s="938"/>
      <c r="ED46" s="938"/>
      <c r="EE46" s="938"/>
      <c r="EF46" s="938"/>
      <c r="EG46" s="938"/>
      <c r="EH46" s="938"/>
      <c r="EI46" s="938"/>
      <c r="EJ46" s="938"/>
      <c r="EK46" s="938"/>
      <c r="EL46" s="938"/>
      <c r="EM46" s="938"/>
      <c r="EN46" s="938"/>
      <c r="EO46" s="938"/>
      <c r="EP46" s="938"/>
      <c r="EQ46" s="938"/>
      <c r="ER46" s="938"/>
      <c r="ES46" s="938"/>
      <c r="ET46" s="938"/>
      <c r="EU46" s="938"/>
      <c r="EV46" s="938"/>
      <c r="EW46" s="938"/>
      <c r="EX46" s="938"/>
      <c r="EY46" s="938"/>
      <c r="EZ46" s="938"/>
      <c r="FA46" s="938"/>
      <c r="FB46" s="938"/>
      <c r="FC46" s="938"/>
      <c r="FD46" s="938"/>
      <c r="FE46" s="938"/>
      <c r="FF46" s="938"/>
      <c r="FG46" s="938"/>
      <c r="FH46" s="938"/>
      <c r="FI46" s="938"/>
    </row>
    <row r="47" spans="17:165" ht="9">
      <c r="Q47" s="933"/>
      <c r="R47" s="933"/>
      <c r="S47" s="933"/>
      <c r="T47" s="933"/>
      <c r="U47" s="933"/>
      <c r="V47" s="933"/>
      <c r="W47" s="933"/>
      <c r="X47" s="933"/>
      <c r="Y47" s="933"/>
      <c r="Z47" s="933"/>
      <c r="AA47" s="933"/>
      <c r="AB47" s="933"/>
      <c r="AC47" s="933"/>
      <c r="AD47" s="933"/>
      <c r="AE47" s="933"/>
      <c r="AF47" s="933"/>
      <c r="AG47" s="933"/>
      <c r="AH47" s="933"/>
      <c r="AI47" s="933"/>
      <c r="AJ47" s="933"/>
      <c r="AK47" s="933"/>
      <c r="AL47" s="933"/>
      <c r="AN47" s="946"/>
      <c r="AS47" s="970"/>
      <c r="AT47" s="933"/>
      <c r="AU47" s="938"/>
      <c r="AV47" s="938"/>
      <c r="AW47" s="938"/>
      <c r="AX47" s="938"/>
      <c r="AY47" s="938"/>
      <c r="AZ47" s="938"/>
      <c r="BA47" s="938"/>
      <c r="BB47" s="938"/>
      <c r="BC47" s="938"/>
      <c r="BD47" s="938"/>
      <c r="BE47" s="938"/>
      <c r="BF47" s="938"/>
      <c r="BG47" s="938"/>
      <c r="BH47" s="938"/>
      <c r="BI47" s="938"/>
      <c r="BJ47" s="938"/>
      <c r="BK47" s="938"/>
      <c r="BL47" s="938"/>
      <c r="BM47" s="938"/>
      <c r="BN47" s="938"/>
      <c r="BO47" s="938"/>
      <c r="BP47" s="938"/>
      <c r="BQ47" s="938"/>
      <c r="BR47" s="938"/>
      <c r="BS47" s="938"/>
      <c r="BT47" s="938"/>
      <c r="BU47" s="938"/>
      <c r="BV47" s="938"/>
      <c r="BW47" s="938"/>
      <c r="BX47" s="938"/>
      <c r="BY47" s="938"/>
      <c r="BZ47" s="938"/>
      <c r="CA47" s="938"/>
      <c r="CB47" s="938"/>
      <c r="CC47" s="938"/>
      <c r="CD47" s="938"/>
      <c r="CE47" s="938"/>
      <c r="CF47" s="938"/>
      <c r="CG47" s="938"/>
      <c r="CH47" s="938"/>
      <c r="CI47" s="938"/>
      <c r="CJ47" s="938"/>
      <c r="CK47" s="938"/>
      <c r="CL47" s="938"/>
      <c r="CM47" s="938"/>
      <c r="CN47" s="938"/>
      <c r="CO47" s="938"/>
      <c r="CP47" s="938"/>
      <c r="CQ47" s="938"/>
      <c r="CR47" s="938"/>
      <c r="CS47" s="938"/>
      <c r="CT47" s="938"/>
      <c r="CU47" s="938"/>
      <c r="CV47" s="938"/>
      <c r="CW47" s="938"/>
      <c r="CX47" s="938"/>
      <c r="CY47" s="938"/>
      <c r="CZ47" s="938"/>
      <c r="DA47" s="938"/>
      <c r="DB47" s="938"/>
      <c r="DC47" s="938"/>
      <c r="DD47" s="938"/>
      <c r="DE47" s="938"/>
      <c r="DF47" s="938"/>
      <c r="DG47" s="938"/>
      <c r="DH47" s="938"/>
      <c r="DI47" s="938"/>
      <c r="DJ47" s="938"/>
      <c r="DK47" s="938"/>
      <c r="DL47" s="938"/>
      <c r="DM47" s="938"/>
      <c r="DN47" s="938"/>
      <c r="DO47" s="938"/>
      <c r="DP47" s="938"/>
      <c r="DQ47" s="938"/>
      <c r="DR47" s="938"/>
      <c r="DS47" s="938"/>
      <c r="DT47" s="938"/>
      <c r="DU47" s="938"/>
      <c r="DV47" s="938"/>
      <c r="DW47" s="938"/>
      <c r="DX47" s="938"/>
      <c r="DY47" s="938"/>
      <c r="DZ47" s="938"/>
      <c r="EA47" s="938"/>
      <c r="EB47" s="938"/>
      <c r="EC47" s="938"/>
      <c r="ED47" s="938"/>
      <c r="EE47" s="938"/>
      <c r="EF47" s="938"/>
      <c r="EG47" s="938"/>
      <c r="EH47" s="938"/>
      <c r="EI47" s="938"/>
      <c r="EJ47" s="938"/>
      <c r="EK47" s="938"/>
      <c r="EL47" s="938"/>
      <c r="EM47" s="938"/>
      <c r="EN47" s="938"/>
      <c r="EO47" s="938"/>
      <c r="EP47" s="938"/>
      <c r="EQ47" s="938"/>
      <c r="ER47" s="938"/>
      <c r="ES47" s="938"/>
      <c r="ET47" s="938"/>
      <c r="EU47" s="938"/>
      <c r="EV47" s="938"/>
      <c r="EW47" s="938"/>
      <c r="EX47" s="938"/>
      <c r="EY47" s="938"/>
      <c r="EZ47" s="938"/>
      <c r="FA47" s="938"/>
      <c r="FB47" s="938"/>
      <c r="FC47" s="938"/>
      <c r="FD47" s="938"/>
      <c r="FE47" s="938"/>
      <c r="FF47" s="938"/>
      <c r="FG47" s="938"/>
      <c r="FH47" s="938"/>
      <c r="FI47" s="938"/>
    </row>
    <row r="48" spans="6:165" ht="9"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933"/>
      <c r="U48" s="933"/>
      <c r="V48" s="933"/>
      <c r="W48" s="933"/>
      <c r="X48" s="933"/>
      <c r="Y48" s="933"/>
      <c r="Z48" s="933"/>
      <c r="AA48" s="933"/>
      <c r="AB48" s="933"/>
      <c r="AC48" s="933"/>
      <c r="AD48" s="933"/>
      <c r="AE48" s="933"/>
      <c r="AF48" s="933"/>
      <c r="AG48" s="933"/>
      <c r="AH48" s="933"/>
      <c r="AI48" s="933"/>
      <c r="AJ48" s="933"/>
      <c r="AK48" s="933"/>
      <c r="AL48" s="933"/>
      <c r="AN48" s="946"/>
      <c r="AS48" s="970"/>
      <c r="AT48" s="933"/>
      <c r="AU48" s="938"/>
      <c r="AV48" s="938"/>
      <c r="AW48" s="938"/>
      <c r="AX48" s="938"/>
      <c r="AY48" s="938"/>
      <c r="AZ48" s="938"/>
      <c r="BA48" s="938"/>
      <c r="BB48" s="938"/>
      <c r="BC48" s="938"/>
      <c r="BD48" s="938"/>
      <c r="BE48" s="938"/>
      <c r="BF48" s="938"/>
      <c r="BG48" s="938"/>
      <c r="BH48" s="938"/>
      <c r="BI48" s="938"/>
      <c r="BJ48" s="938"/>
      <c r="BK48" s="938"/>
      <c r="BL48" s="938"/>
      <c r="BM48" s="938"/>
      <c r="BN48" s="938"/>
      <c r="BO48" s="938"/>
      <c r="BP48" s="938"/>
      <c r="BQ48" s="938"/>
      <c r="BR48" s="938"/>
      <c r="BS48" s="938"/>
      <c r="BT48" s="938"/>
      <c r="BU48" s="938"/>
      <c r="BV48" s="938"/>
      <c r="BW48" s="938"/>
      <c r="BX48" s="938"/>
      <c r="BY48" s="938"/>
      <c r="BZ48" s="938"/>
      <c r="CA48" s="938"/>
      <c r="CB48" s="938"/>
      <c r="CC48" s="938"/>
      <c r="CD48" s="938"/>
      <c r="CE48" s="938"/>
      <c r="CF48" s="938"/>
      <c r="CG48" s="938"/>
      <c r="CH48" s="938"/>
      <c r="CI48" s="938"/>
      <c r="CJ48" s="938"/>
      <c r="CK48" s="938"/>
      <c r="CL48" s="938"/>
      <c r="CM48" s="938"/>
      <c r="CN48" s="938"/>
      <c r="CO48" s="938"/>
      <c r="CP48" s="938"/>
      <c r="CQ48" s="938"/>
      <c r="CR48" s="938"/>
      <c r="CS48" s="938"/>
      <c r="CT48" s="938"/>
      <c r="CU48" s="938"/>
      <c r="CV48" s="938"/>
      <c r="CW48" s="938"/>
      <c r="CX48" s="938"/>
      <c r="CY48" s="938"/>
      <c r="CZ48" s="938"/>
      <c r="DA48" s="938"/>
      <c r="DB48" s="938"/>
      <c r="DC48" s="938"/>
      <c r="DD48" s="938"/>
      <c r="DE48" s="938"/>
      <c r="DF48" s="938"/>
      <c r="DG48" s="938"/>
      <c r="DH48" s="938"/>
      <c r="DI48" s="938"/>
      <c r="DJ48" s="938"/>
      <c r="DK48" s="938"/>
      <c r="DL48" s="938"/>
      <c r="DM48" s="938"/>
      <c r="DN48" s="938"/>
      <c r="DO48" s="938"/>
      <c r="DP48" s="938"/>
      <c r="DQ48" s="938"/>
      <c r="DR48" s="938"/>
      <c r="DS48" s="938"/>
      <c r="DT48" s="938"/>
      <c r="DU48" s="938"/>
      <c r="DV48" s="938"/>
      <c r="DW48" s="938"/>
      <c r="DX48" s="938"/>
      <c r="DY48" s="938"/>
      <c r="DZ48" s="938"/>
      <c r="EA48" s="938"/>
      <c r="EB48" s="938"/>
      <c r="EC48" s="938"/>
      <c r="ED48" s="938"/>
      <c r="EE48" s="938"/>
      <c r="EF48" s="938"/>
      <c r="EG48" s="938"/>
      <c r="EH48" s="938"/>
      <c r="EI48" s="938"/>
      <c r="EJ48" s="938"/>
      <c r="EK48" s="938"/>
      <c r="EL48" s="938"/>
      <c r="EM48" s="938"/>
      <c r="EN48" s="938"/>
      <c r="EO48" s="938"/>
      <c r="EP48" s="938"/>
      <c r="EQ48" s="938"/>
      <c r="ER48" s="938"/>
      <c r="ES48" s="938"/>
      <c r="ET48" s="938"/>
      <c r="EU48" s="938"/>
      <c r="EV48" s="938"/>
      <c r="EW48" s="938"/>
      <c r="EX48" s="938"/>
      <c r="EY48" s="938"/>
      <c r="EZ48" s="938"/>
      <c r="FA48" s="938"/>
      <c r="FB48" s="938"/>
      <c r="FC48" s="938"/>
      <c r="FD48" s="938"/>
      <c r="FE48" s="938"/>
      <c r="FF48" s="938"/>
      <c r="FG48" s="938"/>
      <c r="FH48" s="938"/>
      <c r="FI48" s="938"/>
    </row>
    <row r="49" spans="6:165" ht="9">
      <c r="F49" s="933"/>
      <c r="G49" s="933"/>
      <c r="H49" s="933"/>
      <c r="I49" s="933"/>
      <c r="J49" s="933"/>
      <c r="K49" s="933"/>
      <c r="L49" s="933"/>
      <c r="M49" s="933"/>
      <c r="N49" s="933"/>
      <c r="O49" s="933"/>
      <c r="P49" s="933"/>
      <c r="Q49" s="933"/>
      <c r="R49" s="933"/>
      <c r="S49" s="933"/>
      <c r="T49" s="933"/>
      <c r="U49" s="933"/>
      <c r="V49" s="933"/>
      <c r="W49" s="933"/>
      <c r="X49" s="933"/>
      <c r="Y49" s="933"/>
      <c r="Z49" s="933"/>
      <c r="AA49" s="933"/>
      <c r="AB49" s="933"/>
      <c r="AC49" s="933"/>
      <c r="AD49" s="933"/>
      <c r="AE49" s="933"/>
      <c r="AF49" s="933"/>
      <c r="AG49" s="933"/>
      <c r="AH49" s="933"/>
      <c r="AI49" s="933"/>
      <c r="AJ49" s="933"/>
      <c r="AK49" s="933"/>
      <c r="AL49" s="933"/>
      <c r="AN49" s="946"/>
      <c r="AS49" s="970"/>
      <c r="AT49" s="933"/>
      <c r="AU49" s="938"/>
      <c r="AV49" s="938"/>
      <c r="AW49" s="938"/>
      <c r="AX49" s="938"/>
      <c r="AY49" s="938"/>
      <c r="AZ49" s="938"/>
      <c r="BA49" s="938"/>
      <c r="BB49" s="938"/>
      <c r="BC49" s="938"/>
      <c r="BD49" s="938"/>
      <c r="BE49" s="938"/>
      <c r="BF49" s="938"/>
      <c r="BG49" s="938"/>
      <c r="BH49" s="938"/>
      <c r="BI49" s="938"/>
      <c r="BJ49" s="938"/>
      <c r="BK49" s="938"/>
      <c r="BL49" s="938"/>
      <c r="BM49" s="938"/>
      <c r="BN49" s="938"/>
      <c r="BO49" s="938"/>
      <c r="BP49" s="938"/>
      <c r="BQ49" s="938"/>
      <c r="BR49" s="938"/>
      <c r="BS49" s="938"/>
      <c r="BT49" s="938"/>
      <c r="BU49" s="938"/>
      <c r="BV49" s="938"/>
      <c r="BW49" s="938"/>
      <c r="BX49" s="938"/>
      <c r="BY49" s="938"/>
      <c r="BZ49" s="938"/>
      <c r="CA49" s="938"/>
      <c r="CB49" s="938"/>
      <c r="CC49" s="938"/>
      <c r="CD49" s="938"/>
      <c r="CE49" s="938"/>
      <c r="CF49" s="938"/>
      <c r="CG49" s="938"/>
      <c r="CH49" s="938"/>
      <c r="CI49" s="938"/>
      <c r="CJ49" s="938"/>
      <c r="CK49" s="938"/>
      <c r="CL49" s="938"/>
      <c r="CM49" s="938"/>
      <c r="CN49" s="938"/>
      <c r="CO49" s="938"/>
      <c r="CP49" s="938"/>
      <c r="CQ49" s="938"/>
      <c r="CR49" s="938"/>
      <c r="CS49" s="938"/>
      <c r="CT49" s="938"/>
      <c r="CU49" s="938"/>
      <c r="CV49" s="938"/>
      <c r="CW49" s="938"/>
      <c r="CX49" s="938"/>
      <c r="CY49" s="938"/>
      <c r="CZ49" s="938"/>
      <c r="DA49" s="938"/>
      <c r="DB49" s="938"/>
      <c r="DC49" s="938"/>
      <c r="DD49" s="938"/>
      <c r="DE49" s="938"/>
      <c r="DF49" s="938"/>
      <c r="DG49" s="938"/>
      <c r="DH49" s="938"/>
      <c r="DI49" s="938"/>
      <c r="DJ49" s="938"/>
      <c r="DK49" s="938"/>
      <c r="DL49" s="938"/>
      <c r="DM49" s="938"/>
      <c r="DN49" s="938"/>
      <c r="DO49" s="938"/>
      <c r="DP49" s="938"/>
      <c r="DQ49" s="938"/>
      <c r="DR49" s="938"/>
      <c r="DS49" s="938"/>
      <c r="DT49" s="938"/>
      <c r="DU49" s="938"/>
      <c r="DV49" s="938"/>
      <c r="DW49" s="938"/>
      <c r="DX49" s="938"/>
      <c r="DY49" s="938"/>
      <c r="DZ49" s="938"/>
      <c r="EA49" s="938"/>
      <c r="EB49" s="938"/>
      <c r="EC49" s="938"/>
      <c r="ED49" s="938"/>
      <c r="EE49" s="938"/>
      <c r="EF49" s="938"/>
      <c r="EG49" s="938"/>
      <c r="EH49" s="938"/>
      <c r="EI49" s="938"/>
      <c r="EJ49" s="938"/>
      <c r="EK49" s="938"/>
      <c r="EL49" s="938"/>
      <c r="EM49" s="938"/>
      <c r="EN49" s="938"/>
      <c r="EO49" s="938"/>
      <c r="EP49" s="938"/>
      <c r="EQ49" s="938"/>
      <c r="ER49" s="938"/>
      <c r="ES49" s="938"/>
      <c r="ET49" s="938"/>
      <c r="EU49" s="938"/>
      <c r="EV49" s="938"/>
      <c r="EW49" s="938"/>
      <c r="EX49" s="938"/>
      <c r="EY49" s="938"/>
      <c r="EZ49" s="938"/>
      <c r="FA49" s="938"/>
      <c r="FB49" s="938"/>
      <c r="FC49" s="938"/>
      <c r="FD49" s="938"/>
      <c r="FE49" s="938"/>
      <c r="FF49" s="938"/>
      <c r="FG49" s="938"/>
      <c r="FH49" s="938"/>
      <c r="FI49" s="938"/>
    </row>
    <row r="50" spans="6:165" ht="9"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3"/>
      <c r="Q50" s="933"/>
      <c r="R50" s="933"/>
      <c r="S50" s="933"/>
      <c r="T50" s="933"/>
      <c r="U50" s="933"/>
      <c r="V50" s="933"/>
      <c r="W50" s="933"/>
      <c r="X50" s="933"/>
      <c r="Y50" s="933"/>
      <c r="Z50" s="933"/>
      <c r="AA50" s="933"/>
      <c r="AB50" s="933"/>
      <c r="AC50" s="933"/>
      <c r="AD50" s="933"/>
      <c r="AE50" s="933"/>
      <c r="AF50" s="933"/>
      <c r="AG50" s="933"/>
      <c r="AH50" s="933"/>
      <c r="AI50" s="933"/>
      <c r="AJ50" s="933"/>
      <c r="AK50" s="933"/>
      <c r="AL50" s="933"/>
      <c r="AN50" s="946"/>
      <c r="AS50" s="970"/>
      <c r="AT50" s="933"/>
      <c r="AU50" s="938"/>
      <c r="AV50" s="938"/>
      <c r="AW50" s="938"/>
      <c r="AX50" s="938"/>
      <c r="AY50" s="938"/>
      <c r="AZ50" s="938"/>
      <c r="BA50" s="938"/>
      <c r="BB50" s="938"/>
      <c r="BC50" s="938"/>
      <c r="BD50" s="938"/>
      <c r="BE50" s="938"/>
      <c r="BF50" s="938"/>
      <c r="BG50" s="938"/>
      <c r="BH50" s="938"/>
      <c r="BI50" s="938"/>
      <c r="BJ50" s="938"/>
      <c r="BK50" s="938"/>
      <c r="BL50" s="938"/>
      <c r="BM50" s="938"/>
      <c r="BN50" s="938"/>
      <c r="BO50" s="938"/>
      <c r="BP50" s="938"/>
      <c r="BQ50" s="938"/>
      <c r="BR50" s="938"/>
      <c r="BS50" s="938"/>
      <c r="BT50" s="938"/>
      <c r="BU50" s="938"/>
      <c r="BV50" s="938"/>
      <c r="BW50" s="938"/>
      <c r="BX50" s="938"/>
      <c r="BY50" s="938"/>
      <c r="BZ50" s="938"/>
      <c r="CA50" s="938"/>
      <c r="CB50" s="938"/>
      <c r="CC50" s="938"/>
      <c r="CD50" s="938"/>
      <c r="CE50" s="938"/>
      <c r="CF50" s="938"/>
      <c r="CG50" s="938"/>
      <c r="CH50" s="938"/>
      <c r="CI50" s="938"/>
      <c r="CJ50" s="938"/>
      <c r="CK50" s="938"/>
      <c r="CL50" s="938"/>
      <c r="CM50" s="938"/>
      <c r="CN50" s="938"/>
      <c r="CO50" s="938"/>
      <c r="CP50" s="938"/>
      <c r="CQ50" s="938"/>
      <c r="CR50" s="938"/>
      <c r="CS50" s="938"/>
      <c r="CT50" s="938"/>
      <c r="CU50" s="938"/>
      <c r="CV50" s="938"/>
      <c r="CW50" s="938"/>
      <c r="CX50" s="938"/>
      <c r="CY50" s="938"/>
      <c r="CZ50" s="938"/>
      <c r="DA50" s="938"/>
      <c r="DB50" s="938"/>
      <c r="DC50" s="938"/>
      <c r="DD50" s="938"/>
      <c r="DE50" s="938"/>
      <c r="DF50" s="938"/>
      <c r="DG50" s="938"/>
      <c r="DH50" s="938"/>
      <c r="DI50" s="938"/>
      <c r="DJ50" s="938"/>
      <c r="DK50" s="938"/>
      <c r="DL50" s="938"/>
      <c r="DM50" s="938"/>
      <c r="DN50" s="938"/>
      <c r="DO50" s="938"/>
      <c r="DP50" s="938"/>
      <c r="DQ50" s="938"/>
      <c r="DR50" s="938"/>
      <c r="DS50" s="938"/>
      <c r="DT50" s="938"/>
      <c r="DU50" s="938"/>
      <c r="DV50" s="938"/>
      <c r="DW50" s="938"/>
      <c r="DX50" s="938"/>
      <c r="DY50" s="938"/>
      <c r="DZ50" s="938"/>
      <c r="EA50" s="938"/>
      <c r="EB50" s="938"/>
      <c r="EC50" s="938"/>
      <c r="ED50" s="938"/>
      <c r="EE50" s="938"/>
      <c r="EF50" s="938"/>
      <c r="EG50" s="938"/>
      <c r="EH50" s="938"/>
      <c r="EI50" s="938"/>
      <c r="EJ50" s="938"/>
      <c r="EK50" s="938"/>
      <c r="EL50" s="938"/>
      <c r="EM50" s="938"/>
      <c r="EN50" s="938"/>
      <c r="EO50" s="938"/>
      <c r="EP50" s="938"/>
      <c r="EQ50" s="938"/>
      <c r="ER50" s="938"/>
      <c r="ES50" s="938"/>
      <c r="ET50" s="938"/>
      <c r="EU50" s="938"/>
      <c r="EV50" s="938"/>
      <c r="EW50" s="938"/>
      <c r="EX50" s="938"/>
      <c r="EY50" s="938"/>
      <c r="EZ50" s="938"/>
      <c r="FA50" s="938"/>
      <c r="FB50" s="938"/>
      <c r="FC50" s="938"/>
      <c r="FD50" s="938"/>
      <c r="FE50" s="938"/>
      <c r="FF50" s="938"/>
      <c r="FG50" s="938"/>
      <c r="FH50" s="938"/>
      <c r="FI50" s="938"/>
    </row>
    <row r="51" spans="1:165" ht="9">
      <c r="A51" s="945"/>
      <c r="B51" s="945"/>
      <c r="C51" s="945"/>
      <c r="D51" s="945"/>
      <c r="E51" s="945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933"/>
      <c r="R51" s="933"/>
      <c r="S51" s="933"/>
      <c r="T51" s="933"/>
      <c r="U51" s="933"/>
      <c r="V51" s="933"/>
      <c r="W51" s="933"/>
      <c r="X51" s="933"/>
      <c r="Y51" s="933"/>
      <c r="Z51" s="933"/>
      <c r="AA51" s="933"/>
      <c r="AB51" s="933"/>
      <c r="AC51" s="933"/>
      <c r="AD51" s="933"/>
      <c r="AE51" s="933"/>
      <c r="AF51" s="933"/>
      <c r="AG51" s="933"/>
      <c r="AH51" s="933"/>
      <c r="AI51" s="933"/>
      <c r="AJ51" s="933"/>
      <c r="AK51" s="933"/>
      <c r="AL51" s="933"/>
      <c r="AN51" s="946"/>
      <c r="AS51" s="970"/>
      <c r="AT51" s="933"/>
      <c r="AU51" s="938"/>
      <c r="AV51" s="938"/>
      <c r="AW51" s="938"/>
      <c r="AX51" s="938"/>
      <c r="AY51" s="938"/>
      <c r="AZ51" s="938"/>
      <c r="BA51" s="938"/>
      <c r="BB51" s="938"/>
      <c r="BC51" s="938"/>
      <c r="BD51" s="938"/>
      <c r="BE51" s="938"/>
      <c r="BF51" s="938"/>
      <c r="BG51" s="938"/>
      <c r="BH51" s="938"/>
      <c r="BI51" s="938"/>
      <c r="BJ51" s="938"/>
      <c r="BK51" s="938"/>
      <c r="BL51" s="938"/>
      <c r="BM51" s="938"/>
      <c r="BN51" s="938"/>
      <c r="BO51" s="938"/>
      <c r="BP51" s="938"/>
      <c r="BQ51" s="938"/>
      <c r="BR51" s="938"/>
      <c r="BS51" s="938"/>
      <c r="BT51" s="938"/>
      <c r="BU51" s="938"/>
      <c r="BV51" s="938"/>
      <c r="BW51" s="938"/>
      <c r="BX51" s="938"/>
      <c r="BY51" s="938"/>
      <c r="BZ51" s="938"/>
      <c r="CA51" s="938"/>
      <c r="CB51" s="938"/>
      <c r="CC51" s="938"/>
      <c r="CD51" s="938"/>
      <c r="CE51" s="938"/>
      <c r="CF51" s="938"/>
      <c r="CG51" s="938"/>
      <c r="CH51" s="938"/>
      <c r="CI51" s="938"/>
      <c r="CJ51" s="938"/>
      <c r="CK51" s="938"/>
      <c r="CL51" s="938"/>
      <c r="CM51" s="938"/>
      <c r="CN51" s="938"/>
      <c r="CO51" s="938"/>
      <c r="CP51" s="938"/>
      <c r="CQ51" s="938"/>
      <c r="CR51" s="938"/>
      <c r="CS51" s="938"/>
      <c r="CT51" s="938"/>
      <c r="CU51" s="938"/>
      <c r="CV51" s="938"/>
      <c r="CW51" s="938"/>
      <c r="CX51" s="938"/>
      <c r="CY51" s="938"/>
      <c r="CZ51" s="938"/>
      <c r="DA51" s="938"/>
      <c r="DB51" s="938"/>
      <c r="DC51" s="938"/>
      <c r="DD51" s="938"/>
      <c r="DE51" s="938"/>
      <c r="DF51" s="938"/>
      <c r="DG51" s="938"/>
      <c r="DH51" s="938"/>
      <c r="DI51" s="938"/>
      <c r="DJ51" s="938"/>
      <c r="DK51" s="938"/>
      <c r="DL51" s="938"/>
      <c r="DM51" s="938"/>
      <c r="DN51" s="938"/>
      <c r="DO51" s="938"/>
      <c r="DP51" s="938"/>
      <c r="DQ51" s="938"/>
      <c r="DR51" s="938"/>
      <c r="DS51" s="938"/>
      <c r="DT51" s="938"/>
      <c r="DU51" s="938"/>
      <c r="DV51" s="938"/>
      <c r="DW51" s="938"/>
      <c r="DX51" s="938"/>
      <c r="DY51" s="938"/>
      <c r="DZ51" s="938"/>
      <c r="EA51" s="938"/>
      <c r="EB51" s="938"/>
      <c r="EC51" s="938"/>
      <c r="ED51" s="938"/>
      <c r="EE51" s="938"/>
      <c r="EF51" s="938"/>
      <c r="EG51" s="938"/>
      <c r="EH51" s="938"/>
      <c r="EI51" s="938"/>
      <c r="EJ51" s="938"/>
      <c r="EK51" s="938"/>
      <c r="EL51" s="938"/>
      <c r="EM51" s="938"/>
      <c r="EN51" s="938"/>
      <c r="EO51" s="938"/>
      <c r="EP51" s="938"/>
      <c r="EQ51" s="938"/>
      <c r="ER51" s="938"/>
      <c r="ES51" s="938"/>
      <c r="ET51" s="938"/>
      <c r="EU51" s="938"/>
      <c r="EV51" s="938"/>
      <c r="EW51" s="938"/>
      <c r="EX51" s="938"/>
      <c r="EY51" s="938"/>
      <c r="EZ51" s="938"/>
      <c r="FA51" s="938"/>
      <c r="FB51" s="938"/>
      <c r="FC51" s="938"/>
      <c r="FD51" s="938"/>
      <c r="FE51" s="938"/>
      <c r="FF51" s="938"/>
      <c r="FG51" s="938"/>
      <c r="FH51" s="938"/>
      <c r="FI51" s="938"/>
    </row>
    <row r="52" spans="1:165" ht="9">
      <c r="A52" s="945"/>
      <c r="B52" s="945"/>
      <c r="C52" s="945"/>
      <c r="D52" s="945"/>
      <c r="E52" s="945"/>
      <c r="F52" s="945"/>
      <c r="G52" s="945"/>
      <c r="H52" s="945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933"/>
      <c r="AD52" s="933"/>
      <c r="AE52" s="933"/>
      <c r="AF52" s="933"/>
      <c r="AG52" s="933"/>
      <c r="AH52" s="933"/>
      <c r="AI52" s="933"/>
      <c r="AJ52" s="933"/>
      <c r="AK52" s="933"/>
      <c r="AL52" s="933"/>
      <c r="AN52" s="946"/>
      <c r="AS52" s="970"/>
      <c r="AT52" s="933"/>
      <c r="AU52" s="938"/>
      <c r="AV52" s="938"/>
      <c r="AW52" s="938"/>
      <c r="AX52" s="938"/>
      <c r="AY52" s="938"/>
      <c r="AZ52" s="938"/>
      <c r="BA52" s="938"/>
      <c r="BB52" s="938"/>
      <c r="BC52" s="938"/>
      <c r="BD52" s="938"/>
      <c r="BE52" s="938"/>
      <c r="BF52" s="938"/>
      <c r="BG52" s="938"/>
      <c r="BH52" s="938"/>
      <c r="BI52" s="938"/>
      <c r="BJ52" s="938"/>
      <c r="BK52" s="938"/>
      <c r="BL52" s="938"/>
      <c r="BM52" s="938"/>
      <c r="BN52" s="938"/>
      <c r="BO52" s="938"/>
      <c r="BP52" s="938"/>
      <c r="BQ52" s="938"/>
      <c r="BR52" s="938"/>
      <c r="BS52" s="938"/>
      <c r="BT52" s="938"/>
      <c r="BU52" s="938"/>
      <c r="BV52" s="938"/>
      <c r="BW52" s="938"/>
      <c r="BX52" s="938"/>
      <c r="BY52" s="938"/>
      <c r="BZ52" s="938"/>
      <c r="CA52" s="938"/>
      <c r="CB52" s="938"/>
      <c r="CC52" s="938"/>
      <c r="CD52" s="938"/>
      <c r="CE52" s="938"/>
      <c r="CF52" s="938"/>
      <c r="CG52" s="938"/>
      <c r="CH52" s="938"/>
      <c r="CI52" s="938"/>
      <c r="CJ52" s="938"/>
      <c r="CK52" s="938"/>
      <c r="CL52" s="938"/>
      <c r="CM52" s="938"/>
      <c r="CN52" s="938"/>
      <c r="CO52" s="938"/>
      <c r="CP52" s="938"/>
      <c r="CQ52" s="938"/>
      <c r="CR52" s="938"/>
      <c r="CS52" s="938"/>
      <c r="CT52" s="938"/>
      <c r="CU52" s="938"/>
      <c r="CV52" s="938"/>
      <c r="CW52" s="938"/>
      <c r="CX52" s="938"/>
      <c r="CY52" s="938"/>
      <c r="CZ52" s="938"/>
      <c r="DA52" s="938"/>
      <c r="DB52" s="938"/>
      <c r="DC52" s="938"/>
      <c r="DD52" s="938"/>
      <c r="DE52" s="938"/>
      <c r="DF52" s="938"/>
      <c r="DG52" s="938"/>
      <c r="DH52" s="938"/>
      <c r="DI52" s="938"/>
      <c r="DJ52" s="938"/>
      <c r="DK52" s="938"/>
      <c r="DL52" s="938"/>
      <c r="DM52" s="938"/>
      <c r="DN52" s="938"/>
      <c r="DO52" s="938"/>
      <c r="DP52" s="938"/>
      <c r="DQ52" s="938"/>
      <c r="DR52" s="938"/>
      <c r="DS52" s="938"/>
      <c r="DT52" s="938"/>
      <c r="DU52" s="938"/>
      <c r="DV52" s="938"/>
      <c r="DW52" s="938"/>
      <c r="DX52" s="938"/>
      <c r="DY52" s="938"/>
      <c r="DZ52" s="938"/>
      <c r="EA52" s="938"/>
      <c r="EB52" s="938"/>
      <c r="EC52" s="938"/>
      <c r="ED52" s="938"/>
      <c r="EE52" s="938"/>
      <c r="EF52" s="938"/>
      <c r="EG52" s="938"/>
      <c r="EH52" s="938"/>
      <c r="EI52" s="938"/>
      <c r="EJ52" s="938"/>
      <c r="EK52" s="938"/>
      <c r="EL52" s="938"/>
      <c r="EM52" s="938"/>
      <c r="EN52" s="938"/>
      <c r="EO52" s="938"/>
      <c r="EP52" s="938"/>
      <c r="EQ52" s="938"/>
      <c r="ER52" s="938"/>
      <c r="ES52" s="938"/>
      <c r="ET52" s="938"/>
      <c r="EU52" s="938"/>
      <c r="EV52" s="938"/>
      <c r="EW52" s="938"/>
      <c r="EX52" s="938"/>
      <c r="EY52" s="938"/>
      <c r="EZ52" s="938"/>
      <c r="FA52" s="938"/>
      <c r="FB52" s="938"/>
      <c r="FC52" s="938"/>
      <c r="FD52" s="938"/>
      <c r="FE52" s="938"/>
      <c r="FF52" s="938"/>
      <c r="FG52" s="938"/>
      <c r="FH52" s="938"/>
      <c r="FI52" s="938"/>
    </row>
    <row r="53" spans="1:165" ht="9">
      <c r="A53" s="945"/>
      <c r="B53" s="945"/>
      <c r="C53" s="945"/>
      <c r="D53" s="945"/>
      <c r="E53" s="945"/>
      <c r="F53" s="945"/>
      <c r="G53" s="945"/>
      <c r="H53" s="945"/>
      <c r="I53" s="945"/>
      <c r="J53" s="945"/>
      <c r="K53" s="945"/>
      <c r="L53" s="945"/>
      <c r="M53" s="933"/>
      <c r="N53" s="933"/>
      <c r="O53" s="933"/>
      <c r="P53" s="933"/>
      <c r="Q53" s="933"/>
      <c r="R53" s="933"/>
      <c r="S53" s="933"/>
      <c r="T53" s="933"/>
      <c r="U53" s="933"/>
      <c r="V53" s="933"/>
      <c r="W53" s="933"/>
      <c r="X53" s="933"/>
      <c r="Y53" s="933"/>
      <c r="Z53" s="933"/>
      <c r="AA53" s="933"/>
      <c r="AB53" s="933"/>
      <c r="AC53" s="933"/>
      <c r="AD53" s="933"/>
      <c r="AE53" s="933"/>
      <c r="AF53" s="933"/>
      <c r="AG53" s="933"/>
      <c r="AH53" s="933"/>
      <c r="AI53" s="933"/>
      <c r="AJ53" s="933"/>
      <c r="AK53" s="933"/>
      <c r="AL53" s="933"/>
      <c r="AN53" s="946"/>
      <c r="AS53" s="970"/>
      <c r="AT53" s="933"/>
      <c r="AU53" s="938"/>
      <c r="AV53" s="938"/>
      <c r="AW53" s="938"/>
      <c r="AX53" s="938"/>
      <c r="AY53" s="938"/>
      <c r="AZ53" s="938"/>
      <c r="BA53" s="938"/>
      <c r="BB53" s="938"/>
      <c r="BC53" s="938"/>
      <c r="BD53" s="938"/>
      <c r="BE53" s="938"/>
      <c r="BF53" s="938"/>
      <c r="BG53" s="938"/>
      <c r="BH53" s="938"/>
      <c r="BI53" s="938"/>
      <c r="BJ53" s="938"/>
      <c r="BK53" s="938"/>
      <c r="BL53" s="938"/>
      <c r="BM53" s="938"/>
      <c r="BN53" s="938"/>
      <c r="BO53" s="938"/>
      <c r="BP53" s="938"/>
      <c r="BQ53" s="938"/>
      <c r="BR53" s="938"/>
      <c r="BS53" s="938"/>
      <c r="BT53" s="938"/>
      <c r="BU53" s="938"/>
      <c r="BV53" s="938"/>
      <c r="BW53" s="938"/>
      <c r="BX53" s="938"/>
      <c r="BY53" s="938"/>
      <c r="BZ53" s="938"/>
      <c r="CA53" s="938"/>
      <c r="CB53" s="938"/>
      <c r="CC53" s="938"/>
      <c r="CD53" s="938"/>
      <c r="CE53" s="938"/>
      <c r="CF53" s="938"/>
      <c r="CG53" s="938"/>
      <c r="CH53" s="938"/>
      <c r="CI53" s="938"/>
      <c r="CJ53" s="938"/>
      <c r="CK53" s="938"/>
      <c r="CL53" s="938"/>
      <c r="CM53" s="938"/>
      <c r="CN53" s="938"/>
      <c r="CO53" s="938"/>
      <c r="CP53" s="938"/>
      <c r="CQ53" s="938"/>
      <c r="CR53" s="938"/>
      <c r="CS53" s="938"/>
      <c r="CT53" s="938"/>
      <c r="CU53" s="938"/>
      <c r="CV53" s="938"/>
      <c r="CW53" s="938"/>
      <c r="CX53" s="938"/>
      <c r="CY53" s="938"/>
      <c r="CZ53" s="938"/>
      <c r="DA53" s="938"/>
      <c r="DB53" s="938"/>
      <c r="DC53" s="938"/>
      <c r="DD53" s="938"/>
      <c r="DE53" s="938"/>
      <c r="DF53" s="938"/>
      <c r="DG53" s="938"/>
      <c r="DH53" s="938"/>
      <c r="DI53" s="938"/>
      <c r="DJ53" s="938"/>
      <c r="DK53" s="938"/>
      <c r="DL53" s="938"/>
      <c r="DM53" s="938"/>
      <c r="DN53" s="938"/>
      <c r="DO53" s="938"/>
      <c r="DP53" s="938"/>
      <c r="DQ53" s="938"/>
      <c r="DR53" s="938"/>
      <c r="DS53" s="938"/>
      <c r="DT53" s="938"/>
      <c r="DU53" s="938"/>
      <c r="DV53" s="938"/>
      <c r="DW53" s="938"/>
      <c r="DX53" s="938"/>
      <c r="DY53" s="938"/>
      <c r="DZ53" s="938"/>
      <c r="EA53" s="938"/>
      <c r="EB53" s="938"/>
      <c r="EC53" s="938"/>
      <c r="ED53" s="938"/>
      <c r="EE53" s="938"/>
      <c r="EF53" s="938"/>
      <c r="EG53" s="938"/>
      <c r="EH53" s="938"/>
      <c r="EI53" s="938"/>
      <c r="EJ53" s="938"/>
      <c r="EK53" s="938"/>
      <c r="EL53" s="938"/>
      <c r="EM53" s="938"/>
      <c r="EN53" s="938"/>
      <c r="EO53" s="938"/>
      <c r="EP53" s="938"/>
      <c r="EQ53" s="938"/>
      <c r="ER53" s="938"/>
      <c r="ES53" s="938"/>
      <c r="ET53" s="938"/>
      <c r="EU53" s="938"/>
      <c r="EV53" s="938"/>
      <c r="EW53" s="938"/>
      <c r="EX53" s="938"/>
      <c r="EY53" s="938"/>
      <c r="EZ53" s="938"/>
      <c r="FA53" s="938"/>
      <c r="FB53" s="938"/>
      <c r="FC53" s="938"/>
      <c r="FD53" s="938"/>
      <c r="FE53" s="938"/>
      <c r="FF53" s="938"/>
      <c r="FG53" s="938"/>
      <c r="FH53" s="938"/>
      <c r="FI53" s="938"/>
    </row>
    <row r="54" spans="1:165" ht="9">
      <c r="A54" s="945"/>
      <c r="B54" s="945"/>
      <c r="C54" s="983"/>
      <c r="D54" s="945"/>
      <c r="E54" s="945"/>
      <c r="F54" s="983"/>
      <c r="G54" s="945"/>
      <c r="H54" s="945"/>
      <c r="I54" s="983"/>
      <c r="J54" s="983"/>
      <c r="K54" s="945"/>
      <c r="L54" s="945"/>
      <c r="M54" s="933"/>
      <c r="N54" s="933"/>
      <c r="O54" s="933"/>
      <c r="P54" s="933"/>
      <c r="Q54" s="933"/>
      <c r="R54" s="933"/>
      <c r="S54" s="933"/>
      <c r="T54" s="933"/>
      <c r="U54" s="933"/>
      <c r="V54" s="933"/>
      <c r="W54" s="933"/>
      <c r="X54" s="933"/>
      <c r="Y54" s="933"/>
      <c r="Z54" s="933"/>
      <c r="AA54" s="933"/>
      <c r="AB54" s="933"/>
      <c r="AC54" s="933"/>
      <c r="AD54" s="933"/>
      <c r="AE54" s="933"/>
      <c r="AF54" s="933"/>
      <c r="AG54" s="933"/>
      <c r="AH54" s="933"/>
      <c r="AI54" s="933"/>
      <c r="AJ54" s="933"/>
      <c r="AK54" s="933"/>
      <c r="AL54" s="933"/>
      <c r="AN54" s="946"/>
      <c r="AS54" s="970"/>
      <c r="AT54" s="933"/>
      <c r="AU54" s="938"/>
      <c r="AV54" s="938"/>
      <c r="AW54" s="938"/>
      <c r="AX54" s="938"/>
      <c r="AY54" s="938"/>
      <c r="AZ54" s="938"/>
      <c r="BA54" s="938"/>
      <c r="BB54" s="938"/>
      <c r="BC54" s="938"/>
      <c r="BD54" s="938"/>
      <c r="BE54" s="938"/>
      <c r="BF54" s="938"/>
      <c r="BG54" s="938"/>
      <c r="BH54" s="938"/>
      <c r="BI54" s="938"/>
      <c r="BJ54" s="938"/>
      <c r="BK54" s="938"/>
      <c r="BL54" s="938"/>
      <c r="BM54" s="938"/>
      <c r="BN54" s="938"/>
      <c r="BO54" s="938"/>
      <c r="BP54" s="938"/>
      <c r="BQ54" s="938"/>
      <c r="BR54" s="938"/>
      <c r="BS54" s="938"/>
      <c r="BT54" s="938"/>
      <c r="BU54" s="938"/>
      <c r="BV54" s="938"/>
      <c r="BW54" s="938"/>
      <c r="BX54" s="938"/>
      <c r="BY54" s="938"/>
      <c r="BZ54" s="938"/>
      <c r="CA54" s="938"/>
      <c r="CB54" s="938"/>
      <c r="CC54" s="938"/>
      <c r="CD54" s="938"/>
      <c r="CE54" s="938"/>
      <c r="CF54" s="938"/>
      <c r="CG54" s="938"/>
      <c r="CH54" s="938"/>
      <c r="CI54" s="938"/>
      <c r="CJ54" s="938"/>
      <c r="CK54" s="938"/>
      <c r="CL54" s="938"/>
      <c r="CM54" s="938"/>
      <c r="CN54" s="938"/>
      <c r="CO54" s="938"/>
      <c r="CP54" s="938"/>
      <c r="CQ54" s="938"/>
      <c r="CR54" s="938"/>
      <c r="CS54" s="938"/>
      <c r="CT54" s="938"/>
      <c r="CU54" s="938"/>
      <c r="CV54" s="938"/>
      <c r="CW54" s="938"/>
      <c r="CX54" s="938"/>
      <c r="CY54" s="938"/>
      <c r="CZ54" s="938"/>
      <c r="DA54" s="938"/>
      <c r="DB54" s="938"/>
      <c r="DC54" s="938"/>
      <c r="DD54" s="938"/>
      <c r="DE54" s="938"/>
      <c r="DF54" s="938"/>
      <c r="DG54" s="938"/>
      <c r="DH54" s="938"/>
      <c r="DI54" s="938"/>
      <c r="DJ54" s="938"/>
      <c r="DK54" s="938"/>
      <c r="DL54" s="938"/>
      <c r="DM54" s="938"/>
      <c r="DN54" s="938"/>
      <c r="DO54" s="938"/>
      <c r="DP54" s="938"/>
      <c r="DQ54" s="938"/>
      <c r="DR54" s="938"/>
      <c r="DS54" s="938"/>
      <c r="DT54" s="938"/>
      <c r="DU54" s="938"/>
      <c r="DV54" s="938"/>
      <c r="DW54" s="938"/>
      <c r="DX54" s="938"/>
      <c r="DY54" s="938"/>
      <c r="DZ54" s="938"/>
      <c r="EA54" s="938"/>
      <c r="EB54" s="938"/>
      <c r="EC54" s="938"/>
      <c r="ED54" s="938"/>
      <c r="EE54" s="938"/>
      <c r="EF54" s="938"/>
      <c r="EG54" s="938"/>
      <c r="EH54" s="938"/>
      <c r="EI54" s="938"/>
      <c r="EJ54" s="938"/>
      <c r="EK54" s="938"/>
      <c r="EL54" s="938"/>
      <c r="EM54" s="938"/>
      <c r="EN54" s="938"/>
      <c r="EO54" s="938"/>
      <c r="EP54" s="938"/>
      <c r="EQ54" s="938"/>
      <c r="ER54" s="938"/>
      <c r="ES54" s="938"/>
      <c r="ET54" s="938"/>
      <c r="EU54" s="938"/>
      <c r="EV54" s="938"/>
      <c r="EW54" s="938"/>
      <c r="EX54" s="938"/>
      <c r="EY54" s="938"/>
      <c r="EZ54" s="938"/>
      <c r="FA54" s="938"/>
      <c r="FB54" s="938"/>
      <c r="FC54" s="938"/>
      <c r="FD54" s="938"/>
      <c r="FE54" s="938"/>
      <c r="FF54" s="938"/>
      <c r="FG54" s="938"/>
      <c r="FH54" s="938"/>
      <c r="FI54" s="938"/>
    </row>
    <row r="55" spans="1:165" ht="9">
      <c r="A55" s="945"/>
      <c r="B55" s="945"/>
      <c r="C55" s="937"/>
      <c r="D55" s="937"/>
      <c r="E55" s="933"/>
      <c r="F55" s="937"/>
      <c r="G55" s="937"/>
      <c r="H55" s="933"/>
      <c r="I55" s="937"/>
      <c r="J55" s="937"/>
      <c r="K55" s="937"/>
      <c r="L55" s="933"/>
      <c r="M55" s="933"/>
      <c r="N55" s="933"/>
      <c r="O55" s="933"/>
      <c r="P55" s="933"/>
      <c r="Q55" s="933"/>
      <c r="R55" s="933"/>
      <c r="S55" s="933"/>
      <c r="T55" s="933"/>
      <c r="U55" s="933"/>
      <c r="V55" s="933"/>
      <c r="W55" s="933"/>
      <c r="X55" s="933"/>
      <c r="Y55" s="933"/>
      <c r="Z55" s="933"/>
      <c r="AA55" s="933"/>
      <c r="AB55" s="938"/>
      <c r="AC55" s="938"/>
      <c r="AD55" s="938"/>
      <c r="AE55" s="938"/>
      <c r="AF55" s="933"/>
      <c r="AG55" s="933"/>
      <c r="AH55" s="933"/>
      <c r="AI55" s="933"/>
      <c r="AJ55" s="933"/>
      <c r="AK55" s="933"/>
      <c r="AL55" s="933"/>
      <c r="AN55" s="946"/>
      <c r="AS55" s="970"/>
      <c r="AT55" s="933"/>
      <c r="AU55" s="938"/>
      <c r="AV55" s="938"/>
      <c r="AW55" s="938"/>
      <c r="AX55" s="938"/>
      <c r="AY55" s="938"/>
      <c r="AZ55" s="938"/>
      <c r="BA55" s="938"/>
      <c r="BB55" s="938"/>
      <c r="BC55" s="938"/>
      <c r="BD55" s="938"/>
      <c r="BE55" s="938"/>
      <c r="BF55" s="938"/>
      <c r="BG55" s="938"/>
      <c r="BH55" s="938"/>
      <c r="BI55" s="938"/>
      <c r="BJ55" s="938"/>
      <c r="BK55" s="938"/>
      <c r="BL55" s="938"/>
      <c r="BM55" s="938"/>
      <c r="BN55" s="938"/>
      <c r="BO55" s="938"/>
      <c r="BP55" s="938"/>
      <c r="BQ55" s="938"/>
      <c r="BR55" s="938"/>
      <c r="BS55" s="938"/>
      <c r="BT55" s="938"/>
      <c r="BU55" s="938"/>
      <c r="BV55" s="938"/>
      <c r="BW55" s="938"/>
      <c r="BX55" s="938"/>
      <c r="BY55" s="938"/>
      <c r="BZ55" s="938"/>
      <c r="CA55" s="938"/>
      <c r="CB55" s="938"/>
      <c r="CC55" s="938"/>
      <c r="CD55" s="938"/>
      <c r="CE55" s="938"/>
      <c r="CF55" s="938"/>
      <c r="CG55" s="938"/>
      <c r="CH55" s="938"/>
      <c r="CI55" s="938"/>
      <c r="CJ55" s="938"/>
      <c r="CK55" s="938"/>
      <c r="CL55" s="938"/>
      <c r="CM55" s="938"/>
      <c r="CN55" s="938"/>
      <c r="CO55" s="938"/>
      <c r="CP55" s="938"/>
      <c r="CQ55" s="938"/>
      <c r="CR55" s="938"/>
      <c r="CS55" s="938"/>
      <c r="CT55" s="938"/>
      <c r="CU55" s="938"/>
      <c r="CV55" s="938"/>
      <c r="CW55" s="938"/>
      <c r="CX55" s="938"/>
      <c r="CY55" s="938"/>
      <c r="CZ55" s="938"/>
      <c r="DA55" s="938"/>
      <c r="DB55" s="938"/>
      <c r="DC55" s="938"/>
      <c r="DD55" s="938"/>
      <c r="DE55" s="938"/>
      <c r="DF55" s="938"/>
      <c r="DG55" s="938"/>
      <c r="DH55" s="938"/>
      <c r="DI55" s="938"/>
      <c r="DJ55" s="938"/>
      <c r="DK55" s="938"/>
      <c r="DL55" s="938"/>
      <c r="DM55" s="938"/>
      <c r="DN55" s="938"/>
      <c r="DO55" s="938"/>
      <c r="DP55" s="938"/>
      <c r="DQ55" s="938"/>
      <c r="DR55" s="938"/>
      <c r="DS55" s="938"/>
      <c r="DT55" s="938"/>
      <c r="DU55" s="938"/>
      <c r="DV55" s="938"/>
      <c r="DW55" s="938"/>
      <c r="DX55" s="938"/>
      <c r="DY55" s="938"/>
      <c r="DZ55" s="938"/>
      <c r="EA55" s="938"/>
      <c r="EB55" s="938"/>
      <c r="EC55" s="938"/>
      <c r="ED55" s="938"/>
      <c r="EE55" s="938"/>
      <c r="EF55" s="938"/>
      <c r="EG55" s="938"/>
      <c r="EH55" s="938"/>
      <c r="EI55" s="938"/>
      <c r="EJ55" s="938"/>
      <c r="EK55" s="938"/>
      <c r="EL55" s="938"/>
      <c r="EM55" s="938"/>
      <c r="EN55" s="938"/>
      <c r="EO55" s="938"/>
      <c r="EP55" s="938"/>
      <c r="EQ55" s="938"/>
      <c r="ER55" s="938"/>
      <c r="ES55" s="938"/>
      <c r="ET55" s="938"/>
      <c r="EU55" s="938"/>
      <c r="EV55" s="938"/>
      <c r="EW55" s="938"/>
      <c r="EX55" s="938"/>
      <c r="EY55" s="938"/>
      <c r="EZ55" s="938"/>
      <c r="FA55" s="938"/>
      <c r="FB55" s="938"/>
      <c r="FC55" s="938"/>
      <c r="FD55" s="938"/>
      <c r="FE55" s="938"/>
      <c r="FF55" s="938"/>
      <c r="FG55" s="938"/>
      <c r="FH55" s="938"/>
      <c r="FI55" s="938"/>
    </row>
    <row r="56" spans="1:165" ht="9">
      <c r="A56" s="945"/>
      <c r="B56" s="945"/>
      <c r="C56" s="984"/>
      <c r="D56" s="984"/>
      <c r="E56" s="933"/>
      <c r="F56" s="933"/>
      <c r="G56" s="933"/>
      <c r="H56" s="933"/>
      <c r="I56" s="933"/>
      <c r="J56" s="933"/>
      <c r="K56" s="933"/>
      <c r="L56" s="933"/>
      <c r="M56" s="933"/>
      <c r="N56" s="933"/>
      <c r="O56" s="933"/>
      <c r="P56" s="933"/>
      <c r="Q56" s="933"/>
      <c r="R56" s="933"/>
      <c r="S56" s="933"/>
      <c r="T56" s="933"/>
      <c r="U56" s="933"/>
      <c r="V56" s="933"/>
      <c r="W56" s="933"/>
      <c r="X56" s="933"/>
      <c r="Y56" s="933"/>
      <c r="Z56" s="933"/>
      <c r="AA56" s="933"/>
      <c r="AB56" s="938"/>
      <c r="AC56" s="938"/>
      <c r="AD56" s="938"/>
      <c r="AE56" s="938"/>
      <c r="AF56" s="933"/>
      <c r="AG56" s="933"/>
      <c r="AH56" s="933"/>
      <c r="AI56" s="933"/>
      <c r="AJ56" s="933"/>
      <c r="AK56" s="933"/>
      <c r="AL56" s="933"/>
      <c r="AN56" s="946"/>
      <c r="AS56" s="970"/>
      <c r="AT56" s="933"/>
      <c r="AU56" s="938"/>
      <c r="AV56" s="938"/>
      <c r="AW56" s="938"/>
      <c r="AX56" s="938"/>
      <c r="AY56" s="938"/>
      <c r="AZ56" s="938"/>
      <c r="BA56" s="938"/>
      <c r="BB56" s="938"/>
      <c r="BC56" s="938"/>
      <c r="BD56" s="938"/>
      <c r="BE56" s="938"/>
      <c r="BF56" s="938"/>
      <c r="BG56" s="938"/>
      <c r="BH56" s="938"/>
      <c r="BI56" s="938"/>
      <c r="BJ56" s="938"/>
      <c r="BK56" s="938"/>
      <c r="BL56" s="938"/>
      <c r="BM56" s="938"/>
      <c r="BN56" s="938"/>
      <c r="BO56" s="938"/>
      <c r="BP56" s="938"/>
      <c r="BQ56" s="938"/>
      <c r="BR56" s="938"/>
      <c r="BS56" s="938"/>
      <c r="BT56" s="938"/>
      <c r="BU56" s="938"/>
      <c r="BV56" s="938"/>
      <c r="BW56" s="938"/>
      <c r="BX56" s="938"/>
      <c r="BY56" s="938"/>
      <c r="BZ56" s="938"/>
      <c r="CA56" s="938"/>
      <c r="CB56" s="938"/>
      <c r="CC56" s="938"/>
      <c r="CD56" s="938"/>
      <c r="CE56" s="938"/>
      <c r="CF56" s="938"/>
      <c r="CG56" s="938"/>
      <c r="CH56" s="938"/>
      <c r="CI56" s="938"/>
      <c r="CJ56" s="938"/>
      <c r="CK56" s="938"/>
      <c r="CL56" s="938"/>
      <c r="CM56" s="938"/>
      <c r="CN56" s="938"/>
      <c r="CO56" s="938"/>
      <c r="CP56" s="938"/>
      <c r="CQ56" s="938"/>
      <c r="CR56" s="938"/>
      <c r="CS56" s="938"/>
      <c r="CT56" s="938"/>
      <c r="CU56" s="938"/>
      <c r="CV56" s="938"/>
      <c r="CW56" s="938"/>
      <c r="CX56" s="938"/>
      <c r="CY56" s="938"/>
      <c r="CZ56" s="938"/>
      <c r="DA56" s="938"/>
      <c r="DB56" s="938"/>
      <c r="DC56" s="938"/>
      <c r="DD56" s="938"/>
      <c r="DE56" s="938"/>
      <c r="DF56" s="938"/>
      <c r="DG56" s="938"/>
      <c r="DH56" s="938"/>
      <c r="DI56" s="938"/>
      <c r="DJ56" s="938"/>
      <c r="DK56" s="938"/>
      <c r="DL56" s="938"/>
      <c r="DM56" s="938"/>
      <c r="DN56" s="938"/>
      <c r="DO56" s="938"/>
      <c r="DP56" s="938"/>
      <c r="DQ56" s="938"/>
      <c r="DR56" s="938"/>
      <c r="DS56" s="938"/>
      <c r="DT56" s="938"/>
      <c r="DU56" s="938"/>
      <c r="DV56" s="938"/>
      <c r="DW56" s="938"/>
      <c r="DX56" s="938"/>
      <c r="DY56" s="938"/>
      <c r="DZ56" s="938"/>
      <c r="EA56" s="938"/>
      <c r="EB56" s="938"/>
      <c r="EC56" s="938"/>
      <c r="ED56" s="938"/>
      <c r="EE56" s="938"/>
      <c r="EF56" s="938"/>
      <c r="EG56" s="938"/>
      <c r="EH56" s="938"/>
      <c r="EI56" s="938"/>
      <c r="EJ56" s="938"/>
      <c r="EK56" s="938"/>
      <c r="EL56" s="938"/>
      <c r="EM56" s="938"/>
      <c r="EN56" s="938"/>
      <c r="EO56" s="938"/>
      <c r="EP56" s="938"/>
      <c r="EQ56" s="938"/>
      <c r="ER56" s="938"/>
      <c r="ES56" s="938"/>
      <c r="ET56" s="938"/>
      <c r="EU56" s="938"/>
      <c r="EV56" s="938"/>
      <c r="EW56" s="938"/>
      <c r="EX56" s="938"/>
      <c r="EY56" s="938"/>
      <c r="EZ56" s="938"/>
      <c r="FA56" s="938"/>
      <c r="FB56" s="938"/>
      <c r="FC56" s="938"/>
      <c r="FD56" s="938"/>
      <c r="FE56" s="938"/>
      <c r="FF56" s="938"/>
      <c r="FG56" s="938"/>
      <c r="FH56" s="938"/>
      <c r="FI56" s="938"/>
    </row>
    <row r="57" spans="1:165" ht="9">
      <c r="A57" s="945"/>
      <c r="B57" s="945"/>
      <c r="C57" s="945"/>
      <c r="D57" s="945"/>
      <c r="E57" s="945"/>
      <c r="F57" s="945"/>
      <c r="G57" s="945"/>
      <c r="H57" s="945"/>
      <c r="I57" s="945"/>
      <c r="J57" s="945"/>
      <c r="K57" s="945"/>
      <c r="L57" s="945"/>
      <c r="M57" s="933"/>
      <c r="N57" s="933"/>
      <c r="O57" s="933"/>
      <c r="P57" s="933"/>
      <c r="Q57" s="933"/>
      <c r="R57" s="933"/>
      <c r="S57" s="933"/>
      <c r="T57" s="933"/>
      <c r="U57" s="933"/>
      <c r="V57" s="933"/>
      <c r="W57" s="933"/>
      <c r="X57" s="933"/>
      <c r="Y57" s="933"/>
      <c r="Z57" s="933"/>
      <c r="AA57" s="933"/>
      <c r="AB57" s="938"/>
      <c r="AC57" s="938"/>
      <c r="AD57" s="938"/>
      <c r="AE57" s="938"/>
      <c r="AF57" s="933"/>
      <c r="AG57" s="933"/>
      <c r="AH57" s="933"/>
      <c r="AI57" s="933"/>
      <c r="AJ57" s="933"/>
      <c r="AK57" s="933"/>
      <c r="AL57" s="933"/>
      <c r="AN57" s="946"/>
      <c r="AS57" s="970"/>
      <c r="AT57" s="933"/>
      <c r="AU57" s="938"/>
      <c r="AV57" s="938"/>
      <c r="AW57" s="938"/>
      <c r="AX57" s="938"/>
      <c r="AY57" s="938"/>
      <c r="AZ57" s="938"/>
      <c r="BA57" s="938"/>
      <c r="BB57" s="938"/>
      <c r="BC57" s="938"/>
      <c r="BD57" s="938"/>
      <c r="BE57" s="938"/>
      <c r="BF57" s="938"/>
      <c r="BG57" s="938"/>
      <c r="BH57" s="938"/>
      <c r="BI57" s="938"/>
      <c r="BJ57" s="938"/>
      <c r="BK57" s="938"/>
      <c r="BL57" s="938"/>
      <c r="BM57" s="938"/>
      <c r="BN57" s="938"/>
      <c r="BO57" s="938"/>
      <c r="BP57" s="938"/>
      <c r="BQ57" s="938"/>
      <c r="BR57" s="938"/>
      <c r="BS57" s="938"/>
      <c r="BT57" s="938"/>
      <c r="BU57" s="938"/>
      <c r="BV57" s="938"/>
      <c r="BW57" s="938"/>
      <c r="BX57" s="938"/>
      <c r="BY57" s="938"/>
      <c r="BZ57" s="938"/>
      <c r="CA57" s="938"/>
      <c r="CB57" s="938"/>
      <c r="CC57" s="938"/>
      <c r="CD57" s="938"/>
      <c r="CE57" s="938"/>
      <c r="CF57" s="938"/>
      <c r="CG57" s="938"/>
      <c r="CH57" s="938"/>
      <c r="CI57" s="938"/>
      <c r="CJ57" s="938"/>
      <c r="CK57" s="938"/>
      <c r="CL57" s="938"/>
      <c r="CM57" s="938"/>
      <c r="CN57" s="938"/>
      <c r="CO57" s="938"/>
      <c r="CP57" s="938"/>
      <c r="CQ57" s="938"/>
      <c r="CR57" s="938"/>
      <c r="CS57" s="938"/>
      <c r="CT57" s="938"/>
      <c r="CU57" s="938"/>
      <c r="CV57" s="938"/>
      <c r="CW57" s="938"/>
      <c r="CX57" s="938"/>
      <c r="CY57" s="938"/>
      <c r="CZ57" s="938"/>
      <c r="DA57" s="938"/>
      <c r="DB57" s="938"/>
      <c r="DC57" s="938"/>
      <c r="DD57" s="938"/>
      <c r="DE57" s="938"/>
      <c r="DF57" s="938"/>
      <c r="DG57" s="938"/>
      <c r="DH57" s="938"/>
      <c r="DI57" s="938"/>
      <c r="DJ57" s="938"/>
      <c r="DK57" s="938"/>
      <c r="DL57" s="938"/>
      <c r="DM57" s="938"/>
      <c r="DN57" s="938"/>
      <c r="DO57" s="938"/>
      <c r="DP57" s="938"/>
      <c r="DQ57" s="938"/>
      <c r="DR57" s="938"/>
      <c r="DS57" s="938"/>
      <c r="DT57" s="938"/>
      <c r="DU57" s="938"/>
      <c r="DV57" s="938"/>
      <c r="DW57" s="938"/>
      <c r="DX57" s="938"/>
      <c r="DY57" s="938"/>
      <c r="DZ57" s="938"/>
      <c r="EA57" s="938"/>
      <c r="EB57" s="938"/>
      <c r="EC57" s="938"/>
      <c r="ED57" s="938"/>
      <c r="EE57" s="938"/>
      <c r="EF57" s="938"/>
      <c r="EG57" s="938"/>
      <c r="EH57" s="938"/>
      <c r="EI57" s="938"/>
      <c r="EJ57" s="938"/>
      <c r="EK57" s="938"/>
      <c r="EL57" s="938"/>
      <c r="EM57" s="938"/>
      <c r="EN57" s="938"/>
      <c r="EO57" s="938"/>
      <c r="EP57" s="938"/>
      <c r="EQ57" s="938"/>
      <c r="ER57" s="938"/>
      <c r="ES57" s="938"/>
      <c r="ET57" s="938"/>
      <c r="EU57" s="938"/>
      <c r="EV57" s="938"/>
      <c r="EW57" s="938"/>
      <c r="EX57" s="938"/>
      <c r="EY57" s="938"/>
      <c r="EZ57" s="938"/>
      <c r="FA57" s="938"/>
      <c r="FB57" s="938"/>
      <c r="FC57" s="938"/>
      <c r="FD57" s="938"/>
      <c r="FE57" s="938"/>
      <c r="FF57" s="938"/>
      <c r="FG57" s="938"/>
      <c r="FH57" s="938"/>
      <c r="FI57" s="938"/>
    </row>
    <row r="58" spans="1:165" ht="9">
      <c r="A58" s="945"/>
      <c r="B58" s="985"/>
      <c r="C58" s="933"/>
      <c r="D58" s="933"/>
      <c r="E58" s="933"/>
      <c r="F58" s="933"/>
      <c r="G58" s="933"/>
      <c r="H58" s="933"/>
      <c r="I58" s="933"/>
      <c r="J58" s="933"/>
      <c r="K58" s="933"/>
      <c r="L58" s="933"/>
      <c r="M58" s="933"/>
      <c r="N58" s="933"/>
      <c r="O58" s="933"/>
      <c r="P58" s="933"/>
      <c r="Q58" s="933"/>
      <c r="R58" s="933"/>
      <c r="S58" s="933"/>
      <c r="T58" s="933"/>
      <c r="U58" s="933"/>
      <c r="V58" s="933"/>
      <c r="W58" s="933"/>
      <c r="X58" s="933"/>
      <c r="Y58" s="933"/>
      <c r="Z58" s="933"/>
      <c r="AA58" s="933"/>
      <c r="AB58" s="938"/>
      <c r="AC58" s="938"/>
      <c r="AD58" s="938"/>
      <c r="AE58" s="938"/>
      <c r="AF58" s="933"/>
      <c r="AG58" s="933"/>
      <c r="AH58" s="933"/>
      <c r="AI58" s="933"/>
      <c r="AJ58" s="933"/>
      <c r="AK58" s="933"/>
      <c r="AL58" s="933"/>
      <c r="AN58" s="946"/>
      <c r="AS58" s="970"/>
      <c r="AT58" s="933"/>
      <c r="AU58" s="938"/>
      <c r="AV58" s="938"/>
      <c r="AW58" s="938"/>
      <c r="AX58" s="938"/>
      <c r="AY58" s="938"/>
      <c r="AZ58" s="938"/>
      <c r="BA58" s="938"/>
      <c r="BB58" s="938"/>
      <c r="BC58" s="938"/>
      <c r="BD58" s="938"/>
      <c r="BE58" s="938"/>
      <c r="BF58" s="938"/>
      <c r="BG58" s="938"/>
      <c r="BH58" s="938"/>
      <c r="BI58" s="938"/>
      <c r="BJ58" s="938"/>
      <c r="BK58" s="938"/>
      <c r="BL58" s="938"/>
      <c r="BM58" s="938"/>
      <c r="BN58" s="938"/>
      <c r="BO58" s="938"/>
      <c r="BP58" s="938"/>
      <c r="BQ58" s="938"/>
      <c r="BR58" s="938"/>
      <c r="BS58" s="938"/>
      <c r="BT58" s="938"/>
      <c r="BU58" s="938"/>
      <c r="BV58" s="938"/>
      <c r="BW58" s="938"/>
      <c r="BX58" s="938"/>
      <c r="BY58" s="938"/>
      <c r="BZ58" s="938"/>
      <c r="CA58" s="938"/>
      <c r="CB58" s="938"/>
      <c r="CC58" s="938"/>
      <c r="CD58" s="938"/>
      <c r="CE58" s="938"/>
      <c r="CF58" s="938"/>
      <c r="CG58" s="938"/>
      <c r="CH58" s="938"/>
      <c r="CI58" s="938"/>
      <c r="CJ58" s="938"/>
      <c r="CK58" s="938"/>
      <c r="CL58" s="938"/>
      <c r="CM58" s="938"/>
      <c r="CN58" s="938"/>
      <c r="CO58" s="938"/>
      <c r="CP58" s="938"/>
      <c r="CQ58" s="938"/>
      <c r="CR58" s="938"/>
      <c r="CS58" s="938"/>
      <c r="CT58" s="938"/>
      <c r="CU58" s="938"/>
      <c r="CV58" s="938"/>
      <c r="CW58" s="938"/>
      <c r="CX58" s="938"/>
      <c r="CY58" s="938"/>
      <c r="CZ58" s="938"/>
      <c r="DA58" s="938"/>
      <c r="DB58" s="938"/>
      <c r="DC58" s="938"/>
      <c r="DD58" s="938"/>
      <c r="DE58" s="938"/>
      <c r="DF58" s="938"/>
      <c r="DG58" s="938"/>
      <c r="DH58" s="938"/>
      <c r="DI58" s="938"/>
      <c r="DJ58" s="938"/>
      <c r="DK58" s="938"/>
      <c r="DL58" s="938"/>
      <c r="DM58" s="938"/>
      <c r="DN58" s="938"/>
      <c r="DO58" s="938"/>
      <c r="DP58" s="938"/>
      <c r="DQ58" s="938"/>
      <c r="DR58" s="938"/>
      <c r="DS58" s="938"/>
      <c r="DT58" s="938"/>
      <c r="DU58" s="938"/>
      <c r="DV58" s="938"/>
      <c r="DW58" s="938"/>
      <c r="DX58" s="938"/>
      <c r="DY58" s="938"/>
      <c r="DZ58" s="938"/>
      <c r="EA58" s="938"/>
      <c r="EB58" s="938"/>
      <c r="EC58" s="938"/>
      <c r="ED58" s="938"/>
      <c r="EE58" s="938"/>
      <c r="EF58" s="938"/>
      <c r="EG58" s="938"/>
      <c r="EH58" s="938"/>
      <c r="EI58" s="938"/>
      <c r="EJ58" s="938"/>
      <c r="EK58" s="938"/>
      <c r="EL58" s="938"/>
      <c r="EM58" s="938"/>
      <c r="EN58" s="938"/>
      <c r="EO58" s="938"/>
      <c r="EP58" s="938"/>
      <c r="EQ58" s="938"/>
      <c r="ER58" s="938"/>
      <c r="ES58" s="938"/>
      <c r="ET58" s="938"/>
      <c r="EU58" s="938"/>
      <c r="EV58" s="938"/>
      <c r="EW58" s="938"/>
      <c r="EX58" s="938"/>
      <c r="EY58" s="938"/>
      <c r="EZ58" s="938"/>
      <c r="FA58" s="938"/>
      <c r="FB58" s="938"/>
      <c r="FC58" s="938"/>
      <c r="FD58" s="938"/>
      <c r="FE58" s="938"/>
      <c r="FF58" s="938"/>
      <c r="FG58" s="938"/>
      <c r="FH58" s="938"/>
      <c r="FI58" s="938"/>
    </row>
    <row r="59" spans="1:165" ht="9">
      <c r="A59" s="945"/>
      <c r="B59" s="945"/>
      <c r="C59" s="945"/>
      <c r="D59" s="945"/>
      <c r="E59" s="945"/>
      <c r="F59" s="933"/>
      <c r="G59" s="933"/>
      <c r="H59" s="933"/>
      <c r="I59" s="933"/>
      <c r="J59" s="933"/>
      <c r="K59" s="933"/>
      <c r="L59" s="933"/>
      <c r="M59" s="933"/>
      <c r="N59" s="933"/>
      <c r="O59" s="933"/>
      <c r="P59" s="933"/>
      <c r="Q59" s="933"/>
      <c r="R59" s="933"/>
      <c r="S59" s="933"/>
      <c r="T59" s="933"/>
      <c r="U59" s="933"/>
      <c r="V59" s="933"/>
      <c r="W59" s="933"/>
      <c r="X59" s="933"/>
      <c r="Y59" s="933"/>
      <c r="Z59" s="933"/>
      <c r="AA59" s="933"/>
      <c r="AB59" s="938"/>
      <c r="AC59" s="938"/>
      <c r="AD59" s="938"/>
      <c r="AE59" s="938"/>
      <c r="AF59" s="933"/>
      <c r="AG59" s="933"/>
      <c r="AH59" s="933"/>
      <c r="AI59" s="933"/>
      <c r="AJ59" s="933"/>
      <c r="AK59" s="933"/>
      <c r="AL59" s="933"/>
      <c r="AN59" s="946"/>
      <c r="AS59" s="970"/>
      <c r="AT59" s="933"/>
      <c r="AU59" s="938"/>
      <c r="AV59" s="938"/>
      <c r="AW59" s="938"/>
      <c r="AX59" s="938"/>
      <c r="AY59" s="938"/>
      <c r="AZ59" s="938"/>
      <c r="BA59" s="938"/>
      <c r="BB59" s="938"/>
      <c r="BC59" s="938"/>
      <c r="BD59" s="938"/>
      <c r="BE59" s="938"/>
      <c r="BF59" s="938"/>
      <c r="BG59" s="938"/>
      <c r="BH59" s="938"/>
      <c r="BI59" s="938"/>
      <c r="BJ59" s="938"/>
      <c r="BK59" s="938"/>
      <c r="BL59" s="938"/>
      <c r="BM59" s="938"/>
      <c r="BN59" s="938"/>
      <c r="BO59" s="938"/>
      <c r="BP59" s="938"/>
      <c r="BQ59" s="938"/>
      <c r="BR59" s="938"/>
      <c r="BS59" s="938"/>
      <c r="BT59" s="938"/>
      <c r="BU59" s="938"/>
      <c r="BV59" s="938"/>
      <c r="BW59" s="938"/>
      <c r="BX59" s="938"/>
      <c r="BY59" s="938"/>
      <c r="BZ59" s="938"/>
      <c r="CA59" s="938"/>
      <c r="CB59" s="938"/>
      <c r="CC59" s="938"/>
      <c r="CD59" s="938"/>
      <c r="CE59" s="938"/>
      <c r="CF59" s="938"/>
      <c r="CG59" s="938"/>
      <c r="CH59" s="938"/>
      <c r="CI59" s="938"/>
      <c r="CJ59" s="938"/>
      <c r="CK59" s="938"/>
      <c r="CL59" s="938"/>
      <c r="CM59" s="938"/>
      <c r="CN59" s="938"/>
      <c r="CO59" s="938"/>
      <c r="CP59" s="938"/>
      <c r="CQ59" s="938"/>
      <c r="CR59" s="938"/>
      <c r="CS59" s="938"/>
      <c r="CT59" s="938"/>
      <c r="CU59" s="938"/>
      <c r="CV59" s="938"/>
      <c r="CW59" s="938"/>
      <c r="CX59" s="938"/>
      <c r="CY59" s="938"/>
      <c r="CZ59" s="938"/>
      <c r="DA59" s="938"/>
      <c r="DB59" s="938"/>
      <c r="DC59" s="938"/>
      <c r="DD59" s="938"/>
      <c r="DE59" s="938"/>
      <c r="DF59" s="938"/>
      <c r="DG59" s="938"/>
      <c r="DH59" s="938"/>
      <c r="DI59" s="938"/>
      <c r="DJ59" s="938"/>
      <c r="DK59" s="938"/>
      <c r="DL59" s="938"/>
      <c r="DM59" s="938"/>
      <c r="DN59" s="938"/>
      <c r="DO59" s="938"/>
      <c r="DP59" s="938"/>
      <c r="DQ59" s="938"/>
      <c r="DR59" s="938"/>
      <c r="DS59" s="938"/>
      <c r="DT59" s="938"/>
      <c r="DU59" s="938"/>
      <c r="DV59" s="938"/>
      <c r="DW59" s="938"/>
      <c r="DX59" s="938"/>
      <c r="DY59" s="938"/>
      <c r="DZ59" s="938"/>
      <c r="EA59" s="938"/>
      <c r="EB59" s="938"/>
      <c r="EC59" s="938"/>
      <c r="ED59" s="938"/>
      <c r="EE59" s="938"/>
      <c r="EF59" s="938"/>
      <c r="EG59" s="938"/>
      <c r="EH59" s="938"/>
      <c r="EI59" s="938"/>
      <c r="EJ59" s="938"/>
      <c r="EK59" s="938"/>
      <c r="EL59" s="938"/>
      <c r="EM59" s="938"/>
      <c r="EN59" s="938"/>
      <c r="EO59" s="938"/>
      <c r="EP59" s="938"/>
      <c r="EQ59" s="938"/>
      <c r="ER59" s="938"/>
      <c r="ES59" s="938"/>
      <c r="ET59" s="938"/>
      <c r="EU59" s="938"/>
      <c r="EV59" s="938"/>
      <c r="EW59" s="938"/>
      <c r="EX59" s="938"/>
      <c r="EY59" s="938"/>
      <c r="EZ59" s="938"/>
      <c r="FA59" s="938"/>
      <c r="FB59" s="938"/>
      <c r="FC59" s="938"/>
      <c r="FD59" s="938"/>
      <c r="FE59" s="938"/>
      <c r="FF59" s="938"/>
      <c r="FG59" s="938"/>
      <c r="FH59" s="938"/>
      <c r="FI59" s="938"/>
    </row>
    <row r="60" spans="6:165" ht="9">
      <c r="F60" s="933"/>
      <c r="G60" s="933"/>
      <c r="H60" s="933"/>
      <c r="I60" s="933"/>
      <c r="J60" s="933"/>
      <c r="K60" s="933"/>
      <c r="L60" s="933"/>
      <c r="M60" s="933"/>
      <c r="N60" s="933"/>
      <c r="O60" s="933"/>
      <c r="P60" s="933"/>
      <c r="Q60" s="933"/>
      <c r="R60" s="933"/>
      <c r="S60" s="933"/>
      <c r="T60" s="933"/>
      <c r="U60" s="933"/>
      <c r="V60" s="933"/>
      <c r="W60" s="933"/>
      <c r="X60" s="933"/>
      <c r="Y60" s="933"/>
      <c r="Z60" s="933"/>
      <c r="AA60" s="933"/>
      <c r="AB60" s="938"/>
      <c r="AC60" s="938"/>
      <c r="AD60" s="938"/>
      <c r="AE60" s="938"/>
      <c r="AF60" s="933"/>
      <c r="AG60" s="933"/>
      <c r="AH60" s="933"/>
      <c r="AI60" s="933"/>
      <c r="AJ60" s="933"/>
      <c r="AK60" s="933"/>
      <c r="AL60" s="933"/>
      <c r="AN60" s="946"/>
      <c r="AS60" s="970"/>
      <c r="AT60" s="933"/>
      <c r="AU60" s="938"/>
      <c r="AV60" s="938"/>
      <c r="AW60" s="938"/>
      <c r="AX60" s="938"/>
      <c r="AY60" s="938"/>
      <c r="AZ60" s="938"/>
      <c r="BA60" s="938"/>
      <c r="BB60" s="938"/>
      <c r="BC60" s="938"/>
      <c r="BD60" s="938"/>
      <c r="BE60" s="938"/>
      <c r="BF60" s="938"/>
      <c r="BG60" s="938"/>
      <c r="BH60" s="938"/>
      <c r="BI60" s="938"/>
      <c r="BJ60" s="938"/>
      <c r="BK60" s="938"/>
      <c r="BL60" s="938"/>
      <c r="BM60" s="938"/>
      <c r="BN60" s="938"/>
      <c r="BO60" s="938"/>
      <c r="BP60" s="938"/>
      <c r="BQ60" s="938"/>
      <c r="BR60" s="938"/>
      <c r="BS60" s="938"/>
      <c r="BT60" s="938"/>
      <c r="BU60" s="938"/>
      <c r="BV60" s="938"/>
      <c r="BW60" s="938"/>
      <c r="BX60" s="938"/>
      <c r="BY60" s="938"/>
      <c r="BZ60" s="938"/>
      <c r="CA60" s="938"/>
      <c r="CB60" s="938"/>
      <c r="CC60" s="938"/>
      <c r="CD60" s="938"/>
      <c r="CE60" s="938"/>
      <c r="CF60" s="938"/>
      <c r="CG60" s="938"/>
      <c r="CH60" s="938"/>
      <c r="CI60" s="938"/>
      <c r="CJ60" s="938"/>
      <c r="CK60" s="938"/>
      <c r="CL60" s="938"/>
      <c r="CM60" s="938"/>
      <c r="CN60" s="938"/>
      <c r="CO60" s="938"/>
      <c r="CP60" s="938"/>
      <c r="CQ60" s="938"/>
      <c r="CR60" s="938"/>
      <c r="CS60" s="938"/>
      <c r="CT60" s="938"/>
      <c r="CU60" s="938"/>
      <c r="CV60" s="938"/>
      <c r="CW60" s="938"/>
      <c r="CX60" s="938"/>
      <c r="CY60" s="938"/>
      <c r="CZ60" s="938"/>
      <c r="DA60" s="938"/>
      <c r="DB60" s="938"/>
      <c r="DC60" s="938"/>
      <c r="DD60" s="938"/>
      <c r="DE60" s="938"/>
      <c r="DF60" s="938"/>
      <c r="DG60" s="938"/>
      <c r="DH60" s="938"/>
      <c r="DI60" s="938"/>
      <c r="DJ60" s="938"/>
      <c r="DK60" s="938"/>
      <c r="DL60" s="938"/>
      <c r="DM60" s="938"/>
      <c r="DN60" s="938"/>
      <c r="DO60" s="938"/>
      <c r="DP60" s="938"/>
      <c r="DQ60" s="938"/>
      <c r="DR60" s="938"/>
      <c r="DS60" s="938"/>
      <c r="DT60" s="938"/>
      <c r="DU60" s="938"/>
      <c r="DV60" s="938"/>
      <c r="DW60" s="938"/>
      <c r="DX60" s="938"/>
      <c r="DY60" s="938"/>
      <c r="DZ60" s="938"/>
      <c r="EA60" s="938"/>
      <c r="EB60" s="938"/>
      <c r="EC60" s="938"/>
      <c r="ED60" s="938"/>
      <c r="EE60" s="938"/>
      <c r="EF60" s="938"/>
      <c r="EG60" s="938"/>
      <c r="EH60" s="938"/>
      <c r="EI60" s="938"/>
      <c r="EJ60" s="938"/>
      <c r="EK60" s="938"/>
      <c r="EL60" s="938"/>
      <c r="EM60" s="938"/>
      <c r="EN60" s="938"/>
      <c r="EO60" s="938"/>
      <c r="EP60" s="938"/>
      <c r="EQ60" s="938"/>
      <c r="ER60" s="938"/>
      <c r="ES60" s="938"/>
      <c r="ET60" s="938"/>
      <c r="EU60" s="938"/>
      <c r="EV60" s="938"/>
      <c r="EW60" s="938"/>
      <c r="EX60" s="938"/>
      <c r="EY60" s="938"/>
      <c r="EZ60" s="938"/>
      <c r="FA60" s="938"/>
      <c r="FB60" s="938"/>
      <c r="FC60" s="938"/>
      <c r="FD60" s="938"/>
      <c r="FE60" s="938"/>
      <c r="FF60" s="938"/>
      <c r="FG60" s="938"/>
      <c r="FH60" s="938"/>
      <c r="FI60" s="938"/>
    </row>
    <row r="61" spans="6:165" ht="9">
      <c r="F61" s="933"/>
      <c r="G61" s="933"/>
      <c r="H61" s="933"/>
      <c r="I61" s="933"/>
      <c r="J61" s="933"/>
      <c r="K61" s="933"/>
      <c r="L61" s="933"/>
      <c r="M61" s="933"/>
      <c r="N61" s="933"/>
      <c r="O61" s="933"/>
      <c r="P61" s="933"/>
      <c r="Q61" s="933"/>
      <c r="R61" s="933"/>
      <c r="S61" s="933"/>
      <c r="T61" s="933"/>
      <c r="U61" s="933"/>
      <c r="V61" s="933"/>
      <c r="W61" s="933"/>
      <c r="X61" s="933"/>
      <c r="Y61" s="933"/>
      <c r="Z61" s="933"/>
      <c r="AA61" s="933"/>
      <c r="AB61" s="938"/>
      <c r="AC61" s="938"/>
      <c r="AD61" s="938"/>
      <c r="AE61" s="938"/>
      <c r="AF61" s="933"/>
      <c r="AG61" s="933"/>
      <c r="AH61" s="933"/>
      <c r="AI61" s="933"/>
      <c r="AJ61" s="933"/>
      <c r="AK61" s="933"/>
      <c r="AL61" s="933"/>
      <c r="AN61" s="946"/>
      <c r="AS61" s="970"/>
      <c r="AT61" s="933"/>
      <c r="AU61" s="938"/>
      <c r="AV61" s="938"/>
      <c r="AW61" s="938"/>
      <c r="AX61" s="938"/>
      <c r="AY61" s="938"/>
      <c r="AZ61" s="938"/>
      <c r="BA61" s="938"/>
      <c r="BB61" s="938"/>
      <c r="BC61" s="938"/>
      <c r="BD61" s="938"/>
      <c r="BE61" s="938"/>
      <c r="BF61" s="938"/>
      <c r="BG61" s="938"/>
      <c r="BH61" s="938"/>
      <c r="BI61" s="938"/>
      <c r="BJ61" s="938"/>
      <c r="BK61" s="938"/>
      <c r="BL61" s="938"/>
      <c r="BM61" s="938"/>
      <c r="BN61" s="938"/>
      <c r="BO61" s="938"/>
      <c r="BP61" s="938"/>
      <c r="BQ61" s="938"/>
      <c r="BR61" s="938"/>
      <c r="BS61" s="938"/>
      <c r="BT61" s="938"/>
      <c r="BU61" s="938"/>
      <c r="BV61" s="938"/>
      <c r="BW61" s="938"/>
      <c r="BX61" s="938"/>
      <c r="BY61" s="938"/>
      <c r="BZ61" s="938"/>
      <c r="CA61" s="938"/>
      <c r="CB61" s="938"/>
      <c r="CC61" s="938"/>
      <c r="CD61" s="938"/>
      <c r="CE61" s="938"/>
      <c r="CF61" s="938"/>
      <c r="CG61" s="938"/>
      <c r="CH61" s="938"/>
      <c r="CI61" s="938"/>
      <c r="CJ61" s="938"/>
      <c r="CK61" s="938"/>
      <c r="CL61" s="938"/>
      <c r="CM61" s="938"/>
      <c r="CN61" s="938"/>
      <c r="CO61" s="938"/>
      <c r="CP61" s="938"/>
      <c r="CQ61" s="938"/>
      <c r="CR61" s="938"/>
      <c r="CS61" s="938"/>
      <c r="CT61" s="938"/>
      <c r="CU61" s="938"/>
      <c r="CV61" s="938"/>
      <c r="CW61" s="938"/>
      <c r="CX61" s="938"/>
      <c r="CY61" s="938"/>
      <c r="CZ61" s="938"/>
      <c r="DA61" s="938"/>
      <c r="DB61" s="938"/>
      <c r="DC61" s="938"/>
      <c r="DD61" s="938"/>
      <c r="DE61" s="938"/>
      <c r="DF61" s="938"/>
      <c r="DG61" s="938"/>
      <c r="DH61" s="938"/>
      <c r="DI61" s="938"/>
      <c r="DJ61" s="938"/>
      <c r="DK61" s="938"/>
      <c r="DL61" s="938"/>
      <c r="DM61" s="938"/>
      <c r="DN61" s="938"/>
      <c r="DO61" s="938"/>
      <c r="DP61" s="938"/>
      <c r="DQ61" s="938"/>
      <c r="DR61" s="938"/>
      <c r="DS61" s="938"/>
      <c r="DT61" s="938"/>
      <c r="DU61" s="938"/>
      <c r="DV61" s="938"/>
      <c r="DW61" s="938"/>
      <c r="DX61" s="938"/>
      <c r="DY61" s="938"/>
      <c r="DZ61" s="938"/>
      <c r="EA61" s="938"/>
      <c r="EB61" s="938"/>
      <c r="EC61" s="938"/>
      <c r="ED61" s="938"/>
      <c r="EE61" s="938"/>
      <c r="EF61" s="938"/>
      <c r="EG61" s="938"/>
      <c r="EH61" s="938"/>
      <c r="EI61" s="938"/>
      <c r="EJ61" s="938"/>
      <c r="EK61" s="938"/>
      <c r="EL61" s="938"/>
      <c r="EM61" s="938"/>
      <c r="EN61" s="938"/>
      <c r="EO61" s="938"/>
      <c r="EP61" s="938"/>
      <c r="EQ61" s="938"/>
      <c r="ER61" s="938"/>
      <c r="ES61" s="938"/>
      <c r="ET61" s="938"/>
      <c r="EU61" s="938"/>
      <c r="EV61" s="938"/>
      <c r="EW61" s="938"/>
      <c r="EX61" s="938"/>
      <c r="EY61" s="938"/>
      <c r="EZ61" s="938"/>
      <c r="FA61" s="938"/>
      <c r="FB61" s="938"/>
      <c r="FC61" s="938"/>
      <c r="FD61" s="938"/>
      <c r="FE61" s="938"/>
      <c r="FF61" s="938"/>
      <c r="FG61" s="938"/>
      <c r="FH61" s="938"/>
      <c r="FI61" s="938"/>
    </row>
    <row r="62" spans="6:165" ht="9">
      <c r="F62" s="933"/>
      <c r="G62" s="933"/>
      <c r="H62" s="933"/>
      <c r="I62" s="933"/>
      <c r="J62" s="933"/>
      <c r="K62" s="933"/>
      <c r="L62" s="933"/>
      <c r="M62" s="933"/>
      <c r="N62" s="933"/>
      <c r="O62" s="933"/>
      <c r="P62" s="933"/>
      <c r="Q62" s="933"/>
      <c r="R62" s="933"/>
      <c r="S62" s="933"/>
      <c r="T62" s="933"/>
      <c r="U62" s="933"/>
      <c r="V62" s="933"/>
      <c r="W62" s="933"/>
      <c r="X62" s="933"/>
      <c r="Y62" s="933"/>
      <c r="Z62" s="933"/>
      <c r="AA62" s="933"/>
      <c r="AB62" s="938"/>
      <c r="AC62" s="938"/>
      <c r="AD62" s="938"/>
      <c r="AE62" s="938"/>
      <c r="AF62" s="933"/>
      <c r="AG62" s="933"/>
      <c r="AH62" s="933"/>
      <c r="AI62" s="933"/>
      <c r="AJ62" s="933"/>
      <c r="AK62" s="933"/>
      <c r="AL62" s="933"/>
      <c r="AN62" s="946"/>
      <c r="AS62" s="970"/>
      <c r="AT62" s="933"/>
      <c r="AU62" s="938"/>
      <c r="AV62" s="938"/>
      <c r="AW62" s="938"/>
      <c r="AX62" s="938"/>
      <c r="AY62" s="938"/>
      <c r="AZ62" s="938"/>
      <c r="BA62" s="938"/>
      <c r="BB62" s="938"/>
      <c r="BC62" s="938"/>
      <c r="BD62" s="938"/>
      <c r="BE62" s="938"/>
      <c r="BF62" s="938"/>
      <c r="BG62" s="938"/>
      <c r="BH62" s="938"/>
      <c r="BI62" s="938"/>
      <c r="BJ62" s="938"/>
      <c r="BK62" s="938"/>
      <c r="BL62" s="938"/>
      <c r="BM62" s="938"/>
      <c r="BN62" s="938"/>
      <c r="BO62" s="938"/>
      <c r="BP62" s="938"/>
      <c r="BQ62" s="938"/>
      <c r="BR62" s="938"/>
      <c r="BS62" s="938"/>
      <c r="BT62" s="938"/>
      <c r="BU62" s="938"/>
      <c r="BV62" s="938"/>
      <c r="BW62" s="938"/>
      <c r="BX62" s="938"/>
      <c r="BY62" s="938"/>
      <c r="BZ62" s="938"/>
      <c r="CA62" s="938"/>
      <c r="CB62" s="938"/>
      <c r="CC62" s="938"/>
      <c r="CD62" s="938"/>
      <c r="CE62" s="938"/>
      <c r="CF62" s="938"/>
      <c r="CG62" s="938"/>
      <c r="CH62" s="938"/>
      <c r="CI62" s="938"/>
      <c r="CJ62" s="938"/>
      <c r="CK62" s="938"/>
      <c r="CL62" s="938"/>
      <c r="CM62" s="938"/>
      <c r="CN62" s="938"/>
      <c r="CO62" s="938"/>
      <c r="CP62" s="938"/>
      <c r="CQ62" s="938"/>
      <c r="CR62" s="938"/>
      <c r="CS62" s="938"/>
      <c r="CT62" s="938"/>
      <c r="CU62" s="938"/>
      <c r="CV62" s="938"/>
      <c r="CW62" s="938"/>
      <c r="CX62" s="938"/>
      <c r="CY62" s="938"/>
      <c r="CZ62" s="938"/>
      <c r="DA62" s="938"/>
      <c r="DB62" s="938"/>
      <c r="DC62" s="938"/>
      <c r="DD62" s="938"/>
      <c r="DE62" s="938"/>
      <c r="DF62" s="938"/>
      <c r="DG62" s="938"/>
      <c r="DH62" s="938"/>
      <c r="DI62" s="938"/>
      <c r="DJ62" s="938"/>
      <c r="DK62" s="938"/>
      <c r="DL62" s="938"/>
      <c r="DM62" s="938"/>
      <c r="DN62" s="938"/>
      <c r="DO62" s="938"/>
      <c r="DP62" s="938"/>
      <c r="DQ62" s="938"/>
      <c r="DR62" s="938"/>
      <c r="DS62" s="938"/>
      <c r="DT62" s="938"/>
      <c r="DU62" s="938"/>
      <c r="DV62" s="938"/>
      <c r="DW62" s="938"/>
      <c r="DX62" s="938"/>
      <c r="DY62" s="938"/>
      <c r="DZ62" s="938"/>
      <c r="EA62" s="938"/>
      <c r="EB62" s="938"/>
      <c r="EC62" s="938"/>
      <c r="ED62" s="938"/>
      <c r="EE62" s="938"/>
      <c r="EF62" s="938"/>
      <c r="EG62" s="938"/>
      <c r="EH62" s="938"/>
      <c r="EI62" s="938"/>
      <c r="EJ62" s="938"/>
      <c r="EK62" s="938"/>
      <c r="EL62" s="938"/>
      <c r="EM62" s="938"/>
      <c r="EN62" s="938"/>
      <c r="EO62" s="938"/>
      <c r="EP62" s="938"/>
      <c r="EQ62" s="938"/>
      <c r="ER62" s="938"/>
      <c r="ES62" s="938"/>
      <c r="ET62" s="938"/>
      <c r="EU62" s="938"/>
      <c r="EV62" s="938"/>
      <c r="EW62" s="938"/>
      <c r="EX62" s="938"/>
      <c r="EY62" s="938"/>
      <c r="EZ62" s="938"/>
      <c r="FA62" s="938"/>
      <c r="FB62" s="938"/>
      <c r="FC62" s="938"/>
      <c r="FD62" s="938"/>
      <c r="FE62" s="938"/>
      <c r="FF62" s="938"/>
      <c r="FG62" s="938"/>
      <c r="FH62" s="938"/>
      <c r="FI62" s="938"/>
    </row>
    <row r="63" spans="6:165" ht="9">
      <c r="F63" s="933"/>
      <c r="G63" s="933"/>
      <c r="H63" s="933"/>
      <c r="I63" s="933"/>
      <c r="J63" s="933"/>
      <c r="K63" s="933"/>
      <c r="L63" s="933"/>
      <c r="M63" s="933"/>
      <c r="N63" s="933"/>
      <c r="O63" s="933"/>
      <c r="P63" s="933"/>
      <c r="Q63" s="933"/>
      <c r="R63" s="933"/>
      <c r="S63" s="933"/>
      <c r="T63" s="933"/>
      <c r="U63" s="933"/>
      <c r="V63" s="933"/>
      <c r="W63" s="933"/>
      <c r="X63" s="933"/>
      <c r="Y63" s="933"/>
      <c r="Z63" s="933"/>
      <c r="AA63" s="933"/>
      <c r="AB63" s="938"/>
      <c r="AC63" s="938"/>
      <c r="AD63" s="938"/>
      <c r="AE63" s="938"/>
      <c r="AF63" s="933"/>
      <c r="AG63" s="933"/>
      <c r="AH63" s="933"/>
      <c r="AI63" s="933"/>
      <c r="AJ63" s="933"/>
      <c r="AK63" s="933"/>
      <c r="AL63" s="933"/>
      <c r="AN63" s="946"/>
      <c r="AS63" s="970"/>
      <c r="AT63" s="933"/>
      <c r="AU63" s="938"/>
      <c r="AV63" s="938"/>
      <c r="AW63" s="938"/>
      <c r="AX63" s="938"/>
      <c r="AY63" s="938"/>
      <c r="AZ63" s="938"/>
      <c r="BA63" s="938"/>
      <c r="BB63" s="938"/>
      <c r="BC63" s="938"/>
      <c r="BD63" s="938"/>
      <c r="BE63" s="938"/>
      <c r="BF63" s="938"/>
      <c r="BG63" s="938"/>
      <c r="BH63" s="938"/>
      <c r="BI63" s="938"/>
      <c r="BJ63" s="938"/>
      <c r="BK63" s="938"/>
      <c r="BL63" s="938"/>
      <c r="BM63" s="938"/>
      <c r="BN63" s="938"/>
      <c r="BO63" s="938"/>
      <c r="BP63" s="938"/>
      <c r="BQ63" s="938"/>
      <c r="BR63" s="938"/>
      <c r="BS63" s="938"/>
      <c r="BT63" s="938"/>
      <c r="BU63" s="938"/>
      <c r="BV63" s="938"/>
      <c r="BW63" s="938"/>
      <c r="BX63" s="938"/>
      <c r="BY63" s="938"/>
      <c r="BZ63" s="938"/>
      <c r="CA63" s="938"/>
      <c r="CB63" s="938"/>
      <c r="CC63" s="938"/>
      <c r="CD63" s="938"/>
      <c r="CE63" s="938"/>
      <c r="CF63" s="938"/>
      <c r="CG63" s="938"/>
      <c r="CH63" s="938"/>
      <c r="CI63" s="938"/>
      <c r="CJ63" s="938"/>
      <c r="CK63" s="938"/>
      <c r="CL63" s="938"/>
      <c r="CM63" s="938"/>
      <c r="CN63" s="938"/>
      <c r="CO63" s="938"/>
      <c r="CP63" s="938"/>
      <c r="CQ63" s="938"/>
      <c r="CR63" s="938"/>
      <c r="CS63" s="938"/>
      <c r="CT63" s="938"/>
      <c r="CU63" s="938"/>
      <c r="CV63" s="938"/>
      <c r="CW63" s="938"/>
      <c r="CX63" s="938"/>
      <c r="CY63" s="938"/>
      <c r="CZ63" s="938"/>
      <c r="DA63" s="938"/>
      <c r="DB63" s="938"/>
      <c r="DC63" s="938"/>
      <c r="DD63" s="938"/>
      <c r="DE63" s="938"/>
      <c r="DF63" s="938"/>
      <c r="DG63" s="938"/>
      <c r="DH63" s="938"/>
      <c r="DI63" s="938"/>
      <c r="DJ63" s="938"/>
      <c r="DK63" s="938"/>
      <c r="DL63" s="938"/>
      <c r="DM63" s="938"/>
      <c r="DN63" s="938"/>
      <c r="DO63" s="938"/>
      <c r="DP63" s="938"/>
      <c r="DQ63" s="938"/>
      <c r="DR63" s="938"/>
      <c r="DS63" s="938"/>
      <c r="DT63" s="938"/>
      <c r="DU63" s="938"/>
      <c r="DV63" s="938"/>
      <c r="DW63" s="938"/>
      <c r="DX63" s="938"/>
      <c r="DY63" s="938"/>
      <c r="DZ63" s="938"/>
      <c r="EA63" s="938"/>
      <c r="EB63" s="938"/>
      <c r="EC63" s="938"/>
      <c r="ED63" s="938"/>
      <c r="EE63" s="938"/>
      <c r="EF63" s="938"/>
      <c r="EG63" s="938"/>
      <c r="EH63" s="938"/>
      <c r="EI63" s="938"/>
      <c r="EJ63" s="938"/>
      <c r="EK63" s="938"/>
      <c r="EL63" s="938"/>
      <c r="EM63" s="938"/>
      <c r="EN63" s="938"/>
      <c r="EO63" s="938"/>
      <c r="EP63" s="938"/>
      <c r="EQ63" s="938"/>
      <c r="ER63" s="938"/>
      <c r="ES63" s="938"/>
      <c r="ET63" s="938"/>
      <c r="EU63" s="938"/>
      <c r="EV63" s="938"/>
      <c r="EW63" s="938"/>
      <c r="EX63" s="938"/>
      <c r="EY63" s="938"/>
      <c r="EZ63" s="938"/>
      <c r="FA63" s="938"/>
      <c r="FB63" s="938"/>
      <c r="FC63" s="938"/>
      <c r="FD63" s="938"/>
      <c r="FE63" s="938"/>
      <c r="FF63" s="938"/>
      <c r="FG63" s="938"/>
      <c r="FH63" s="938"/>
      <c r="FI63" s="938"/>
    </row>
    <row r="64" spans="6:165" ht="9">
      <c r="F64" s="933"/>
      <c r="G64" s="933"/>
      <c r="H64" s="933"/>
      <c r="I64" s="933"/>
      <c r="J64" s="933"/>
      <c r="K64" s="933"/>
      <c r="L64" s="933"/>
      <c r="M64" s="933"/>
      <c r="N64" s="933"/>
      <c r="O64" s="933"/>
      <c r="P64" s="933"/>
      <c r="Q64" s="933"/>
      <c r="R64" s="933"/>
      <c r="S64" s="933"/>
      <c r="T64" s="933"/>
      <c r="U64" s="933"/>
      <c r="V64" s="933"/>
      <c r="W64" s="933"/>
      <c r="X64" s="933"/>
      <c r="Y64" s="933"/>
      <c r="Z64" s="933"/>
      <c r="AA64" s="933"/>
      <c r="AB64" s="938"/>
      <c r="AC64" s="938"/>
      <c r="AD64" s="938"/>
      <c r="AE64" s="938"/>
      <c r="AF64" s="933"/>
      <c r="AG64" s="933"/>
      <c r="AH64" s="933"/>
      <c r="AI64" s="933"/>
      <c r="AJ64" s="933"/>
      <c r="AK64" s="933"/>
      <c r="AL64" s="933"/>
      <c r="AM64" s="933"/>
      <c r="AN64" s="933"/>
      <c r="AO64" s="933"/>
      <c r="AP64" s="933"/>
      <c r="AQ64" s="933"/>
      <c r="AR64" s="933"/>
      <c r="AS64" s="970"/>
      <c r="AT64" s="933"/>
      <c r="AU64" s="938"/>
      <c r="AV64" s="938"/>
      <c r="AW64" s="938"/>
      <c r="AX64" s="938"/>
      <c r="AY64" s="938"/>
      <c r="AZ64" s="938"/>
      <c r="BA64" s="938"/>
      <c r="BB64" s="938"/>
      <c r="BC64" s="938"/>
      <c r="BD64" s="938"/>
      <c r="BE64" s="938"/>
      <c r="BF64" s="938"/>
      <c r="BG64" s="938"/>
      <c r="BH64" s="938"/>
      <c r="BI64" s="938"/>
      <c r="BJ64" s="938"/>
      <c r="BK64" s="938"/>
      <c r="BL64" s="938"/>
      <c r="BM64" s="938"/>
      <c r="BN64" s="938"/>
      <c r="BO64" s="938"/>
      <c r="BP64" s="938"/>
      <c r="BQ64" s="938"/>
      <c r="BR64" s="938"/>
      <c r="BS64" s="938"/>
      <c r="BT64" s="938"/>
      <c r="BU64" s="938"/>
      <c r="BV64" s="938"/>
      <c r="BW64" s="938"/>
      <c r="BX64" s="938"/>
      <c r="BY64" s="938"/>
      <c r="BZ64" s="938"/>
      <c r="CA64" s="938"/>
      <c r="CB64" s="938"/>
      <c r="CC64" s="938"/>
      <c r="CD64" s="938"/>
      <c r="CE64" s="938"/>
      <c r="CF64" s="938"/>
      <c r="CG64" s="938"/>
      <c r="CH64" s="938"/>
      <c r="CI64" s="938"/>
      <c r="CJ64" s="938"/>
      <c r="CK64" s="938"/>
      <c r="CL64" s="938"/>
      <c r="CM64" s="938"/>
      <c r="CN64" s="938"/>
      <c r="CO64" s="938"/>
      <c r="CP64" s="938"/>
      <c r="CQ64" s="938"/>
      <c r="CR64" s="938"/>
      <c r="CS64" s="938"/>
      <c r="CT64" s="938"/>
      <c r="CU64" s="938"/>
      <c r="CV64" s="938"/>
      <c r="CW64" s="938"/>
      <c r="CX64" s="938"/>
      <c r="CY64" s="938"/>
      <c r="CZ64" s="938"/>
      <c r="DA64" s="938"/>
      <c r="DB64" s="938"/>
      <c r="DC64" s="938"/>
      <c r="DD64" s="938"/>
      <c r="DE64" s="938"/>
      <c r="DF64" s="938"/>
      <c r="DG64" s="938"/>
      <c r="DH64" s="938"/>
      <c r="DI64" s="938"/>
      <c r="DJ64" s="938"/>
      <c r="DK64" s="938"/>
      <c r="DL64" s="938"/>
      <c r="DM64" s="938"/>
      <c r="DN64" s="938"/>
      <c r="DO64" s="938"/>
      <c r="DP64" s="938"/>
      <c r="DQ64" s="938"/>
      <c r="DR64" s="938"/>
      <c r="DS64" s="938"/>
      <c r="DT64" s="938"/>
      <c r="DU64" s="938"/>
      <c r="DV64" s="938"/>
      <c r="DW64" s="938"/>
      <c r="DX64" s="938"/>
      <c r="DY64" s="938"/>
      <c r="DZ64" s="938"/>
      <c r="EA64" s="938"/>
      <c r="EB64" s="938"/>
      <c r="EC64" s="938"/>
      <c r="ED64" s="938"/>
      <c r="EE64" s="938"/>
      <c r="EF64" s="938"/>
      <c r="EG64" s="938"/>
      <c r="EH64" s="938"/>
      <c r="EI64" s="938"/>
      <c r="EJ64" s="938"/>
      <c r="EK64" s="938"/>
      <c r="EL64" s="938"/>
      <c r="EM64" s="938"/>
      <c r="EN64" s="938"/>
      <c r="EO64" s="938"/>
      <c r="EP64" s="938"/>
      <c r="EQ64" s="938"/>
      <c r="ER64" s="938"/>
      <c r="ES64" s="938"/>
      <c r="ET64" s="938"/>
      <c r="EU64" s="938"/>
      <c r="EV64" s="938"/>
      <c r="EW64" s="938"/>
      <c r="EX64" s="938"/>
      <c r="EY64" s="938"/>
      <c r="EZ64" s="938"/>
      <c r="FA64" s="938"/>
      <c r="FB64" s="938"/>
      <c r="FC64" s="938"/>
      <c r="FD64" s="938"/>
      <c r="FE64" s="938"/>
      <c r="FF64" s="938"/>
      <c r="FG64" s="938"/>
      <c r="FH64" s="938"/>
      <c r="FI64" s="938"/>
    </row>
    <row r="65" spans="6:165" ht="9">
      <c r="F65" s="933"/>
      <c r="G65" s="933"/>
      <c r="H65" s="933"/>
      <c r="I65" s="933"/>
      <c r="J65" s="933"/>
      <c r="K65" s="933"/>
      <c r="L65" s="933"/>
      <c r="M65" s="933"/>
      <c r="N65" s="933"/>
      <c r="O65" s="933"/>
      <c r="P65" s="933"/>
      <c r="Q65" s="933"/>
      <c r="R65" s="933"/>
      <c r="S65" s="933"/>
      <c r="T65" s="933"/>
      <c r="U65" s="933"/>
      <c r="V65" s="933"/>
      <c r="W65" s="933"/>
      <c r="X65" s="933"/>
      <c r="Y65" s="933"/>
      <c r="Z65" s="933"/>
      <c r="AA65" s="933"/>
      <c r="AB65" s="938"/>
      <c r="AC65" s="938"/>
      <c r="AD65" s="938"/>
      <c r="AE65" s="938"/>
      <c r="AF65" s="933"/>
      <c r="AG65" s="933"/>
      <c r="AH65" s="933"/>
      <c r="AI65" s="933"/>
      <c r="AJ65" s="933"/>
      <c r="AK65" s="933"/>
      <c r="AL65" s="933"/>
      <c r="AM65" s="933"/>
      <c r="AN65" s="933"/>
      <c r="AO65" s="933"/>
      <c r="AP65" s="933"/>
      <c r="AQ65" s="933"/>
      <c r="AR65" s="933"/>
      <c r="AS65" s="970"/>
      <c r="AT65" s="933"/>
      <c r="AU65" s="938"/>
      <c r="AV65" s="938"/>
      <c r="AW65" s="938"/>
      <c r="AX65" s="938"/>
      <c r="AY65" s="938"/>
      <c r="AZ65" s="938"/>
      <c r="BA65" s="938"/>
      <c r="BB65" s="938"/>
      <c r="BC65" s="938"/>
      <c r="BD65" s="938"/>
      <c r="BE65" s="938"/>
      <c r="BF65" s="938"/>
      <c r="BG65" s="938"/>
      <c r="BH65" s="938"/>
      <c r="BI65" s="938"/>
      <c r="BJ65" s="938"/>
      <c r="BK65" s="938"/>
      <c r="BL65" s="938"/>
      <c r="BM65" s="938"/>
      <c r="BN65" s="938"/>
      <c r="BO65" s="938"/>
      <c r="BP65" s="938"/>
      <c r="BQ65" s="938"/>
      <c r="BR65" s="938"/>
      <c r="BS65" s="938"/>
      <c r="BT65" s="938"/>
      <c r="BU65" s="938"/>
      <c r="BV65" s="938"/>
      <c r="BW65" s="938"/>
      <c r="BX65" s="938"/>
      <c r="BY65" s="938"/>
      <c r="BZ65" s="938"/>
      <c r="CA65" s="938"/>
      <c r="CB65" s="938"/>
      <c r="CC65" s="938"/>
      <c r="CD65" s="938"/>
      <c r="CE65" s="938"/>
      <c r="CF65" s="938"/>
      <c r="CG65" s="938"/>
      <c r="CH65" s="938"/>
      <c r="CI65" s="938"/>
      <c r="CJ65" s="938"/>
      <c r="CK65" s="938"/>
      <c r="CL65" s="938"/>
      <c r="CM65" s="938"/>
      <c r="CN65" s="938"/>
      <c r="CO65" s="938"/>
      <c r="CP65" s="938"/>
      <c r="CQ65" s="938"/>
      <c r="CR65" s="938"/>
      <c r="CS65" s="938"/>
      <c r="CT65" s="938"/>
      <c r="CU65" s="938"/>
      <c r="CV65" s="938"/>
      <c r="CW65" s="938"/>
      <c r="CX65" s="938"/>
      <c r="CY65" s="938"/>
      <c r="CZ65" s="938"/>
      <c r="DA65" s="938"/>
      <c r="DB65" s="938"/>
      <c r="DC65" s="938"/>
      <c r="DD65" s="938"/>
      <c r="DE65" s="938"/>
      <c r="DF65" s="938"/>
      <c r="DG65" s="938"/>
      <c r="DH65" s="938"/>
      <c r="DI65" s="938"/>
      <c r="DJ65" s="938"/>
      <c r="DK65" s="938"/>
      <c r="DL65" s="938"/>
      <c r="DM65" s="938"/>
      <c r="DN65" s="938"/>
      <c r="DO65" s="938"/>
      <c r="DP65" s="938"/>
      <c r="DQ65" s="938"/>
      <c r="DR65" s="938"/>
      <c r="DS65" s="938"/>
      <c r="DT65" s="938"/>
      <c r="DU65" s="938"/>
      <c r="DV65" s="938"/>
      <c r="DW65" s="938"/>
      <c r="DX65" s="938"/>
      <c r="DY65" s="938"/>
      <c r="DZ65" s="938"/>
      <c r="EA65" s="938"/>
      <c r="EB65" s="938"/>
      <c r="EC65" s="938"/>
      <c r="ED65" s="938"/>
      <c r="EE65" s="938"/>
      <c r="EF65" s="938"/>
      <c r="EG65" s="938"/>
      <c r="EH65" s="938"/>
      <c r="EI65" s="938"/>
      <c r="EJ65" s="938"/>
      <c r="EK65" s="938"/>
      <c r="EL65" s="938"/>
      <c r="EM65" s="938"/>
      <c r="EN65" s="938"/>
      <c r="EO65" s="938"/>
      <c r="EP65" s="938"/>
      <c r="EQ65" s="938"/>
      <c r="ER65" s="938"/>
      <c r="ES65" s="938"/>
      <c r="ET65" s="938"/>
      <c r="EU65" s="938"/>
      <c r="EV65" s="938"/>
      <c r="EW65" s="938"/>
      <c r="EX65" s="938"/>
      <c r="EY65" s="938"/>
      <c r="EZ65" s="938"/>
      <c r="FA65" s="938"/>
      <c r="FB65" s="938"/>
      <c r="FC65" s="938"/>
      <c r="FD65" s="938"/>
      <c r="FE65" s="938"/>
      <c r="FF65" s="938"/>
      <c r="FG65" s="938"/>
      <c r="FH65" s="938"/>
      <c r="FI65" s="938"/>
    </row>
    <row r="66" spans="6:165" ht="9">
      <c r="F66" s="933"/>
      <c r="G66" s="933"/>
      <c r="H66" s="933"/>
      <c r="I66" s="933"/>
      <c r="J66" s="933"/>
      <c r="K66" s="933"/>
      <c r="L66" s="933"/>
      <c r="M66" s="933"/>
      <c r="N66" s="933"/>
      <c r="O66" s="933"/>
      <c r="P66" s="933"/>
      <c r="Q66" s="933"/>
      <c r="R66" s="933"/>
      <c r="S66" s="933"/>
      <c r="T66" s="933"/>
      <c r="U66" s="933"/>
      <c r="V66" s="933"/>
      <c r="W66" s="933"/>
      <c r="X66" s="933"/>
      <c r="Y66" s="933"/>
      <c r="Z66" s="933"/>
      <c r="AA66" s="933"/>
      <c r="AB66" s="938"/>
      <c r="AC66" s="938"/>
      <c r="AD66" s="938"/>
      <c r="AE66" s="938"/>
      <c r="AF66" s="933"/>
      <c r="AG66" s="933"/>
      <c r="AH66" s="933"/>
      <c r="AI66" s="933"/>
      <c r="AJ66" s="933"/>
      <c r="AK66" s="933"/>
      <c r="AL66" s="933"/>
      <c r="AM66" s="933"/>
      <c r="AN66" s="933"/>
      <c r="AO66" s="933"/>
      <c r="AP66" s="933"/>
      <c r="AQ66" s="933"/>
      <c r="AR66" s="933"/>
      <c r="AS66" s="970"/>
      <c r="AT66" s="933"/>
      <c r="AU66" s="938"/>
      <c r="AV66" s="938"/>
      <c r="AW66" s="938"/>
      <c r="AX66" s="938"/>
      <c r="AY66" s="938"/>
      <c r="AZ66" s="938"/>
      <c r="BA66" s="938"/>
      <c r="BB66" s="938"/>
      <c r="BC66" s="938"/>
      <c r="BD66" s="938"/>
      <c r="BE66" s="938"/>
      <c r="BF66" s="938"/>
      <c r="BG66" s="938"/>
      <c r="BH66" s="938"/>
      <c r="BI66" s="938"/>
      <c r="BJ66" s="938"/>
      <c r="BK66" s="938"/>
      <c r="BL66" s="938"/>
      <c r="BM66" s="938"/>
      <c r="BN66" s="938"/>
      <c r="BO66" s="938"/>
      <c r="BP66" s="938"/>
      <c r="BQ66" s="938"/>
      <c r="BR66" s="938"/>
      <c r="BS66" s="938"/>
      <c r="BT66" s="938"/>
      <c r="BU66" s="938"/>
      <c r="BV66" s="938"/>
      <c r="BW66" s="938"/>
      <c r="BX66" s="938"/>
      <c r="BY66" s="938"/>
      <c r="BZ66" s="938"/>
      <c r="CA66" s="938"/>
      <c r="CB66" s="938"/>
      <c r="CC66" s="938"/>
      <c r="CD66" s="938"/>
      <c r="CE66" s="938"/>
      <c r="CF66" s="938"/>
      <c r="CG66" s="938"/>
      <c r="CH66" s="938"/>
      <c r="CI66" s="938"/>
      <c r="CJ66" s="938"/>
      <c r="CK66" s="938"/>
      <c r="CL66" s="938"/>
      <c r="CM66" s="938"/>
      <c r="CN66" s="938"/>
      <c r="CO66" s="938"/>
      <c r="CP66" s="938"/>
      <c r="CQ66" s="938"/>
      <c r="CR66" s="938"/>
      <c r="CS66" s="938"/>
      <c r="CT66" s="938"/>
      <c r="CU66" s="938"/>
      <c r="CV66" s="938"/>
      <c r="CW66" s="938"/>
      <c r="CX66" s="938"/>
      <c r="CY66" s="938"/>
      <c r="CZ66" s="938"/>
      <c r="DA66" s="938"/>
      <c r="DB66" s="938"/>
      <c r="DC66" s="938"/>
      <c r="DD66" s="938"/>
      <c r="DE66" s="938"/>
      <c r="DF66" s="938"/>
      <c r="DG66" s="938"/>
      <c r="DH66" s="938"/>
      <c r="DI66" s="938"/>
      <c r="DJ66" s="938"/>
      <c r="DK66" s="938"/>
      <c r="DL66" s="938"/>
      <c r="DM66" s="938"/>
      <c r="DN66" s="938"/>
      <c r="DO66" s="938"/>
      <c r="DP66" s="938"/>
      <c r="DQ66" s="938"/>
      <c r="DR66" s="938"/>
      <c r="DS66" s="938"/>
      <c r="DT66" s="938"/>
      <c r="DU66" s="938"/>
      <c r="DV66" s="938"/>
      <c r="DW66" s="938"/>
      <c r="DX66" s="938"/>
      <c r="DY66" s="938"/>
      <c r="DZ66" s="938"/>
      <c r="EA66" s="938"/>
      <c r="EB66" s="938"/>
      <c r="EC66" s="938"/>
      <c r="ED66" s="938"/>
      <c r="EE66" s="938"/>
      <c r="EF66" s="938"/>
      <c r="EG66" s="938"/>
      <c r="EH66" s="938"/>
      <c r="EI66" s="938"/>
      <c r="EJ66" s="938"/>
      <c r="EK66" s="938"/>
      <c r="EL66" s="938"/>
      <c r="EM66" s="938"/>
      <c r="EN66" s="938"/>
      <c r="EO66" s="938"/>
      <c r="EP66" s="938"/>
      <c r="EQ66" s="938"/>
      <c r="ER66" s="938"/>
      <c r="ES66" s="938"/>
      <c r="ET66" s="938"/>
      <c r="EU66" s="938"/>
      <c r="EV66" s="938"/>
      <c r="EW66" s="938"/>
      <c r="EX66" s="938"/>
      <c r="EY66" s="938"/>
      <c r="EZ66" s="938"/>
      <c r="FA66" s="938"/>
      <c r="FB66" s="938"/>
      <c r="FC66" s="938"/>
      <c r="FD66" s="938"/>
      <c r="FE66" s="938"/>
      <c r="FF66" s="938"/>
      <c r="FG66" s="938"/>
      <c r="FH66" s="938"/>
      <c r="FI66" s="938"/>
    </row>
    <row r="67" spans="6:165" ht="9">
      <c r="F67" s="933"/>
      <c r="G67" s="933"/>
      <c r="H67" s="933"/>
      <c r="I67" s="933"/>
      <c r="J67" s="933"/>
      <c r="K67" s="933"/>
      <c r="L67" s="933"/>
      <c r="M67" s="933"/>
      <c r="N67" s="933"/>
      <c r="O67" s="933"/>
      <c r="P67" s="933"/>
      <c r="Q67" s="933"/>
      <c r="R67" s="933"/>
      <c r="S67" s="933"/>
      <c r="T67" s="933"/>
      <c r="U67" s="933"/>
      <c r="V67" s="933"/>
      <c r="W67" s="933"/>
      <c r="X67" s="933"/>
      <c r="Y67" s="933"/>
      <c r="Z67" s="933"/>
      <c r="AA67" s="933"/>
      <c r="AB67" s="938"/>
      <c r="AC67" s="938"/>
      <c r="AD67" s="938"/>
      <c r="AE67" s="938"/>
      <c r="AF67" s="933"/>
      <c r="AG67" s="933"/>
      <c r="AH67" s="933"/>
      <c r="AI67" s="933"/>
      <c r="AJ67" s="933"/>
      <c r="AK67" s="933"/>
      <c r="AL67" s="933"/>
      <c r="AM67" s="933"/>
      <c r="AN67" s="933"/>
      <c r="AO67" s="933"/>
      <c r="AP67" s="933"/>
      <c r="AQ67" s="933"/>
      <c r="AR67" s="933"/>
      <c r="AS67" s="970"/>
      <c r="AT67" s="933"/>
      <c r="AU67" s="938"/>
      <c r="AV67" s="938"/>
      <c r="AW67" s="938"/>
      <c r="AX67" s="938"/>
      <c r="AY67" s="938"/>
      <c r="AZ67" s="938"/>
      <c r="BA67" s="938"/>
      <c r="BB67" s="938"/>
      <c r="BC67" s="938"/>
      <c r="BD67" s="938"/>
      <c r="BE67" s="938"/>
      <c r="BF67" s="938"/>
      <c r="BG67" s="938"/>
      <c r="BH67" s="938"/>
      <c r="BI67" s="938"/>
      <c r="BJ67" s="938"/>
      <c r="BK67" s="938"/>
      <c r="BL67" s="938"/>
      <c r="BM67" s="938"/>
      <c r="BN67" s="938"/>
      <c r="BO67" s="938"/>
      <c r="BP67" s="938"/>
      <c r="BQ67" s="938"/>
      <c r="BR67" s="938"/>
      <c r="BS67" s="938"/>
      <c r="BT67" s="938"/>
      <c r="BU67" s="938"/>
      <c r="BV67" s="938"/>
      <c r="BW67" s="938"/>
      <c r="BX67" s="938"/>
      <c r="BY67" s="938"/>
      <c r="BZ67" s="938"/>
      <c r="CA67" s="938"/>
      <c r="CB67" s="938"/>
      <c r="CC67" s="938"/>
      <c r="CD67" s="938"/>
      <c r="CE67" s="938"/>
      <c r="CF67" s="938"/>
      <c r="CG67" s="938"/>
      <c r="CH67" s="938"/>
      <c r="CI67" s="938"/>
      <c r="CJ67" s="938"/>
      <c r="CK67" s="938"/>
      <c r="CL67" s="938"/>
      <c r="CM67" s="938"/>
      <c r="CN67" s="938"/>
      <c r="CO67" s="938"/>
      <c r="CP67" s="938"/>
      <c r="CQ67" s="938"/>
      <c r="CR67" s="938"/>
      <c r="CS67" s="938"/>
      <c r="CT67" s="938"/>
      <c r="CU67" s="938"/>
      <c r="CV67" s="938"/>
      <c r="CW67" s="938"/>
      <c r="CX67" s="938"/>
      <c r="CY67" s="938"/>
      <c r="CZ67" s="938"/>
      <c r="DA67" s="938"/>
      <c r="DB67" s="938"/>
      <c r="DC67" s="938"/>
      <c r="DD67" s="938"/>
      <c r="DE67" s="938"/>
      <c r="DF67" s="938"/>
      <c r="DG67" s="938"/>
      <c r="DH67" s="938"/>
      <c r="DI67" s="938"/>
      <c r="DJ67" s="938"/>
      <c r="DK67" s="938"/>
      <c r="DL67" s="938"/>
      <c r="DM67" s="938"/>
      <c r="DN67" s="938"/>
      <c r="DO67" s="938"/>
      <c r="DP67" s="938"/>
      <c r="DQ67" s="938"/>
      <c r="DR67" s="938"/>
      <c r="DS67" s="938"/>
      <c r="DT67" s="938"/>
      <c r="DU67" s="938"/>
      <c r="DV67" s="938"/>
      <c r="DW67" s="938"/>
      <c r="DX67" s="938"/>
      <c r="DY67" s="938"/>
      <c r="DZ67" s="938"/>
      <c r="EA67" s="938"/>
      <c r="EB67" s="938"/>
      <c r="EC67" s="938"/>
      <c r="ED67" s="938"/>
      <c r="EE67" s="938"/>
      <c r="EF67" s="938"/>
      <c r="EG67" s="938"/>
      <c r="EH67" s="938"/>
      <c r="EI67" s="938"/>
      <c r="EJ67" s="938"/>
      <c r="EK67" s="938"/>
      <c r="EL67" s="938"/>
      <c r="EM67" s="938"/>
      <c r="EN67" s="938"/>
      <c r="EO67" s="938"/>
      <c r="EP67" s="938"/>
      <c r="EQ67" s="938"/>
      <c r="ER67" s="938"/>
      <c r="ES67" s="938"/>
      <c r="ET67" s="938"/>
      <c r="EU67" s="938"/>
      <c r="EV67" s="938"/>
      <c r="EW67" s="938"/>
      <c r="EX67" s="938"/>
      <c r="EY67" s="938"/>
      <c r="EZ67" s="938"/>
      <c r="FA67" s="938"/>
      <c r="FB67" s="938"/>
      <c r="FC67" s="938"/>
      <c r="FD67" s="938"/>
      <c r="FE67" s="938"/>
      <c r="FF67" s="938"/>
      <c r="FG67" s="938"/>
      <c r="FH67" s="938"/>
      <c r="FI67" s="938"/>
    </row>
    <row r="68" spans="6:165" ht="9">
      <c r="F68" s="933"/>
      <c r="G68" s="933"/>
      <c r="H68" s="933"/>
      <c r="I68" s="933"/>
      <c r="J68" s="933"/>
      <c r="K68" s="933"/>
      <c r="L68" s="933"/>
      <c r="M68" s="933"/>
      <c r="N68" s="933"/>
      <c r="O68" s="933"/>
      <c r="P68" s="933"/>
      <c r="Q68" s="933"/>
      <c r="R68" s="933"/>
      <c r="S68" s="933"/>
      <c r="T68" s="933"/>
      <c r="U68" s="933"/>
      <c r="V68" s="933"/>
      <c r="W68" s="933"/>
      <c r="X68" s="933"/>
      <c r="Y68" s="933"/>
      <c r="Z68" s="933"/>
      <c r="AA68" s="933"/>
      <c r="AB68" s="938"/>
      <c r="AC68" s="938"/>
      <c r="AD68" s="938"/>
      <c r="AE68" s="938"/>
      <c r="AF68" s="933"/>
      <c r="AG68" s="933"/>
      <c r="AH68" s="933"/>
      <c r="AI68" s="933"/>
      <c r="AJ68" s="933"/>
      <c r="AK68" s="933"/>
      <c r="AL68" s="933"/>
      <c r="AM68" s="933"/>
      <c r="AN68" s="933"/>
      <c r="AO68" s="933"/>
      <c r="AP68" s="933"/>
      <c r="AQ68" s="933"/>
      <c r="AR68" s="933"/>
      <c r="AS68" s="970"/>
      <c r="AT68" s="933"/>
      <c r="AU68" s="938"/>
      <c r="AV68" s="938"/>
      <c r="AW68" s="938"/>
      <c r="AX68" s="938"/>
      <c r="AY68" s="938"/>
      <c r="AZ68" s="938"/>
      <c r="BA68" s="938"/>
      <c r="BB68" s="938"/>
      <c r="BC68" s="938"/>
      <c r="BD68" s="938"/>
      <c r="BE68" s="938"/>
      <c r="BF68" s="938"/>
      <c r="BG68" s="938"/>
      <c r="BH68" s="938"/>
      <c r="BI68" s="938"/>
      <c r="BJ68" s="938"/>
      <c r="BK68" s="938"/>
      <c r="BL68" s="938"/>
      <c r="BM68" s="938"/>
      <c r="BN68" s="938"/>
      <c r="BO68" s="938"/>
      <c r="BP68" s="938"/>
      <c r="BQ68" s="938"/>
      <c r="BR68" s="938"/>
      <c r="BS68" s="938"/>
      <c r="BT68" s="938"/>
      <c r="BU68" s="938"/>
      <c r="BV68" s="938"/>
      <c r="BW68" s="938"/>
      <c r="BX68" s="938"/>
      <c r="BY68" s="938"/>
      <c r="BZ68" s="938"/>
      <c r="CA68" s="938"/>
      <c r="CB68" s="938"/>
      <c r="CC68" s="938"/>
      <c r="CD68" s="938"/>
      <c r="CE68" s="938"/>
      <c r="CF68" s="938"/>
      <c r="CG68" s="938"/>
      <c r="CH68" s="938"/>
      <c r="CI68" s="938"/>
      <c r="CJ68" s="938"/>
      <c r="CK68" s="938"/>
      <c r="CL68" s="938"/>
      <c r="CM68" s="938"/>
      <c r="CN68" s="938"/>
      <c r="CO68" s="938"/>
      <c r="CP68" s="938"/>
      <c r="CQ68" s="938"/>
      <c r="CR68" s="938"/>
      <c r="CS68" s="938"/>
      <c r="CT68" s="938"/>
      <c r="CU68" s="938"/>
      <c r="CV68" s="938"/>
      <c r="CW68" s="938"/>
      <c r="CX68" s="938"/>
      <c r="CY68" s="938"/>
      <c r="CZ68" s="938"/>
      <c r="DA68" s="938"/>
      <c r="DB68" s="938"/>
      <c r="DC68" s="938"/>
      <c r="DD68" s="938"/>
      <c r="DE68" s="938"/>
      <c r="DF68" s="938"/>
      <c r="DG68" s="938"/>
      <c r="DH68" s="938"/>
      <c r="DI68" s="938"/>
      <c r="DJ68" s="938"/>
      <c r="DK68" s="938"/>
      <c r="DL68" s="938"/>
      <c r="DM68" s="938"/>
      <c r="DN68" s="938"/>
      <c r="DO68" s="938"/>
      <c r="DP68" s="938"/>
      <c r="DQ68" s="938"/>
      <c r="DR68" s="938"/>
      <c r="DS68" s="938"/>
      <c r="DT68" s="938"/>
      <c r="DU68" s="938"/>
      <c r="DV68" s="938"/>
      <c r="DW68" s="938"/>
      <c r="DX68" s="938"/>
      <c r="DY68" s="938"/>
      <c r="DZ68" s="938"/>
      <c r="EA68" s="938"/>
      <c r="EB68" s="938"/>
      <c r="EC68" s="938"/>
      <c r="ED68" s="938"/>
      <c r="EE68" s="938"/>
      <c r="EF68" s="938"/>
      <c r="EG68" s="938"/>
      <c r="EH68" s="938"/>
      <c r="EI68" s="938"/>
      <c r="EJ68" s="938"/>
      <c r="EK68" s="938"/>
      <c r="EL68" s="938"/>
      <c r="EM68" s="938"/>
      <c r="EN68" s="938"/>
      <c r="EO68" s="938"/>
      <c r="EP68" s="938"/>
      <c r="EQ68" s="938"/>
      <c r="ER68" s="938"/>
      <c r="ES68" s="938"/>
      <c r="ET68" s="938"/>
      <c r="EU68" s="938"/>
      <c r="EV68" s="938"/>
      <c r="EW68" s="938"/>
      <c r="EX68" s="938"/>
      <c r="EY68" s="938"/>
      <c r="EZ68" s="938"/>
      <c r="FA68" s="938"/>
      <c r="FB68" s="938"/>
      <c r="FC68" s="938"/>
      <c r="FD68" s="938"/>
      <c r="FE68" s="938"/>
      <c r="FF68" s="938"/>
      <c r="FG68" s="938"/>
      <c r="FH68" s="938"/>
      <c r="FI68" s="938"/>
    </row>
    <row r="69" spans="6:165" ht="9">
      <c r="F69" s="933"/>
      <c r="G69" s="933"/>
      <c r="H69" s="933"/>
      <c r="I69" s="933"/>
      <c r="J69" s="933"/>
      <c r="K69" s="933"/>
      <c r="L69" s="933"/>
      <c r="M69" s="933"/>
      <c r="N69" s="933"/>
      <c r="O69" s="933"/>
      <c r="P69" s="933"/>
      <c r="Q69" s="933"/>
      <c r="R69" s="933"/>
      <c r="S69" s="933"/>
      <c r="T69" s="933"/>
      <c r="U69" s="933"/>
      <c r="V69" s="933"/>
      <c r="W69" s="933"/>
      <c r="X69" s="933"/>
      <c r="Y69" s="933"/>
      <c r="Z69" s="933"/>
      <c r="AA69" s="933"/>
      <c r="AB69" s="938"/>
      <c r="AC69" s="938"/>
      <c r="AD69" s="938"/>
      <c r="AE69" s="938"/>
      <c r="AF69" s="933"/>
      <c r="AG69" s="933"/>
      <c r="AH69" s="933"/>
      <c r="AI69" s="933"/>
      <c r="AJ69" s="933"/>
      <c r="AK69" s="933"/>
      <c r="AL69" s="933"/>
      <c r="AM69" s="933"/>
      <c r="AN69" s="933"/>
      <c r="AO69" s="933"/>
      <c r="AP69" s="933"/>
      <c r="AQ69" s="933"/>
      <c r="AR69" s="933"/>
      <c r="AS69" s="970"/>
      <c r="AT69" s="933"/>
      <c r="AU69" s="938"/>
      <c r="AV69" s="938"/>
      <c r="AW69" s="938"/>
      <c r="AX69" s="938"/>
      <c r="AY69" s="938"/>
      <c r="AZ69" s="938"/>
      <c r="BA69" s="938"/>
      <c r="BB69" s="938"/>
      <c r="BC69" s="938"/>
      <c r="BD69" s="938"/>
      <c r="BE69" s="938"/>
      <c r="BF69" s="938"/>
      <c r="BG69" s="938"/>
      <c r="BH69" s="938"/>
      <c r="BI69" s="938"/>
      <c r="BJ69" s="938"/>
      <c r="BK69" s="938"/>
      <c r="BL69" s="938"/>
      <c r="BM69" s="938"/>
      <c r="BN69" s="938"/>
      <c r="BO69" s="938"/>
      <c r="BP69" s="938"/>
      <c r="BQ69" s="938"/>
      <c r="BR69" s="938"/>
      <c r="BS69" s="938"/>
      <c r="BT69" s="938"/>
      <c r="BU69" s="938"/>
      <c r="BV69" s="938"/>
      <c r="BW69" s="938"/>
      <c r="BX69" s="938"/>
      <c r="BY69" s="938"/>
      <c r="BZ69" s="938"/>
      <c r="CA69" s="938"/>
      <c r="CB69" s="938"/>
      <c r="CC69" s="938"/>
      <c r="CD69" s="938"/>
      <c r="CE69" s="938"/>
      <c r="CF69" s="938"/>
      <c r="CG69" s="938"/>
      <c r="CH69" s="938"/>
      <c r="CI69" s="938"/>
      <c r="CJ69" s="938"/>
      <c r="CK69" s="938"/>
      <c r="CL69" s="938"/>
      <c r="CM69" s="938"/>
      <c r="CN69" s="938"/>
      <c r="CO69" s="938"/>
      <c r="CP69" s="938"/>
      <c r="CQ69" s="938"/>
      <c r="CR69" s="938"/>
      <c r="CS69" s="938"/>
      <c r="CT69" s="938"/>
      <c r="CU69" s="938"/>
      <c r="CV69" s="938"/>
      <c r="CW69" s="938"/>
      <c r="CX69" s="938"/>
      <c r="CY69" s="938"/>
      <c r="CZ69" s="938"/>
      <c r="DA69" s="938"/>
      <c r="DB69" s="938"/>
      <c r="DC69" s="938"/>
      <c r="DD69" s="938"/>
      <c r="DE69" s="938"/>
      <c r="DF69" s="938"/>
      <c r="DG69" s="938"/>
      <c r="DH69" s="938"/>
      <c r="DI69" s="938"/>
      <c r="DJ69" s="938"/>
      <c r="DK69" s="938"/>
      <c r="DL69" s="938"/>
      <c r="DM69" s="938"/>
      <c r="DN69" s="938"/>
      <c r="DO69" s="938"/>
      <c r="DP69" s="938"/>
      <c r="DQ69" s="938"/>
      <c r="DR69" s="938"/>
      <c r="DS69" s="938"/>
      <c r="DT69" s="938"/>
      <c r="DU69" s="938"/>
      <c r="DV69" s="938"/>
      <c r="DW69" s="938"/>
      <c r="DX69" s="938"/>
      <c r="DY69" s="938"/>
      <c r="DZ69" s="938"/>
      <c r="EA69" s="938"/>
      <c r="EB69" s="938"/>
      <c r="EC69" s="938"/>
      <c r="ED69" s="938"/>
      <c r="EE69" s="938"/>
      <c r="EF69" s="938"/>
      <c r="EG69" s="938"/>
      <c r="EH69" s="938"/>
      <c r="EI69" s="938"/>
      <c r="EJ69" s="938"/>
      <c r="EK69" s="938"/>
      <c r="EL69" s="938"/>
      <c r="EM69" s="938"/>
      <c r="EN69" s="938"/>
      <c r="EO69" s="938"/>
      <c r="EP69" s="938"/>
      <c r="EQ69" s="938"/>
      <c r="ER69" s="938"/>
      <c r="ES69" s="938"/>
      <c r="ET69" s="938"/>
      <c r="EU69" s="938"/>
      <c r="EV69" s="938"/>
      <c r="EW69" s="938"/>
      <c r="EX69" s="938"/>
      <c r="EY69" s="938"/>
      <c r="EZ69" s="938"/>
      <c r="FA69" s="938"/>
      <c r="FB69" s="938"/>
      <c r="FC69" s="938"/>
      <c r="FD69" s="938"/>
      <c r="FE69" s="938"/>
      <c r="FF69" s="938"/>
      <c r="FG69" s="938"/>
      <c r="FH69" s="938"/>
      <c r="FI69" s="938"/>
    </row>
    <row r="70" spans="6:165" ht="9">
      <c r="F70" s="933"/>
      <c r="G70" s="933"/>
      <c r="H70" s="933"/>
      <c r="I70" s="933"/>
      <c r="J70" s="933"/>
      <c r="K70" s="933"/>
      <c r="L70" s="933"/>
      <c r="M70" s="933"/>
      <c r="N70" s="933"/>
      <c r="O70" s="933"/>
      <c r="P70" s="933"/>
      <c r="Q70" s="933"/>
      <c r="R70" s="933"/>
      <c r="S70" s="933"/>
      <c r="T70" s="933"/>
      <c r="U70" s="933"/>
      <c r="V70" s="933"/>
      <c r="W70" s="933"/>
      <c r="X70" s="933"/>
      <c r="Y70" s="933"/>
      <c r="Z70" s="933"/>
      <c r="AA70" s="933"/>
      <c r="AB70" s="938"/>
      <c r="AC70" s="938"/>
      <c r="AD70" s="938"/>
      <c r="AE70" s="938"/>
      <c r="AF70" s="933"/>
      <c r="AG70" s="933"/>
      <c r="AH70" s="933"/>
      <c r="AI70" s="933"/>
      <c r="AJ70" s="933"/>
      <c r="AK70" s="933"/>
      <c r="AL70" s="933"/>
      <c r="AM70" s="933"/>
      <c r="AN70" s="933"/>
      <c r="AO70" s="933"/>
      <c r="AP70" s="933"/>
      <c r="AQ70" s="933"/>
      <c r="AR70" s="933"/>
      <c r="AS70" s="970"/>
      <c r="AT70" s="933"/>
      <c r="AU70" s="938"/>
      <c r="AV70" s="938"/>
      <c r="AW70" s="938"/>
      <c r="AX70" s="938"/>
      <c r="AY70" s="938"/>
      <c r="AZ70" s="938"/>
      <c r="BA70" s="938"/>
      <c r="BB70" s="938"/>
      <c r="BC70" s="938"/>
      <c r="BD70" s="938"/>
      <c r="BE70" s="938"/>
      <c r="BF70" s="938"/>
      <c r="BG70" s="938"/>
      <c r="BH70" s="938"/>
      <c r="BI70" s="938"/>
      <c r="BJ70" s="938"/>
      <c r="BK70" s="938"/>
      <c r="BL70" s="938"/>
      <c r="BM70" s="938"/>
      <c r="BN70" s="938"/>
      <c r="BO70" s="938"/>
      <c r="BP70" s="938"/>
      <c r="BQ70" s="938"/>
      <c r="BR70" s="938"/>
      <c r="BS70" s="938"/>
      <c r="BT70" s="938"/>
      <c r="BU70" s="938"/>
      <c r="BV70" s="938"/>
      <c r="BW70" s="938"/>
      <c r="BX70" s="938"/>
      <c r="BY70" s="938"/>
      <c r="BZ70" s="938"/>
      <c r="CA70" s="938"/>
      <c r="CB70" s="938"/>
      <c r="CC70" s="938"/>
      <c r="CD70" s="938"/>
      <c r="CE70" s="938"/>
      <c r="CF70" s="938"/>
      <c r="CG70" s="938"/>
      <c r="CH70" s="938"/>
      <c r="CI70" s="938"/>
      <c r="CJ70" s="938"/>
      <c r="CK70" s="938"/>
      <c r="CL70" s="938"/>
      <c r="CM70" s="938"/>
      <c r="CN70" s="938"/>
      <c r="CO70" s="938"/>
      <c r="CP70" s="938"/>
      <c r="CQ70" s="938"/>
      <c r="CR70" s="938"/>
      <c r="CS70" s="938"/>
      <c r="CT70" s="938"/>
      <c r="CU70" s="938"/>
      <c r="CV70" s="938"/>
      <c r="CW70" s="938"/>
      <c r="CX70" s="938"/>
      <c r="CY70" s="938"/>
      <c r="CZ70" s="938"/>
      <c r="DA70" s="938"/>
      <c r="DB70" s="938"/>
      <c r="DC70" s="938"/>
      <c r="DD70" s="938"/>
      <c r="DE70" s="938"/>
      <c r="DF70" s="938"/>
      <c r="DG70" s="938"/>
      <c r="DH70" s="938"/>
      <c r="DI70" s="938"/>
      <c r="DJ70" s="938"/>
      <c r="DK70" s="938"/>
      <c r="DL70" s="938"/>
      <c r="DM70" s="938"/>
      <c r="DN70" s="938"/>
      <c r="DO70" s="938"/>
      <c r="DP70" s="938"/>
      <c r="DQ70" s="938"/>
      <c r="DR70" s="938"/>
      <c r="DS70" s="938"/>
      <c r="DT70" s="938"/>
      <c r="DU70" s="938"/>
      <c r="DV70" s="938"/>
      <c r="DW70" s="938"/>
      <c r="DX70" s="938"/>
      <c r="DY70" s="938"/>
      <c r="DZ70" s="938"/>
      <c r="EA70" s="938"/>
      <c r="EB70" s="938"/>
      <c r="EC70" s="938"/>
      <c r="ED70" s="938"/>
      <c r="EE70" s="938"/>
      <c r="EF70" s="938"/>
      <c r="EG70" s="938"/>
      <c r="EH70" s="938"/>
      <c r="EI70" s="938"/>
      <c r="EJ70" s="938"/>
      <c r="EK70" s="938"/>
      <c r="EL70" s="938"/>
      <c r="EM70" s="938"/>
      <c r="EN70" s="938"/>
      <c r="EO70" s="938"/>
      <c r="EP70" s="938"/>
      <c r="EQ70" s="938"/>
      <c r="ER70" s="938"/>
      <c r="ES70" s="938"/>
      <c r="ET70" s="938"/>
      <c r="EU70" s="938"/>
      <c r="EV70" s="938"/>
      <c r="EW70" s="938"/>
      <c r="EX70" s="938"/>
      <c r="EY70" s="938"/>
      <c r="EZ70" s="938"/>
      <c r="FA70" s="938"/>
      <c r="FB70" s="938"/>
      <c r="FC70" s="938"/>
      <c r="FD70" s="938"/>
      <c r="FE70" s="938"/>
      <c r="FF70" s="938"/>
      <c r="FG70" s="938"/>
      <c r="FH70" s="938"/>
      <c r="FI70" s="938"/>
    </row>
    <row r="71" spans="6:165" ht="9">
      <c r="F71" s="933"/>
      <c r="G71" s="933"/>
      <c r="H71" s="933"/>
      <c r="I71" s="933"/>
      <c r="J71" s="933"/>
      <c r="K71" s="933"/>
      <c r="L71" s="933"/>
      <c r="M71" s="933"/>
      <c r="N71" s="933"/>
      <c r="O71" s="933"/>
      <c r="P71" s="933"/>
      <c r="Q71" s="933"/>
      <c r="R71" s="933"/>
      <c r="S71" s="933"/>
      <c r="T71" s="933"/>
      <c r="U71" s="933"/>
      <c r="V71" s="933"/>
      <c r="W71" s="933"/>
      <c r="X71" s="933"/>
      <c r="Y71" s="933"/>
      <c r="Z71" s="933"/>
      <c r="AA71" s="933"/>
      <c r="AB71" s="938"/>
      <c r="AC71" s="938"/>
      <c r="AD71" s="938"/>
      <c r="AE71" s="938"/>
      <c r="AF71" s="933"/>
      <c r="AG71" s="933"/>
      <c r="AH71" s="933"/>
      <c r="AI71" s="933"/>
      <c r="AJ71" s="933"/>
      <c r="AK71" s="933"/>
      <c r="AL71" s="933"/>
      <c r="AM71" s="933"/>
      <c r="AN71" s="933"/>
      <c r="AO71" s="933"/>
      <c r="AP71" s="933"/>
      <c r="AQ71" s="933"/>
      <c r="AR71" s="933"/>
      <c r="AS71" s="970"/>
      <c r="AT71" s="933"/>
      <c r="AU71" s="938"/>
      <c r="AV71" s="938"/>
      <c r="AW71" s="938"/>
      <c r="AX71" s="938"/>
      <c r="AY71" s="938"/>
      <c r="AZ71" s="938"/>
      <c r="BA71" s="938"/>
      <c r="BB71" s="938"/>
      <c r="BC71" s="938"/>
      <c r="BD71" s="938"/>
      <c r="BE71" s="938"/>
      <c r="BF71" s="938"/>
      <c r="BG71" s="938"/>
      <c r="BH71" s="938"/>
      <c r="BI71" s="938"/>
      <c r="BJ71" s="938"/>
      <c r="BK71" s="938"/>
      <c r="BL71" s="938"/>
      <c r="BM71" s="938"/>
      <c r="BN71" s="938"/>
      <c r="BO71" s="938"/>
      <c r="BP71" s="938"/>
      <c r="BQ71" s="938"/>
      <c r="BR71" s="938"/>
      <c r="BS71" s="938"/>
      <c r="BT71" s="938"/>
      <c r="BU71" s="938"/>
      <c r="BV71" s="938"/>
      <c r="BW71" s="938"/>
      <c r="BX71" s="938"/>
      <c r="BY71" s="938"/>
      <c r="BZ71" s="938"/>
      <c r="CA71" s="938"/>
      <c r="CB71" s="938"/>
      <c r="CC71" s="938"/>
      <c r="CD71" s="938"/>
      <c r="CE71" s="938"/>
      <c r="CF71" s="938"/>
      <c r="CG71" s="938"/>
      <c r="CH71" s="938"/>
      <c r="CI71" s="938"/>
      <c r="CJ71" s="938"/>
      <c r="CK71" s="938"/>
      <c r="CL71" s="938"/>
      <c r="CM71" s="938"/>
      <c r="CN71" s="938"/>
      <c r="CO71" s="938"/>
      <c r="CP71" s="938"/>
      <c r="CQ71" s="938"/>
      <c r="CR71" s="938"/>
      <c r="CS71" s="938"/>
      <c r="CT71" s="938"/>
      <c r="CU71" s="938"/>
      <c r="CV71" s="938"/>
      <c r="CW71" s="938"/>
      <c r="CX71" s="938"/>
      <c r="CY71" s="938"/>
      <c r="CZ71" s="938"/>
      <c r="DA71" s="938"/>
      <c r="DB71" s="938"/>
      <c r="DC71" s="938"/>
      <c r="DD71" s="938"/>
      <c r="DE71" s="938"/>
      <c r="DF71" s="938"/>
      <c r="DG71" s="938"/>
      <c r="DH71" s="938"/>
      <c r="DI71" s="938"/>
      <c r="DJ71" s="938"/>
      <c r="DK71" s="938"/>
      <c r="DL71" s="938"/>
      <c r="DM71" s="938"/>
      <c r="DN71" s="938"/>
      <c r="DO71" s="938"/>
      <c r="DP71" s="938"/>
      <c r="DQ71" s="938"/>
      <c r="DR71" s="938"/>
      <c r="DS71" s="938"/>
      <c r="DT71" s="938"/>
      <c r="DU71" s="938"/>
      <c r="DV71" s="938"/>
      <c r="DW71" s="938"/>
      <c r="DX71" s="938"/>
      <c r="DY71" s="938"/>
      <c r="DZ71" s="938"/>
      <c r="EA71" s="938"/>
      <c r="EB71" s="938"/>
      <c r="EC71" s="938"/>
      <c r="ED71" s="938"/>
      <c r="EE71" s="938"/>
      <c r="EF71" s="938"/>
      <c r="EG71" s="938"/>
      <c r="EH71" s="938"/>
      <c r="EI71" s="938"/>
      <c r="EJ71" s="938"/>
      <c r="EK71" s="938"/>
      <c r="EL71" s="938"/>
      <c r="EM71" s="938"/>
      <c r="EN71" s="938"/>
      <c r="EO71" s="938"/>
      <c r="EP71" s="938"/>
      <c r="EQ71" s="938"/>
      <c r="ER71" s="938"/>
      <c r="ES71" s="938"/>
      <c r="ET71" s="938"/>
      <c r="EU71" s="938"/>
      <c r="EV71" s="938"/>
      <c r="EW71" s="938"/>
      <c r="EX71" s="938"/>
      <c r="EY71" s="938"/>
      <c r="EZ71" s="938"/>
      <c r="FA71" s="938"/>
      <c r="FB71" s="938"/>
      <c r="FC71" s="938"/>
      <c r="FD71" s="938"/>
      <c r="FE71" s="938"/>
      <c r="FF71" s="938"/>
      <c r="FG71" s="938"/>
      <c r="FH71" s="938"/>
      <c r="FI71" s="938"/>
    </row>
    <row r="72" spans="6:165" ht="9">
      <c r="F72" s="933"/>
      <c r="G72" s="933"/>
      <c r="H72" s="933"/>
      <c r="I72" s="933"/>
      <c r="J72" s="933"/>
      <c r="K72" s="933"/>
      <c r="L72" s="933"/>
      <c r="M72" s="933"/>
      <c r="N72" s="933"/>
      <c r="O72" s="933"/>
      <c r="P72" s="933"/>
      <c r="Q72" s="933"/>
      <c r="R72" s="933"/>
      <c r="S72" s="933"/>
      <c r="T72" s="933"/>
      <c r="U72" s="933"/>
      <c r="V72" s="933"/>
      <c r="W72" s="933"/>
      <c r="X72" s="933"/>
      <c r="Y72" s="933"/>
      <c r="Z72" s="933"/>
      <c r="AA72" s="933"/>
      <c r="AB72" s="938"/>
      <c r="AC72" s="938"/>
      <c r="AD72" s="938"/>
      <c r="AE72" s="938"/>
      <c r="AF72" s="933"/>
      <c r="AG72" s="933"/>
      <c r="AH72" s="933"/>
      <c r="AI72" s="933"/>
      <c r="AJ72" s="933"/>
      <c r="AK72" s="933"/>
      <c r="AL72" s="933"/>
      <c r="AM72" s="933"/>
      <c r="AN72" s="933"/>
      <c r="AO72" s="933"/>
      <c r="AP72" s="933"/>
      <c r="AQ72" s="933"/>
      <c r="AR72" s="933"/>
      <c r="AS72" s="970"/>
      <c r="AT72" s="933"/>
      <c r="AU72" s="938"/>
      <c r="AV72" s="938"/>
      <c r="AW72" s="938"/>
      <c r="AX72" s="938"/>
      <c r="AY72" s="938"/>
      <c r="AZ72" s="938"/>
      <c r="BA72" s="938"/>
      <c r="BB72" s="938"/>
      <c r="BC72" s="938"/>
      <c r="BD72" s="938"/>
      <c r="BE72" s="938"/>
      <c r="BF72" s="938"/>
      <c r="BG72" s="938"/>
      <c r="BH72" s="938"/>
      <c r="BI72" s="938"/>
      <c r="BJ72" s="938"/>
      <c r="BK72" s="938"/>
      <c r="BL72" s="938"/>
      <c r="BM72" s="938"/>
      <c r="BN72" s="938"/>
      <c r="BO72" s="938"/>
      <c r="BP72" s="938"/>
      <c r="BQ72" s="938"/>
      <c r="BR72" s="938"/>
      <c r="BS72" s="938"/>
      <c r="BT72" s="938"/>
      <c r="BU72" s="938"/>
      <c r="BV72" s="938"/>
      <c r="BW72" s="938"/>
      <c r="BX72" s="938"/>
      <c r="BY72" s="938"/>
      <c r="BZ72" s="938"/>
      <c r="CA72" s="938"/>
      <c r="CB72" s="938"/>
      <c r="CC72" s="938"/>
      <c r="CD72" s="938"/>
      <c r="CE72" s="938"/>
      <c r="CF72" s="938"/>
      <c r="CG72" s="938"/>
      <c r="CH72" s="938"/>
      <c r="CI72" s="938"/>
      <c r="CJ72" s="938"/>
      <c r="CK72" s="938"/>
      <c r="CL72" s="938"/>
      <c r="CM72" s="938"/>
      <c r="CN72" s="938"/>
      <c r="CO72" s="938"/>
      <c r="CP72" s="938"/>
      <c r="CQ72" s="938"/>
      <c r="CR72" s="938"/>
      <c r="CS72" s="938"/>
      <c r="CT72" s="938"/>
      <c r="CU72" s="938"/>
      <c r="CV72" s="938"/>
      <c r="CW72" s="938"/>
      <c r="CX72" s="938"/>
      <c r="CY72" s="938"/>
      <c r="CZ72" s="938"/>
      <c r="DA72" s="938"/>
      <c r="DB72" s="938"/>
      <c r="DC72" s="938"/>
      <c r="DD72" s="938"/>
      <c r="DE72" s="938"/>
      <c r="DF72" s="938"/>
      <c r="DG72" s="938"/>
      <c r="DH72" s="938"/>
      <c r="DI72" s="938"/>
      <c r="DJ72" s="938"/>
      <c r="DK72" s="938"/>
      <c r="DL72" s="938"/>
      <c r="DM72" s="938"/>
      <c r="DN72" s="938"/>
      <c r="DO72" s="938"/>
      <c r="DP72" s="938"/>
      <c r="DQ72" s="938"/>
      <c r="DR72" s="938"/>
      <c r="DS72" s="938"/>
      <c r="DT72" s="938"/>
      <c r="DU72" s="938"/>
      <c r="DV72" s="938"/>
      <c r="DW72" s="938"/>
      <c r="DX72" s="938"/>
      <c r="DY72" s="938"/>
      <c r="DZ72" s="938"/>
      <c r="EA72" s="938"/>
      <c r="EB72" s="938"/>
      <c r="EC72" s="938"/>
      <c r="ED72" s="938"/>
      <c r="EE72" s="938"/>
      <c r="EF72" s="938"/>
      <c r="EG72" s="938"/>
      <c r="EH72" s="938"/>
      <c r="EI72" s="938"/>
      <c r="EJ72" s="938"/>
      <c r="EK72" s="938"/>
      <c r="EL72" s="938"/>
      <c r="EM72" s="938"/>
      <c r="EN72" s="938"/>
      <c r="EO72" s="938"/>
      <c r="EP72" s="938"/>
      <c r="EQ72" s="938"/>
      <c r="ER72" s="938"/>
      <c r="ES72" s="938"/>
      <c r="ET72" s="938"/>
      <c r="EU72" s="938"/>
      <c r="EV72" s="938"/>
      <c r="EW72" s="938"/>
      <c r="EX72" s="938"/>
      <c r="EY72" s="938"/>
      <c r="EZ72" s="938"/>
      <c r="FA72" s="938"/>
      <c r="FB72" s="938"/>
      <c r="FC72" s="938"/>
      <c r="FD72" s="938"/>
      <c r="FE72" s="938"/>
      <c r="FF72" s="938"/>
      <c r="FG72" s="938"/>
      <c r="FH72" s="938"/>
      <c r="FI72" s="938"/>
    </row>
    <row r="73" spans="6:165" ht="9">
      <c r="F73" s="933"/>
      <c r="G73" s="933"/>
      <c r="H73" s="933"/>
      <c r="I73" s="933"/>
      <c r="J73" s="933"/>
      <c r="K73" s="933"/>
      <c r="L73" s="933"/>
      <c r="M73" s="933"/>
      <c r="N73" s="933"/>
      <c r="O73" s="933"/>
      <c r="P73" s="933"/>
      <c r="Q73" s="933"/>
      <c r="R73" s="933"/>
      <c r="S73" s="933"/>
      <c r="T73" s="933"/>
      <c r="U73" s="933"/>
      <c r="V73" s="933"/>
      <c r="W73" s="933"/>
      <c r="X73" s="933"/>
      <c r="Y73" s="933"/>
      <c r="Z73" s="933"/>
      <c r="AA73" s="933"/>
      <c r="AB73" s="938"/>
      <c r="AC73" s="938"/>
      <c r="AD73" s="938"/>
      <c r="AE73" s="938"/>
      <c r="AF73" s="933"/>
      <c r="AG73" s="933"/>
      <c r="AH73" s="933"/>
      <c r="AI73" s="933"/>
      <c r="AJ73" s="933"/>
      <c r="AK73" s="933"/>
      <c r="AL73" s="933"/>
      <c r="AM73" s="933"/>
      <c r="AN73" s="933"/>
      <c r="AO73" s="933"/>
      <c r="AP73" s="933"/>
      <c r="AQ73" s="933"/>
      <c r="AR73" s="933"/>
      <c r="AS73" s="970"/>
      <c r="AT73" s="933"/>
      <c r="AU73" s="938"/>
      <c r="AV73" s="938"/>
      <c r="AW73" s="938"/>
      <c r="AX73" s="938"/>
      <c r="AY73" s="938"/>
      <c r="AZ73" s="938"/>
      <c r="BA73" s="938"/>
      <c r="BB73" s="938"/>
      <c r="BC73" s="938"/>
      <c r="BD73" s="938"/>
      <c r="BE73" s="938"/>
      <c r="BF73" s="938"/>
      <c r="BG73" s="938"/>
      <c r="BH73" s="938"/>
      <c r="BI73" s="938"/>
      <c r="BJ73" s="938"/>
      <c r="BK73" s="938"/>
      <c r="BL73" s="938"/>
      <c r="BM73" s="938"/>
      <c r="BN73" s="938"/>
      <c r="BO73" s="938"/>
      <c r="BP73" s="938"/>
      <c r="BQ73" s="938"/>
      <c r="BR73" s="938"/>
      <c r="BS73" s="938"/>
      <c r="BT73" s="938"/>
      <c r="BU73" s="938"/>
      <c r="BV73" s="938"/>
      <c r="BW73" s="938"/>
      <c r="BX73" s="938"/>
      <c r="BY73" s="938"/>
      <c r="BZ73" s="938"/>
      <c r="CA73" s="938"/>
      <c r="CB73" s="938"/>
      <c r="CC73" s="938"/>
      <c r="CD73" s="938"/>
      <c r="CE73" s="938"/>
      <c r="CF73" s="938"/>
      <c r="CG73" s="938"/>
      <c r="CH73" s="938"/>
      <c r="CI73" s="938"/>
      <c r="CJ73" s="938"/>
      <c r="CK73" s="938"/>
      <c r="CL73" s="938"/>
      <c r="CM73" s="938"/>
      <c r="CN73" s="938"/>
      <c r="CO73" s="938"/>
      <c r="CP73" s="938"/>
      <c r="CQ73" s="938"/>
      <c r="CR73" s="938"/>
      <c r="CS73" s="938"/>
      <c r="CT73" s="938"/>
      <c r="CU73" s="938"/>
      <c r="CV73" s="938"/>
      <c r="CW73" s="938"/>
      <c r="CX73" s="938"/>
      <c r="CY73" s="938"/>
      <c r="CZ73" s="938"/>
      <c r="DA73" s="938"/>
      <c r="DB73" s="938"/>
      <c r="DC73" s="938"/>
      <c r="DD73" s="938"/>
      <c r="DE73" s="938"/>
      <c r="DF73" s="938"/>
      <c r="DG73" s="938"/>
      <c r="DH73" s="938"/>
      <c r="DI73" s="938"/>
      <c r="DJ73" s="938"/>
      <c r="DK73" s="938"/>
      <c r="DL73" s="938"/>
      <c r="DM73" s="938"/>
      <c r="DN73" s="938"/>
      <c r="DO73" s="938"/>
      <c r="DP73" s="938"/>
      <c r="DQ73" s="938"/>
      <c r="DR73" s="938"/>
      <c r="DS73" s="938"/>
      <c r="DT73" s="938"/>
      <c r="DU73" s="938"/>
      <c r="DV73" s="938"/>
      <c r="DW73" s="938"/>
      <c r="DX73" s="938"/>
      <c r="DY73" s="938"/>
      <c r="DZ73" s="938"/>
      <c r="EA73" s="938"/>
      <c r="EB73" s="938"/>
      <c r="EC73" s="938"/>
      <c r="ED73" s="938"/>
      <c r="EE73" s="938"/>
      <c r="EF73" s="938"/>
      <c r="EG73" s="938"/>
      <c r="EH73" s="938"/>
      <c r="EI73" s="938"/>
      <c r="EJ73" s="938"/>
      <c r="EK73" s="938"/>
      <c r="EL73" s="938"/>
      <c r="EM73" s="938"/>
      <c r="EN73" s="938"/>
      <c r="EO73" s="938"/>
      <c r="EP73" s="938"/>
      <c r="EQ73" s="938"/>
      <c r="ER73" s="938"/>
      <c r="ES73" s="938"/>
      <c r="ET73" s="938"/>
      <c r="EU73" s="938"/>
      <c r="EV73" s="938"/>
      <c r="EW73" s="938"/>
      <c r="EX73" s="938"/>
      <c r="EY73" s="938"/>
      <c r="EZ73" s="938"/>
      <c r="FA73" s="938"/>
      <c r="FB73" s="938"/>
      <c r="FC73" s="938"/>
      <c r="FD73" s="938"/>
      <c r="FE73" s="938"/>
      <c r="FF73" s="938"/>
      <c r="FG73" s="938"/>
      <c r="FH73" s="938"/>
      <c r="FI73" s="938"/>
    </row>
    <row r="74" spans="6:165" ht="9">
      <c r="F74" s="933"/>
      <c r="G74" s="933"/>
      <c r="H74" s="933"/>
      <c r="I74" s="933"/>
      <c r="J74" s="933"/>
      <c r="K74" s="933"/>
      <c r="L74" s="933"/>
      <c r="M74" s="933"/>
      <c r="N74" s="933"/>
      <c r="O74" s="933"/>
      <c r="P74" s="933"/>
      <c r="Q74" s="933"/>
      <c r="R74" s="933"/>
      <c r="S74" s="933"/>
      <c r="T74" s="933"/>
      <c r="U74" s="933"/>
      <c r="V74" s="933"/>
      <c r="W74" s="933"/>
      <c r="X74" s="933"/>
      <c r="Y74" s="933"/>
      <c r="Z74" s="933"/>
      <c r="AA74" s="933"/>
      <c r="AB74" s="938"/>
      <c r="AC74" s="938"/>
      <c r="AD74" s="938"/>
      <c r="AE74" s="938"/>
      <c r="AF74" s="933"/>
      <c r="AG74" s="933"/>
      <c r="AH74" s="933"/>
      <c r="AI74" s="933"/>
      <c r="AJ74" s="933"/>
      <c r="AK74" s="933"/>
      <c r="AL74" s="933"/>
      <c r="AM74" s="933"/>
      <c r="AN74" s="933"/>
      <c r="AO74" s="933"/>
      <c r="AP74" s="933"/>
      <c r="AQ74" s="933"/>
      <c r="AR74" s="933"/>
      <c r="AS74" s="970"/>
      <c r="AT74" s="933"/>
      <c r="AU74" s="938"/>
      <c r="AV74" s="938"/>
      <c r="AW74" s="938"/>
      <c r="AX74" s="938"/>
      <c r="AY74" s="938"/>
      <c r="AZ74" s="938"/>
      <c r="BA74" s="938"/>
      <c r="BB74" s="938"/>
      <c r="BC74" s="938"/>
      <c r="BD74" s="938"/>
      <c r="BE74" s="938"/>
      <c r="BF74" s="938"/>
      <c r="BG74" s="938"/>
      <c r="BH74" s="938"/>
      <c r="BI74" s="938"/>
      <c r="BJ74" s="938"/>
      <c r="BK74" s="938"/>
      <c r="BL74" s="938"/>
      <c r="BM74" s="938"/>
      <c r="BN74" s="938"/>
      <c r="BO74" s="938"/>
      <c r="BP74" s="938"/>
      <c r="BQ74" s="938"/>
      <c r="BR74" s="938"/>
      <c r="BS74" s="938"/>
      <c r="BT74" s="938"/>
      <c r="BU74" s="938"/>
      <c r="BV74" s="938"/>
      <c r="BW74" s="938"/>
      <c r="BX74" s="938"/>
      <c r="BY74" s="938"/>
      <c r="BZ74" s="938"/>
      <c r="CA74" s="938"/>
      <c r="CB74" s="938"/>
      <c r="CC74" s="938"/>
      <c r="CD74" s="938"/>
      <c r="CE74" s="938"/>
      <c r="CF74" s="938"/>
      <c r="CG74" s="938"/>
      <c r="CH74" s="938"/>
      <c r="CI74" s="938"/>
      <c r="CJ74" s="938"/>
      <c r="CK74" s="938"/>
      <c r="CL74" s="938"/>
      <c r="CM74" s="938"/>
      <c r="CN74" s="938"/>
      <c r="CO74" s="938"/>
      <c r="CP74" s="938"/>
      <c r="CQ74" s="938"/>
      <c r="CR74" s="938"/>
      <c r="CS74" s="938"/>
      <c r="CT74" s="938"/>
      <c r="CU74" s="938"/>
      <c r="CV74" s="938"/>
      <c r="CW74" s="938"/>
      <c r="CX74" s="938"/>
      <c r="CY74" s="938"/>
      <c r="CZ74" s="938"/>
      <c r="DA74" s="938"/>
      <c r="DB74" s="938"/>
      <c r="DC74" s="938"/>
      <c r="DD74" s="938"/>
      <c r="DE74" s="938"/>
      <c r="DF74" s="938"/>
      <c r="DG74" s="938"/>
      <c r="DH74" s="938"/>
      <c r="DI74" s="938"/>
      <c r="DJ74" s="938"/>
      <c r="DK74" s="938"/>
      <c r="DL74" s="938"/>
      <c r="DM74" s="938"/>
      <c r="DN74" s="938"/>
      <c r="DO74" s="938"/>
      <c r="DP74" s="938"/>
      <c r="DQ74" s="938"/>
      <c r="DR74" s="938"/>
      <c r="DS74" s="938"/>
      <c r="DT74" s="938"/>
      <c r="DU74" s="938"/>
      <c r="DV74" s="938"/>
      <c r="DW74" s="938"/>
      <c r="DX74" s="938"/>
      <c r="DY74" s="938"/>
      <c r="DZ74" s="938"/>
      <c r="EA74" s="938"/>
      <c r="EB74" s="938"/>
      <c r="EC74" s="938"/>
      <c r="ED74" s="938"/>
      <c r="EE74" s="938"/>
      <c r="EF74" s="938"/>
      <c r="EG74" s="938"/>
      <c r="EH74" s="938"/>
      <c r="EI74" s="938"/>
      <c r="EJ74" s="938"/>
      <c r="EK74" s="938"/>
      <c r="EL74" s="938"/>
      <c r="EM74" s="938"/>
      <c r="EN74" s="938"/>
      <c r="EO74" s="938"/>
      <c r="EP74" s="938"/>
      <c r="EQ74" s="938"/>
      <c r="ER74" s="938"/>
      <c r="ES74" s="938"/>
      <c r="ET74" s="938"/>
      <c r="EU74" s="938"/>
      <c r="EV74" s="938"/>
      <c r="EW74" s="938"/>
      <c r="EX74" s="938"/>
      <c r="EY74" s="938"/>
      <c r="EZ74" s="938"/>
      <c r="FA74" s="938"/>
      <c r="FB74" s="938"/>
      <c r="FC74" s="938"/>
      <c r="FD74" s="938"/>
      <c r="FE74" s="938"/>
      <c r="FF74" s="938"/>
      <c r="FG74" s="938"/>
      <c r="FH74" s="938"/>
      <c r="FI74" s="938"/>
    </row>
    <row r="75" spans="6:165" ht="9">
      <c r="F75" s="933"/>
      <c r="G75" s="933"/>
      <c r="H75" s="933"/>
      <c r="I75" s="933"/>
      <c r="J75" s="933"/>
      <c r="K75" s="933"/>
      <c r="L75" s="933"/>
      <c r="M75" s="933"/>
      <c r="N75" s="933"/>
      <c r="O75" s="933"/>
      <c r="P75" s="933"/>
      <c r="Q75" s="933"/>
      <c r="R75" s="933"/>
      <c r="S75" s="933"/>
      <c r="T75" s="933"/>
      <c r="U75" s="933"/>
      <c r="V75" s="933"/>
      <c r="W75" s="933"/>
      <c r="X75" s="933"/>
      <c r="Y75" s="933"/>
      <c r="Z75" s="933"/>
      <c r="AA75" s="933"/>
      <c r="AB75" s="938"/>
      <c r="AC75" s="938"/>
      <c r="AD75" s="938"/>
      <c r="AE75" s="938"/>
      <c r="AF75" s="933"/>
      <c r="AG75" s="933"/>
      <c r="AH75" s="933"/>
      <c r="AI75" s="933"/>
      <c r="AJ75" s="933"/>
      <c r="AK75" s="933"/>
      <c r="AL75" s="933"/>
      <c r="AM75" s="933"/>
      <c r="AN75" s="933"/>
      <c r="AO75" s="933"/>
      <c r="AP75" s="933"/>
      <c r="AQ75" s="933"/>
      <c r="AR75" s="933"/>
      <c r="AS75" s="970"/>
      <c r="AT75" s="933"/>
      <c r="AU75" s="938"/>
      <c r="AV75" s="938"/>
      <c r="AW75" s="938"/>
      <c r="AX75" s="938"/>
      <c r="AY75" s="938"/>
      <c r="AZ75" s="938"/>
      <c r="BA75" s="938"/>
      <c r="BB75" s="938"/>
      <c r="BC75" s="938"/>
      <c r="BD75" s="938"/>
      <c r="BE75" s="938"/>
      <c r="BF75" s="938"/>
      <c r="BG75" s="938"/>
      <c r="BH75" s="938"/>
      <c r="BI75" s="938"/>
      <c r="BJ75" s="938"/>
      <c r="BK75" s="938"/>
      <c r="BL75" s="938"/>
      <c r="BM75" s="938"/>
      <c r="BN75" s="938"/>
      <c r="BO75" s="938"/>
      <c r="BP75" s="938"/>
      <c r="BQ75" s="938"/>
      <c r="BR75" s="938"/>
      <c r="BS75" s="938"/>
      <c r="BT75" s="938"/>
      <c r="BU75" s="938"/>
      <c r="BV75" s="938"/>
      <c r="BW75" s="938"/>
      <c r="BX75" s="938"/>
      <c r="BY75" s="938"/>
      <c r="BZ75" s="938"/>
      <c r="CA75" s="938"/>
      <c r="CB75" s="938"/>
      <c r="CC75" s="938"/>
      <c r="CD75" s="938"/>
      <c r="CE75" s="938"/>
      <c r="CF75" s="938"/>
      <c r="CG75" s="938"/>
      <c r="CH75" s="938"/>
      <c r="CI75" s="938"/>
      <c r="CJ75" s="938"/>
      <c r="CK75" s="938"/>
      <c r="CL75" s="938"/>
      <c r="CM75" s="938"/>
      <c r="CN75" s="938"/>
      <c r="CO75" s="938"/>
      <c r="CP75" s="938"/>
      <c r="CQ75" s="938"/>
      <c r="CR75" s="938"/>
      <c r="CS75" s="938"/>
      <c r="CT75" s="938"/>
      <c r="CU75" s="938"/>
      <c r="CV75" s="938"/>
      <c r="CW75" s="938"/>
      <c r="CX75" s="938"/>
      <c r="CY75" s="938"/>
      <c r="CZ75" s="938"/>
      <c r="DA75" s="938"/>
      <c r="DB75" s="938"/>
      <c r="DC75" s="938"/>
      <c r="DD75" s="938"/>
      <c r="DE75" s="938"/>
      <c r="DF75" s="938"/>
      <c r="DG75" s="938"/>
      <c r="DH75" s="938"/>
      <c r="DI75" s="938"/>
      <c r="DJ75" s="938"/>
      <c r="DK75" s="938"/>
      <c r="DL75" s="938"/>
      <c r="DM75" s="938"/>
      <c r="DN75" s="938"/>
      <c r="DO75" s="938"/>
      <c r="DP75" s="938"/>
      <c r="DQ75" s="938"/>
      <c r="DR75" s="938"/>
      <c r="DS75" s="938"/>
      <c r="DT75" s="938"/>
      <c r="DU75" s="938"/>
      <c r="DV75" s="938"/>
      <c r="DW75" s="938"/>
      <c r="DX75" s="938"/>
      <c r="DY75" s="938"/>
      <c r="DZ75" s="938"/>
      <c r="EA75" s="938"/>
      <c r="EB75" s="938"/>
      <c r="EC75" s="938"/>
      <c r="ED75" s="938"/>
      <c r="EE75" s="938"/>
      <c r="EF75" s="938"/>
      <c r="EG75" s="938"/>
      <c r="EH75" s="938"/>
      <c r="EI75" s="938"/>
      <c r="EJ75" s="938"/>
      <c r="EK75" s="938"/>
      <c r="EL75" s="938"/>
      <c r="EM75" s="938"/>
      <c r="EN75" s="938"/>
      <c r="EO75" s="938"/>
      <c r="EP75" s="938"/>
      <c r="EQ75" s="938"/>
      <c r="ER75" s="938"/>
      <c r="ES75" s="938"/>
      <c r="ET75" s="938"/>
      <c r="EU75" s="938"/>
      <c r="EV75" s="938"/>
      <c r="EW75" s="938"/>
      <c r="EX75" s="938"/>
      <c r="EY75" s="938"/>
      <c r="EZ75" s="938"/>
      <c r="FA75" s="938"/>
      <c r="FB75" s="938"/>
      <c r="FC75" s="938"/>
      <c r="FD75" s="938"/>
      <c r="FE75" s="938"/>
      <c r="FF75" s="938"/>
      <c r="FG75" s="938"/>
      <c r="FH75" s="938"/>
      <c r="FI75" s="938"/>
    </row>
    <row r="76" spans="6:165" ht="9">
      <c r="F76" s="933"/>
      <c r="G76" s="933"/>
      <c r="H76" s="933"/>
      <c r="I76" s="933"/>
      <c r="J76" s="933"/>
      <c r="K76" s="933"/>
      <c r="L76" s="933"/>
      <c r="M76" s="933"/>
      <c r="N76" s="933"/>
      <c r="O76" s="933"/>
      <c r="P76" s="933"/>
      <c r="Q76" s="933"/>
      <c r="R76" s="933"/>
      <c r="S76" s="933"/>
      <c r="T76" s="933"/>
      <c r="U76" s="933"/>
      <c r="V76" s="933"/>
      <c r="W76" s="933"/>
      <c r="X76" s="933"/>
      <c r="Y76" s="933"/>
      <c r="Z76" s="933"/>
      <c r="AA76" s="933"/>
      <c r="AB76" s="938"/>
      <c r="AC76" s="938"/>
      <c r="AD76" s="938"/>
      <c r="AE76" s="938"/>
      <c r="AF76" s="933"/>
      <c r="AG76" s="933"/>
      <c r="AH76" s="933"/>
      <c r="AI76" s="933"/>
      <c r="AJ76" s="933"/>
      <c r="AK76" s="933"/>
      <c r="AL76" s="933"/>
      <c r="AM76" s="933"/>
      <c r="AN76" s="933"/>
      <c r="AO76" s="933"/>
      <c r="AP76" s="933"/>
      <c r="AQ76" s="933"/>
      <c r="AR76" s="933"/>
      <c r="AS76" s="970"/>
      <c r="AT76" s="933"/>
      <c r="AU76" s="938"/>
      <c r="AV76" s="938"/>
      <c r="AW76" s="938"/>
      <c r="AX76" s="938"/>
      <c r="AY76" s="938"/>
      <c r="AZ76" s="938"/>
      <c r="BA76" s="938"/>
      <c r="BB76" s="938"/>
      <c r="BC76" s="938"/>
      <c r="BD76" s="938"/>
      <c r="BE76" s="938"/>
      <c r="BF76" s="938"/>
      <c r="BG76" s="938"/>
      <c r="BH76" s="938"/>
      <c r="BI76" s="938"/>
      <c r="BJ76" s="938"/>
      <c r="BK76" s="938"/>
      <c r="BL76" s="938"/>
      <c r="BM76" s="938"/>
      <c r="BN76" s="938"/>
      <c r="BO76" s="938"/>
      <c r="BP76" s="938"/>
      <c r="BQ76" s="938"/>
      <c r="BR76" s="938"/>
      <c r="BS76" s="938"/>
      <c r="BT76" s="938"/>
      <c r="BU76" s="938"/>
      <c r="BV76" s="938"/>
      <c r="BW76" s="938"/>
      <c r="BX76" s="938"/>
      <c r="BY76" s="938"/>
      <c r="BZ76" s="938"/>
      <c r="CA76" s="938"/>
      <c r="CB76" s="938"/>
      <c r="CC76" s="938"/>
      <c r="CD76" s="938"/>
      <c r="CE76" s="938"/>
      <c r="CF76" s="938"/>
      <c r="CG76" s="938"/>
      <c r="CH76" s="938"/>
      <c r="CI76" s="938"/>
      <c r="CJ76" s="938"/>
      <c r="CK76" s="938"/>
      <c r="CL76" s="938"/>
      <c r="CM76" s="938"/>
      <c r="CN76" s="938"/>
      <c r="CO76" s="938"/>
      <c r="CP76" s="938"/>
      <c r="CQ76" s="938"/>
      <c r="CR76" s="938"/>
      <c r="CS76" s="938"/>
      <c r="CT76" s="938"/>
      <c r="CU76" s="938"/>
      <c r="CV76" s="938"/>
      <c r="CW76" s="938"/>
      <c r="CX76" s="938"/>
      <c r="CY76" s="938"/>
      <c r="CZ76" s="938"/>
      <c r="DA76" s="938"/>
      <c r="DB76" s="938"/>
      <c r="DC76" s="938"/>
      <c r="DD76" s="938"/>
      <c r="DE76" s="938"/>
      <c r="DF76" s="938"/>
      <c r="DG76" s="938"/>
      <c r="DH76" s="938"/>
      <c r="DI76" s="938"/>
      <c r="DJ76" s="938"/>
      <c r="DK76" s="938"/>
      <c r="DL76" s="938"/>
      <c r="DM76" s="938"/>
      <c r="DN76" s="938"/>
      <c r="DO76" s="938"/>
      <c r="DP76" s="938"/>
      <c r="DQ76" s="938"/>
      <c r="DR76" s="938"/>
      <c r="DS76" s="938"/>
      <c r="DT76" s="938"/>
      <c r="DU76" s="938"/>
      <c r="DV76" s="938"/>
      <c r="DW76" s="938"/>
      <c r="DX76" s="938"/>
      <c r="DY76" s="938"/>
      <c r="DZ76" s="938"/>
      <c r="EA76" s="938"/>
      <c r="EB76" s="938"/>
      <c r="EC76" s="938"/>
      <c r="ED76" s="938"/>
      <c r="EE76" s="938"/>
      <c r="EF76" s="938"/>
      <c r="EG76" s="938"/>
      <c r="EH76" s="938"/>
      <c r="EI76" s="938"/>
      <c r="EJ76" s="938"/>
      <c r="EK76" s="938"/>
      <c r="EL76" s="938"/>
      <c r="EM76" s="938"/>
      <c r="EN76" s="938"/>
      <c r="EO76" s="938"/>
      <c r="EP76" s="938"/>
      <c r="EQ76" s="938"/>
      <c r="ER76" s="938"/>
      <c r="ES76" s="938"/>
      <c r="ET76" s="938"/>
      <c r="EU76" s="938"/>
      <c r="EV76" s="938"/>
      <c r="EW76" s="938"/>
      <c r="EX76" s="938"/>
      <c r="EY76" s="938"/>
      <c r="EZ76" s="938"/>
      <c r="FA76" s="938"/>
      <c r="FB76" s="938"/>
      <c r="FC76" s="938"/>
      <c r="FD76" s="938"/>
      <c r="FE76" s="938"/>
      <c r="FF76" s="938"/>
      <c r="FG76" s="938"/>
      <c r="FH76" s="938"/>
      <c r="FI76" s="938"/>
    </row>
    <row r="77" spans="6:165" ht="9">
      <c r="F77" s="933"/>
      <c r="G77" s="933"/>
      <c r="H77" s="933"/>
      <c r="I77" s="933"/>
      <c r="J77" s="933"/>
      <c r="K77" s="933"/>
      <c r="L77" s="933"/>
      <c r="M77" s="933"/>
      <c r="N77" s="933"/>
      <c r="O77" s="933"/>
      <c r="P77" s="933"/>
      <c r="Q77" s="933"/>
      <c r="R77" s="933"/>
      <c r="S77" s="933"/>
      <c r="T77" s="933"/>
      <c r="U77" s="933"/>
      <c r="V77" s="933"/>
      <c r="W77" s="933"/>
      <c r="X77" s="933"/>
      <c r="Y77" s="933"/>
      <c r="Z77" s="933"/>
      <c r="AA77" s="933"/>
      <c r="AB77" s="938"/>
      <c r="AC77" s="938"/>
      <c r="AD77" s="938"/>
      <c r="AE77" s="938"/>
      <c r="AF77" s="933"/>
      <c r="AG77" s="933"/>
      <c r="AH77" s="933"/>
      <c r="AI77" s="933"/>
      <c r="AJ77" s="933"/>
      <c r="AK77" s="933"/>
      <c r="AL77" s="933"/>
      <c r="AM77" s="933"/>
      <c r="AN77" s="933"/>
      <c r="AO77" s="933"/>
      <c r="AP77" s="933"/>
      <c r="AQ77" s="933"/>
      <c r="AR77" s="933"/>
      <c r="AS77" s="970"/>
      <c r="AT77" s="933"/>
      <c r="AU77" s="938"/>
      <c r="AV77" s="938"/>
      <c r="AW77" s="938"/>
      <c r="AX77" s="938"/>
      <c r="AY77" s="938"/>
      <c r="AZ77" s="938"/>
      <c r="BA77" s="938"/>
      <c r="BB77" s="938"/>
      <c r="BC77" s="938"/>
      <c r="BD77" s="938"/>
      <c r="BE77" s="938"/>
      <c r="BF77" s="938"/>
      <c r="BG77" s="938"/>
      <c r="BH77" s="938"/>
      <c r="BI77" s="938"/>
      <c r="BJ77" s="938"/>
      <c r="BK77" s="938"/>
      <c r="BL77" s="938"/>
      <c r="BM77" s="938"/>
      <c r="BN77" s="938"/>
      <c r="BO77" s="938"/>
      <c r="BP77" s="938"/>
      <c r="BQ77" s="938"/>
      <c r="BR77" s="938"/>
      <c r="BS77" s="938"/>
      <c r="BT77" s="938"/>
      <c r="BU77" s="938"/>
      <c r="BV77" s="938"/>
      <c r="BW77" s="938"/>
      <c r="BX77" s="938"/>
      <c r="BY77" s="938"/>
      <c r="BZ77" s="938"/>
      <c r="CA77" s="938"/>
      <c r="CB77" s="938"/>
      <c r="CC77" s="938"/>
      <c r="CD77" s="938"/>
      <c r="CE77" s="938"/>
      <c r="CF77" s="938"/>
      <c r="CG77" s="938"/>
      <c r="CH77" s="938"/>
      <c r="CI77" s="938"/>
      <c r="CJ77" s="938"/>
      <c r="CK77" s="938"/>
      <c r="CL77" s="938"/>
      <c r="CM77" s="938"/>
      <c r="CN77" s="938"/>
      <c r="CO77" s="938"/>
      <c r="CP77" s="938"/>
      <c r="CQ77" s="938"/>
      <c r="CR77" s="938"/>
      <c r="CS77" s="938"/>
      <c r="CT77" s="938"/>
      <c r="CU77" s="938"/>
      <c r="CV77" s="938"/>
      <c r="CW77" s="938"/>
      <c r="CX77" s="938"/>
      <c r="CY77" s="938"/>
      <c r="CZ77" s="938"/>
      <c r="DA77" s="938"/>
      <c r="DB77" s="938"/>
      <c r="DC77" s="938"/>
      <c r="DD77" s="938"/>
      <c r="DE77" s="938"/>
      <c r="DF77" s="938"/>
      <c r="DG77" s="938"/>
      <c r="DH77" s="938"/>
      <c r="DI77" s="938"/>
      <c r="DJ77" s="938"/>
      <c r="DK77" s="938"/>
      <c r="DL77" s="938"/>
      <c r="DM77" s="938"/>
      <c r="DN77" s="938"/>
      <c r="DO77" s="938"/>
      <c r="DP77" s="938"/>
      <c r="DQ77" s="938"/>
      <c r="DR77" s="938"/>
      <c r="DS77" s="938"/>
      <c r="DT77" s="938"/>
      <c r="DU77" s="938"/>
      <c r="DV77" s="938"/>
      <c r="DW77" s="938"/>
      <c r="DX77" s="938"/>
      <c r="DY77" s="938"/>
      <c r="DZ77" s="938"/>
      <c r="EA77" s="938"/>
      <c r="EB77" s="938"/>
      <c r="EC77" s="938"/>
      <c r="ED77" s="938"/>
      <c r="EE77" s="938"/>
      <c r="EF77" s="938"/>
      <c r="EG77" s="938"/>
      <c r="EH77" s="938"/>
      <c r="EI77" s="938"/>
      <c r="EJ77" s="938"/>
      <c r="EK77" s="938"/>
      <c r="EL77" s="938"/>
      <c r="EM77" s="938"/>
      <c r="EN77" s="938"/>
      <c r="EO77" s="938"/>
      <c r="EP77" s="938"/>
      <c r="EQ77" s="938"/>
      <c r="ER77" s="938"/>
      <c r="ES77" s="938"/>
      <c r="ET77" s="938"/>
      <c r="EU77" s="938"/>
      <c r="EV77" s="938"/>
      <c r="EW77" s="938"/>
      <c r="EX77" s="938"/>
      <c r="EY77" s="938"/>
      <c r="EZ77" s="938"/>
      <c r="FA77" s="938"/>
      <c r="FB77" s="938"/>
      <c r="FC77" s="938"/>
      <c r="FD77" s="938"/>
      <c r="FE77" s="938"/>
      <c r="FF77" s="938"/>
      <c r="FG77" s="938"/>
      <c r="FH77" s="938"/>
      <c r="FI77" s="938"/>
    </row>
    <row r="78" spans="6:165" ht="9"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8"/>
      <c r="AC78" s="938"/>
      <c r="AD78" s="938"/>
      <c r="AE78" s="938"/>
      <c r="AF78" s="933"/>
      <c r="AG78" s="933"/>
      <c r="AH78" s="933"/>
      <c r="AI78" s="933"/>
      <c r="AJ78" s="933"/>
      <c r="AK78" s="933"/>
      <c r="AL78" s="933"/>
      <c r="AM78" s="933"/>
      <c r="AN78" s="933"/>
      <c r="AO78" s="933"/>
      <c r="AP78" s="933"/>
      <c r="AQ78" s="933"/>
      <c r="AR78" s="933"/>
      <c r="AS78" s="970"/>
      <c r="AT78" s="933"/>
      <c r="AU78" s="938"/>
      <c r="AV78" s="938"/>
      <c r="AW78" s="938"/>
      <c r="AX78" s="938"/>
      <c r="AY78" s="938"/>
      <c r="AZ78" s="938"/>
      <c r="BA78" s="938"/>
      <c r="BB78" s="938"/>
      <c r="BC78" s="938"/>
      <c r="BD78" s="938"/>
      <c r="BE78" s="938"/>
      <c r="BF78" s="938"/>
      <c r="BG78" s="938"/>
      <c r="BH78" s="938"/>
      <c r="BI78" s="938"/>
      <c r="BJ78" s="938"/>
      <c r="BK78" s="938"/>
      <c r="BL78" s="938"/>
      <c r="BM78" s="938"/>
      <c r="BN78" s="938"/>
      <c r="BO78" s="938"/>
      <c r="BP78" s="938"/>
      <c r="BQ78" s="938"/>
      <c r="BR78" s="938"/>
      <c r="BS78" s="938"/>
      <c r="BT78" s="938"/>
      <c r="BU78" s="938"/>
      <c r="BV78" s="938"/>
      <c r="BW78" s="938"/>
      <c r="BX78" s="938"/>
      <c r="BY78" s="938"/>
      <c r="BZ78" s="938"/>
      <c r="CA78" s="938"/>
      <c r="CB78" s="938"/>
      <c r="CC78" s="938"/>
      <c r="CD78" s="938"/>
      <c r="CE78" s="938"/>
      <c r="CF78" s="938"/>
      <c r="CG78" s="938"/>
      <c r="CH78" s="938"/>
      <c r="CI78" s="938"/>
      <c r="CJ78" s="938"/>
      <c r="CK78" s="938"/>
      <c r="CL78" s="938"/>
      <c r="CM78" s="938"/>
      <c r="CN78" s="938"/>
      <c r="CO78" s="938"/>
      <c r="CP78" s="938"/>
      <c r="CQ78" s="938"/>
      <c r="CR78" s="938"/>
      <c r="CS78" s="938"/>
      <c r="CT78" s="938"/>
      <c r="CU78" s="938"/>
      <c r="CV78" s="938"/>
      <c r="CW78" s="938"/>
      <c r="CX78" s="938"/>
      <c r="CY78" s="938"/>
      <c r="CZ78" s="938"/>
      <c r="DA78" s="938"/>
      <c r="DB78" s="938"/>
      <c r="DC78" s="938"/>
      <c r="DD78" s="938"/>
      <c r="DE78" s="938"/>
      <c r="DF78" s="938"/>
      <c r="DG78" s="938"/>
      <c r="DH78" s="938"/>
      <c r="DI78" s="938"/>
      <c r="DJ78" s="938"/>
      <c r="DK78" s="938"/>
      <c r="DL78" s="938"/>
      <c r="DM78" s="938"/>
      <c r="DN78" s="938"/>
      <c r="DO78" s="938"/>
      <c r="DP78" s="938"/>
      <c r="DQ78" s="938"/>
      <c r="DR78" s="938"/>
      <c r="DS78" s="938"/>
      <c r="DT78" s="938"/>
      <c r="DU78" s="938"/>
      <c r="DV78" s="938"/>
      <c r="DW78" s="938"/>
      <c r="DX78" s="938"/>
      <c r="DY78" s="938"/>
      <c r="DZ78" s="938"/>
      <c r="EA78" s="938"/>
      <c r="EB78" s="938"/>
      <c r="EC78" s="938"/>
      <c r="ED78" s="938"/>
      <c r="EE78" s="938"/>
      <c r="EF78" s="938"/>
      <c r="EG78" s="938"/>
      <c r="EH78" s="938"/>
      <c r="EI78" s="938"/>
      <c r="EJ78" s="938"/>
      <c r="EK78" s="938"/>
      <c r="EL78" s="938"/>
      <c r="EM78" s="938"/>
      <c r="EN78" s="938"/>
      <c r="EO78" s="938"/>
      <c r="EP78" s="938"/>
      <c r="EQ78" s="938"/>
      <c r="ER78" s="938"/>
      <c r="ES78" s="938"/>
      <c r="ET78" s="938"/>
      <c r="EU78" s="938"/>
      <c r="EV78" s="938"/>
      <c r="EW78" s="938"/>
      <c r="EX78" s="938"/>
      <c r="EY78" s="938"/>
      <c r="EZ78" s="938"/>
      <c r="FA78" s="938"/>
      <c r="FB78" s="938"/>
      <c r="FC78" s="938"/>
      <c r="FD78" s="938"/>
      <c r="FE78" s="938"/>
      <c r="FF78" s="938"/>
      <c r="FG78" s="938"/>
      <c r="FH78" s="938"/>
      <c r="FI78" s="938"/>
    </row>
    <row r="79" spans="6:165" ht="9">
      <c r="F79" s="933"/>
      <c r="G79" s="933"/>
      <c r="H79" s="933"/>
      <c r="I79" s="933"/>
      <c r="J79" s="933"/>
      <c r="K79" s="933"/>
      <c r="L79" s="933"/>
      <c r="M79" s="933"/>
      <c r="N79" s="933"/>
      <c r="O79" s="933"/>
      <c r="P79" s="933"/>
      <c r="Q79" s="933"/>
      <c r="R79" s="933"/>
      <c r="S79" s="933"/>
      <c r="T79" s="933"/>
      <c r="U79" s="933"/>
      <c r="V79" s="933"/>
      <c r="W79" s="933"/>
      <c r="X79" s="933"/>
      <c r="Y79" s="933"/>
      <c r="Z79" s="933"/>
      <c r="AA79" s="933"/>
      <c r="AB79" s="938"/>
      <c r="AC79" s="938"/>
      <c r="AD79" s="938"/>
      <c r="AE79" s="938"/>
      <c r="AF79" s="933"/>
      <c r="AG79" s="933"/>
      <c r="AH79" s="933"/>
      <c r="AI79" s="933"/>
      <c r="AJ79" s="933"/>
      <c r="AK79" s="933"/>
      <c r="AL79" s="933"/>
      <c r="AM79" s="933"/>
      <c r="AN79" s="933"/>
      <c r="AO79" s="933"/>
      <c r="AP79" s="933"/>
      <c r="AQ79" s="933"/>
      <c r="AR79" s="933"/>
      <c r="AS79" s="970"/>
      <c r="AT79" s="933"/>
      <c r="AU79" s="938"/>
      <c r="AV79" s="938"/>
      <c r="AW79" s="938"/>
      <c r="AX79" s="938"/>
      <c r="AY79" s="938"/>
      <c r="AZ79" s="938"/>
      <c r="BA79" s="938"/>
      <c r="BB79" s="938"/>
      <c r="BC79" s="938"/>
      <c r="BD79" s="938"/>
      <c r="BE79" s="938"/>
      <c r="BF79" s="938"/>
      <c r="BG79" s="938"/>
      <c r="BH79" s="938"/>
      <c r="BI79" s="938"/>
      <c r="BJ79" s="938"/>
      <c r="BK79" s="938"/>
      <c r="BL79" s="938"/>
      <c r="BM79" s="938"/>
      <c r="BN79" s="938"/>
      <c r="BO79" s="938"/>
      <c r="BP79" s="938"/>
      <c r="BQ79" s="938"/>
      <c r="BR79" s="938"/>
      <c r="BS79" s="938"/>
      <c r="BT79" s="938"/>
      <c r="BU79" s="938"/>
      <c r="BV79" s="938"/>
      <c r="BW79" s="938"/>
      <c r="BX79" s="938"/>
      <c r="BY79" s="938"/>
      <c r="BZ79" s="938"/>
      <c r="CA79" s="938"/>
      <c r="CB79" s="938"/>
      <c r="CC79" s="938"/>
      <c r="CD79" s="938"/>
      <c r="CE79" s="938"/>
      <c r="CF79" s="938"/>
      <c r="CG79" s="938"/>
      <c r="CH79" s="938"/>
      <c r="CI79" s="938"/>
      <c r="CJ79" s="938"/>
      <c r="CK79" s="938"/>
      <c r="CL79" s="938"/>
      <c r="CM79" s="938"/>
      <c r="CN79" s="938"/>
      <c r="CO79" s="938"/>
      <c r="CP79" s="938"/>
      <c r="CQ79" s="938"/>
      <c r="CR79" s="938"/>
      <c r="CS79" s="938"/>
      <c r="CT79" s="938"/>
      <c r="CU79" s="938"/>
      <c r="CV79" s="938"/>
      <c r="CW79" s="938"/>
      <c r="CX79" s="938"/>
      <c r="CY79" s="938"/>
      <c r="CZ79" s="938"/>
      <c r="DA79" s="938"/>
      <c r="DB79" s="938"/>
      <c r="DC79" s="938"/>
      <c r="DD79" s="938"/>
      <c r="DE79" s="938"/>
      <c r="DF79" s="938"/>
      <c r="DG79" s="938"/>
      <c r="DH79" s="938"/>
      <c r="DI79" s="938"/>
      <c r="DJ79" s="938"/>
      <c r="DK79" s="938"/>
      <c r="DL79" s="938"/>
      <c r="DM79" s="938"/>
      <c r="DN79" s="938"/>
      <c r="DO79" s="938"/>
      <c r="DP79" s="938"/>
      <c r="DQ79" s="938"/>
      <c r="DR79" s="938"/>
      <c r="DS79" s="938"/>
      <c r="DT79" s="938"/>
      <c r="DU79" s="938"/>
      <c r="DV79" s="938"/>
      <c r="DW79" s="938"/>
      <c r="DX79" s="938"/>
      <c r="DY79" s="938"/>
      <c r="DZ79" s="938"/>
      <c r="EA79" s="938"/>
      <c r="EB79" s="938"/>
      <c r="EC79" s="938"/>
      <c r="ED79" s="938"/>
      <c r="EE79" s="938"/>
      <c r="EF79" s="938"/>
      <c r="EG79" s="938"/>
      <c r="EH79" s="938"/>
      <c r="EI79" s="938"/>
      <c r="EJ79" s="938"/>
      <c r="EK79" s="938"/>
      <c r="EL79" s="938"/>
      <c r="EM79" s="938"/>
      <c r="EN79" s="938"/>
      <c r="EO79" s="938"/>
      <c r="EP79" s="938"/>
      <c r="EQ79" s="938"/>
      <c r="ER79" s="938"/>
      <c r="ES79" s="938"/>
      <c r="ET79" s="938"/>
      <c r="EU79" s="938"/>
      <c r="EV79" s="938"/>
      <c r="EW79" s="938"/>
      <c r="EX79" s="938"/>
      <c r="EY79" s="938"/>
      <c r="EZ79" s="938"/>
      <c r="FA79" s="938"/>
      <c r="FB79" s="938"/>
      <c r="FC79" s="938"/>
      <c r="FD79" s="938"/>
      <c r="FE79" s="938"/>
      <c r="FF79" s="938"/>
      <c r="FG79" s="938"/>
      <c r="FH79" s="938"/>
      <c r="FI79" s="938"/>
    </row>
    <row r="80" spans="6:165" ht="9"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8"/>
      <c r="AC80" s="938"/>
      <c r="AD80" s="938"/>
      <c r="AE80" s="938"/>
      <c r="AF80" s="933"/>
      <c r="AG80" s="933"/>
      <c r="AH80" s="933"/>
      <c r="AI80" s="933"/>
      <c r="AJ80" s="933"/>
      <c r="AK80" s="933"/>
      <c r="AL80" s="933"/>
      <c r="AM80" s="933"/>
      <c r="AN80" s="933"/>
      <c r="AO80" s="933"/>
      <c r="AP80" s="933"/>
      <c r="AQ80" s="933"/>
      <c r="AR80" s="933"/>
      <c r="AS80" s="970"/>
      <c r="AT80" s="933"/>
      <c r="AU80" s="938"/>
      <c r="AV80" s="938"/>
      <c r="AW80" s="938"/>
      <c r="AX80" s="938"/>
      <c r="AY80" s="938"/>
      <c r="AZ80" s="938"/>
      <c r="BA80" s="938"/>
      <c r="BB80" s="938"/>
      <c r="BC80" s="938"/>
      <c r="BD80" s="938"/>
      <c r="BE80" s="938"/>
      <c r="BF80" s="938"/>
      <c r="BG80" s="938"/>
      <c r="BH80" s="938"/>
      <c r="BI80" s="938"/>
      <c r="BJ80" s="938"/>
      <c r="BK80" s="938"/>
      <c r="BL80" s="938"/>
      <c r="BM80" s="938"/>
      <c r="BN80" s="938"/>
      <c r="BO80" s="938"/>
      <c r="BP80" s="938"/>
      <c r="BQ80" s="938"/>
      <c r="BR80" s="938"/>
      <c r="BS80" s="938"/>
      <c r="BT80" s="938"/>
      <c r="BU80" s="938"/>
      <c r="BV80" s="938"/>
      <c r="BW80" s="938"/>
      <c r="BX80" s="938"/>
      <c r="BY80" s="938"/>
      <c r="BZ80" s="938"/>
      <c r="CA80" s="938"/>
      <c r="CB80" s="938"/>
      <c r="CC80" s="938"/>
      <c r="CD80" s="938"/>
      <c r="CE80" s="938"/>
      <c r="CF80" s="938"/>
      <c r="CG80" s="938"/>
      <c r="CH80" s="938"/>
      <c r="CI80" s="938"/>
      <c r="CJ80" s="938"/>
      <c r="CK80" s="938"/>
      <c r="CL80" s="938"/>
      <c r="CM80" s="938"/>
      <c r="CN80" s="938"/>
      <c r="CO80" s="938"/>
      <c r="CP80" s="938"/>
      <c r="CQ80" s="938"/>
      <c r="CR80" s="938"/>
      <c r="CS80" s="938"/>
      <c r="CT80" s="938"/>
      <c r="CU80" s="938"/>
      <c r="CV80" s="938"/>
      <c r="CW80" s="938"/>
      <c r="CX80" s="938"/>
      <c r="CY80" s="938"/>
      <c r="CZ80" s="938"/>
      <c r="DA80" s="938"/>
      <c r="DB80" s="938"/>
      <c r="DC80" s="938"/>
      <c r="DD80" s="938"/>
      <c r="DE80" s="938"/>
      <c r="DF80" s="938"/>
      <c r="DG80" s="938"/>
      <c r="DH80" s="938"/>
      <c r="DI80" s="938"/>
      <c r="DJ80" s="938"/>
      <c r="DK80" s="938"/>
      <c r="DL80" s="938"/>
      <c r="DM80" s="938"/>
      <c r="DN80" s="938"/>
      <c r="DO80" s="938"/>
      <c r="DP80" s="938"/>
      <c r="DQ80" s="938"/>
      <c r="DR80" s="938"/>
      <c r="DS80" s="938"/>
      <c r="DT80" s="938"/>
      <c r="DU80" s="938"/>
      <c r="DV80" s="938"/>
      <c r="DW80" s="938"/>
      <c r="DX80" s="938"/>
      <c r="DY80" s="938"/>
      <c r="DZ80" s="938"/>
      <c r="EA80" s="938"/>
      <c r="EB80" s="938"/>
      <c r="EC80" s="938"/>
      <c r="ED80" s="938"/>
      <c r="EE80" s="938"/>
      <c r="EF80" s="938"/>
      <c r="EG80" s="938"/>
      <c r="EH80" s="938"/>
      <c r="EI80" s="938"/>
      <c r="EJ80" s="938"/>
      <c r="EK80" s="938"/>
      <c r="EL80" s="938"/>
      <c r="EM80" s="938"/>
      <c r="EN80" s="938"/>
      <c r="EO80" s="938"/>
      <c r="EP80" s="938"/>
      <c r="EQ80" s="938"/>
      <c r="ER80" s="938"/>
      <c r="ES80" s="938"/>
      <c r="ET80" s="938"/>
      <c r="EU80" s="938"/>
      <c r="EV80" s="938"/>
      <c r="EW80" s="938"/>
      <c r="EX80" s="938"/>
      <c r="EY80" s="938"/>
      <c r="EZ80" s="938"/>
      <c r="FA80" s="938"/>
      <c r="FB80" s="938"/>
      <c r="FC80" s="938"/>
      <c r="FD80" s="938"/>
      <c r="FE80" s="938"/>
      <c r="FF80" s="938"/>
      <c r="FG80" s="938"/>
      <c r="FH80" s="938"/>
      <c r="FI80" s="938"/>
    </row>
    <row r="81" spans="6:165" ht="9">
      <c r="F81" s="933"/>
      <c r="G81" s="933"/>
      <c r="H81" s="933"/>
      <c r="I81" s="933"/>
      <c r="J81" s="933"/>
      <c r="K81" s="933"/>
      <c r="L81" s="933"/>
      <c r="M81" s="933"/>
      <c r="N81" s="933"/>
      <c r="O81" s="933"/>
      <c r="P81" s="933"/>
      <c r="Q81" s="933"/>
      <c r="R81" s="933"/>
      <c r="S81" s="933"/>
      <c r="T81" s="933"/>
      <c r="U81" s="933"/>
      <c r="V81" s="933"/>
      <c r="W81" s="933"/>
      <c r="X81" s="933"/>
      <c r="Y81" s="933"/>
      <c r="Z81" s="933"/>
      <c r="AA81" s="933"/>
      <c r="AB81" s="938"/>
      <c r="AC81" s="938"/>
      <c r="AD81" s="938"/>
      <c r="AE81" s="938"/>
      <c r="AF81" s="933"/>
      <c r="AG81" s="933"/>
      <c r="AH81" s="933"/>
      <c r="AI81" s="933"/>
      <c r="AJ81" s="933"/>
      <c r="AK81" s="933"/>
      <c r="AL81" s="933"/>
      <c r="AM81" s="933"/>
      <c r="AN81" s="933"/>
      <c r="AO81" s="933"/>
      <c r="AP81" s="933"/>
      <c r="AQ81" s="933"/>
      <c r="AR81" s="933"/>
      <c r="AS81" s="970"/>
      <c r="AT81" s="933"/>
      <c r="AU81" s="938"/>
      <c r="AV81" s="938"/>
      <c r="AW81" s="938"/>
      <c r="AX81" s="938"/>
      <c r="AY81" s="938"/>
      <c r="AZ81" s="938"/>
      <c r="BA81" s="938"/>
      <c r="BB81" s="938"/>
      <c r="BC81" s="938"/>
      <c r="BD81" s="938"/>
      <c r="BE81" s="938"/>
      <c r="BF81" s="938"/>
      <c r="BG81" s="938"/>
      <c r="BH81" s="938"/>
      <c r="BI81" s="938"/>
      <c r="BJ81" s="938"/>
      <c r="BK81" s="938"/>
      <c r="BL81" s="938"/>
      <c r="BM81" s="938"/>
      <c r="BN81" s="938"/>
      <c r="BO81" s="938"/>
      <c r="BP81" s="938"/>
      <c r="BQ81" s="938"/>
      <c r="BR81" s="938"/>
      <c r="BS81" s="938"/>
      <c r="BT81" s="938"/>
      <c r="BU81" s="938"/>
      <c r="BV81" s="938"/>
      <c r="BW81" s="938"/>
      <c r="BX81" s="938"/>
      <c r="BY81" s="938"/>
      <c r="BZ81" s="938"/>
      <c r="CA81" s="938"/>
      <c r="CB81" s="938"/>
      <c r="CC81" s="938"/>
      <c r="CD81" s="938"/>
      <c r="CE81" s="938"/>
      <c r="CF81" s="938"/>
      <c r="CG81" s="938"/>
      <c r="CH81" s="938"/>
      <c r="CI81" s="938"/>
      <c r="CJ81" s="938"/>
      <c r="CK81" s="938"/>
      <c r="CL81" s="938"/>
      <c r="CM81" s="938"/>
      <c r="CN81" s="938"/>
      <c r="CO81" s="938"/>
      <c r="CP81" s="938"/>
      <c r="CQ81" s="938"/>
      <c r="CR81" s="938"/>
      <c r="CS81" s="938"/>
      <c r="CT81" s="938"/>
      <c r="CU81" s="938"/>
      <c r="CV81" s="938"/>
      <c r="CW81" s="938"/>
      <c r="CX81" s="938"/>
      <c r="CY81" s="938"/>
      <c r="CZ81" s="938"/>
      <c r="DA81" s="938"/>
      <c r="DB81" s="938"/>
      <c r="DC81" s="938"/>
      <c r="DD81" s="938"/>
      <c r="DE81" s="938"/>
      <c r="DF81" s="938"/>
      <c r="DG81" s="938"/>
      <c r="DH81" s="938"/>
      <c r="DI81" s="938"/>
      <c r="DJ81" s="938"/>
      <c r="DK81" s="938"/>
      <c r="DL81" s="938"/>
      <c r="DM81" s="938"/>
      <c r="DN81" s="938"/>
      <c r="DO81" s="938"/>
      <c r="DP81" s="938"/>
      <c r="DQ81" s="938"/>
      <c r="DR81" s="938"/>
      <c r="DS81" s="938"/>
      <c r="DT81" s="938"/>
      <c r="DU81" s="938"/>
      <c r="DV81" s="938"/>
      <c r="DW81" s="938"/>
      <c r="DX81" s="938"/>
      <c r="DY81" s="938"/>
      <c r="DZ81" s="938"/>
      <c r="EA81" s="938"/>
      <c r="EB81" s="938"/>
      <c r="EC81" s="938"/>
      <c r="ED81" s="938"/>
      <c r="EE81" s="938"/>
      <c r="EF81" s="938"/>
      <c r="EG81" s="938"/>
      <c r="EH81" s="938"/>
      <c r="EI81" s="938"/>
      <c r="EJ81" s="938"/>
      <c r="EK81" s="938"/>
      <c r="EL81" s="938"/>
      <c r="EM81" s="938"/>
      <c r="EN81" s="938"/>
      <c r="EO81" s="938"/>
      <c r="EP81" s="938"/>
      <c r="EQ81" s="938"/>
      <c r="ER81" s="938"/>
      <c r="ES81" s="938"/>
      <c r="ET81" s="938"/>
      <c r="EU81" s="938"/>
      <c r="EV81" s="938"/>
      <c r="EW81" s="938"/>
      <c r="EX81" s="938"/>
      <c r="EY81" s="938"/>
      <c r="EZ81" s="938"/>
      <c r="FA81" s="938"/>
      <c r="FB81" s="938"/>
      <c r="FC81" s="938"/>
      <c r="FD81" s="938"/>
      <c r="FE81" s="938"/>
      <c r="FF81" s="938"/>
      <c r="FG81" s="938"/>
      <c r="FH81" s="938"/>
      <c r="FI81" s="938"/>
    </row>
    <row r="82" spans="6:165" ht="9">
      <c r="F82" s="933"/>
      <c r="G82" s="933"/>
      <c r="H82" s="933"/>
      <c r="I82" s="933"/>
      <c r="J82" s="933"/>
      <c r="K82" s="933"/>
      <c r="L82" s="933"/>
      <c r="M82" s="933"/>
      <c r="N82" s="933"/>
      <c r="O82" s="933"/>
      <c r="P82" s="933"/>
      <c r="Q82" s="933"/>
      <c r="R82" s="933"/>
      <c r="S82" s="933"/>
      <c r="T82" s="933"/>
      <c r="U82" s="933"/>
      <c r="V82" s="933"/>
      <c r="W82" s="933"/>
      <c r="X82" s="933"/>
      <c r="Y82" s="933"/>
      <c r="Z82" s="933"/>
      <c r="AA82" s="933"/>
      <c r="AB82" s="938"/>
      <c r="AC82" s="938"/>
      <c r="AD82" s="938"/>
      <c r="AE82" s="938"/>
      <c r="AF82" s="933"/>
      <c r="AG82" s="933"/>
      <c r="AH82" s="933"/>
      <c r="AI82" s="933"/>
      <c r="AJ82" s="933"/>
      <c r="AK82" s="933"/>
      <c r="AL82" s="933"/>
      <c r="AM82" s="933"/>
      <c r="AN82" s="933"/>
      <c r="AO82" s="933"/>
      <c r="AP82" s="933"/>
      <c r="AQ82" s="933"/>
      <c r="AR82" s="933"/>
      <c r="AS82" s="970"/>
      <c r="AT82" s="933"/>
      <c r="AU82" s="938"/>
      <c r="AV82" s="938"/>
      <c r="AW82" s="938"/>
      <c r="AX82" s="938"/>
      <c r="AY82" s="938"/>
      <c r="AZ82" s="938"/>
      <c r="BA82" s="938"/>
      <c r="BB82" s="938"/>
      <c r="BC82" s="938"/>
      <c r="BD82" s="938"/>
      <c r="BE82" s="938"/>
      <c r="BF82" s="938"/>
      <c r="BG82" s="938"/>
      <c r="BH82" s="938"/>
      <c r="BI82" s="938"/>
      <c r="BJ82" s="938"/>
      <c r="BK82" s="938"/>
      <c r="BL82" s="938"/>
      <c r="BM82" s="938"/>
      <c r="BN82" s="938"/>
      <c r="BO82" s="938"/>
      <c r="BP82" s="938"/>
      <c r="BQ82" s="938"/>
      <c r="BR82" s="938"/>
      <c r="BS82" s="938"/>
      <c r="BT82" s="938"/>
      <c r="BU82" s="938"/>
      <c r="BV82" s="938"/>
      <c r="BW82" s="938"/>
      <c r="BX82" s="938"/>
      <c r="BY82" s="938"/>
      <c r="BZ82" s="938"/>
      <c r="CA82" s="938"/>
      <c r="CB82" s="938"/>
      <c r="CC82" s="938"/>
      <c r="CD82" s="938"/>
      <c r="CE82" s="938"/>
      <c r="CF82" s="938"/>
      <c r="CG82" s="938"/>
      <c r="CH82" s="938"/>
      <c r="CI82" s="938"/>
      <c r="CJ82" s="938"/>
      <c r="CK82" s="938"/>
      <c r="CL82" s="938"/>
      <c r="CM82" s="938"/>
      <c r="CN82" s="938"/>
      <c r="CO82" s="938"/>
      <c r="CP82" s="938"/>
      <c r="CQ82" s="938"/>
      <c r="CR82" s="938"/>
      <c r="CS82" s="938"/>
      <c r="CT82" s="938"/>
      <c r="CU82" s="938"/>
      <c r="CV82" s="938"/>
      <c r="CW82" s="938"/>
      <c r="CX82" s="938"/>
      <c r="CY82" s="938"/>
      <c r="CZ82" s="938"/>
      <c r="DA82" s="938"/>
      <c r="DB82" s="938"/>
      <c r="DC82" s="938"/>
      <c r="DD82" s="938"/>
      <c r="DE82" s="938"/>
      <c r="DF82" s="938"/>
      <c r="DG82" s="938"/>
      <c r="DH82" s="938"/>
      <c r="DI82" s="938"/>
      <c r="DJ82" s="938"/>
      <c r="DK82" s="938"/>
      <c r="DL82" s="938"/>
      <c r="DM82" s="938"/>
      <c r="DN82" s="938"/>
      <c r="DO82" s="938"/>
      <c r="DP82" s="938"/>
      <c r="DQ82" s="938"/>
      <c r="DR82" s="938"/>
      <c r="DS82" s="938"/>
      <c r="DT82" s="938"/>
      <c r="DU82" s="938"/>
      <c r="DV82" s="938"/>
      <c r="DW82" s="938"/>
      <c r="DX82" s="938"/>
      <c r="DY82" s="938"/>
      <c r="DZ82" s="938"/>
      <c r="EA82" s="938"/>
      <c r="EB82" s="938"/>
      <c r="EC82" s="938"/>
      <c r="ED82" s="938"/>
      <c r="EE82" s="938"/>
      <c r="EF82" s="938"/>
      <c r="EG82" s="938"/>
      <c r="EH82" s="938"/>
      <c r="EI82" s="938"/>
      <c r="EJ82" s="938"/>
      <c r="EK82" s="938"/>
      <c r="EL82" s="938"/>
      <c r="EM82" s="938"/>
      <c r="EN82" s="938"/>
      <c r="EO82" s="938"/>
      <c r="EP82" s="938"/>
      <c r="EQ82" s="938"/>
      <c r="ER82" s="938"/>
      <c r="ES82" s="938"/>
      <c r="ET82" s="938"/>
      <c r="EU82" s="938"/>
      <c r="EV82" s="938"/>
      <c r="EW82" s="938"/>
      <c r="EX82" s="938"/>
      <c r="EY82" s="938"/>
      <c r="EZ82" s="938"/>
      <c r="FA82" s="938"/>
      <c r="FB82" s="938"/>
      <c r="FC82" s="938"/>
      <c r="FD82" s="938"/>
      <c r="FE82" s="938"/>
      <c r="FF82" s="938"/>
      <c r="FG82" s="938"/>
      <c r="FH82" s="938"/>
      <c r="FI82" s="938"/>
    </row>
    <row r="83" spans="6:165" ht="9">
      <c r="F83" s="933"/>
      <c r="G83" s="933"/>
      <c r="H83" s="933"/>
      <c r="I83" s="933"/>
      <c r="J83" s="933"/>
      <c r="K83" s="933"/>
      <c r="L83" s="933"/>
      <c r="M83" s="933"/>
      <c r="N83" s="933"/>
      <c r="O83" s="933"/>
      <c r="P83" s="933"/>
      <c r="Q83" s="933"/>
      <c r="R83" s="933"/>
      <c r="S83" s="933"/>
      <c r="T83" s="933"/>
      <c r="U83" s="933"/>
      <c r="V83" s="933"/>
      <c r="W83" s="933"/>
      <c r="X83" s="933"/>
      <c r="Y83" s="933"/>
      <c r="Z83" s="933"/>
      <c r="AA83" s="933"/>
      <c r="AB83" s="938"/>
      <c r="AC83" s="938"/>
      <c r="AD83" s="938"/>
      <c r="AE83" s="938"/>
      <c r="AF83" s="933"/>
      <c r="AG83" s="933"/>
      <c r="AH83" s="933"/>
      <c r="AI83" s="933"/>
      <c r="AJ83" s="933"/>
      <c r="AK83" s="933"/>
      <c r="AL83" s="933"/>
      <c r="AM83" s="933"/>
      <c r="AN83" s="933"/>
      <c r="AO83" s="933"/>
      <c r="AP83" s="933"/>
      <c r="AQ83" s="933"/>
      <c r="AR83" s="933"/>
      <c r="AS83" s="970"/>
      <c r="AT83" s="933"/>
      <c r="AU83" s="938"/>
      <c r="AV83" s="938"/>
      <c r="AW83" s="938"/>
      <c r="AX83" s="938"/>
      <c r="AY83" s="938"/>
      <c r="AZ83" s="938"/>
      <c r="BA83" s="938"/>
      <c r="BB83" s="938"/>
      <c r="BC83" s="938"/>
      <c r="BD83" s="938"/>
      <c r="BE83" s="938"/>
      <c r="BF83" s="938"/>
      <c r="BG83" s="938"/>
      <c r="BH83" s="938"/>
      <c r="BI83" s="938"/>
      <c r="BJ83" s="938"/>
      <c r="BK83" s="938"/>
      <c r="BL83" s="938"/>
      <c r="BM83" s="938"/>
      <c r="BN83" s="938"/>
      <c r="BO83" s="938"/>
      <c r="BP83" s="938"/>
      <c r="BQ83" s="938"/>
      <c r="BR83" s="938"/>
      <c r="BS83" s="938"/>
      <c r="BT83" s="938"/>
      <c r="BU83" s="938"/>
      <c r="BV83" s="938"/>
      <c r="BW83" s="938"/>
      <c r="BX83" s="938"/>
      <c r="BY83" s="938"/>
      <c r="BZ83" s="938"/>
      <c r="CA83" s="938"/>
      <c r="CB83" s="938"/>
      <c r="CC83" s="938"/>
      <c r="CD83" s="938"/>
      <c r="CE83" s="938"/>
      <c r="CF83" s="938"/>
      <c r="CG83" s="938"/>
      <c r="CH83" s="938"/>
      <c r="CI83" s="938"/>
      <c r="CJ83" s="938"/>
      <c r="CK83" s="938"/>
      <c r="CL83" s="938"/>
      <c r="CM83" s="938"/>
      <c r="CN83" s="938"/>
      <c r="CO83" s="938"/>
      <c r="CP83" s="938"/>
      <c r="CQ83" s="938"/>
      <c r="CR83" s="938"/>
      <c r="CS83" s="938"/>
      <c r="CT83" s="938"/>
      <c r="CU83" s="938"/>
      <c r="CV83" s="938"/>
      <c r="CW83" s="938"/>
      <c r="CX83" s="938"/>
      <c r="CY83" s="938"/>
      <c r="CZ83" s="938"/>
      <c r="DA83" s="938"/>
      <c r="DB83" s="938"/>
      <c r="DC83" s="938"/>
      <c r="DD83" s="938"/>
      <c r="DE83" s="938"/>
      <c r="DF83" s="938"/>
      <c r="DG83" s="938"/>
      <c r="DH83" s="938"/>
      <c r="DI83" s="938"/>
      <c r="DJ83" s="938"/>
      <c r="DK83" s="938"/>
      <c r="DL83" s="938"/>
      <c r="DM83" s="938"/>
      <c r="DN83" s="938"/>
      <c r="DO83" s="938"/>
      <c r="DP83" s="938"/>
      <c r="DQ83" s="938"/>
      <c r="DR83" s="938"/>
      <c r="DS83" s="938"/>
      <c r="DT83" s="938"/>
      <c r="DU83" s="938"/>
      <c r="DV83" s="938"/>
      <c r="DW83" s="938"/>
      <c r="DX83" s="938"/>
      <c r="DY83" s="938"/>
      <c r="DZ83" s="938"/>
      <c r="EA83" s="938"/>
      <c r="EB83" s="938"/>
      <c r="EC83" s="938"/>
      <c r="ED83" s="938"/>
      <c r="EE83" s="938"/>
      <c r="EF83" s="938"/>
      <c r="EG83" s="938"/>
      <c r="EH83" s="938"/>
      <c r="EI83" s="938"/>
      <c r="EJ83" s="938"/>
      <c r="EK83" s="938"/>
      <c r="EL83" s="938"/>
      <c r="EM83" s="938"/>
      <c r="EN83" s="938"/>
      <c r="EO83" s="938"/>
      <c r="EP83" s="938"/>
      <c r="EQ83" s="938"/>
      <c r="ER83" s="938"/>
      <c r="ES83" s="938"/>
      <c r="ET83" s="938"/>
      <c r="EU83" s="938"/>
      <c r="EV83" s="938"/>
      <c r="EW83" s="938"/>
      <c r="EX83" s="938"/>
      <c r="EY83" s="938"/>
      <c r="EZ83" s="938"/>
      <c r="FA83" s="938"/>
      <c r="FB83" s="938"/>
      <c r="FC83" s="938"/>
      <c r="FD83" s="938"/>
      <c r="FE83" s="938"/>
      <c r="FF83" s="938"/>
      <c r="FG83" s="938"/>
      <c r="FH83" s="938"/>
      <c r="FI83" s="938"/>
    </row>
    <row r="84" spans="6:165" ht="9">
      <c r="F84" s="933"/>
      <c r="G84" s="933"/>
      <c r="H84" s="933"/>
      <c r="I84" s="933"/>
      <c r="J84" s="933"/>
      <c r="K84" s="933"/>
      <c r="L84" s="933"/>
      <c r="M84" s="933"/>
      <c r="N84" s="933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8"/>
      <c r="AC84" s="938"/>
      <c r="AD84" s="938"/>
      <c r="AE84" s="938"/>
      <c r="AF84" s="933"/>
      <c r="AG84" s="933"/>
      <c r="AH84" s="933"/>
      <c r="AI84" s="933"/>
      <c r="AJ84" s="933"/>
      <c r="AK84" s="933"/>
      <c r="AL84" s="933"/>
      <c r="AM84" s="933"/>
      <c r="AN84" s="933"/>
      <c r="AO84" s="933"/>
      <c r="AP84" s="933"/>
      <c r="AQ84" s="933"/>
      <c r="AR84" s="933"/>
      <c r="AS84" s="970"/>
      <c r="AT84" s="933"/>
      <c r="AU84" s="938"/>
      <c r="AV84" s="938"/>
      <c r="AW84" s="938"/>
      <c r="AX84" s="938"/>
      <c r="AY84" s="938"/>
      <c r="AZ84" s="938"/>
      <c r="BA84" s="938"/>
      <c r="BB84" s="938"/>
      <c r="BC84" s="938"/>
      <c r="BD84" s="938"/>
      <c r="BE84" s="938"/>
      <c r="BF84" s="938"/>
      <c r="BG84" s="938"/>
      <c r="BH84" s="938"/>
      <c r="BI84" s="938"/>
      <c r="BJ84" s="938"/>
      <c r="BK84" s="938"/>
      <c r="BL84" s="938"/>
      <c r="BM84" s="938"/>
      <c r="BN84" s="938"/>
      <c r="BO84" s="938"/>
      <c r="BP84" s="938"/>
      <c r="BQ84" s="938"/>
      <c r="BR84" s="938"/>
      <c r="BS84" s="938"/>
      <c r="BT84" s="938"/>
      <c r="BU84" s="938"/>
      <c r="BV84" s="938"/>
      <c r="BW84" s="938"/>
      <c r="BX84" s="938"/>
      <c r="BY84" s="938"/>
      <c r="BZ84" s="938"/>
      <c r="CA84" s="938"/>
      <c r="CB84" s="938"/>
      <c r="CC84" s="938"/>
      <c r="CD84" s="938"/>
      <c r="CE84" s="938"/>
      <c r="CF84" s="938"/>
      <c r="CG84" s="938"/>
      <c r="CH84" s="938"/>
      <c r="CI84" s="938"/>
      <c r="CJ84" s="938"/>
      <c r="CK84" s="938"/>
      <c r="CL84" s="938"/>
      <c r="CM84" s="938"/>
      <c r="CN84" s="938"/>
      <c r="CO84" s="938"/>
      <c r="CP84" s="938"/>
      <c r="CQ84" s="938"/>
      <c r="CR84" s="938"/>
      <c r="CS84" s="938"/>
      <c r="CT84" s="938"/>
      <c r="CU84" s="938"/>
      <c r="CV84" s="938"/>
      <c r="CW84" s="938"/>
      <c r="CX84" s="938"/>
      <c r="CY84" s="938"/>
      <c r="CZ84" s="938"/>
      <c r="DA84" s="938"/>
      <c r="DB84" s="938"/>
      <c r="DC84" s="938"/>
      <c r="DD84" s="938"/>
      <c r="DE84" s="938"/>
      <c r="DF84" s="938"/>
      <c r="DG84" s="938"/>
      <c r="DH84" s="938"/>
      <c r="DI84" s="938"/>
      <c r="DJ84" s="938"/>
      <c r="DK84" s="938"/>
      <c r="DL84" s="938"/>
      <c r="DM84" s="938"/>
      <c r="DN84" s="938"/>
      <c r="DO84" s="938"/>
      <c r="DP84" s="938"/>
      <c r="DQ84" s="938"/>
      <c r="DR84" s="938"/>
      <c r="DS84" s="938"/>
      <c r="DT84" s="938"/>
      <c r="DU84" s="938"/>
      <c r="DV84" s="938"/>
      <c r="DW84" s="938"/>
      <c r="DX84" s="938"/>
      <c r="DY84" s="938"/>
      <c r="DZ84" s="938"/>
      <c r="EA84" s="938"/>
      <c r="EB84" s="938"/>
      <c r="EC84" s="938"/>
      <c r="ED84" s="938"/>
      <c r="EE84" s="938"/>
      <c r="EF84" s="938"/>
      <c r="EG84" s="938"/>
      <c r="EH84" s="938"/>
      <c r="EI84" s="938"/>
      <c r="EJ84" s="938"/>
      <c r="EK84" s="938"/>
      <c r="EL84" s="938"/>
      <c r="EM84" s="938"/>
      <c r="EN84" s="938"/>
      <c r="EO84" s="938"/>
      <c r="EP84" s="938"/>
      <c r="EQ84" s="938"/>
      <c r="ER84" s="938"/>
      <c r="ES84" s="938"/>
      <c r="ET84" s="938"/>
      <c r="EU84" s="938"/>
      <c r="EV84" s="938"/>
      <c r="EW84" s="938"/>
      <c r="EX84" s="938"/>
      <c r="EY84" s="938"/>
      <c r="EZ84" s="938"/>
      <c r="FA84" s="938"/>
      <c r="FB84" s="938"/>
      <c r="FC84" s="938"/>
      <c r="FD84" s="938"/>
      <c r="FE84" s="938"/>
      <c r="FF84" s="938"/>
      <c r="FG84" s="938"/>
      <c r="FH84" s="938"/>
      <c r="FI84" s="938"/>
    </row>
    <row r="85" spans="6:165" ht="9"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3"/>
      <c r="U85" s="933"/>
      <c r="V85" s="933"/>
      <c r="W85" s="933"/>
      <c r="X85" s="933"/>
      <c r="Y85" s="933"/>
      <c r="Z85" s="933"/>
      <c r="AA85" s="933"/>
      <c r="AB85" s="938"/>
      <c r="AC85" s="938"/>
      <c r="AD85" s="938"/>
      <c r="AE85" s="938"/>
      <c r="AF85" s="933"/>
      <c r="AG85" s="933"/>
      <c r="AH85" s="933"/>
      <c r="AI85" s="933"/>
      <c r="AJ85" s="933"/>
      <c r="AK85" s="933"/>
      <c r="AL85" s="933"/>
      <c r="AM85" s="933"/>
      <c r="AN85" s="933"/>
      <c r="AO85" s="933"/>
      <c r="AP85" s="933"/>
      <c r="AQ85" s="933"/>
      <c r="AR85" s="933"/>
      <c r="AS85" s="970"/>
      <c r="AT85" s="933"/>
      <c r="AU85" s="938"/>
      <c r="AV85" s="938"/>
      <c r="AW85" s="938"/>
      <c r="AX85" s="938"/>
      <c r="AY85" s="938"/>
      <c r="AZ85" s="938"/>
      <c r="BA85" s="938"/>
      <c r="BB85" s="938"/>
      <c r="BC85" s="938"/>
      <c r="BD85" s="938"/>
      <c r="BE85" s="938"/>
      <c r="BF85" s="938"/>
      <c r="BG85" s="938"/>
      <c r="BH85" s="938"/>
      <c r="BI85" s="938"/>
      <c r="BJ85" s="938"/>
      <c r="BK85" s="938"/>
      <c r="BL85" s="938"/>
      <c r="BM85" s="938"/>
      <c r="BN85" s="938"/>
      <c r="BO85" s="938"/>
      <c r="BP85" s="938"/>
      <c r="BQ85" s="938"/>
      <c r="BR85" s="938"/>
      <c r="BS85" s="938"/>
      <c r="BT85" s="938"/>
      <c r="BU85" s="938"/>
      <c r="BV85" s="938"/>
      <c r="BW85" s="938"/>
      <c r="BX85" s="938"/>
      <c r="BY85" s="938"/>
      <c r="BZ85" s="938"/>
      <c r="CA85" s="938"/>
      <c r="CB85" s="938"/>
      <c r="CC85" s="938"/>
      <c r="CD85" s="938"/>
      <c r="CE85" s="938"/>
      <c r="CF85" s="938"/>
      <c r="CG85" s="938"/>
      <c r="CH85" s="938"/>
      <c r="CI85" s="938"/>
      <c r="CJ85" s="938"/>
      <c r="CK85" s="938"/>
      <c r="CL85" s="938"/>
      <c r="CM85" s="938"/>
      <c r="CN85" s="938"/>
      <c r="CO85" s="938"/>
      <c r="CP85" s="938"/>
      <c r="CQ85" s="938"/>
      <c r="CR85" s="938"/>
      <c r="CS85" s="938"/>
      <c r="CT85" s="938"/>
      <c r="CU85" s="938"/>
      <c r="CV85" s="938"/>
      <c r="CW85" s="938"/>
      <c r="CX85" s="938"/>
      <c r="CY85" s="938"/>
      <c r="CZ85" s="938"/>
      <c r="DA85" s="938"/>
      <c r="DB85" s="938"/>
      <c r="DC85" s="938"/>
      <c r="DD85" s="938"/>
      <c r="DE85" s="938"/>
      <c r="DF85" s="938"/>
      <c r="DG85" s="938"/>
      <c r="DH85" s="938"/>
      <c r="DI85" s="938"/>
      <c r="DJ85" s="938"/>
      <c r="DK85" s="938"/>
      <c r="DL85" s="938"/>
      <c r="DM85" s="938"/>
      <c r="DN85" s="938"/>
      <c r="DO85" s="938"/>
      <c r="DP85" s="938"/>
      <c r="DQ85" s="938"/>
      <c r="DR85" s="938"/>
      <c r="DS85" s="938"/>
      <c r="DT85" s="938"/>
      <c r="DU85" s="938"/>
      <c r="DV85" s="938"/>
      <c r="DW85" s="938"/>
      <c r="DX85" s="938"/>
      <c r="DY85" s="938"/>
      <c r="DZ85" s="938"/>
      <c r="EA85" s="938"/>
      <c r="EB85" s="938"/>
      <c r="EC85" s="938"/>
      <c r="ED85" s="938"/>
      <c r="EE85" s="938"/>
      <c r="EF85" s="938"/>
      <c r="EG85" s="938"/>
      <c r="EH85" s="938"/>
      <c r="EI85" s="938"/>
      <c r="EJ85" s="938"/>
      <c r="EK85" s="938"/>
      <c r="EL85" s="938"/>
      <c r="EM85" s="938"/>
      <c r="EN85" s="938"/>
      <c r="EO85" s="938"/>
      <c r="EP85" s="938"/>
      <c r="EQ85" s="938"/>
      <c r="ER85" s="938"/>
      <c r="ES85" s="938"/>
      <c r="ET85" s="938"/>
      <c r="EU85" s="938"/>
      <c r="EV85" s="938"/>
      <c r="EW85" s="938"/>
      <c r="EX85" s="938"/>
      <c r="EY85" s="938"/>
      <c r="EZ85" s="938"/>
      <c r="FA85" s="938"/>
      <c r="FB85" s="938"/>
      <c r="FC85" s="938"/>
      <c r="FD85" s="938"/>
      <c r="FE85" s="938"/>
      <c r="FF85" s="938"/>
      <c r="FG85" s="938"/>
      <c r="FH85" s="938"/>
      <c r="FI85" s="938"/>
    </row>
    <row r="86" spans="6:165" ht="9">
      <c r="F86" s="933"/>
      <c r="G86" s="933"/>
      <c r="H86" s="933"/>
      <c r="I86" s="933"/>
      <c r="J86" s="933"/>
      <c r="K86" s="933"/>
      <c r="L86" s="933"/>
      <c r="M86" s="933"/>
      <c r="N86" s="933"/>
      <c r="O86" s="933"/>
      <c r="P86" s="933"/>
      <c r="Q86" s="933"/>
      <c r="R86" s="933"/>
      <c r="S86" s="933"/>
      <c r="T86" s="933"/>
      <c r="U86" s="933"/>
      <c r="V86" s="933"/>
      <c r="W86" s="933"/>
      <c r="X86" s="933"/>
      <c r="Y86" s="933"/>
      <c r="Z86" s="933"/>
      <c r="AA86" s="933"/>
      <c r="AB86" s="938"/>
      <c r="AC86" s="938"/>
      <c r="AD86" s="938"/>
      <c r="AE86" s="938"/>
      <c r="AF86" s="933"/>
      <c r="AG86" s="933"/>
      <c r="AH86" s="933"/>
      <c r="AI86" s="933"/>
      <c r="AJ86" s="933"/>
      <c r="AK86" s="933"/>
      <c r="AL86" s="933"/>
      <c r="AM86" s="933"/>
      <c r="AN86" s="933"/>
      <c r="AO86" s="933"/>
      <c r="AP86" s="933"/>
      <c r="AQ86" s="933"/>
      <c r="AR86" s="933"/>
      <c r="AS86" s="970"/>
      <c r="AT86" s="933"/>
      <c r="AU86" s="938"/>
      <c r="AV86" s="938"/>
      <c r="AW86" s="938"/>
      <c r="AX86" s="938"/>
      <c r="AY86" s="938"/>
      <c r="AZ86" s="938"/>
      <c r="BA86" s="938"/>
      <c r="BB86" s="938"/>
      <c r="BC86" s="938"/>
      <c r="BD86" s="938"/>
      <c r="BE86" s="938"/>
      <c r="BF86" s="938"/>
      <c r="BG86" s="938"/>
      <c r="BH86" s="938"/>
      <c r="BI86" s="938"/>
      <c r="BJ86" s="938"/>
      <c r="BK86" s="938"/>
      <c r="BL86" s="938"/>
      <c r="BM86" s="938"/>
      <c r="BN86" s="938"/>
      <c r="BO86" s="938"/>
      <c r="BP86" s="938"/>
      <c r="BQ86" s="938"/>
      <c r="BR86" s="938"/>
      <c r="BS86" s="938"/>
      <c r="BT86" s="938"/>
      <c r="BU86" s="938"/>
      <c r="BV86" s="938"/>
      <c r="BW86" s="938"/>
      <c r="BX86" s="938"/>
      <c r="BY86" s="938"/>
      <c r="BZ86" s="938"/>
      <c r="CA86" s="938"/>
      <c r="CB86" s="938"/>
      <c r="CC86" s="938"/>
      <c r="CD86" s="938"/>
      <c r="CE86" s="938"/>
      <c r="CF86" s="938"/>
      <c r="CG86" s="938"/>
      <c r="CH86" s="938"/>
      <c r="CI86" s="938"/>
      <c r="CJ86" s="938"/>
      <c r="CK86" s="938"/>
      <c r="CL86" s="938"/>
      <c r="CM86" s="938"/>
      <c r="CN86" s="938"/>
      <c r="CO86" s="938"/>
      <c r="CP86" s="938"/>
      <c r="CQ86" s="938"/>
      <c r="CR86" s="938"/>
      <c r="CS86" s="938"/>
      <c r="CT86" s="938"/>
      <c r="CU86" s="938"/>
      <c r="CV86" s="938"/>
      <c r="CW86" s="938"/>
      <c r="CX86" s="938"/>
      <c r="CY86" s="938"/>
      <c r="CZ86" s="938"/>
      <c r="DA86" s="938"/>
      <c r="DB86" s="938"/>
      <c r="DC86" s="938"/>
      <c r="DD86" s="938"/>
      <c r="DE86" s="938"/>
      <c r="DF86" s="938"/>
      <c r="DG86" s="938"/>
      <c r="DH86" s="938"/>
      <c r="DI86" s="938"/>
      <c r="DJ86" s="938"/>
      <c r="DK86" s="938"/>
      <c r="DL86" s="938"/>
      <c r="DM86" s="938"/>
      <c r="DN86" s="938"/>
      <c r="DO86" s="938"/>
      <c r="DP86" s="938"/>
      <c r="DQ86" s="938"/>
      <c r="DR86" s="938"/>
      <c r="DS86" s="938"/>
      <c r="DT86" s="938"/>
      <c r="DU86" s="938"/>
      <c r="DV86" s="938"/>
      <c r="DW86" s="938"/>
      <c r="DX86" s="938"/>
      <c r="DY86" s="938"/>
      <c r="DZ86" s="938"/>
      <c r="EA86" s="938"/>
      <c r="EB86" s="938"/>
      <c r="EC86" s="938"/>
      <c r="ED86" s="938"/>
      <c r="EE86" s="938"/>
      <c r="EF86" s="938"/>
      <c r="EG86" s="938"/>
      <c r="EH86" s="938"/>
      <c r="EI86" s="938"/>
      <c r="EJ86" s="938"/>
      <c r="EK86" s="938"/>
      <c r="EL86" s="938"/>
      <c r="EM86" s="938"/>
      <c r="EN86" s="938"/>
      <c r="EO86" s="938"/>
      <c r="EP86" s="938"/>
      <c r="EQ86" s="938"/>
      <c r="ER86" s="938"/>
      <c r="ES86" s="938"/>
      <c r="ET86" s="938"/>
      <c r="EU86" s="938"/>
      <c r="EV86" s="938"/>
      <c r="EW86" s="938"/>
      <c r="EX86" s="938"/>
      <c r="EY86" s="938"/>
      <c r="EZ86" s="938"/>
      <c r="FA86" s="938"/>
      <c r="FB86" s="938"/>
      <c r="FC86" s="938"/>
      <c r="FD86" s="938"/>
      <c r="FE86" s="938"/>
      <c r="FF86" s="938"/>
      <c r="FG86" s="938"/>
      <c r="FH86" s="938"/>
      <c r="FI86" s="938"/>
    </row>
    <row r="87" spans="6:165" ht="9">
      <c r="F87" s="933"/>
      <c r="G87" s="933"/>
      <c r="H87" s="933"/>
      <c r="I87" s="933"/>
      <c r="J87" s="933"/>
      <c r="K87" s="933"/>
      <c r="L87" s="933"/>
      <c r="M87" s="933"/>
      <c r="N87" s="933"/>
      <c r="O87" s="933"/>
      <c r="P87" s="933"/>
      <c r="Q87" s="933"/>
      <c r="R87" s="933"/>
      <c r="S87" s="933"/>
      <c r="T87" s="933"/>
      <c r="U87" s="933"/>
      <c r="V87" s="933"/>
      <c r="W87" s="933"/>
      <c r="X87" s="933"/>
      <c r="Y87" s="933"/>
      <c r="Z87" s="933"/>
      <c r="AA87" s="933"/>
      <c r="AB87" s="938"/>
      <c r="AC87" s="938"/>
      <c r="AD87" s="938"/>
      <c r="AE87" s="938"/>
      <c r="AF87" s="933"/>
      <c r="AG87" s="933"/>
      <c r="AH87" s="933"/>
      <c r="AI87" s="933"/>
      <c r="AJ87" s="933"/>
      <c r="AK87" s="933"/>
      <c r="AL87" s="933"/>
      <c r="AM87" s="933"/>
      <c r="AN87" s="933"/>
      <c r="AO87" s="933"/>
      <c r="AP87" s="933"/>
      <c r="AQ87" s="933"/>
      <c r="AR87" s="933"/>
      <c r="AS87" s="970"/>
      <c r="AT87" s="933"/>
      <c r="AU87" s="938"/>
      <c r="AV87" s="938"/>
      <c r="AW87" s="938"/>
      <c r="AX87" s="938"/>
      <c r="AY87" s="938"/>
      <c r="AZ87" s="938"/>
      <c r="BA87" s="938"/>
      <c r="BB87" s="938"/>
      <c r="BC87" s="938"/>
      <c r="BD87" s="938"/>
      <c r="BE87" s="938"/>
      <c r="BF87" s="938"/>
      <c r="BG87" s="938"/>
      <c r="BH87" s="938"/>
      <c r="BI87" s="938"/>
      <c r="BJ87" s="938"/>
      <c r="BK87" s="938"/>
      <c r="BL87" s="938"/>
      <c r="BM87" s="938"/>
      <c r="BN87" s="938"/>
      <c r="BO87" s="938"/>
      <c r="BP87" s="938"/>
      <c r="BQ87" s="938"/>
      <c r="BR87" s="938"/>
      <c r="BS87" s="938"/>
      <c r="BT87" s="938"/>
      <c r="BU87" s="938"/>
      <c r="BV87" s="938"/>
      <c r="BW87" s="938"/>
      <c r="BX87" s="938"/>
      <c r="BY87" s="938"/>
      <c r="BZ87" s="938"/>
      <c r="CA87" s="938"/>
      <c r="CB87" s="938"/>
      <c r="CC87" s="938"/>
      <c r="CD87" s="938"/>
      <c r="CE87" s="938"/>
      <c r="CF87" s="938"/>
      <c r="CG87" s="938"/>
      <c r="CH87" s="938"/>
      <c r="CI87" s="938"/>
      <c r="CJ87" s="938"/>
      <c r="CK87" s="938"/>
      <c r="CL87" s="938"/>
      <c r="CM87" s="938"/>
      <c r="CN87" s="938"/>
      <c r="CO87" s="938"/>
      <c r="CP87" s="938"/>
      <c r="CQ87" s="938"/>
      <c r="CR87" s="938"/>
      <c r="CS87" s="938"/>
      <c r="CT87" s="938"/>
      <c r="CU87" s="938"/>
      <c r="CV87" s="938"/>
      <c r="CW87" s="938"/>
      <c r="CX87" s="938"/>
      <c r="CY87" s="938"/>
      <c r="CZ87" s="938"/>
      <c r="DA87" s="938"/>
      <c r="DB87" s="938"/>
      <c r="DC87" s="938"/>
      <c r="DD87" s="938"/>
      <c r="DE87" s="938"/>
      <c r="DF87" s="938"/>
      <c r="DG87" s="938"/>
      <c r="DH87" s="938"/>
      <c r="DI87" s="938"/>
      <c r="DJ87" s="938"/>
      <c r="DK87" s="938"/>
      <c r="DL87" s="938"/>
      <c r="DM87" s="938"/>
      <c r="DN87" s="938"/>
      <c r="DO87" s="938"/>
      <c r="DP87" s="938"/>
      <c r="DQ87" s="938"/>
      <c r="DR87" s="938"/>
      <c r="DS87" s="938"/>
      <c r="DT87" s="938"/>
      <c r="DU87" s="938"/>
      <c r="DV87" s="938"/>
      <c r="DW87" s="938"/>
      <c r="DX87" s="938"/>
      <c r="DY87" s="938"/>
      <c r="DZ87" s="938"/>
      <c r="EA87" s="938"/>
      <c r="EB87" s="938"/>
      <c r="EC87" s="938"/>
      <c r="ED87" s="938"/>
      <c r="EE87" s="938"/>
      <c r="EF87" s="938"/>
      <c r="EG87" s="938"/>
      <c r="EH87" s="938"/>
      <c r="EI87" s="938"/>
      <c r="EJ87" s="938"/>
      <c r="EK87" s="938"/>
      <c r="EL87" s="938"/>
      <c r="EM87" s="938"/>
      <c r="EN87" s="938"/>
      <c r="EO87" s="938"/>
      <c r="EP87" s="938"/>
      <c r="EQ87" s="938"/>
      <c r="ER87" s="938"/>
      <c r="ES87" s="938"/>
      <c r="ET87" s="938"/>
      <c r="EU87" s="938"/>
      <c r="EV87" s="938"/>
      <c r="EW87" s="938"/>
      <c r="EX87" s="938"/>
      <c r="EY87" s="938"/>
      <c r="EZ87" s="938"/>
      <c r="FA87" s="938"/>
      <c r="FB87" s="938"/>
      <c r="FC87" s="938"/>
      <c r="FD87" s="938"/>
      <c r="FE87" s="938"/>
      <c r="FF87" s="938"/>
      <c r="FG87" s="938"/>
      <c r="FH87" s="938"/>
      <c r="FI87" s="938"/>
    </row>
    <row r="88" spans="6:165" ht="9">
      <c r="F88" s="933"/>
      <c r="G88" s="933"/>
      <c r="H88" s="933"/>
      <c r="I88" s="933"/>
      <c r="J88" s="933"/>
      <c r="K88" s="933"/>
      <c r="L88" s="933"/>
      <c r="M88" s="933"/>
      <c r="N88" s="933"/>
      <c r="O88" s="933"/>
      <c r="P88" s="933"/>
      <c r="Q88" s="933"/>
      <c r="R88" s="933"/>
      <c r="S88" s="933"/>
      <c r="T88" s="933"/>
      <c r="U88" s="933"/>
      <c r="V88" s="933"/>
      <c r="W88" s="933"/>
      <c r="X88" s="933"/>
      <c r="Y88" s="933"/>
      <c r="Z88" s="933"/>
      <c r="AA88" s="933"/>
      <c r="AB88" s="938"/>
      <c r="AC88" s="938"/>
      <c r="AD88" s="938"/>
      <c r="AE88" s="938"/>
      <c r="AF88" s="933"/>
      <c r="AG88" s="933"/>
      <c r="AH88" s="933"/>
      <c r="AI88" s="933"/>
      <c r="AJ88" s="933"/>
      <c r="AK88" s="933"/>
      <c r="AL88" s="933"/>
      <c r="AM88" s="933"/>
      <c r="AN88" s="933"/>
      <c r="AO88" s="933"/>
      <c r="AP88" s="933"/>
      <c r="AQ88" s="933"/>
      <c r="AR88" s="933"/>
      <c r="AS88" s="970"/>
      <c r="AT88" s="933"/>
      <c r="AU88" s="938"/>
      <c r="AV88" s="938"/>
      <c r="AW88" s="938"/>
      <c r="AX88" s="938"/>
      <c r="AY88" s="938"/>
      <c r="AZ88" s="938"/>
      <c r="BA88" s="938"/>
      <c r="BB88" s="938"/>
      <c r="BC88" s="938"/>
      <c r="BD88" s="938"/>
      <c r="BE88" s="938"/>
      <c r="BF88" s="938"/>
      <c r="BG88" s="938"/>
      <c r="BH88" s="938"/>
      <c r="BI88" s="938"/>
      <c r="BJ88" s="938"/>
      <c r="BK88" s="938"/>
      <c r="BL88" s="938"/>
      <c r="BM88" s="938"/>
      <c r="BN88" s="938"/>
      <c r="BO88" s="938"/>
      <c r="BP88" s="938"/>
      <c r="BQ88" s="938"/>
      <c r="BR88" s="938"/>
      <c r="BS88" s="938"/>
      <c r="BT88" s="938"/>
      <c r="BU88" s="938"/>
      <c r="BV88" s="938"/>
      <c r="BW88" s="938"/>
      <c r="BX88" s="938"/>
      <c r="BY88" s="938"/>
      <c r="BZ88" s="938"/>
      <c r="CA88" s="938"/>
      <c r="CB88" s="938"/>
      <c r="CC88" s="938"/>
      <c r="CD88" s="938"/>
      <c r="CE88" s="938"/>
      <c r="CF88" s="938"/>
      <c r="CG88" s="938"/>
      <c r="CH88" s="938"/>
      <c r="CI88" s="938"/>
      <c r="CJ88" s="938"/>
      <c r="CK88" s="938"/>
      <c r="CL88" s="938"/>
      <c r="CM88" s="938"/>
      <c r="CN88" s="938"/>
      <c r="CO88" s="938"/>
      <c r="CP88" s="938"/>
      <c r="CQ88" s="938"/>
      <c r="CR88" s="938"/>
      <c r="CS88" s="938"/>
      <c r="CT88" s="938"/>
      <c r="CU88" s="938"/>
      <c r="CV88" s="938"/>
      <c r="CW88" s="938"/>
      <c r="CX88" s="938"/>
      <c r="CY88" s="938"/>
      <c r="CZ88" s="938"/>
      <c r="DA88" s="938"/>
      <c r="DB88" s="938"/>
      <c r="DC88" s="938"/>
      <c r="DD88" s="938"/>
      <c r="DE88" s="938"/>
      <c r="DF88" s="938"/>
      <c r="DG88" s="938"/>
      <c r="DH88" s="938"/>
      <c r="DI88" s="938"/>
      <c r="DJ88" s="938"/>
      <c r="DK88" s="938"/>
      <c r="DL88" s="938"/>
      <c r="DM88" s="938"/>
      <c r="DN88" s="938"/>
      <c r="DO88" s="938"/>
      <c r="DP88" s="938"/>
      <c r="DQ88" s="938"/>
      <c r="DR88" s="938"/>
      <c r="DS88" s="938"/>
      <c r="DT88" s="938"/>
      <c r="DU88" s="938"/>
      <c r="DV88" s="938"/>
      <c r="DW88" s="938"/>
      <c r="DX88" s="938"/>
      <c r="DY88" s="938"/>
      <c r="DZ88" s="938"/>
      <c r="EA88" s="938"/>
      <c r="EB88" s="938"/>
      <c r="EC88" s="938"/>
      <c r="ED88" s="938"/>
      <c r="EE88" s="938"/>
      <c r="EF88" s="938"/>
      <c r="EG88" s="938"/>
      <c r="EH88" s="938"/>
      <c r="EI88" s="938"/>
      <c r="EJ88" s="938"/>
      <c r="EK88" s="938"/>
      <c r="EL88" s="938"/>
      <c r="EM88" s="938"/>
      <c r="EN88" s="938"/>
      <c r="EO88" s="938"/>
      <c r="EP88" s="938"/>
      <c r="EQ88" s="938"/>
      <c r="ER88" s="938"/>
      <c r="ES88" s="938"/>
      <c r="ET88" s="938"/>
      <c r="EU88" s="938"/>
      <c r="EV88" s="938"/>
      <c r="EW88" s="938"/>
      <c r="EX88" s="938"/>
      <c r="EY88" s="938"/>
      <c r="EZ88" s="938"/>
      <c r="FA88" s="938"/>
      <c r="FB88" s="938"/>
      <c r="FC88" s="938"/>
      <c r="FD88" s="938"/>
      <c r="FE88" s="938"/>
      <c r="FF88" s="938"/>
      <c r="FG88" s="938"/>
      <c r="FH88" s="938"/>
      <c r="FI88" s="938"/>
    </row>
    <row r="89" spans="6:165" ht="9">
      <c r="F89" s="933"/>
      <c r="G89" s="933"/>
      <c r="H89" s="933"/>
      <c r="I89" s="933"/>
      <c r="J89" s="933"/>
      <c r="K89" s="933"/>
      <c r="L89" s="933"/>
      <c r="M89" s="933"/>
      <c r="N89" s="933"/>
      <c r="O89" s="933"/>
      <c r="P89" s="933"/>
      <c r="Q89" s="933"/>
      <c r="R89" s="933"/>
      <c r="S89" s="933"/>
      <c r="T89" s="933"/>
      <c r="U89" s="933"/>
      <c r="V89" s="933"/>
      <c r="W89" s="933"/>
      <c r="X89" s="933"/>
      <c r="Y89" s="933"/>
      <c r="Z89" s="933"/>
      <c r="AA89" s="933"/>
      <c r="AB89" s="938"/>
      <c r="AC89" s="938"/>
      <c r="AD89" s="938"/>
      <c r="AE89" s="938"/>
      <c r="AF89" s="933"/>
      <c r="AG89" s="933"/>
      <c r="AH89" s="933"/>
      <c r="AI89" s="933"/>
      <c r="AJ89" s="933"/>
      <c r="AK89" s="933"/>
      <c r="AL89" s="933"/>
      <c r="AM89" s="933"/>
      <c r="AN89" s="933"/>
      <c r="AO89" s="933"/>
      <c r="AP89" s="933"/>
      <c r="AQ89" s="933"/>
      <c r="AR89" s="933"/>
      <c r="AS89" s="970"/>
      <c r="AT89" s="933"/>
      <c r="AU89" s="938"/>
      <c r="AV89" s="938"/>
      <c r="AW89" s="938"/>
      <c r="AX89" s="938"/>
      <c r="AY89" s="938"/>
      <c r="AZ89" s="938"/>
      <c r="BA89" s="938"/>
      <c r="BB89" s="938"/>
      <c r="BC89" s="938"/>
      <c r="BD89" s="938"/>
      <c r="BE89" s="938"/>
      <c r="BF89" s="938"/>
      <c r="BG89" s="938"/>
      <c r="BH89" s="938"/>
      <c r="BI89" s="938"/>
      <c r="BJ89" s="938"/>
      <c r="BK89" s="938"/>
      <c r="BL89" s="938"/>
      <c r="BM89" s="938"/>
      <c r="BN89" s="938"/>
      <c r="BO89" s="938"/>
      <c r="BP89" s="938"/>
      <c r="BQ89" s="938"/>
      <c r="BR89" s="938"/>
      <c r="BS89" s="938"/>
      <c r="BT89" s="938"/>
      <c r="BU89" s="938"/>
      <c r="BV89" s="938"/>
      <c r="BW89" s="938"/>
      <c r="BX89" s="938"/>
      <c r="BY89" s="938"/>
      <c r="BZ89" s="938"/>
      <c r="CA89" s="938"/>
      <c r="CB89" s="938"/>
      <c r="CC89" s="938"/>
      <c r="CD89" s="938"/>
      <c r="CE89" s="938"/>
      <c r="CF89" s="938"/>
      <c r="CG89" s="938"/>
      <c r="CH89" s="938"/>
      <c r="CI89" s="938"/>
      <c r="CJ89" s="938"/>
      <c r="CK89" s="938"/>
      <c r="CL89" s="938"/>
      <c r="CM89" s="938"/>
      <c r="CN89" s="938"/>
      <c r="CO89" s="938"/>
      <c r="CP89" s="938"/>
      <c r="CQ89" s="938"/>
      <c r="CR89" s="938"/>
      <c r="CS89" s="938"/>
      <c r="CT89" s="938"/>
      <c r="CU89" s="938"/>
      <c r="CV89" s="938"/>
      <c r="CW89" s="938"/>
      <c r="CX89" s="938"/>
      <c r="CY89" s="938"/>
      <c r="CZ89" s="938"/>
      <c r="DA89" s="938"/>
      <c r="DB89" s="938"/>
      <c r="DC89" s="938"/>
      <c r="DD89" s="938"/>
      <c r="DE89" s="938"/>
      <c r="DF89" s="938"/>
      <c r="DG89" s="938"/>
      <c r="DH89" s="938"/>
      <c r="DI89" s="938"/>
      <c r="DJ89" s="938"/>
      <c r="DK89" s="938"/>
      <c r="DL89" s="938"/>
      <c r="DM89" s="938"/>
      <c r="DN89" s="938"/>
      <c r="DO89" s="938"/>
      <c r="DP89" s="938"/>
      <c r="DQ89" s="938"/>
      <c r="DR89" s="938"/>
      <c r="DS89" s="938"/>
      <c r="DT89" s="938"/>
      <c r="DU89" s="938"/>
      <c r="DV89" s="938"/>
      <c r="DW89" s="938"/>
      <c r="DX89" s="938"/>
      <c r="DY89" s="938"/>
      <c r="DZ89" s="938"/>
      <c r="EA89" s="938"/>
      <c r="EB89" s="938"/>
      <c r="EC89" s="938"/>
      <c r="ED89" s="938"/>
      <c r="EE89" s="938"/>
      <c r="EF89" s="938"/>
      <c r="EG89" s="938"/>
      <c r="EH89" s="938"/>
      <c r="EI89" s="938"/>
      <c r="EJ89" s="938"/>
      <c r="EK89" s="938"/>
      <c r="EL89" s="938"/>
      <c r="EM89" s="938"/>
      <c r="EN89" s="938"/>
      <c r="EO89" s="938"/>
      <c r="EP89" s="938"/>
      <c r="EQ89" s="938"/>
      <c r="ER89" s="938"/>
      <c r="ES89" s="938"/>
      <c r="ET89" s="938"/>
      <c r="EU89" s="938"/>
      <c r="EV89" s="938"/>
      <c r="EW89" s="938"/>
      <c r="EX89" s="938"/>
      <c r="EY89" s="938"/>
      <c r="EZ89" s="938"/>
      <c r="FA89" s="938"/>
      <c r="FB89" s="938"/>
      <c r="FC89" s="938"/>
      <c r="FD89" s="938"/>
      <c r="FE89" s="938"/>
      <c r="FF89" s="938"/>
      <c r="FG89" s="938"/>
      <c r="FH89" s="938"/>
      <c r="FI89" s="938"/>
    </row>
    <row r="90" spans="6:165" ht="9">
      <c r="F90" s="933"/>
      <c r="G90" s="933"/>
      <c r="H90" s="933"/>
      <c r="I90" s="933"/>
      <c r="J90" s="933"/>
      <c r="K90" s="933"/>
      <c r="L90" s="933"/>
      <c r="M90" s="933"/>
      <c r="N90" s="933"/>
      <c r="O90" s="933"/>
      <c r="P90" s="933"/>
      <c r="Q90" s="933"/>
      <c r="R90" s="933"/>
      <c r="S90" s="933"/>
      <c r="T90" s="933"/>
      <c r="U90" s="933"/>
      <c r="V90" s="933"/>
      <c r="W90" s="933"/>
      <c r="X90" s="933"/>
      <c r="Y90" s="933"/>
      <c r="Z90" s="933"/>
      <c r="AA90" s="933"/>
      <c r="AB90" s="938"/>
      <c r="AC90" s="938"/>
      <c r="AD90" s="938"/>
      <c r="AE90" s="938"/>
      <c r="AF90" s="933"/>
      <c r="AG90" s="933"/>
      <c r="AH90" s="933"/>
      <c r="AI90" s="933"/>
      <c r="AJ90" s="933"/>
      <c r="AK90" s="933"/>
      <c r="AL90" s="933"/>
      <c r="AM90" s="933"/>
      <c r="AN90" s="933"/>
      <c r="AO90" s="933"/>
      <c r="AP90" s="933"/>
      <c r="AQ90" s="933"/>
      <c r="AR90" s="933"/>
      <c r="AS90" s="933"/>
      <c r="AT90" s="933"/>
      <c r="AU90" s="938"/>
      <c r="AV90" s="938"/>
      <c r="AW90" s="938"/>
      <c r="AX90" s="938"/>
      <c r="AY90" s="938"/>
      <c r="AZ90" s="938"/>
      <c r="BA90" s="938"/>
      <c r="BB90" s="938"/>
      <c r="BC90" s="938"/>
      <c r="BD90" s="938"/>
      <c r="BE90" s="938"/>
      <c r="BF90" s="938"/>
      <c r="BG90" s="938"/>
      <c r="BH90" s="938"/>
      <c r="BI90" s="938"/>
      <c r="BJ90" s="938"/>
      <c r="BK90" s="938"/>
      <c r="BL90" s="938"/>
      <c r="BM90" s="938"/>
      <c r="BN90" s="938"/>
      <c r="BO90" s="938"/>
      <c r="BP90" s="938"/>
      <c r="BQ90" s="938"/>
      <c r="BR90" s="938"/>
      <c r="BS90" s="938"/>
      <c r="BT90" s="938"/>
      <c r="BU90" s="938"/>
      <c r="BV90" s="938"/>
      <c r="BW90" s="938"/>
      <c r="BX90" s="938"/>
      <c r="BY90" s="938"/>
      <c r="BZ90" s="938"/>
      <c r="CA90" s="938"/>
      <c r="CB90" s="938"/>
      <c r="CC90" s="938"/>
      <c r="CD90" s="938"/>
      <c r="CE90" s="938"/>
      <c r="CF90" s="938"/>
      <c r="CG90" s="938"/>
      <c r="CH90" s="938"/>
      <c r="CI90" s="938"/>
      <c r="CJ90" s="938"/>
      <c r="CK90" s="938"/>
      <c r="CL90" s="938"/>
      <c r="CM90" s="938"/>
      <c r="CN90" s="938"/>
      <c r="CO90" s="938"/>
      <c r="CP90" s="938"/>
      <c r="CQ90" s="938"/>
      <c r="CR90" s="938"/>
      <c r="CS90" s="938"/>
      <c r="CT90" s="938"/>
      <c r="CU90" s="938"/>
      <c r="CV90" s="938"/>
      <c r="CW90" s="938"/>
      <c r="CX90" s="938"/>
      <c r="CY90" s="938"/>
      <c r="CZ90" s="938"/>
      <c r="DA90" s="938"/>
      <c r="DB90" s="938"/>
      <c r="DC90" s="938"/>
      <c r="DD90" s="938"/>
      <c r="DE90" s="938"/>
      <c r="DF90" s="938"/>
      <c r="DG90" s="938"/>
      <c r="DH90" s="938"/>
      <c r="DI90" s="938"/>
      <c r="DJ90" s="938"/>
      <c r="DK90" s="938"/>
      <c r="DL90" s="938"/>
      <c r="DM90" s="938"/>
      <c r="DN90" s="938"/>
      <c r="DO90" s="938"/>
      <c r="DP90" s="938"/>
      <c r="DQ90" s="938"/>
      <c r="DR90" s="938"/>
      <c r="DS90" s="938"/>
      <c r="DT90" s="938"/>
      <c r="DU90" s="938"/>
      <c r="DV90" s="938"/>
      <c r="DW90" s="938"/>
      <c r="DX90" s="938"/>
      <c r="DY90" s="938"/>
      <c r="DZ90" s="938"/>
      <c r="EA90" s="938"/>
      <c r="EB90" s="938"/>
      <c r="EC90" s="938"/>
      <c r="ED90" s="938"/>
      <c r="EE90" s="938"/>
      <c r="EF90" s="938"/>
      <c r="EG90" s="938"/>
      <c r="EH90" s="938"/>
      <c r="EI90" s="938"/>
      <c r="EJ90" s="938"/>
      <c r="EK90" s="938"/>
      <c r="EL90" s="938"/>
      <c r="EM90" s="938"/>
      <c r="EN90" s="938"/>
      <c r="EO90" s="938"/>
      <c r="EP90" s="938"/>
      <c r="EQ90" s="938"/>
      <c r="ER90" s="938"/>
      <c r="ES90" s="938"/>
      <c r="ET90" s="938"/>
      <c r="EU90" s="938"/>
      <c r="EV90" s="938"/>
      <c r="EW90" s="938"/>
      <c r="EX90" s="938"/>
      <c r="EY90" s="938"/>
      <c r="EZ90" s="938"/>
      <c r="FA90" s="938"/>
      <c r="FB90" s="938"/>
      <c r="FC90" s="938"/>
      <c r="FD90" s="938"/>
      <c r="FE90" s="938"/>
      <c r="FF90" s="938"/>
      <c r="FG90" s="938"/>
      <c r="FH90" s="938"/>
      <c r="FI90" s="938"/>
    </row>
    <row r="91" spans="6:165" ht="9">
      <c r="F91" s="933"/>
      <c r="G91" s="938"/>
      <c r="H91" s="938"/>
      <c r="I91" s="938"/>
      <c r="J91" s="938"/>
      <c r="K91" s="938"/>
      <c r="L91" s="938"/>
      <c r="M91" s="938"/>
      <c r="S91" s="938"/>
      <c r="T91" s="938"/>
      <c r="U91" s="938"/>
      <c r="V91" s="938"/>
      <c r="W91" s="938"/>
      <c r="X91" s="938"/>
      <c r="Y91" s="938"/>
      <c r="Z91" s="938"/>
      <c r="AA91" s="938"/>
      <c r="AB91" s="938"/>
      <c r="AC91" s="938"/>
      <c r="AD91" s="938"/>
      <c r="AE91" s="938"/>
      <c r="AF91" s="933"/>
      <c r="AG91" s="933"/>
      <c r="AH91" s="933"/>
      <c r="AI91" s="933"/>
      <c r="AJ91" s="933"/>
      <c r="AK91" s="933"/>
      <c r="AL91" s="933"/>
      <c r="AM91" s="933"/>
      <c r="AN91" s="933"/>
      <c r="AO91" s="933"/>
      <c r="AP91" s="933"/>
      <c r="AQ91" s="933"/>
      <c r="AR91" s="933"/>
      <c r="AS91" s="933"/>
      <c r="AT91" s="933"/>
      <c r="AU91" s="938"/>
      <c r="AV91" s="938"/>
      <c r="AW91" s="938"/>
      <c r="AX91" s="938"/>
      <c r="AY91" s="938"/>
      <c r="AZ91" s="938"/>
      <c r="BA91" s="938"/>
      <c r="BB91" s="938"/>
      <c r="BC91" s="938"/>
      <c r="BD91" s="938"/>
      <c r="BE91" s="938"/>
      <c r="BF91" s="938"/>
      <c r="BG91" s="938"/>
      <c r="BH91" s="938"/>
      <c r="BI91" s="938"/>
      <c r="BJ91" s="938"/>
      <c r="BK91" s="938"/>
      <c r="BL91" s="938"/>
      <c r="BM91" s="938"/>
      <c r="BN91" s="938"/>
      <c r="BO91" s="938"/>
      <c r="BP91" s="938"/>
      <c r="BQ91" s="938"/>
      <c r="BR91" s="938"/>
      <c r="BS91" s="938"/>
      <c r="BT91" s="938"/>
      <c r="BU91" s="938"/>
      <c r="BV91" s="938"/>
      <c r="BW91" s="938"/>
      <c r="BX91" s="938"/>
      <c r="BY91" s="938"/>
      <c r="BZ91" s="938"/>
      <c r="CA91" s="938"/>
      <c r="CB91" s="938"/>
      <c r="CC91" s="938"/>
      <c r="CD91" s="938"/>
      <c r="CE91" s="938"/>
      <c r="CF91" s="938"/>
      <c r="CG91" s="938"/>
      <c r="CH91" s="938"/>
      <c r="CI91" s="938"/>
      <c r="CJ91" s="938"/>
      <c r="CK91" s="938"/>
      <c r="CL91" s="938"/>
      <c r="CM91" s="938"/>
      <c r="CN91" s="938"/>
      <c r="CO91" s="938"/>
      <c r="CP91" s="938"/>
      <c r="CQ91" s="938"/>
      <c r="CR91" s="938"/>
      <c r="CS91" s="938"/>
      <c r="CT91" s="938"/>
      <c r="CU91" s="938"/>
      <c r="CV91" s="938"/>
      <c r="CW91" s="938"/>
      <c r="CX91" s="938"/>
      <c r="CY91" s="938"/>
      <c r="CZ91" s="938"/>
      <c r="DA91" s="938"/>
      <c r="DB91" s="938"/>
      <c r="DC91" s="938"/>
      <c r="DD91" s="938"/>
      <c r="DE91" s="938"/>
      <c r="DF91" s="938"/>
      <c r="DG91" s="938"/>
      <c r="DH91" s="938"/>
      <c r="DI91" s="938"/>
      <c r="DJ91" s="938"/>
      <c r="DK91" s="938"/>
      <c r="DL91" s="938"/>
      <c r="DM91" s="938"/>
      <c r="DN91" s="938"/>
      <c r="DO91" s="938"/>
      <c r="DP91" s="938"/>
      <c r="DQ91" s="938"/>
      <c r="DR91" s="938"/>
      <c r="DS91" s="938"/>
      <c r="DT91" s="938"/>
      <c r="DU91" s="938"/>
      <c r="DV91" s="938"/>
      <c r="DW91" s="938"/>
      <c r="DX91" s="938"/>
      <c r="DY91" s="938"/>
      <c r="DZ91" s="938"/>
      <c r="EA91" s="938"/>
      <c r="EB91" s="938"/>
      <c r="EC91" s="938"/>
      <c r="ED91" s="938"/>
      <c r="EE91" s="938"/>
      <c r="EF91" s="938"/>
      <c r="EG91" s="938"/>
      <c r="EH91" s="938"/>
      <c r="EI91" s="938"/>
      <c r="EJ91" s="938"/>
      <c r="EK91" s="938"/>
      <c r="EL91" s="938"/>
      <c r="EM91" s="938"/>
      <c r="EN91" s="938"/>
      <c r="EO91" s="938"/>
      <c r="EP91" s="938"/>
      <c r="EQ91" s="938"/>
      <c r="ER91" s="938"/>
      <c r="ES91" s="938"/>
      <c r="ET91" s="938"/>
      <c r="EU91" s="938"/>
      <c r="EV91" s="938"/>
      <c r="EW91" s="938"/>
      <c r="EX91" s="938"/>
      <c r="EY91" s="938"/>
      <c r="EZ91" s="938"/>
      <c r="FA91" s="938"/>
      <c r="FB91" s="938"/>
      <c r="FC91" s="938"/>
      <c r="FD91" s="938"/>
      <c r="FE91" s="938"/>
      <c r="FF91" s="938"/>
      <c r="FG91" s="938"/>
      <c r="FH91" s="938"/>
      <c r="FI91" s="938"/>
    </row>
    <row r="92" spans="6:165" ht="9">
      <c r="F92" s="933"/>
      <c r="G92" s="938"/>
      <c r="H92" s="938"/>
      <c r="I92" s="938"/>
      <c r="J92" s="938"/>
      <c r="K92" s="938"/>
      <c r="L92" s="938"/>
      <c r="M92" s="938"/>
      <c r="S92" s="938"/>
      <c r="T92" s="938"/>
      <c r="U92" s="938"/>
      <c r="V92" s="938"/>
      <c r="W92" s="938"/>
      <c r="X92" s="938"/>
      <c r="Y92" s="938"/>
      <c r="Z92" s="938"/>
      <c r="AA92" s="938"/>
      <c r="AB92" s="938"/>
      <c r="AC92" s="938"/>
      <c r="AD92" s="938"/>
      <c r="AE92" s="938"/>
      <c r="AF92" s="933"/>
      <c r="AG92" s="933"/>
      <c r="AH92" s="933"/>
      <c r="AI92" s="933"/>
      <c r="AJ92" s="933"/>
      <c r="AK92" s="933"/>
      <c r="AL92" s="933"/>
      <c r="AM92" s="933"/>
      <c r="AN92" s="933"/>
      <c r="AO92" s="933"/>
      <c r="AP92" s="933"/>
      <c r="AQ92" s="933"/>
      <c r="AR92" s="933"/>
      <c r="AS92" s="933"/>
      <c r="AT92" s="933"/>
      <c r="AU92" s="938"/>
      <c r="AV92" s="938"/>
      <c r="AW92" s="938"/>
      <c r="AX92" s="938"/>
      <c r="AY92" s="938"/>
      <c r="AZ92" s="938"/>
      <c r="BA92" s="938"/>
      <c r="BB92" s="938"/>
      <c r="BC92" s="938"/>
      <c r="BD92" s="938"/>
      <c r="BE92" s="938"/>
      <c r="BF92" s="938"/>
      <c r="BG92" s="938"/>
      <c r="BH92" s="938"/>
      <c r="BI92" s="938"/>
      <c r="BJ92" s="938"/>
      <c r="BK92" s="938"/>
      <c r="BL92" s="938"/>
      <c r="BM92" s="938"/>
      <c r="BN92" s="938"/>
      <c r="BO92" s="938"/>
      <c r="BP92" s="938"/>
      <c r="BQ92" s="938"/>
      <c r="BR92" s="938"/>
      <c r="BS92" s="938"/>
      <c r="BT92" s="938"/>
      <c r="BU92" s="938"/>
      <c r="BV92" s="938"/>
      <c r="BW92" s="938"/>
      <c r="BX92" s="938"/>
      <c r="BY92" s="938"/>
      <c r="BZ92" s="938"/>
      <c r="CA92" s="938"/>
      <c r="CB92" s="938"/>
      <c r="CC92" s="938"/>
      <c r="CD92" s="938"/>
      <c r="CE92" s="938"/>
      <c r="CF92" s="938"/>
      <c r="CG92" s="938"/>
      <c r="CH92" s="938"/>
      <c r="CI92" s="938"/>
      <c r="CJ92" s="938"/>
      <c r="CK92" s="938"/>
      <c r="CL92" s="938"/>
      <c r="CM92" s="938"/>
      <c r="CN92" s="938"/>
      <c r="CO92" s="938"/>
      <c r="CP92" s="938"/>
      <c r="CQ92" s="938"/>
      <c r="CR92" s="938"/>
      <c r="CS92" s="938"/>
      <c r="CT92" s="938"/>
      <c r="CU92" s="938"/>
      <c r="CV92" s="938"/>
      <c r="CW92" s="938"/>
      <c r="CX92" s="938"/>
      <c r="CY92" s="938"/>
      <c r="CZ92" s="938"/>
      <c r="DA92" s="938"/>
      <c r="DB92" s="938"/>
      <c r="DC92" s="938"/>
      <c r="DD92" s="938"/>
      <c r="DE92" s="938"/>
      <c r="DF92" s="938"/>
      <c r="DG92" s="938"/>
      <c r="DH92" s="938"/>
      <c r="DI92" s="938"/>
      <c r="DJ92" s="938"/>
      <c r="DK92" s="938"/>
      <c r="DL92" s="938"/>
      <c r="DM92" s="938"/>
      <c r="DN92" s="938"/>
      <c r="DO92" s="938"/>
      <c r="DP92" s="938"/>
      <c r="DQ92" s="938"/>
      <c r="DR92" s="938"/>
      <c r="DS92" s="938"/>
      <c r="DT92" s="938"/>
      <c r="DU92" s="938"/>
      <c r="DV92" s="938"/>
      <c r="DW92" s="938"/>
      <c r="DX92" s="938"/>
      <c r="DY92" s="938"/>
      <c r="DZ92" s="938"/>
      <c r="EA92" s="938"/>
      <c r="EB92" s="938"/>
      <c r="EC92" s="938"/>
      <c r="ED92" s="938"/>
      <c r="EE92" s="938"/>
      <c r="EF92" s="938"/>
      <c r="EG92" s="938"/>
      <c r="EH92" s="938"/>
      <c r="EI92" s="938"/>
      <c r="EJ92" s="938"/>
      <c r="EK92" s="938"/>
      <c r="EL92" s="938"/>
      <c r="EM92" s="938"/>
      <c r="EN92" s="938"/>
      <c r="EO92" s="938"/>
      <c r="EP92" s="938"/>
      <c r="EQ92" s="938"/>
      <c r="ER92" s="938"/>
      <c r="ES92" s="938"/>
      <c r="ET92" s="938"/>
      <c r="EU92" s="938"/>
      <c r="EV92" s="938"/>
      <c r="EW92" s="938"/>
      <c r="EX92" s="938"/>
      <c r="EY92" s="938"/>
      <c r="EZ92" s="938"/>
      <c r="FA92" s="938"/>
      <c r="FB92" s="938"/>
      <c r="FC92" s="938"/>
      <c r="FD92" s="938"/>
      <c r="FE92" s="938"/>
      <c r="FF92" s="938"/>
      <c r="FG92" s="938"/>
      <c r="FH92" s="938"/>
      <c r="FI92" s="938"/>
    </row>
    <row r="93" spans="6:165" ht="9">
      <c r="F93" s="933"/>
      <c r="G93" s="938"/>
      <c r="H93" s="938"/>
      <c r="I93" s="938"/>
      <c r="J93" s="938"/>
      <c r="K93" s="938"/>
      <c r="L93" s="938"/>
      <c r="M93" s="938"/>
      <c r="S93" s="938"/>
      <c r="T93" s="938"/>
      <c r="U93" s="938"/>
      <c r="V93" s="938"/>
      <c r="W93" s="938"/>
      <c r="X93" s="938"/>
      <c r="Y93" s="938"/>
      <c r="Z93" s="938"/>
      <c r="AA93" s="938"/>
      <c r="AB93" s="938"/>
      <c r="AC93" s="938"/>
      <c r="AD93" s="938"/>
      <c r="AE93" s="938"/>
      <c r="AF93" s="933"/>
      <c r="AG93" s="933"/>
      <c r="AH93" s="933"/>
      <c r="AI93" s="933"/>
      <c r="AJ93" s="933"/>
      <c r="AK93" s="933"/>
      <c r="AL93" s="933"/>
      <c r="AM93" s="933"/>
      <c r="AN93" s="933"/>
      <c r="AO93" s="933"/>
      <c r="AP93" s="933"/>
      <c r="AQ93" s="933"/>
      <c r="AR93" s="933"/>
      <c r="AS93" s="933"/>
      <c r="AT93" s="933"/>
      <c r="AU93" s="938"/>
      <c r="AV93" s="938"/>
      <c r="AW93" s="938"/>
      <c r="AX93" s="938"/>
      <c r="AY93" s="938"/>
      <c r="AZ93" s="938"/>
      <c r="BA93" s="938"/>
      <c r="BB93" s="938"/>
      <c r="BC93" s="938"/>
      <c r="BD93" s="938"/>
      <c r="BE93" s="938"/>
      <c r="BF93" s="938"/>
      <c r="BG93" s="938"/>
      <c r="BH93" s="938"/>
      <c r="BI93" s="938"/>
      <c r="BJ93" s="938"/>
      <c r="BK93" s="938"/>
      <c r="BL93" s="938"/>
      <c r="BM93" s="938"/>
      <c r="BN93" s="938"/>
      <c r="BO93" s="938"/>
      <c r="BP93" s="938"/>
      <c r="BQ93" s="938"/>
      <c r="BR93" s="938"/>
      <c r="BS93" s="938"/>
      <c r="BT93" s="938"/>
      <c r="BU93" s="938"/>
      <c r="BV93" s="938"/>
      <c r="BW93" s="938"/>
      <c r="BX93" s="938"/>
      <c r="BY93" s="938"/>
      <c r="BZ93" s="938"/>
      <c r="CA93" s="938"/>
      <c r="CB93" s="938"/>
      <c r="CC93" s="938"/>
      <c r="CD93" s="938"/>
      <c r="CE93" s="938"/>
      <c r="CF93" s="938"/>
      <c r="CG93" s="938"/>
      <c r="CH93" s="938"/>
      <c r="CI93" s="938"/>
      <c r="CJ93" s="938"/>
      <c r="CK93" s="938"/>
      <c r="CL93" s="938"/>
      <c r="CM93" s="938"/>
      <c r="CN93" s="938"/>
      <c r="CO93" s="938"/>
      <c r="CP93" s="938"/>
      <c r="CQ93" s="938"/>
      <c r="CR93" s="938"/>
      <c r="CS93" s="938"/>
      <c r="CT93" s="938"/>
      <c r="CU93" s="938"/>
      <c r="CV93" s="938"/>
      <c r="CW93" s="938"/>
      <c r="CX93" s="938"/>
      <c r="CY93" s="938"/>
      <c r="CZ93" s="938"/>
      <c r="DA93" s="938"/>
      <c r="DB93" s="938"/>
      <c r="DC93" s="938"/>
      <c r="DD93" s="938"/>
      <c r="DE93" s="938"/>
      <c r="DF93" s="938"/>
      <c r="DG93" s="938"/>
      <c r="DH93" s="938"/>
      <c r="DI93" s="938"/>
      <c r="DJ93" s="938"/>
      <c r="DK93" s="938"/>
      <c r="DL93" s="938"/>
      <c r="DM93" s="938"/>
      <c r="DN93" s="938"/>
      <c r="DO93" s="938"/>
      <c r="DP93" s="938"/>
      <c r="DQ93" s="938"/>
      <c r="DR93" s="938"/>
      <c r="DS93" s="938"/>
      <c r="DT93" s="938"/>
      <c r="DU93" s="938"/>
      <c r="DV93" s="938"/>
      <c r="DW93" s="938"/>
      <c r="DX93" s="938"/>
      <c r="DY93" s="938"/>
      <c r="DZ93" s="938"/>
      <c r="EA93" s="938"/>
      <c r="EB93" s="938"/>
      <c r="EC93" s="938"/>
      <c r="ED93" s="938"/>
      <c r="EE93" s="938"/>
      <c r="EF93" s="938"/>
      <c r="EG93" s="938"/>
      <c r="EH93" s="938"/>
      <c r="EI93" s="938"/>
      <c r="EJ93" s="938"/>
      <c r="EK93" s="938"/>
      <c r="EL93" s="938"/>
      <c r="EM93" s="938"/>
      <c r="EN93" s="938"/>
      <c r="EO93" s="938"/>
      <c r="EP93" s="938"/>
      <c r="EQ93" s="938"/>
      <c r="ER93" s="938"/>
      <c r="ES93" s="938"/>
      <c r="ET93" s="938"/>
      <c r="EU93" s="938"/>
      <c r="EV93" s="938"/>
      <c r="EW93" s="938"/>
      <c r="EX93" s="938"/>
      <c r="EY93" s="938"/>
      <c r="EZ93" s="938"/>
      <c r="FA93" s="938"/>
      <c r="FB93" s="938"/>
      <c r="FC93" s="938"/>
      <c r="FD93" s="938"/>
      <c r="FE93" s="938"/>
      <c r="FF93" s="938"/>
      <c r="FG93" s="938"/>
      <c r="FH93" s="938"/>
      <c r="FI93" s="938"/>
    </row>
    <row r="94" spans="6:165" ht="9">
      <c r="F94" s="933"/>
      <c r="G94" s="938"/>
      <c r="H94" s="938"/>
      <c r="I94" s="938"/>
      <c r="J94" s="938"/>
      <c r="K94" s="938"/>
      <c r="L94" s="938"/>
      <c r="M94" s="938"/>
      <c r="S94" s="938"/>
      <c r="T94" s="938"/>
      <c r="U94" s="938"/>
      <c r="V94" s="938"/>
      <c r="W94" s="938"/>
      <c r="X94" s="938"/>
      <c r="Y94" s="938"/>
      <c r="Z94" s="938"/>
      <c r="AA94" s="938"/>
      <c r="AB94" s="938"/>
      <c r="AC94" s="938"/>
      <c r="AD94" s="938"/>
      <c r="AE94" s="938"/>
      <c r="AF94" s="933"/>
      <c r="AG94" s="933"/>
      <c r="AH94" s="933"/>
      <c r="AI94" s="933"/>
      <c r="AJ94" s="933"/>
      <c r="AK94" s="933"/>
      <c r="AL94" s="933"/>
      <c r="AM94" s="933"/>
      <c r="AN94" s="933"/>
      <c r="AO94" s="933"/>
      <c r="AP94" s="933"/>
      <c r="AQ94" s="933"/>
      <c r="AR94" s="933"/>
      <c r="AS94" s="933"/>
      <c r="AT94" s="933"/>
      <c r="AU94" s="938"/>
      <c r="AV94" s="938"/>
      <c r="AW94" s="938"/>
      <c r="AX94" s="938"/>
      <c r="AY94" s="938"/>
      <c r="AZ94" s="938"/>
      <c r="BA94" s="938"/>
      <c r="BB94" s="938"/>
      <c r="BC94" s="938"/>
      <c r="BD94" s="938"/>
      <c r="BE94" s="938"/>
      <c r="BF94" s="938"/>
      <c r="BG94" s="938"/>
      <c r="BH94" s="938"/>
      <c r="BI94" s="938"/>
      <c r="BJ94" s="938"/>
      <c r="BK94" s="938"/>
      <c r="BL94" s="938"/>
      <c r="BM94" s="938"/>
      <c r="BN94" s="938"/>
      <c r="BO94" s="938"/>
      <c r="BP94" s="938"/>
      <c r="BQ94" s="938"/>
      <c r="BR94" s="938"/>
      <c r="BS94" s="938"/>
      <c r="BT94" s="938"/>
      <c r="BU94" s="938"/>
      <c r="BV94" s="938"/>
      <c r="BW94" s="938"/>
      <c r="BX94" s="938"/>
      <c r="BY94" s="938"/>
      <c r="BZ94" s="938"/>
      <c r="CA94" s="938"/>
      <c r="CB94" s="938"/>
      <c r="CC94" s="938"/>
      <c r="CD94" s="938"/>
      <c r="CE94" s="938"/>
      <c r="CF94" s="938"/>
      <c r="CG94" s="938"/>
      <c r="CH94" s="938"/>
      <c r="CI94" s="938"/>
      <c r="CJ94" s="938"/>
      <c r="CK94" s="938"/>
      <c r="CL94" s="938"/>
      <c r="CM94" s="938"/>
      <c r="CN94" s="938"/>
      <c r="CO94" s="938"/>
      <c r="CP94" s="938"/>
      <c r="CQ94" s="938"/>
      <c r="CR94" s="938"/>
      <c r="CS94" s="938"/>
      <c r="CT94" s="938"/>
      <c r="CU94" s="938"/>
      <c r="CV94" s="938"/>
      <c r="CW94" s="938"/>
      <c r="CX94" s="938"/>
      <c r="CY94" s="938"/>
      <c r="CZ94" s="938"/>
      <c r="DA94" s="938"/>
      <c r="DB94" s="938"/>
      <c r="DC94" s="938"/>
      <c r="DD94" s="938"/>
      <c r="DE94" s="938"/>
      <c r="DF94" s="938"/>
      <c r="DG94" s="938"/>
      <c r="DH94" s="938"/>
      <c r="DI94" s="938"/>
      <c r="DJ94" s="938"/>
      <c r="DK94" s="938"/>
      <c r="DL94" s="938"/>
      <c r="DM94" s="938"/>
      <c r="DN94" s="938"/>
      <c r="DO94" s="938"/>
      <c r="DP94" s="938"/>
      <c r="DQ94" s="938"/>
      <c r="DR94" s="938"/>
      <c r="DS94" s="938"/>
      <c r="DT94" s="938"/>
      <c r="DU94" s="938"/>
      <c r="DV94" s="938"/>
      <c r="DW94" s="938"/>
      <c r="DX94" s="938"/>
      <c r="DY94" s="938"/>
      <c r="DZ94" s="938"/>
      <c r="EA94" s="938"/>
      <c r="EB94" s="938"/>
      <c r="EC94" s="938"/>
      <c r="ED94" s="938"/>
      <c r="EE94" s="938"/>
      <c r="EF94" s="938"/>
      <c r="EG94" s="938"/>
      <c r="EH94" s="938"/>
      <c r="EI94" s="938"/>
      <c r="EJ94" s="938"/>
      <c r="EK94" s="938"/>
      <c r="EL94" s="938"/>
      <c r="EM94" s="938"/>
      <c r="EN94" s="938"/>
      <c r="EO94" s="938"/>
      <c r="EP94" s="938"/>
      <c r="EQ94" s="938"/>
      <c r="ER94" s="938"/>
      <c r="ES94" s="938"/>
      <c r="ET94" s="938"/>
      <c r="EU94" s="938"/>
      <c r="EV94" s="938"/>
      <c r="EW94" s="938"/>
      <c r="EX94" s="938"/>
      <c r="EY94" s="938"/>
      <c r="EZ94" s="938"/>
      <c r="FA94" s="938"/>
      <c r="FB94" s="938"/>
      <c r="FC94" s="938"/>
      <c r="FD94" s="938"/>
      <c r="FE94" s="938"/>
      <c r="FF94" s="938"/>
      <c r="FG94" s="938"/>
      <c r="FH94" s="938"/>
      <c r="FI94" s="938"/>
    </row>
    <row r="95" spans="6:165" ht="9">
      <c r="F95" s="933"/>
      <c r="G95" s="938"/>
      <c r="H95" s="938"/>
      <c r="I95" s="938"/>
      <c r="J95" s="938"/>
      <c r="K95" s="938"/>
      <c r="L95" s="938"/>
      <c r="M95" s="938"/>
      <c r="S95" s="938"/>
      <c r="T95" s="938"/>
      <c r="U95" s="938"/>
      <c r="V95" s="938"/>
      <c r="W95" s="938"/>
      <c r="X95" s="938"/>
      <c r="Y95" s="938"/>
      <c r="Z95" s="938"/>
      <c r="AA95" s="938"/>
      <c r="AB95" s="938"/>
      <c r="AC95" s="938"/>
      <c r="AD95" s="938"/>
      <c r="AE95" s="938"/>
      <c r="AF95" s="933"/>
      <c r="AG95" s="933"/>
      <c r="AH95" s="933"/>
      <c r="AI95" s="933"/>
      <c r="AJ95" s="933"/>
      <c r="AK95" s="933"/>
      <c r="AL95" s="933"/>
      <c r="AM95" s="933"/>
      <c r="AN95" s="933"/>
      <c r="AO95" s="933"/>
      <c r="AP95" s="933"/>
      <c r="AQ95" s="933"/>
      <c r="AR95" s="933"/>
      <c r="AS95" s="933"/>
      <c r="AT95" s="933"/>
      <c r="AU95" s="938"/>
      <c r="AV95" s="938"/>
      <c r="AW95" s="938"/>
      <c r="AX95" s="938"/>
      <c r="AY95" s="938"/>
      <c r="AZ95" s="938"/>
      <c r="BA95" s="938"/>
      <c r="BB95" s="938"/>
      <c r="BC95" s="938"/>
      <c r="BD95" s="938"/>
      <c r="BE95" s="938"/>
      <c r="BF95" s="938"/>
      <c r="BG95" s="938"/>
      <c r="BH95" s="938"/>
      <c r="BI95" s="938"/>
      <c r="BJ95" s="938"/>
      <c r="BK95" s="938"/>
      <c r="BL95" s="938"/>
      <c r="BM95" s="938"/>
      <c r="BN95" s="938"/>
      <c r="BO95" s="938"/>
      <c r="BP95" s="938"/>
      <c r="BQ95" s="938"/>
      <c r="BR95" s="938"/>
      <c r="BS95" s="938"/>
      <c r="BT95" s="938"/>
      <c r="BU95" s="938"/>
      <c r="BV95" s="938"/>
      <c r="BW95" s="938"/>
      <c r="BX95" s="938"/>
      <c r="BY95" s="938"/>
      <c r="BZ95" s="938"/>
      <c r="CA95" s="938"/>
      <c r="CB95" s="938"/>
      <c r="CC95" s="938"/>
      <c r="CD95" s="938"/>
      <c r="CE95" s="938"/>
      <c r="CF95" s="938"/>
      <c r="CG95" s="938"/>
      <c r="CH95" s="938"/>
      <c r="CI95" s="938"/>
      <c r="CJ95" s="938"/>
      <c r="CK95" s="938"/>
      <c r="CL95" s="938"/>
      <c r="CM95" s="938"/>
      <c r="CN95" s="938"/>
      <c r="CO95" s="938"/>
      <c r="CP95" s="938"/>
      <c r="CQ95" s="938"/>
      <c r="CR95" s="938"/>
      <c r="CS95" s="938"/>
      <c r="CT95" s="938"/>
      <c r="CU95" s="938"/>
      <c r="CV95" s="938"/>
      <c r="CW95" s="938"/>
      <c r="CX95" s="938"/>
      <c r="CY95" s="938"/>
      <c r="CZ95" s="938"/>
      <c r="DA95" s="938"/>
      <c r="DB95" s="938"/>
      <c r="DC95" s="938"/>
      <c r="DD95" s="938"/>
      <c r="DE95" s="938"/>
      <c r="DF95" s="938"/>
      <c r="DG95" s="938"/>
      <c r="DH95" s="938"/>
      <c r="DI95" s="938"/>
      <c r="DJ95" s="938"/>
      <c r="DK95" s="938"/>
      <c r="DL95" s="938"/>
      <c r="DM95" s="938"/>
      <c r="DN95" s="938"/>
      <c r="DO95" s="938"/>
      <c r="DP95" s="938"/>
      <c r="DQ95" s="938"/>
      <c r="DR95" s="938"/>
      <c r="DS95" s="938"/>
      <c r="DT95" s="938"/>
      <c r="DU95" s="938"/>
      <c r="DV95" s="938"/>
      <c r="DW95" s="938"/>
      <c r="DX95" s="938"/>
      <c r="DY95" s="938"/>
      <c r="DZ95" s="938"/>
      <c r="EA95" s="938"/>
      <c r="EB95" s="938"/>
      <c r="EC95" s="938"/>
      <c r="ED95" s="938"/>
      <c r="EE95" s="938"/>
      <c r="EF95" s="938"/>
      <c r="EG95" s="938"/>
      <c r="EH95" s="938"/>
      <c r="EI95" s="938"/>
      <c r="EJ95" s="938"/>
      <c r="EK95" s="938"/>
      <c r="EL95" s="938"/>
      <c r="EM95" s="938"/>
      <c r="EN95" s="938"/>
      <c r="EO95" s="938"/>
      <c r="EP95" s="938"/>
      <c r="EQ95" s="938"/>
      <c r="ER95" s="938"/>
      <c r="ES95" s="938"/>
      <c r="ET95" s="938"/>
      <c r="EU95" s="938"/>
      <c r="EV95" s="938"/>
      <c r="EW95" s="938"/>
      <c r="EX95" s="938"/>
      <c r="EY95" s="938"/>
      <c r="EZ95" s="938"/>
      <c r="FA95" s="938"/>
      <c r="FB95" s="938"/>
      <c r="FC95" s="938"/>
      <c r="FD95" s="938"/>
      <c r="FE95" s="938"/>
      <c r="FF95" s="938"/>
      <c r="FG95" s="938"/>
      <c r="FH95" s="938"/>
      <c r="FI95" s="938"/>
    </row>
    <row r="96" spans="6:165" ht="9">
      <c r="F96" s="933"/>
      <c r="G96" s="938"/>
      <c r="H96" s="938"/>
      <c r="I96" s="938"/>
      <c r="J96" s="938"/>
      <c r="K96" s="938"/>
      <c r="L96" s="938"/>
      <c r="M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38"/>
      <c r="AF96" s="933"/>
      <c r="AG96" s="933"/>
      <c r="AH96" s="933"/>
      <c r="AI96" s="933"/>
      <c r="AJ96" s="933"/>
      <c r="AK96" s="933"/>
      <c r="AL96" s="933"/>
      <c r="AM96" s="933"/>
      <c r="AN96" s="933"/>
      <c r="AO96" s="933"/>
      <c r="AP96" s="933"/>
      <c r="AQ96" s="933"/>
      <c r="AR96" s="933"/>
      <c r="AS96" s="933"/>
      <c r="AT96" s="933"/>
      <c r="AU96" s="938"/>
      <c r="AV96" s="938"/>
      <c r="AW96" s="938"/>
      <c r="AX96" s="938"/>
      <c r="AY96" s="938"/>
      <c r="AZ96" s="938"/>
      <c r="BA96" s="938"/>
      <c r="BB96" s="938"/>
      <c r="BC96" s="938"/>
      <c r="BD96" s="938"/>
      <c r="BE96" s="938"/>
      <c r="BF96" s="938"/>
      <c r="BG96" s="938"/>
      <c r="BH96" s="938"/>
      <c r="BI96" s="938"/>
      <c r="BJ96" s="938"/>
      <c r="BK96" s="938"/>
      <c r="BL96" s="938"/>
      <c r="BM96" s="938"/>
      <c r="BN96" s="938"/>
      <c r="BO96" s="938"/>
      <c r="BP96" s="938"/>
      <c r="BQ96" s="938"/>
      <c r="BR96" s="938"/>
      <c r="BS96" s="938"/>
      <c r="BT96" s="938"/>
      <c r="BU96" s="938"/>
      <c r="BV96" s="938"/>
      <c r="BW96" s="938"/>
      <c r="BX96" s="938"/>
      <c r="BY96" s="938"/>
      <c r="BZ96" s="938"/>
      <c r="CA96" s="938"/>
      <c r="CB96" s="938"/>
      <c r="CC96" s="938"/>
      <c r="CD96" s="938"/>
      <c r="CE96" s="938"/>
      <c r="CF96" s="938"/>
      <c r="CG96" s="938"/>
      <c r="CH96" s="938"/>
      <c r="CI96" s="938"/>
      <c r="CJ96" s="938"/>
      <c r="CK96" s="938"/>
      <c r="CL96" s="938"/>
      <c r="CM96" s="938"/>
      <c r="CN96" s="938"/>
      <c r="CO96" s="938"/>
      <c r="CP96" s="938"/>
      <c r="CQ96" s="938"/>
      <c r="CR96" s="938"/>
      <c r="CS96" s="938"/>
      <c r="CT96" s="938"/>
      <c r="CU96" s="938"/>
      <c r="CV96" s="938"/>
      <c r="CW96" s="938"/>
      <c r="CX96" s="938"/>
      <c r="CY96" s="938"/>
      <c r="CZ96" s="938"/>
      <c r="DA96" s="938"/>
      <c r="DB96" s="938"/>
      <c r="DC96" s="938"/>
      <c r="DD96" s="938"/>
      <c r="DE96" s="938"/>
      <c r="DF96" s="938"/>
      <c r="DG96" s="938"/>
      <c r="DH96" s="938"/>
      <c r="DI96" s="938"/>
      <c r="DJ96" s="938"/>
      <c r="DK96" s="938"/>
      <c r="DL96" s="938"/>
      <c r="DM96" s="938"/>
      <c r="DN96" s="938"/>
      <c r="DO96" s="938"/>
      <c r="DP96" s="938"/>
      <c r="DQ96" s="938"/>
      <c r="DR96" s="938"/>
      <c r="DS96" s="938"/>
      <c r="DT96" s="938"/>
      <c r="DU96" s="938"/>
      <c r="DV96" s="938"/>
      <c r="DW96" s="938"/>
      <c r="DX96" s="938"/>
      <c r="DY96" s="938"/>
      <c r="DZ96" s="938"/>
      <c r="EA96" s="938"/>
      <c r="EB96" s="938"/>
      <c r="EC96" s="938"/>
      <c r="ED96" s="938"/>
      <c r="EE96" s="938"/>
      <c r="EF96" s="938"/>
      <c r="EG96" s="938"/>
      <c r="EH96" s="938"/>
      <c r="EI96" s="938"/>
      <c r="EJ96" s="938"/>
      <c r="EK96" s="938"/>
      <c r="EL96" s="938"/>
      <c r="EM96" s="938"/>
      <c r="EN96" s="938"/>
      <c r="EO96" s="938"/>
      <c r="EP96" s="938"/>
      <c r="EQ96" s="938"/>
      <c r="ER96" s="938"/>
      <c r="ES96" s="938"/>
      <c r="ET96" s="938"/>
      <c r="EU96" s="938"/>
      <c r="EV96" s="938"/>
      <c r="EW96" s="938"/>
      <c r="EX96" s="938"/>
      <c r="EY96" s="938"/>
      <c r="EZ96" s="938"/>
      <c r="FA96" s="938"/>
      <c r="FB96" s="938"/>
      <c r="FC96" s="938"/>
      <c r="FD96" s="938"/>
      <c r="FE96" s="938"/>
      <c r="FF96" s="938"/>
      <c r="FG96" s="938"/>
      <c r="FH96" s="938"/>
      <c r="FI96" s="938"/>
    </row>
    <row r="97" spans="6:165" ht="9">
      <c r="F97" s="933"/>
      <c r="G97" s="938"/>
      <c r="H97" s="938"/>
      <c r="I97" s="938"/>
      <c r="J97" s="938"/>
      <c r="K97" s="938"/>
      <c r="L97" s="938"/>
      <c r="M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938"/>
      <c r="AF97" s="933"/>
      <c r="AG97" s="933"/>
      <c r="AH97" s="933"/>
      <c r="AI97" s="933"/>
      <c r="AJ97" s="933"/>
      <c r="AK97" s="933"/>
      <c r="AL97" s="933"/>
      <c r="AM97" s="933"/>
      <c r="AN97" s="933"/>
      <c r="AO97" s="933"/>
      <c r="AP97" s="933"/>
      <c r="AQ97" s="933"/>
      <c r="AR97" s="933"/>
      <c r="AS97" s="933"/>
      <c r="AT97" s="933"/>
      <c r="AU97" s="938"/>
      <c r="AV97" s="938"/>
      <c r="AW97" s="938"/>
      <c r="AX97" s="938"/>
      <c r="AY97" s="938"/>
      <c r="AZ97" s="938"/>
      <c r="BA97" s="938"/>
      <c r="BB97" s="938"/>
      <c r="BC97" s="938"/>
      <c r="BD97" s="938"/>
      <c r="BE97" s="938"/>
      <c r="BF97" s="938"/>
      <c r="BG97" s="938"/>
      <c r="BH97" s="938"/>
      <c r="BI97" s="938"/>
      <c r="BJ97" s="938"/>
      <c r="BK97" s="938"/>
      <c r="BL97" s="938"/>
      <c r="BM97" s="938"/>
      <c r="BN97" s="938"/>
      <c r="BO97" s="938"/>
      <c r="BP97" s="938"/>
      <c r="BQ97" s="938"/>
      <c r="BR97" s="938"/>
      <c r="BS97" s="938"/>
      <c r="BT97" s="938"/>
      <c r="BU97" s="938"/>
      <c r="BV97" s="938"/>
      <c r="BW97" s="938"/>
      <c r="BX97" s="938"/>
      <c r="BY97" s="938"/>
      <c r="BZ97" s="938"/>
      <c r="CA97" s="938"/>
      <c r="CB97" s="938"/>
      <c r="CC97" s="938"/>
      <c r="CD97" s="938"/>
      <c r="CE97" s="938"/>
      <c r="CF97" s="938"/>
      <c r="CG97" s="938"/>
      <c r="CH97" s="938"/>
      <c r="CI97" s="938"/>
      <c r="CJ97" s="938"/>
      <c r="CK97" s="938"/>
      <c r="CL97" s="938"/>
      <c r="CM97" s="938"/>
      <c r="CN97" s="938"/>
      <c r="CO97" s="938"/>
      <c r="CP97" s="938"/>
      <c r="CQ97" s="938"/>
      <c r="CR97" s="938"/>
      <c r="CS97" s="938"/>
      <c r="CT97" s="938"/>
      <c r="CU97" s="938"/>
      <c r="CV97" s="938"/>
      <c r="CW97" s="938"/>
      <c r="CX97" s="938"/>
      <c r="CY97" s="938"/>
      <c r="CZ97" s="938"/>
      <c r="DA97" s="938"/>
      <c r="DB97" s="938"/>
      <c r="DC97" s="938"/>
      <c r="DD97" s="938"/>
      <c r="DE97" s="938"/>
      <c r="DF97" s="938"/>
      <c r="DG97" s="938"/>
      <c r="DH97" s="938"/>
      <c r="DI97" s="938"/>
      <c r="DJ97" s="938"/>
      <c r="DK97" s="938"/>
      <c r="DL97" s="938"/>
      <c r="DM97" s="938"/>
      <c r="DN97" s="938"/>
      <c r="DO97" s="938"/>
      <c r="DP97" s="938"/>
      <c r="DQ97" s="938"/>
      <c r="DR97" s="938"/>
      <c r="DS97" s="938"/>
      <c r="DT97" s="938"/>
      <c r="DU97" s="938"/>
      <c r="DV97" s="938"/>
      <c r="DW97" s="938"/>
      <c r="DX97" s="938"/>
      <c r="DY97" s="938"/>
      <c r="DZ97" s="938"/>
      <c r="EA97" s="938"/>
      <c r="EB97" s="938"/>
      <c r="EC97" s="938"/>
      <c r="ED97" s="938"/>
      <c r="EE97" s="938"/>
      <c r="EF97" s="938"/>
      <c r="EG97" s="938"/>
      <c r="EH97" s="938"/>
      <c r="EI97" s="938"/>
      <c r="EJ97" s="938"/>
      <c r="EK97" s="938"/>
      <c r="EL97" s="938"/>
      <c r="EM97" s="938"/>
      <c r="EN97" s="938"/>
      <c r="EO97" s="938"/>
      <c r="EP97" s="938"/>
      <c r="EQ97" s="938"/>
      <c r="ER97" s="938"/>
      <c r="ES97" s="938"/>
      <c r="ET97" s="938"/>
      <c r="EU97" s="938"/>
      <c r="EV97" s="938"/>
      <c r="EW97" s="938"/>
      <c r="EX97" s="938"/>
      <c r="EY97" s="938"/>
      <c r="EZ97" s="938"/>
      <c r="FA97" s="938"/>
      <c r="FB97" s="938"/>
      <c r="FC97" s="938"/>
      <c r="FD97" s="938"/>
      <c r="FE97" s="938"/>
      <c r="FF97" s="938"/>
      <c r="FG97" s="938"/>
      <c r="FH97" s="938"/>
      <c r="FI97" s="938"/>
    </row>
    <row r="98" spans="6:165" ht="9">
      <c r="F98" s="933"/>
      <c r="G98" s="938"/>
      <c r="H98" s="938"/>
      <c r="I98" s="938"/>
      <c r="J98" s="938"/>
      <c r="K98" s="938"/>
      <c r="L98" s="938"/>
      <c r="M98" s="938"/>
      <c r="S98" s="938"/>
      <c r="T98" s="938"/>
      <c r="U98" s="938"/>
      <c r="V98" s="938"/>
      <c r="W98" s="938"/>
      <c r="X98" s="938"/>
      <c r="Y98" s="938"/>
      <c r="Z98" s="938"/>
      <c r="AA98" s="938"/>
      <c r="AB98" s="938"/>
      <c r="AC98" s="938"/>
      <c r="AD98" s="938"/>
      <c r="AE98" s="938"/>
      <c r="AF98" s="933"/>
      <c r="AG98" s="933"/>
      <c r="AH98" s="933"/>
      <c r="AI98" s="933"/>
      <c r="AJ98" s="933"/>
      <c r="AK98" s="933"/>
      <c r="AL98" s="933"/>
      <c r="AM98" s="933"/>
      <c r="AN98" s="933"/>
      <c r="AO98" s="933"/>
      <c r="AP98" s="933"/>
      <c r="AQ98" s="933"/>
      <c r="AR98" s="933"/>
      <c r="AS98" s="933"/>
      <c r="AT98" s="933"/>
      <c r="AU98" s="938"/>
      <c r="AV98" s="938"/>
      <c r="AW98" s="938"/>
      <c r="AX98" s="938"/>
      <c r="AY98" s="938"/>
      <c r="AZ98" s="938"/>
      <c r="BA98" s="938"/>
      <c r="BB98" s="938"/>
      <c r="BC98" s="938"/>
      <c r="BD98" s="938"/>
      <c r="BE98" s="938"/>
      <c r="BF98" s="938"/>
      <c r="BG98" s="938"/>
      <c r="BH98" s="938"/>
      <c r="BI98" s="938"/>
      <c r="BJ98" s="938"/>
      <c r="BK98" s="938"/>
      <c r="BL98" s="938"/>
      <c r="BM98" s="938"/>
      <c r="BN98" s="938"/>
      <c r="BO98" s="938"/>
      <c r="BP98" s="938"/>
      <c r="BQ98" s="938"/>
      <c r="BR98" s="938"/>
      <c r="BS98" s="938"/>
      <c r="BT98" s="938"/>
      <c r="BU98" s="938"/>
      <c r="BV98" s="938"/>
      <c r="BW98" s="938"/>
      <c r="BX98" s="938"/>
      <c r="BY98" s="938"/>
      <c r="BZ98" s="938"/>
      <c r="CA98" s="938"/>
      <c r="CB98" s="938"/>
      <c r="CC98" s="938"/>
      <c r="CD98" s="938"/>
      <c r="CE98" s="938"/>
      <c r="CF98" s="938"/>
      <c r="CG98" s="938"/>
      <c r="CH98" s="938"/>
      <c r="CI98" s="938"/>
      <c r="CJ98" s="938"/>
      <c r="CK98" s="938"/>
      <c r="CL98" s="938"/>
      <c r="CM98" s="938"/>
      <c r="CN98" s="938"/>
      <c r="CO98" s="938"/>
      <c r="CP98" s="938"/>
      <c r="CQ98" s="938"/>
      <c r="CR98" s="938"/>
      <c r="CS98" s="938"/>
      <c r="CT98" s="938"/>
      <c r="CU98" s="938"/>
      <c r="CV98" s="938"/>
      <c r="CW98" s="938"/>
      <c r="CX98" s="938"/>
      <c r="CY98" s="938"/>
      <c r="CZ98" s="938"/>
      <c r="DA98" s="938"/>
      <c r="DB98" s="938"/>
      <c r="DC98" s="938"/>
      <c r="DD98" s="938"/>
      <c r="DE98" s="938"/>
      <c r="DF98" s="938"/>
      <c r="DG98" s="938"/>
      <c r="DH98" s="938"/>
      <c r="DI98" s="938"/>
      <c r="DJ98" s="938"/>
      <c r="DK98" s="938"/>
      <c r="DL98" s="938"/>
      <c r="DM98" s="938"/>
      <c r="DN98" s="938"/>
      <c r="DO98" s="938"/>
      <c r="DP98" s="938"/>
      <c r="DQ98" s="938"/>
      <c r="DR98" s="938"/>
      <c r="DS98" s="938"/>
      <c r="DT98" s="938"/>
      <c r="DU98" s="938"/>
      <c r="DV98" s="938"/>
      <c r="DW98" s="938"/>
      <c r="DX98" s="938"/>
      <c r="DY98" s="938"/>
      <c r="DZ98" s="938"/>
      <c r="EA98" s="938"/>
      <c r="EB98" s="938"/>
      <c r="EC98" s="938"/>
      <c r="ED98" s="938"/>
      <c r="EE98" s="938"/>
      <c r="EF98" s="938"/>
      <c r="EG98" s="938"/>
      <c r="EH98" s="938"/>
      <c r="EI98" s="938"/>
      <c r="EJ98" s="938"/>
      <c r="EK98" s="938"/>
      <c r="EL98" s="938"/>
      <c r="EM98" s="938"/>
      <c r="EN98" s="938"/>
      <c r="EO98" s="938"/>
      <c r="EP98" s="938"/>
      <c r="EQ98" s="938"/>
      <c r="ER98" s="938"/>
      <c r="ES98" s="938"/>
      <c r="ET98" s="938"/>
      <c r="EU98" s="938"/>
      <c r="EV98" s="938"/>
      <c r="EW98" s="938"/>
      <c r="EX98" s="938"/>
      <c r="EY98" s="938"/>
      <c r="EZ98" s="938"/>
      <c r="FA98" s="938"/>
      <c r="FB98" s="938"/>
      <c r="FC98" s="938"/>
      <c r="FD98" s="938"/>
      <c r="FE98" s="938"/>
      <c r="FF98" s="938"/>
      <c r="FG98" s="938"/>
      <c r="FH98" s="938"/>
      <c r="FI98" s="938"/>
    </row>
    <row r="99" spans="6:165" ht="9">
      <c r="F99" s="933"/>
      <c r="G99" s="938"/>
      <c r="H99" s="938"/>
      <c r="I99" s="938"/>
      <c r="J99" s="938"/>
      <c r="K99" s="938"/>
      <c r="L99" s="938"/>
      <c r="M99" s="938"/>
      <c r="S99" s="938"/>
      <c r="T99" s="938"/>
      <c r="U99" s="938"/>
      <c r="V99" s="938"/>
      <c r="W99" s="938"/>
      <c r="X99" s="938"/>
      <c r="Y99" s="938"/>
      <c r="Z99" s="938"/>
      <c r="AA99" s="938"/>
      <c r="AB99" s="938"/>
      <c r="AC99" s="938"/>
      <c r="AD99" s="938"/>
      <c r="AE99" s="938"/>
      <c r="AF99" s="933"/>
      <c r="AG99" s="933"/>
      <c r="AH99" s="933"/>
      <c r="AI99" s="933"/>
      <c r="AJ99" s="933"/>
      <c r="AK99" s="933"/>
      <c r="AL99" s="933"/>
      <c r="AM99" s="933"/>
      <c r="AN99" s="933"/>
      <c r="AO99" s="933"/>
      <c r="AP99" s="933"/>
      <c r="AQ99" s="933"/>
      <c r="AR99" s="933"/>
      <c r="AS99" s="933"/>
      <c r="AT99" s="933"/>
      <c r="AU99" s="938"/>
      <c r="AV99" s="938"/>
      <c r="AW99" s="938"/>
      <c r="AX99" s="938"/>
      <c r="AY99" s="938"/>
      <c r="AZ99" s="938"/>
      <c r="BA99" s="938"/>
      <c r="BB99" s="938"/>
      <c r="BC99" s="938"/>
      <c r="BD99" s="938"/>
      <c r="BE99" s="938"/>
      <c r="BF99" s="938"/>
      <c r="BG99" s="938"/>
      <c r="BH99" s="938"/>
      <c r="BI99" s="938"/>
      <c r="BJ99" s="938"/>
      <c r="BK99" s="938"/>
      <c r="BL99" s="938"/>
      <c r="BM99" s="938"/>
      <c r="BN99" s="938"/>
      <c r="BO99" s="938"/>
      <c r="BP99" s="938"/>
      <c r="BQ99" s="938"/>
      <c r="BR99" s="938"/>
      <c r="BS99" s="938"/>
      <c r="BT99" s="938"/>
      <c r="BU99" s="938"/>
      <c r="BV99" s="938"/>
      <c r="BW99" s="938"/>
      <c r="BX99" s="938"/>
      <c r="BY99" s="938"/>
      <c r="BZ99" s="938"/>
      <c r="CA99" s="938"/>
      <c r="CB99" s="938"/>
      <c r="CC99" s="938"/>
      <c r="CD99" s="938"/>
      <c r="CE99" s="938"/>
      <c r="CF99" s="938"/>
      <c r="CG99" s="938"/>
      <c r="CH99" s="938"/>
      <c r="CI99" s="938"/>
      <c r="CJ99" s="938"/>
      <c r="CK99" s="938"/>
      <c r="CL99" s="938"/>
      <c r="CM99" s="938"/>
      <c r="CN99" s="938"/>
      <c r="CO99" s="938"/>
      <c r="CP99" s="938"/>
      <c r="CQ99" s="938"/>
      <c r="CR99" s="938"/>
      <c r="CS99" s="938"/>
      <c r="CT99" s="938"/>
      <c r="CU99" s="938"/>
      <c r="CV99" s="938"/>
      <c r="CW99" s="938"/>
      <c r="CX99" s="938"/>
      <c r="CY99" s="938"/>
      <c r="CZ99" s="938"/>
      <c r="DA99" s="938"/>
      <c r="DB99" s="938"/>
      <c r="DC99" s="938"/>
      <c r="DD99" s="938"/>
      <c r="DE99" s="938"/>
      <c r="DF99" s="938"/>
      <c r="DG99" s="938"/>
      <c r="DH99" s="938"/>
      <c r="DI99" s="938"/>
      <c r="DJ99" s="938"/>
      <c r="DK99" s="938"/>
      <c r="DL99" s="938"/>
      <c r="DM99" s="938"/>
      <c r="DN99" s="938"/>
      <c r="DO99" s="938"/>
      <c r="DP99" s="938"/>
      <c r="DQ99" s="938"/>
      <c r="DR99" s="938"/>
      <c r="DS99" s="938"/>
      <c r="DT99" s="938"/>
      <c r="DU99" s="938"/>
      <c r="DV99" s="938"/>
      <c r="DW99" s="938"/>
      <c r="DX99" s="938"/>
      <c r="DY99" s="938"/>
      <c r="DZ99" s="938"/>
      <c r="EA99" s="938"/>
      <c r="EB99" s="938"/>
      <c r="EC99" s="938"/>
      <c r="ED99" s="938"/>
      <c r="EE99" s="938"/>
      <c r="EF99" s="938"/>
      <c r="EG99" s="938"/>
      <c r="EH99" s="938"/>
      <c r="EI99" s="938"/>
      <c r="EJ99" s="938"/>
      <c r="EK99" s="938"/>
      <c r="EL99" s="938"/>
      <c r="EM99" s="938"/>
      <c r="EN99" s="938"/>
      <c r="EO99" s="938"/>
      <c r="EP99" s="938"/>
      <c r="EQ99" s="938"/>
      <c r="ER99" s="938"/>
      <c r="ES99" s="938"/>
      <c r="ET99" s="938"/>
      <c r="EU99" s="938"/>
      <c r="EV99" s="938"/>
      <c r="EW99" s="938"/>
      <c r="EX99" s="938"/>
      <c r="EY99" s="938"/>
      <c r="EZ99" s="938"/>
      <c r="FA99" s="938"/>
      <c r="FB99" s="938"/>
      <c r="FC99" s="938"/>
      <c r="FD99" s="938"/>
      <c r="FE99" s="938"/>
      <c r="FF99" s="938"/>
      <c r="FG99" s="938"/>
      <c r="FH99" s="938"/>
      <c r="FI99" s="938"/>
    </row>
    <row r="100" spans="6:165" ht="9">
      <c r="F100" s="933"/>
      <c r="G100" s="938"/>
      <c r="H100" s="938"/>
      <c r="I100" s="938"/>
      <c r="J100" s="938"/>
      <c r="K100" s="938"/>
      <c r="L100" s="938"/>
      <c r="M100" s="938"/>
      <c r="S100" s="938"/>
      <c r="T100" s="938"/>
      <c r="U100" s="938"/>
      <c r="V100" s="938"/>
      <c r="W100" s="938"/>
      <c r="X100" s="938"/>
      <c r="Y100" s="938"/>
      <c r="Z100" s="938"/>
      <c r="AA100" s="938"/>
      <c r="AB100" s="938"/>
      <c r="AC100" s="938"/>
      <c r="AD100" s="938"/>
      <c r="AE100" s="938"/>
      <c r="AF100" s="933"/>
      <c r="AG100" s="933"/>
      <c r="AH100" s="933"/>
      <c r="AI100" s="933"/>
      <c r="AJ100" s="933"/>
      <c r="AK100" s="933"/>
      <c r="AL100" s="933"/>
      <c r="AM100" s="933"/>
      <c r="AN100" s="933"/>
      <c r="AO100" s="933"/>
      <c r="AP100" s="933"/>
      <c r="AQ100" s="933"/>
      <c r="AR100" s="933"/>
      <c r="AS100" s="933"/>
      <c r="AT100" s="933"/>
      <c r="AU100" s="938"/>
      <c r="AV100" s="938"/>
      <c r="AW100" s="938"/>
      <c r="AX100" s="938"/>
      <c r="AY100" s="938"/>
      <c r="AZ100" s="938"/>
      <c r="BA100" s="938"/>
      <c r="BB100" s="938"/>
      <c r="BC100" s="938"/>
      <c r="BD100" s="938"/>
      <c r="BE100" s="938"/>
      <c r="BF100" s="938"/>
      <c r="BG100" s="938"/>
      <c r="BH100" s="938"/>
      <c r="BI100" s="938"/>
      <c r="BJ100" s="938"/>
      <c r="BK100" s="938"/>
      <c r="BL100" s="938"/>
      <c r="BM100" s="938"/>
      <c r="BN100" s="938"/>
      <c r="BO100" s="938"/>
      <c r="BP100" s="938"/>
      <c r="BQ100" s="938"/>
      <c r="BR100" s="938"/>
      <c r="BS100" s="938"/>
      <c r="BT100" s="938"/>
      <c r="BU100" s="938"/>
      <c r="BV100" s="938"/>
      <c r="BW100" s="938"/>
      <c r="BX100" s="938"/>
      <c r="BY100" s="938"/>
      <c r="BZ100" s="938"/>
      <c r="CA100" s="938"/>
      <c r="CB100" s="938"/>
      <c r="CC100" s="938"/>
      <c r="CD100" s="938"/>
      <c r="CE100" s="938"/>
      <c r="CF100" s="938"/>
      <c r="CG100" s="938"/>
      <c r="CH100" s="938"/>
      <c r="CI100" s="938"/>
      <c r="CJ100" s="938"/>
      <c r="CK100" s="938"/>
      <c r="CL100" s="938"/>
      <c r="CM100" s="938"/>
      <c r="CN100" s="938"/>
      <c r="CO100" s="938"/>
      <c r="CP100" s="938"/>
      <c r="CQ100" s="938"/>
      <c r="CR100" s="938"/>
      <c r="CS100" s="938"/>
      <c r="CT100" s="938"/>
      <c r="CU100" s="938"/>
      <c r="CV100" s="938"/>
      <c r="CW100" s="938"/>
      <c r="CX100" s="938"/>
      <c r="CY100" s="938"/>
      <c r="CZ100" s="938"/>
      <c r="DA100" s="938"/>
      <c r="DB100" s="938"/>
      <c r="DC100" s="938"/>
      <c r="DD100" s="938"/>
      <c r="DE100" s="938"/>
      <c r="DF100" s="938"/>
      <c r="DG100" s="938"/>
      <c r="DH100" s="938"/>
      <c r="DI100" s="938"/>
      <c r="DJ100" s="938"/>
      <c r="DK100" s="938"/>
      <c r="DL100" s="938"/>
      <c r="DM100" s="938"/>
      <c r="DN100" s="938"/>
      <c r="DO100" s="938"/>
      <c r="DP100" s="938"/>
      <c r="DQ100" s="938"/>
      <c r="DR100" s="938"/>
      <c r="DS100" s="938"/>
      <c r="DT100" s="938"/>
      <c r="DU100" s="938"/>
      <c r="DV100" s="938"/>
      <c r="DW100" s="938"/>
      <c r="DX100" s="938"/>
      <c r="DY100" s="938"/>
      <c r="DZ100" s="938"/>
      <c r="EA100" s="938"/>
      <c r="EB100" s="938"/>
      <c r="EC100" s="938"/>
      <c r="ED100" s="938"/>
      <c r="EE100" s="938"/>
      <c r="EF100" s="938"/>
      <c r="EG100" s="938"/>
      <c r="EH100" s="938"/>
      <c r="EI100" s="938"/>
      <c r="EJ100" s="938"/>
      <c r="EK100" s="938"/>
      <c r="EL100" s="938"/>
      <c r="EM100" s="938"/>
      <c r="EN100" s="938"/>
      <c r="EO100" s="938"/>
      <c r="EP100" s="938"/>
      <c r="EQ100" s="938"/>
      <c r="ER100" s="938"/>
      <c r="ES100" s="938"/>
      <c r="ET100" s="938"/>
      <c r="EU100" s="938"/>
      <c r="EV100" s="938"/>
      <c r="EW100" s="938"/>
      <c r="EX100" s="938"/>
      <c r="EY100" s="938"/>
      <c r="EZ100" s="938"/>
      <c r="FA100" s="938"/>
      <c r="FB100" s="938"/>
      <c r="FC100" s="938"/>
      <c r="FD100" s="938"/>
      <c r="FE100" s="938"/>
      <c r="FF100" s="938"/>
      <c r="FG100" s="938"/>
      <c r="FH100" s="938"/>
      <c r="FI100" s="938"/>
    </row>
    <row r="101" spans="6:165" ht="9">
      <c r="F101" s="933"/>
      <c r="G101" s="938"/>
      <c r="H101" s="938"/>
      <c r="I101" s="938"/>
      <c r="J101" s="938"/>
      <c r="K101" s="938"/>
      <c r="L101" s="938"/>
      <c r="M101" s="938"/>
      <c r="S101" s="938"/>
      <c r="T101" s="938"/>
      <c r="U101" s="938"/>
      <c r="V101" s="938"/>
      <c r="W101" s="938"/>
      <c r="X101" s="938"/>
      <c r="Y101" s="938"/>
      <c r="Z101" s="938"/>
      <c r="AA101" s="938"/>
      <c r="AB101" s="938"/>
      <c r="AC101" s="938"/>
      <c r="AD101" s="938"/>
      <c r="AE101" s="938"/>
      <c r="AF101" s="933"/>
      <c r="AG101" s="933"/>
      <c r="AH101" s="933"/>
      <c r="AI101" s="933"/>
      <c r="AJ101" s="933"/>
      <c r="AK101" s="933"/>
      <c r="AL101" s="933"/>
      <c r="AM101" s="933"/>
      <c r="AN101" s="933"/>
      <c r="AO101" s="933"/>
      <c r="AP101" s="933"/>
      <c r="AQ101" s="933"/>
      <c r="AR101" s="933"/>
      <c r="AS101" s="933"/>
      <c r="AT101" s="933"/>
      <c r="AU101" s="938"/>
      <c r="AV101" s="938"/>
      <c r="AW101" s="938"/>
      <c r="AX101" s="938"/>
      <c r="AY101" s="938"/>
      <c r="AZ101" s="938"/>
      <c r="BA101" s="938"/>
      <c r="BB101" s="938"/>
      <c r="BC101" s="938"/>
      <c r="BD101" s="938"/>
      <c r="BE101" s="938"/>
      <c r="BF101" s="938"/>
      <c r="BG101" s="938"/>
      <c r="BH101" s="938"/>
      <c r="BI101" s="938"/>
      <c r="BJ101" s="938"/>
      <c r="BK101" s="938"/>
      <c r="BL101" s="938"/>
      <c r="BM101" s="938"/>
      <c r="BN101" s="938"/>
      <c r="BO101" s="938"/>
      <c r="BP101" s="938"/>
      <c r="BQ101" s="938"/>
      <c r="BR101" s="938"/>
      <c r="BS101" s="938"/>
      <c r="BT101" s="938"/>
      <c r="BU101" s="938"/>
      <c r="BV101" s="938"/>
      <c r="BW101" s="938"/>
      <c r="BX101" s="938"/>
      <c r="BY101" s="938"/>
      <c r="BZ101" s="938"/>
      <c r="CA101" s="938"/>
      <c r="CB101" s="938"/>
      <c r="CC101" s="938"/>
      <c r="CD101" s="938"/>
      <c r="CE101" s="938"/>
      <c r="CF101" s="938"/>
      <c r="CG101" s="938"/>
      <c r="CH101" s="938"/>
      <c r="CI101" s="938"/>
      <c r="CJ101" s="938"/>
      <c r="CK101" s="938"/>
      <c r="CL101" s="938"/>
      <c r="CM101" s="938"/>
      <c r="CN101" s="938"/>
      <c r="CO101" s="938"/>
      <c r="CP101" s="938"/>
      <c r="CQ101" s="938"/>
      <c r="CR101" s="938"/>
      <c r="CS101" s="938"/>
      <c r="CT101" s="938"/>
      <c r="CU101" s="938"/>
      <c r="CV101" s="938"/>
      <c r="CW101" s="938"/>
      <c r="CX101" s="938"/>
      <c r="CY101" s="938"/>
      <c r="CZ101" s="938"/>
      <c r="DA101" s="938"/>
      <c r="DB101" s="938"/>
      <c r="DC101" s="938"/>
      <c r="DD101" s="938"/>
      <c r="DE101" s="938"/>
      <c r="DF101" s="938"/>
      <c r="DG101" s="938"/>
      <c r="DH101" s="938"/>
      <c r="DI101" s="938"/>
      <c r="DJ101" s="938"/>
      <c r="DK101" s="938"/>
      <c r="DL101" s="938"/>
      <c r="DM101" s="938"/>
      <c r="DN101" s="938"/>
      <c r="DO101" s="938"/>
      <c r="DP101" s="938"/>
      <c r="DQ101" s="938"/>
      <c r="DR101" s="938"/>
      <c r="DS101" s="938"/>
      <c r="DT101" s="938"/>
      <c r="DU101" s="938"/>
      <c r="DV101" s="938"/>
      <c r="DW101" s="938"/>
      <c r="DX101" s="938"/>
      <c r="DY101" s="938"/>
      <c r="DZ101" s="938"/>
      <c r="EA101" s="938"/>
      <c r="EB101" s="938"/>
      <c r="EC101" s="938"/>
      <c r="ED101" s="938"/>
      <c r="EE101" s="938"/>
      <c r="EF101" s="938"/>
      <c r="EG101" s="938"/>
      <c r="EH101" s="938"/>
      <c r="EI101" s="938"/>
      <c r="EJ101" s="938"/>
      <c r="EK101" s="938"/>
      <c r="EL101" s="938"/>
      <c r="EM101" s="938"/>
      <c r="EN101" s="938"/>
      <c r="EO101" s="938"/>
      <c r="EP101" s="938"/>
      <c r="EQ101" s="938"/>
      <c r="ER101" s="938"/>
      <c r="ES101" s="938"/>
      <c r="ET101" s="938"/>
      <c r="EU101" s="938"/>
      <c r="EV101" s="938"/>
      <c r="EW101" s="938"/>
      <c r="EX101" s="938"/>
      <c r="EY101" s="938"/>
      <c r="EZ101" s="938"/>
      <c r="FA101" s="938"/>
      <c r="FB101" s="938"/>
      <c r="FC101" s="938"/>
      <c r="FD101" s="938"/>
      <c r="FE101" s="938"/>
      <c r="FF101" s="938"/>
      <c r="FG101" s="938"/>
      <c r="FH101" s="938"/>
      <c r="FI101" s="938"/>
    </row>
    <row r="102" spans="6:165" ht="9">
      <c r="F102" s="933"/>
      <c r="G102" s="938"/>
      <c r="H102" s="938"/>
      <c r="I102" s="938"/>
      <c r="J102" s="938"/>
      <c r="K102" s="938"/>
      <c r="L102" s="938"/>
      <c r="M102" s="938"/>
      <c r="S102" s="938"/>
      <c r="T102" s="938"/>
      <c r="U102" s="938"/>
      <c r="V102" s="938"/>
      <c r="W102" s="938"/>
      <c r="X102" s="938"/>
      <c r="Y102" s="938"/>
      <c r="Z102" s="938"/>
      <c r="AA102" s="938"/>
      <c r="AB102" s="938"/>
      <c r="AC102" s="938"/>
      <c r="AD102" s="938"/>
      <c r="AE102" s="938"/>
      <c r="AF102" s="933"/>
      <c r="AG102" s="933"/>
      <c r="AH102" s="933"/>
      <c r="AI102" s="933"/>
      <c r="AJ102" s="933"/>
      <c r="AK102" s="933"/>
      <c r="AL102" s="933"/>
      <c r="AM102" s="933"/>
      <c r="AN102" s="933"/>
      <c r="AO102" s="933"/>
      <c r="AP102" s="933"/>
      <c r="AQ102" s="933"/>
      <c r="AR102" s="933"/>
      <c r="AS102" s="933"/>
      <c r="AT102" s="933"/>
      <c r="AU102" s="938"/>
      <c r="AV102" s="938"/>
      <c r="AW102" s="938"/>
      <c r="AX102" s="938"/>
      <c r="AY102" s="938"/>
      <c r="AZ102" s="938"/>
      <c r="BA102" s="938"/>
      <c r="BB102" s="938"/>
      <c r="BC102" s="938"/>
      <c r="BD102" s="938"/>
      <c r="BE102" s="938"/>
      <c r="BF102" s="938"/>
      <c r="BG102" s="938"/>
      <c r="BH102" s="938"/>
      <c r="BI102" s="938"/>
      <c r="BJ102" s="938"/>
      <c r="BK102" s="938"/>
      <c r="BL102" s="938"/>
      <c r="BM102" s="938"/>
      <c r="BN102" s="938"/>
      <c r="BO102" s="938"/>
      <c r="BP102" s="938"/>
      <c r="BQ102" s="938"/>
      <c r="BR102" s="938"/>
      <c r="BS102" s="938"/>
      <c r="BT102" s="938"/>
      <c r="BU102" s="938"/>
      <c r="BV102" s="938"/>
      <c r="BW102" s="938"/>
      <c r="BX102" s="938"/>
      <c r="BY102" s="938"/>
      <c r="BZ102" s="938"/>
      <c r="CA102" s="938"/>
      <c r="CB102" s="938"/>
      <c r="CC102" s="938"/>
      <c r="CD102" s="938"/>
      <c r="CE102" s="938"/>
      <c r="CF102" s="938"/>
      <c r="CG102" s="938"/>
      <c r="CH102" s="938"/>
      <c r="CI102" s="938"/>
      <c r="CJ102" s="938"/>
      <c r="CK102" s="938"/>
      <c r="CL102" s="938"/>
      <c r="CM102" s="938"/>
      <c r="CN102" s="938"/>
      <c r="CO102" s="938"/>
      <c r="CP102" s="938"/>
      <c r="CQ102" s="938"/>
      <c r="CR102" s="938"/>
      <c r="CS102" s="938"/>
      <c r="CT102" s="938"/>
      <c r="CU102" s="938"/>
      <c r="CV102" s="938"/>
      <c r="CW102" s="938"/>
      <c r="CX102" s="938"/>
      <c r="CY102" s="938"/>
      <c r="CZ102" s="938"/>
      <c r="DA102" s="938"/>
      <c r="DB102" s="938"/>
      <c r="DC102" s="938"/>
      <c r="DD102" s="938"/>
      <c r="DE102" s="938"/>
      <c r="DF102" s="938"/>
      <c r="DG102" s="938"/>
      <c r="DH102" s="938"/>
      <c r="DI102" s="938"/>
      <c r="DJ102" s="938"/>
      <c r="DK102" s="938"/>
      <c r="DL102" s="938"/>
      <c r="DM102" s="938"/>
      <c r="DN102" s="938"/>
      <c r="DO102" s="938"/>
      <c r="DP102" s="938"/>
      <c r="DQ102" s="938"/>
      <c r="DR102" s="938"/>
      <c r="DS102" s="938"/>
      <c r="DT102" s="938"/>
      <c r="DU102" s="938"/>
      <c r="DV102" s="938"/>
      <c r="DW102" s="938"/>
      <c r="DX102" s="938"/>
      <c r="DY102" s="938"/>
      <c r="DZ102" s="938"/>
      <c r="EA102" s="938"/>
      <c r="EB102" s="938"/>
      <c r="EC102" s="938"/>
      <c r="ED102" s="938"/>
      <c r="EE102" s="938"/>
      <c r="EF102" s="938"/>
      <c r="EG102" s="938"/>
      <c r="EH102" s="938"/>
      <c r="EI102" s="938"/>
      <c r="EJ102" s="938"/>
      <c r="EK102" s="938"/>
      <c r="EL102" s="938"/>
      <c r="EM102" s="938"/>
      <c r="EN102" s="938"/>
      <c r="EO102" s="938"/>
      <c r="EP102" s="938"/>
      <c r="EQ102" s="938"/>
      <c r="ER102" s="938"/>
      <c r="ES102" s="938"/>
      <c r="ET102" s="938"/>
      <c r="EU102" s="938"/>
      <c r="EV102" s="938"/>
      <c r="EW102" s="938"/>
      <c r="EX102" s="938"/>
      <c r="EY102" s="938"/>
      <c r="EZ102" s="938"/>
      <c r="FA102" s="938"/>
      <c r="FB102" s="938"/>
      <c r="FC102" s="938"/>
      <c r="FD102" s="938"/>
      <c r="FE102" s="938"/>
      <c r="FF102" s="938"/>
      <c r="FG102" s="938"/>
      <c r="FH102" s="938"/>
      <c r="FI102" s="938"/>
    </row>
    <row r="103" spans="6:165" ht="9">
      <c r="F103" s="933"/>
      <c r="G103" s="938"/>
      <c r="H103" s="938"/>
      <c r="I103" s="938"/>
      <c r="J103" s="938"/>
      <c r="K103" s="938"/>
      <c r="L103" s="938"/>
      <c r="M103" s="938"/>
      <c r="S103" s="938"/>
      <c r="T103" s="938"/>
      <c r="U103" s="938"/>
      <c r="V103" s="938"/>
      <c r="W103" s="938"/>
      <c r="X103" s="938"/>
      <c r="Y103" s="938"/>
      <c r="Z103" s="938"/>
      <c r="AA103" s="938"/>
      <c r="AB103" s="938"/>
      <c r="AC103" s="938"/>
      <c r="AD103" s="938"/>
      <c r="AE103" s="938"/>
      <c r="AF103" s="933"/>
      <c r="AG103" s="933"/>
      <c r="AH103" s="933"/>
      <c r="AI103" s="933"/>
      <c r="AJ103" s="933"/>
      <c r="AK103" s="933"/>
      <c r="AL103" s="933"/>
      <c r="AM103" s="933"/>
      <c r="AN103" s="933"/>
      <c r="AO103" s="933"/>
      <c r="AP103" s="933"/>
      <c r="AQ103" s="933"/>
      <c r="AR103" s="933"/>
      <c r="AS103" s="933"/>
      <c r="AT103" s="933"/>
      <c r="AU103" s="938"/>
      <c r="AV103" s="938"/>
      <c r="AW103" s="938"/>
      <c r="AX103" s="938"/>
      <c r="AY103" s="938"/>
      <c r="AZ103" s="938"/>
      <c r="BA103" s="938"/>
      <c r="BB103" s="938"/>
      <c r="BC103" s="938"/>
      <c r="BD103" s="938"/>
      <c r="BE103" s="938"/>
      <c r="BF103" s="938"/>
      <c r="BG103" s="938"/>
      <c r="BH103" s="938"/>
      <c r="BI103" s="938"/>
      <c r="BJ103" s="938"/>
      <c r="BK103" s="938"/>
      <c r="BL103" s="938"/>
      <c r="BM103" s="938"/>
      <c r="BN103" s="938"/>
      <c r="BO103" s="938"/>
      <c r="BP103" s="938"/>
      <c r="BQ103" s="938"/>
      <c r="BR103" s="938"/>
      <c r="BS103" s="938"/>
      <c r="BT103" s="938"/>
      <c r="BU103" s="938"/>
      <c r="BV103" s="938"/>
      <c r="BW103" s="938"/>
      <c r="BX103" s="938"/>
      <c r="BY103" s="938"/>
      <c r="BZ103" s="938"/>
      <c r="CA103" s="938"/>
      <c r="CB103" s="938"/>
      <c r="CC103" s="938"/>
      <c r="CD103" s="938"/>
      <c r="CE103" s="938"/>
      <c r="CF103" s="938"/>
      <c r="CG103" s="938"/>
      <c r="CH103" s="938"/>
      <c r="CI103" s="938"/>
      <c r="CJ103" s="938"/>
      <c r="CK103" s="938"/>
      <c r="CL103" s="938"/>
      <c r="CM103" s="938"/>
      <c r="CN103" s="938"/>
      <c r="CO103" s="938"/>
      <c r="CP103" s="938"/>
      <c r="CQ103" s="938"/>
      <c r="CR103" s="938"/>
      <c r="CS103" s="938"/>
      <c r="CT103" s="938"/>
      <c r="CU103" s="938"/>
      <c r="CV103" s="938"/>
      <c r="CW103" s="938"/>
      <c r="CX103" s="938"/>
      <c r="CY103" s="938"/>
      <c r="CZ103" s="938"/>
      <c r="DA103" s="938"/>
      <c r="DB103" s="938"/>
      <c r="DC103" s="938"/>
      <c r="DD103" s="938"/>
      <c r="DE103" s="938"/>
      <c r="DF103" s="938"/>
      <c r="DG103" s="938"/>
      <c r="DH103" s="938"/>
      <c r="DI103" s="938"/>
      <c r="DJ103" s="938"/>
      <c r="DK103" s="938"/>
      <c r="DL103" s="938"/>
      <c r="DM103" s="938"/>
      <c r="DN103" s="938"/>
      <c r="DO103" s="938"/>
      <c r="DP103" s="938"/>
      <c r="DQ103" s="938"/>
      <c r="DR103" s="938"/>
      <c r="DS103" s="938"/>
      <c r="DT103" s="938"/>
      <c r="DU103" s="938"/>
      <c r="DV103" s="938"/>
      <c r="DW103" s="938"/>
      <c r="DX103" s="938"/>
      <c r="DY103" s="938"/>
      <c r="DZ103" s="938"/>
      <c r="EA103" s="938"/>
      <c r="EB103" s="938"/>
      <c r="EC103" s="938"/>
      <c r="ED103" s="938"/>
      <c r="EE103" s="938"/>
      <c r="EF103" s="938"/>
      <c r="EG103" s="938"/>
      <c r="EH103" s="938"/>
      <c r="EI103" s="938"/>
      <c r="EJ103" s="938"/>
      <c r="EK103" s="938"/>
      <c r="EL103" s="938"/>
      <c r="EM103" s="938"/>
      <c r="EN103" s="938"/>
      <c r="EO103" s="938"/>
      <c r="EP103" s="938"/>
      <c r="EQ103" s="938"/>
      <c r="ER103" s="938"/>
      <c r="ES103" s="938"/>
      <c r="ET103" s="938"/>
      <c r="EU103" s="938"/>
      <c r="EV103" s="938"/>
      <c r="EW103" s="938"/>
      <c r="EX103" s="938"/>
      <c r="EY103" s="938"/>
      <c r="EZ103" s="938"/>
      <c r="FA103" s="938"/>
      <c r="FB103" s="938"/>
      <c r="FC103" s="938"/>
      <c r="FD103" s="938"/>
      <c r="FE103" s="938"/>
      <c r="FF103" s="938"/>
      <c r="FG103" s="938"/>
      <c r="FH103" s="938"/>
      <c r="FI103" s="938"/>
    </row>
    <row r="104" spans="6:165" ht="9">
      <c r="F104" s="933"/>
      <c r="G104" s="938"/>
      <c r="H104" s="938"/>
      <c r="I104" s="938"/>
      <c r="J104" s="938"/>
      <c r="K104" s="938"/>
      <c r="L104" s="938"/>
      <c r="M104" s="938"/>
      <c r="S104" s="938"/>
      <c r="T104" s="938"/>
      <c r="U104" s="938"/>
      <c r="V104" s="938"/>
      <c r="W104" s="938"/>
      <c r="X104" s="938"/>
      <c r="Y104" s="938"/>
      <c r="Z104" s="938"/>
      <c r="AA104" s="938"/>
      <c r="AB104" s="938"/>
      <c r="AC104" s="938"/>
      <c r="AD104" s="938"/>
      <c r="AE104" s="938"/>
      <c r="AF104" s="933"/>
      <c r="AG104" s="933"/>
      <c r="AH104" s="933"/>
      <c r="AI104" s="933"/>
      <c r="AJ104" s="933"/>
      <c r="AK104" s="933"/>
      <c r="AL104" s="933"/>
      <c r="AM104" s="933"/>
      <c r="AN104" s="933"/>
      <c r="AO104" s="933"/>
      <c r="AP104" s="933"/>
      <c r="AQ104" s="933"/>
      <c r="AR104" s="933"/>
      <c r="AS104" s="933"/>
      <c r="AT104" s="933"/>
      <c r="AU104" s="938"/>
      <c r="AV104" s="938"/>
      <c r="AW104" s="938"/>
      <c r="AX104" s="938"/>
      <c r="AY104" s="938"/>
      <c r="AZ104" s="938"/>
      <c r="BA104" s="938"/>
      <c r="BB104" s="938"/>
      <c r="BC104" s="938"/>
      <c r="BD104" s="938"/>
      <c r="BE104" s="938"/>
      <c r="BF104" s="938"/>
      <c r="BG104" s="938"/>
      <c r="BH104" s="938"/>
      <c r="BI104" s="938"/>
      <c r="BJ104" s="938"/>
      <c r="BK104" s="938"/>
      <c r="BL104" s="938"/>
      <c r="BM104" s="938"/>
      <c r="BN104" s="938"/>
      <c r="BO104" s="938"/>
      <c r="BP104" s="938"/>
      <c r="BQ104" s="938"/>
      <c r="BR104" s="938"/>
      <c r="BS104" s="938"/>
      <c r="BT104" s="938"/>
      <c r="BU104" s="938"/>
      <c r="BV104" s="938"/>
      <c r="BW104" s="938"/>
      <c r="BX104" s="938"/>
      <c r="BY104" s="938"/>
      <c r="BZ104" s="938"/>
      <c r="CA104" s="938"/>
      <c r="CB104" s="938"/>
      <c r="CC104" s="938"/>
      <c r="CD104" s="938"/>
      <c r="CE104" s="938"/>
      <c r="CF104" s="938"/>
      <c r="CG104" s="938"/>
      <c r="CH104" s="938"/>
      <c r="CI104" s="938"/>
      <c r="CJ104" s="938"/>
      <c r="CK104" s="938"/>
      <c r="CL104" s="938"/>
      <c r="CM104" s="938"/>
      <c r="CN104" s="938"/>
      <c r="CO104" s="938"/>
      <c r="CP104" s="938"/>
      <c r="CQ104" s="938"/>
      <c r="CR104" s="938"/>
      <c r="CS104" s="938"/>
      <c r="CT104" s="938"/>
      <c r="CU104" s="938"/>
      <c r="CV104" s="938"/>
      <c r="CW104" s="938"/>
      <c r="CX104" s="938"/>
      <c r="CY104" s="938"/>
      <c r="CZ104" s="938"/>
      <c r="DA104" s="938"/>
      <c r="DB104" s="938"/>
      <c r="DC104" s="938"/>
      <c r="DD104" s="938"/>
      <c r="DE104" s="938"/>
      <c r="DF104" s="938"/>
      <c r="DG104" s="938"/>
      <c r="DH104" s="938"/>
      <c r="DI104" s="938"/>
      <c r="DJ104" s="938"/>
      <c r="DK104" s="938"/>
      <c r="DL104" s="938"/>
      <c r="DM104" s="938"/>
      <c r="DN104" s="938"/>
      <c r="DO104" s="938"/>
      <c r="DP104" s="938"/>
      <c r="DQ104" s="938"/>
      <c r="DR104" s="938"/>
      <c r="DS104" s="938"/>
      <c r="DT104" s="938"/>
      <c r="DU104" s="938"/>
      <c r="DV104" s="938"/>
      <c r="DW104" s="938"/>
      <c r="DX104" s="938"/>
      <c r="DY104" s="938"/>
      <c r="DZ104" s="938"/>
      <c r="EA104" s="938"/>
      <c r="EB104" s="938"/>
      <c r="EC104" s="938"/>
      <c r="ED104" s="938"/>
      <c r="EE104" s="938"/>
      <c r="EF104" s="938"/>
      <c r="EG104" s="938"/>
      <c r="EH104" s="938"/>
      <c r="EI104" s="938"/>
      <c r="EJ104" s="938"/>
      <c r="EK104" s="938"/>
      <c r="EL104" s="938"/>
      <c r="EM104" s="938"/>
      <c r="EN104" s="938"/>
      <c r="EO104" s="938"/>
      <c r="EP104" s="938"/>
      <c r="EQ104" s="938"/>
      <c r="ER104" s="938"/>
      <c r="ES104" s="938"/>
      <c r="ET104" s="938"/>
      <c r="EU104" s="938"/>
      <c r="EV104" s="938"/>
      <c r="EW104" s="938"/>
      <c r="EX104" s="938"/>
      <c r="EY104" s="938"/>
      <c r="EZ104" s="938"/>
      <c r="FA104" s="938"/>
      <c r="FB104" s="938"/>
      <c r="FC104" s="938"/>
      <c r="FD104" s="938"/>
      <c r="FE104" s="938"/>
      <c r="FF104" s="938"/>
      <c r="FG104" s="938"/>
      <c r="FH104" s="938"/>
      <c r="FI104" s="938"/>
    </row>
    <row r="105" spans="6:165" ht="9">
      <c r="F105" s="933"/>
      <c r="G105" s="938"/>
      <c r="H105" s="938"/>
      <c r="I105" s="938"/>
      <c r="J105" s="938"/>
      <c r="K105" s="938"/>
      <c r="L105" s="938"/>
      <c r="M105" s="938"/>
      <c r="S105" s="938"/>
      <c r="T105" s="938"/>
      <c r="U105" s="938"/>
      <c r="V105" s="938"/>
      <c r="W105" s="938"/>
      <c r="X105" s="938"/>
      <c r="Y105" s="938"/>
      <c r="Z105" s="938"/>
      <c r="AA105" s="938"/>
      <c r="AB105" s="938"/>
      <c r="AC105" s="938"/>
      <c r="AD105" s="938"/>
      <c r="AE105" s="938"/>
      <c r="AF105" s="933"/>
      <c r="AG105" s="933"/>
      <c r="AH105" s="933"/>
      <c r="AI105" s="933"/>
      <c r="AJ105" s="933"/>
      <c r="AK105" s="933"/>
      <c r="AL105" s="933"/>
      <c r="AM105" s="933"/>
      <c r="AN105" s="933"/>
      <c r="AO105" s="933"/>
      <c r="AP105" s="933"/>
      <c r="AQ105" s="933"/>
      <c r="AR105" s="933"/>
      <c r="AS105" s="933"/>
      <c r="AT105" s="933"/>
      <c r="AU105" s="938"/>
      <c r="AV105" s="938"/>
      <c r="AW105" s="938"/>
      <c r="AX105" s="938"/>
      <c r="AY105" s="938"/>
      <c r="AZ105" s="938"/>
      <c r="BA105" s="938"/>
      <c r="BB105" s="938"/>
      <c r="BC105" s="938"/>
      <c r="BD105" s="938"/>
      <c r="BE105" s="938"/>
      <c r="BF105" s="938"/>
      <c r="BG105" s="938"/>
      <c r="BH105" s="938"/>
      <c r="BI105" s="938"/>
      <c r="BJ105" s="938"/>
      <c r="BK105" s="938"/>
      <c r="BL105" s="938"/>
      <c r="BM105" s="938"/>
      <c r="BN105" s="938"/>
      <c r="BO105" s="938"/>
      <c r="BP105" s="938"/>
      <c r="BQ105" s="938"/>
      <c r="BR105" s="938"/>
      <c r="BS105" s="938"/>
      <c r="BT105" s="938"/>
      <c r="BU105" s="938"/>
      <c r="BV105" s="938"/>
      <c r="BW105" s="938"/>
      <c r="BX105" s="938"/>
      <c r="BY105" s="938"/>
      <c r="BZ105" s="938"/>
      <c r="CA105" s="938"/>
      <c r="CB105" s="938"/>
      <c r="CC105" s="938"/>
      <c r="CD105" s="938"/>
      <c r="CE105" s="938"/>
      <c r="CF105" s="938"/>
      <c r="CG105" s="938"/>
      <c r="CH105" s="938"/>
      <c r="CI105" s="938"/>
      <c r="CJ105" s="938"/>
      <c r="CK105" s="938"/>
      <c r="CL105" s="938"/>
      <c r="CM105" s="938"/>
      <c r="CN105" s="938"/>
      <c r="CO105" s="938"/>
      <c r="CP105" s="938"/>
      <c r="CQ105" s="938"/>
      <c r="CR105" s="938"/>
      <c r="CS105" s="938"/>
      <c r="CT105" s="938"/>
      <c r="CU105" s="938"/>
      <c r="CV105" s="938"/>
      <c r="CW105" s="938"/>
      <c r="CX105" s="938"/>
      <c r="CY105" s="938"/>
      <c r="CZ105" s="938"/>
      <c r="DA105" s="938"/>
      <c r="DB105" s="938"/>
      <c r="DC105" s="938"/>
      <c r="DD105" s="938"/>
      <c r="DE105" s="938"/>
      <c r="DF105" s="938"/>
      <c r="DG105" s="938"/>
      <c r="DH105" s="938"/>
      <c r="DI105" s="938"/>
      <c r="DJ105" s="938"/>
      <c r="DK105" s="938"/>
      <c r="DL105" s="938"/>
      <c r="DM105" s="938"/>
      <c r="DN105" s="938"/>
      <c r="DO105" s="938"/>
      <c r="DP105" s="938"/>
      <c r="DQ105" s="938"/>
      <c r="DR105" s="938"/>
      <c r="DS105" s="938"/>
      <c r="DT105" s="938"/>
      <c r="DU105" s="938"/>
      <c r="DV105" s="938"/>
      <c r="DW105" s="938"/>
      <c r="DX105" s="938"/>
      <c r="DY105" s="938"/>
      <c r="DZ105" s="938"/>
      <c r="EA105" s="938"/>
      <c r="EB105" s="938"/>
      <c r="EC105" s="938"/>
      <c r="ED105" s="938"/>
      <c r="EE105" s="938"/>
      <c r="EF105" s="938"/>
      <c r="EG105" s="938"/>
      <c r="EH105" s="938"/>
      <c r="EI105" s="938"/>
      <c r="EJ105" s="938"/>
      <c r="EK105" s="938"/>
      <c r="EL105" s="938"/>
      <c r="EM105" s="938"/>
      <c r="EN105" s="938"/>
      <c r="EO105" s="938"/>
      <c r="EP105" s="938"/>
      <c r="EQ105" s="938"/>
      <c r="ER105" s="938"/>
      <c r="ES105" s="938"/>
      <c r="ET105" s="938"/>
      <c r="EU105" s="938"/>
      <c r="EV105" s="938"/>
      <c r="EW105" s="938"/>
      <c r="EX105" s="938"/>
      <c r="EY105" s="938"/>
      <c r="EZ105" s="938"/>
      <c r="FA105" s="938"/>
      <c r="FB105" s="938"/>
      <c r="FC105" s="938"/>
      <c r="FD105" s="938"/>
      <c r="FE105" s="938"/>
      <c r="FF105" s="938"/>
      <c r="FG105" s="938"/>
      <c r="FH105" s="938"/>
      <c r="FI105" s="938"/>
    </row>
    <row r="106" spans="6:165" ht="9">
      <c r="F106" s="933"/>
      <c r="G106" s="938"/>
      <c r="H106" s="938"/>
      <c r="I106" s="938"/>
      <c r="J106" s="938"/>
      <c r="K106" s="938"/>
      <c r="L106" s="938"/>
      <c r="M106" s="938"/>
      <c r="S106" s="938"/>
      <c r="T106" s="938"/>
      <c r="U106" s="938"/>
      <c r="V106" s="938"/>
      <c r="W106" s="938"/>
      <c r="X106" s="938"/>
      <c r="Y106" s="938"/>
      <c r="Z106" s="938"/>
      <c r="AA106" s="938"/>
      <c r="AB106" s="938"/>
      <c r="AC106" s="938"/>
      <c r="AD106" s="938"/>
      <c r="AE106" s="938"/>
      <c r="AF106" s="933"/>
      <c r="AG106" s="933"/>
      <c r="AH106" s="933"/>
      <c r="AI106" s="933"/>
      <c r="AJ106" s="933"/>
      <c r="AK106" s="933"/>
      <c r="AL106" s="933"/>
      <c r="AM106" s="933"/>
      <c r="AN106" s="933"/>
      <c r="AO106" s="933"/>
      <c r="AP106" s="933"/>
      <c r="AQ106" s="933"/>
      <c r="AR106" s="933"/>
      <c r="AS106" s="933"/>
      <c r="AT106" s="933"/>
      <c r="AU106" s="938"/>
      <c r="AV106" s="938"/>
      <c r="AW106" s="938"/>
      <c r="AX106" s="938"/>
      <c r="AY106" s="938"/>
      <c r="AZ106" s="938"/>
      <c r="BA106" s="938"/>
      <c r="BB106" s="938"/>
      <c r="BC106" s="938"/>
      <c r="BD106" s="938"/>
      <c r="BE106" s="938"/>
      <c r="BF106" s="938"/>
      <c r="BG106" s="938"/>
      <c r="BH106" s="938"/>
      <c r="BI106" s="938"/>
      <c r="BJ106" s="938"/>
      <c r="BK106" s="938"/>
      <c r="BL106" s="938"/>
      <c r="BM106" s="938"/>
      <c r="BN106" s="938"/>
      <c r="BO106" s="938"/>
      <c r="BP106" s="938"/>
      <c r="BQ106" s="938"/>
      <c r="BR106" s="938"/>
      <c r="BS106" s="938"/>
      <c r="BT106" s="938"/>
      <c r="BU106" s="938"/>
      <c r="BV106" s="938"/>
      <c r="BW106" s="938"/>
      <c r="BX106" s="938"/>
      <c r="BY106" s="938"/>
      <c r="BZ106" s="938"/>
      <c r="CA106" s="938"/>
      <c r="CB106" s="938"/>
      <c r="CC106" s="938"/>
      <c r="CD106" s="938"/>
      <c r="CE106" s="938"/>
      <c r="CF106" s="938"/>
      <c r="CG106" s="938"/>
      <c r="CH106" s="938"/>
      <c r="CI106" s="938"/>
      <c r="CJ106" s="938"/>
      <c r="CK106" s="938"/>
      <c r="CL106" s="938"/>
      <c r="CM106" s="938"/>
      <c r="CN106" s="938"/>
      <c r="CO106" s="938"/>
      <c r="CP106" s="938"/>
      <c r="CQ106" s="938"/>
      <c r="CR106" s="938"/>
      <c r="CS106" s="938"/>
      <c r="CT106" s="938"/>
      <c r="CU106" s="938"/>
      <c r="CV106" s="938"/>
      <c r="CW106" s="938"/>
      <c r="CX106" s="938"/>
      <c r="CY106" s="938"/>
      <c r="CZ106" s="938"/>
      <c r="DA106" s="938"/>
      <c r="DB106" s="938"/>
      <c r="DC106" s="938"/>
      <c r="DD106" s="938"/>
      <c r="DE106" s="938"/>
      <c r="DF106" s="938"/>
      <c r="DG106" s="938"/>
      <c r="DH106" s="938"/>
      <c r="DI106" s="938"/>
      <c r="DJ106" s="938"/>
      <c r="DK106" s="938"/>
      <c r="DL106" s="938"/>
      <c r="DM106" s="938"/>
      <c r="DN106" s="938"/>
      <c r="DO106" s="938"/>
      <c r="DP106" s="938"/>
      <c r="DQ106" s="938"/>
      <c r="DR106" s="938"/>
      <c r="DS106" s="938"/>
      <c r="DT106" s="938"/>
      <c r="DU106" s="938"/>
      <c r="DV106" s="938"/>
      <c r="DW106" s="938"/>
      <c r="DX106" s="938"/>
      <c r="DY106" s="938"/>
      <c r="DZ106" s="938"/>
      <c r="EA106" s="938"/>
      <c r="EB106" s="938"/>
      <c r="EC106" s="938"/>
      <c r="ED106" s="938"/>
      <c r="EE106" s="938"/>
      <c r="EF106" s="938"/>
      <c r="EG106" s="938"/>
      <c r="EH106" s="938"/>
      <c r="EI106" s="938"/>
      <c r="EJ106" s="938"/>
      <c r="EK106" s="938"/>
      <c r="EL106" s="938"/>
      <c r="EM106" s="938"/>
      <c r="EN106" s="938"/>
      <c r="EO106" s="938"/>
      <c r="EP106" s="938"/>
      <c r="EQ106" s="938"/>
      <c r="ER106" s="938"/>
      <c r="ES106" s="938"/>
      <c r="ET106" s="938"/>
      <c r="EU106" s="938"/>
      <c r="EV106" s="938"/>
      <c r="EW106" s="938"/>
      <c r="EX106" s="938"/>
      <c r="EY106" s="938"/>
      <c r="EZ106" s="938"/>
      <c r="FA106" s="938"/>
      <c r="FB106" s="938"/>
      <c r="FC106" s="938"/>
      <c r="FD106" s="938"/>
      <c r="FE106" s="938"/>
      <c r="FF106" s="938"/>
      <c r="FG106" s="938"/>
      <c r="FH106" s="938"/>
      <c r="FI106" s="938"/>
    </row>
    <row r="107" spans="6:165" ht="9">
      <c r="F107" s="933"/>
      <c r="G107" s="938"/>
      <c r="H107" s="938"/>
      <c r="I107" s="938"/>
      <c r="J107" s="938"/>
      <c r="K107" s="938"/>
      <c r="L107" s="938"/>
      <c r="M107" s="938"/>
      <c r="S107" s="938"/>
      <c r="T107" s="938"/>
      <c r="U107" s="938"/>
      <c r="V107" s="938"/>
      <c r="W107" s="938"/>
      <c r="X107" s="938"/>
      <c r="Y107" s="938"/>
      <c r="Z107" s="938"/>
      <c r="AA107" s="938"/>
      <c r="AB107" s="938"/>
      <c r="AC107" s="938"/>
      <c r="AD107" s="938"/>
      <c r="AE107" s="938"/>
      <c r="AF107" s="933"/>
      <c r="AG107" s="933"/>
      <c r="AH107" s="933"/>
      <c r="AI107" s="933"/>
      <c r="AJ107" s="933"/>
      <c r="AK107" s="933"/>
      <c r="AL107" s="933"/>
      <c r="AM107" s="933"/>
      <c r="AN107" s="933"/>
      <c r="AO107" s="933"/>
      <c r="AP107" s="933"/>
      <c r="AQ107" s="933"/>
      <c r="AR107" s="933"/>
      <c r="AS107" s="933"/>
      <c r="AT107" s="933"/>
      <c r="AU107" s="938"/>
      <c r="AV107" s="938"/>
      <c r="AW107" s="938"/>
      <c r="AX107" s="938"/>
      <c r="AY107" s="938"/>
      <c r="AZ107" s="938"/>
      <c r="BA107" s="938"/>
      <c r="BB107" s="938"/>
      <c r="BC107" s="938"/>
      <c r="BD107" s="938"/>
      <c r="BE107" s="938"/>
      <c r="BF107" s="938"/>
      <c r="BG107" s="938"/>
      <c r="BH107" s="938"/>
      <c r="BI107" s="938"/>
      <c r="BJ107" s="938"/>
      <c r="BK107" s="938"/>
      <c r="BL107" s="938"/>
      <c r="BM107" s="938"/>
      <c r="BN107" s="938"/>
      <c r="BO107" s="938"/>
      <c r="BP107" s="938"/>
      <c r="BQ107" s="938"/>
      <c r="BR107" s="938"/>
      <c r="BS107" s="938"/>
      <c r="BT107" s="938"/>
      <c r="BU107" s="938"/>
      <c r="BV107" s="938"/>
      <c r="BW107" s="938"/>
      <c r="BX107" s="938"/>
      <c r="BY107" s="938"/>
      <c r="BZ107" s="938"/>
      <c r="CA107" s="938"/>
      <c r="CB107" s="938"/>
      <c r="CC107" s="938"/>
      <c r="CD107" s="938"/>
      <c r="CE107" s="938"/>
      <c r="CF107" s="938"/>
      <c r="CG107" s="938"/>
      <c r="CH107" s="938"/>
      <c r="CI107" s="938"/>
      <c r="CJ107" s="938"/>
      <c r="CK107" s="938"/>
      <c r="CL107" s="938"/>
      <c r="CM107" s="938"/>
      <c r="CN107" s="938"/>
      <c r="CO107" s="938"/>
      <c r="CP107" s="938"/>
      <c r="CQ107" s="938"/>
      <c r="CR107" s="938"/>
      <c r="CS107" s="938"/>
      <c r="CT107" s="938"/>
      <c r="CU107" s="938"/>
      <c r="CV107" s="938"/>
      <c r="CW107" s="938"/>
      <c r="CX107" s="938"/>
      <c r="CY107" s="938"/>
      <c r="CZ107" s="938"/>
      <c r="DA107" s="938"/>
      <c r="DB107" s="938"/>
      <c r="DC107" s="938"/>
      <c r="DD107" s="938"/>
      <c r="DE107" s="938"/>
      <c r="DF107" s="938"/>
      <c r="DG107" s="938"/>
      <c r="DH107" s="938"/>
      <c r="DI107" s="938"/>
      <c r="DJ107" s="938"/>
      <c r="DK107" s="938"/>
      <c r="DL107" s="938"/>
      <c r="DM107" s="938"/>
      <c r="DN107" s="938"/>
      <c r="DO107" s="938"/>
      <c r="DP107" s="938"/>
      <c r="DQ107" s="938"/>
      <c r="DR107" s="938"/>
      <c r="DS107" s="938"/>
      <c r="DT107" s="938"/>
      <c r="DU107" s="938"/>
      <c r="DV107" s="938"/>
      <c r="DW107" s="938"/>
      <c r="DX107" s="938"/>
      <c r="DY107" s="938"/>
      <c r="DZ107" s="938"/>
      <c r="EA107" s="938"/>
      <c r="EB107" s="938"/>
      <c r="EC107" s="938"/>
      <c r="ED107" s="938"/>
      <c r="EE107" s="938"/>
      <c r="EF107" s="938"/>
      <c r="EG107" s="938"/>
      <c r="EH107" s="938"/>
      <c r="EI107" s="938"/>
      <c r="EJ107" s="938"/>
      <c r="EK107" s="938"/>
      <c r="EL107" s="938"/>
      <c r="EM107" s="938"/>
      <c r="EN107" s="938"/>
      <c r="EO107" s="938"/>
      <c r="EP107" s="938"/>
      <c r="EQ107" s="938"/>
      <c r="ER107" s="938"/>
      <c r="ES107" s="938"/>
      <c r="ET107" s="938"/>
      <c r="EU107" s="938"/>
      <c r="EV107" s="938"/>
      <c r="EW107" s="938"/>
      <c r="EX107" s="938"/>
      <c r="EY107" s="938"/>
      <c r="EZ107" s="938"/>
      <c r="FA107" s="938"/>
      <c r="FB107" s="938"/>
      <c r="FC107" s="938"/>
      <c r="FD107" s="938"/>
      <c r="FE107" s="938"/>
      <c r="FF107" s="938"/>
      <c r="FG107" s="938"/>
      <c r="FH107" s="938"/>
      <c r="FI107" s="938"/>
    </row>
    <row r="108" spans="6:165" ht="9">
      <c r="F108" s="933"/>
      <c r="G108" s="938"/>
      <c r="H108" s="938"/>
      <c r="I108" s="938"/>
      <c r="J108" s="938"/>
      <c r="K108" s="938"/>
      <c r="L108" s="938"/>
      <c r="M108" s="938"/>
      <c r="S108" s="938"/>
      <c r="T108" s="938"/>
      <c r="U108" s="938"/>
      <c r="V108" s="938"/>
      <c r="W108" s="938"/>
      <c r="X108" s="938"/>
      <c r="Y108" s="938"/>
      <c r="Z108" s="938"/>
      <c r="AA108" s="938"/>
      <c r="AB108" s="938"/>
      <c r="AC108" s="938"/>
      <c r="AD108" s="938"/>
      <c r="AE108" s="938"/>
      <c r="AF108" s="933"/>
      <c r="AG108" s="933"/>
      <c r="AH108" s="933"/>
      <c r="AI108" s="933"/>
      <c r="AJ108" s="933"/>
      <c r="AK108" s="933"/>
      <c r="AL108" s="933"/>
      <c r="AM108" s="933"/>
      <c r="AN108" s="933"/>
      <c r="AO108" s="933"/>
      <c r="AP108" s="933"/>
      <c r="AQ108" s="933"/>
      <c r="AR108" s="933"/>
      <c r="AS108" s="933"/>
      <c r="AT108" s="933"/>
      <c r="AU108" s="938"/>
      <c r="AV108" s="938"/>
      <c r="AW108" s="938"/>
      <c r="AX108" s="938"/>
      <c r="AY108" s="938"/>
      <c r="AZ108" s="938"/>
      <c r="BA108" s="938"/>
      <c r="BB108" s="938"/>
      <c r="BC108" s="938"/>
      <c r="BD108" s="938"/>
      <c r="BE108" s="938"/>
      <c r="BF108" s="938"/>
      <c r="BG108" s="938"/>
      <c r="BH108" s="938"/>
      <c r="BI108" s="938"/>
      <c r="BJ108" s="938"/>
      <c r="BK108" s="938"/>
      <c r="BL108" s="938"/>
      <c r="BM108" s="938"/>
      <c r="BN108" s="938"/>
      <c r="BO108" s="938"/>
      <c r="BP108" s="938"/>
      <c r="BQ108" s="938"/>
      <c r="BR108" s="938"/>
      <c r="BS108" s="938"/>
      <c r="BT108" s="938"/>
      <c r="BU108" s="938"/>
      <c r="BV108" s="938"/>
      <c r="BW108" s="938"/>
      <c r="BX108" s="938"/>
      <c r="BY108" s="938"/>
      <c r="BZ108" s="938"/>
      <c r="CA108" s="938"/>
      <c r="CB108" s="938"/>
      <c r="CC108" s="938"/>
      <c r="CD108" s="938"/>
      <c r="CE108" s="938"/>
      <c r="CF108" s="938"/>
      <c r="CG108" s="938"/>
      <c r="CH108" s="938"/>
      <c r="CI108" s="938"/>
      <c r="CJ108" s="938"/>
      <c r="CK108" s="938"/>
      <c r="CL108" s="938"/>
      <c r="CM108" s="938"/>
      <c r="CN108" s="938"/>
      <c r="CO108" s="938"/>
      <c r="CP108" s="938"/>
      <c r="CQ108" s="938"/>
      <c r="CR108" s="938"/>
      <c r="CS108" s="938"/>
      <c r="CT108" s="938"/>
      <c r="CU108" s="938"/>
      <c r="CV108" s="938"/>
      <c r="CW108" s="938"/>
      <c r="CX108" s="938"/>
      <c r="CY108" s="938"/>
      <c r="CZ108" s="938"/>
      <c r="DA108" s="938"/>
      <c r="DB108" s="938"/>
      <c r="DC108" s="938"/>
      <c r="DD108" s="938"/>
      <c r="DE108" s="938"/>
      <c r="DF108" s="938"/>
      <c r="DG108" s="938"/>
      <c r="DH108" s="938"/>
      <c r="DI108" s="938"/>
      <c r="DJ108" s="938"/>
      <c r="DK108" s="938"/>
      <c r="DL108" s="938"/>
      <c r="DM108" s="938"/>
      <c r="DN108" s="938"/>
      <c r="DO108" s="938"/>
      <c r="DP108" s="938"/>
      <c r="DQ108" s="938"/>
      <c r="DR108" s="938"/>
      <c r="DS108" s="938"/>
      <c r="DT108" s="938"/>
      <c r="DU108" s="938"/>
      <c r="DV108" s="938"/>
      <c r="DW108" s="938"/>
      <c r="DX108" s="938"/>
      <c r="DY108" s="938"/>
      <c r="DZ108" s="938"/>
      <c r="EA108" s="938"/>
      <c r="EB108" s="938"/>
      <c r="EC108" s="938"/>
      <c r="ED108" s="938"/>
      <c r="EE108" s="938"/>
      <c r="EF108" s="938"/>
      <c r="EG108" s="938"/>
      <c r="EH108" s="938"/>
      <c r="EI108" s="938"/>
      <c r="EJ108" s="938"/>
      <c r="EK108" s="938"/>
      <c r="EL108" s="938"/>
      <c r="EM108" s="938"/>
      <c r="EN108" s="938"/>
      <c r="EO108" s="938"/>
      <c r="EP108" s="938"/>
      <c r="EQ108" s="938"/>
      <c r="ER108" s="938"/>
      <c r="ES108" s="938"/>
      <c r="ET108" s="938"/>
      <c r="EU108" s="938"/>
      <c r="EV108" s="938"/>
      <c r="EW108" s="938"/>
      <c r="EX108" s="938"/>
      <c r="EY108" s="938"/>
      <c r="EZ108" s="938"/>
      <c r="FA108" s="938"/>
      <c r="FB108" s="938"/>
      <c r="FC108" s="938"/>
      <c r="FD108" s="938"/>
      <c r="FE108" s="938"/>
      <c r="FF108" s="938"/>
      <c r="FG108" s="938"/>
      <c r="FH108" s="938"/>
      <c r="FI108" s="938"/>
    </row>
    <row r="109" spans="6:165" ht="9">
      <c r="F109" s="933"/>
      <c r="G109" s="938"/>
      <c r="H109" s="938"/>
      <c r="I109" s="938"/>
      <c r="J109" s="938"/>
      <c r="K109" s="938"/>
      <c r="L109" s="938"/>
      <c r="M109" s="938"/>
      <c r="S109" s="938"/>
      <c r="T109" s="938"/>
      <c r="U109" s="938"/>
      <c r="V109" s="938"/>
      <c r="W109" s="938"/>
      <c r="X109" s="938"/>
      <c r="Y109" s="938"/>
      <c r="Z109" s="938"/>
      <c r="AA109" s="938"/>
      <c r="AB109" s="938"/>
      <c r="AC109" s="938"/>
      <c r="AD109" s="938"/>
      <c r="AE109" s="938"/>
      <c r="AF109" s="933"/>
      <c r="AG109" s="933"/>
      <c r="AH109" s="933"/>
      <c r="AI109" s="933"/>
      <c r="AJ109" s="933"/>
      <c r="AK109" s="933"/>
      <c r="AL109" s="933"/>
      <c r="AM109" s="933"/>
      <c r="AN109" s="933"/>
      <c r="AO109" s="933"/>
      <c r="AP109" s="933"/>
      <c r="AQ109" s="933"/>
      <c r="AR109" s="933"/>
      <c r="AS109" s="933"/>
      <c r="AT109" s="933"/>
      <c r="AU109" s="938"/>
      <c r="AV109" s="938"/>
      <c r="AW109" s="938"/>
      <c r="AX109" s="938"/>
      <c r="AY109" s="938"/>
      <c r="AZ109" s="938"/>
      <c r="BA109" s="938"/>
      <c r="BB109" s="938"/>
      <c r="BC109" s="938"/>
      <c r="BD109" s="938"/>
      <c r="BE109" s="938"/>
      <c r="BF109" s="938"/>
      <c r="BG109" s="938"/>
      <c r="BH109" s="938"/>
      <c r="BI109" s="938"/>
      <c r="BJ109" s="938"/>
      <c r="BK109" s="938"/>
      <c r="BL109" s="938"/>
      <c r="BM109" s="938"/>
      <c r="BN109" s="938"/>
      <c r="BO109" s="938"/>
      <c r="BP109" s="938"/>
      <c r="BQ109" s="938"/>
      <c r="BR109" s="938"/>
      <c r="BS109" s="938"/>
      <c r="BT109" s="938"/>
      <c r="BU109" s="938"/>
      <c r="BV109" s="938"/>
      <c r="BW109" s="938"/>
      <c r="BX109" s="938"/>
      <c r="BY109" s="938"/>
      <c r="BZ109" s="938"/>
      <c r="CA109" s="938"/>
      <c r="CB109" s="938"/>
      <c r="CC109" s="938"/>
      <c r="CD109" s="938"/>
      <c r="CE109" s="938"/>
      <c r="CF109" s="938"/>
      <c r="CG109" s="938"/>
      <c r="CH109" s="938"/>
      <c r="CI109" s="938"/>
      <c r="CJ109" s="938"/>
      <c r="CK109" s="938"/>
      <c r="CL109" s="938"/>
      <c r="CM109" s="938"/>
      <c r="CN109" s="938"/>
      <c r="CO109" s="938"/>
      <c r="CP109" s="938"/>
      <c r="CQ109" s="938"/>
      <c r="CR109" s="938"/>
      <c r="CS109" s="938"/>
      <c r="CT109" s="938"/>
      <c r="CU109" s="938"/>
      <c r="CV109" s="938"/>
      <c r="CW109" s="938"/>
      <c r="CX109" s="938"/>
      <c r="CY109" s="938"/>
      <c r="CZ109" s="938"/>
      <c r="DA109" s="938"/>
      <c r="DB109" s="938"/>
      <c r="DC109" s="938"/>
      <c r="DD109" s="938"/>
      <c r="DE109" s="938"/>
      <c r="DF109" s="938"/>
      <c r="DG109" s="938"/>
      <c r="DH109" s="938"/>
      <c r="DI109" s="938"/>
      <c r="DJ109" s="938"/>
      <c r="DK109" s="938"/>
      <c r="DL109" s="938"/>
      <c r="DM109" s="938"/>
      <c r="DN109" s="938"/>
      <c r="DO109" s="938"/>
      <c r="DP109" s="938"/>
      <c r="DQ109" s="938"/>
      <c r="DR109" s="938"/>
      <c r="DS109" s="938"/>
      <c r="DT109" s="938"/>
      <c r="DU109" s="938"/>
      <c r="DV109" s="938"/>
      <c r="DW109" s="938"/>
      <c r="DX109" s="938"/>
      <c r="DY109" s="938"/>
      <c r="DZ109" s="938"/>
      <c r="EA109" s="938"/>
      <c r="EB109" s="938"/>
      <c r="EC109" s="938"/>
      <c r="ED109" s="938"/>
      <c r="EE109" s="938"/>
      <c r="EF109" s="938"/>
      <c r="EG109" s="938"/>
      <c r="EH109" s="938"/>
      <c r="EI109" s="938"/>
      <c r="EJ109" s="938"/>
      <c r="EK109" s="938"/>
      <c r="EL109" s="938"/>
      <c r="EM109" s="938"/>
      <c r="EN109" s="938"/>
      <c r="EO109" s="938"/>
      <c r="EP109" s="938"/>
      <c r="EQ109" s="938"/>
      <c r="ER109" s="938"/>
      <c r="ES109" s="938"/>
      <c r="ET109" s="938"/>
      <c r="EU109" s="938"/>
      <c r="EV109" s="938"/>
      <c r="EW109" s="938"/>
      <c r="EX109" s="938"/>
      <c r="EY109" s="938"/>
      <c r="EZ109" s="938"/>
      <c r="FA109" s="938"/>
      <c r="FB109" s="938"/>
      <c r="FC109" s="938"/>
      <c r="FD109" s="938"/>
      <c r="FE109" s="938"/>
      <c r="FF109" s="938"/>
      <c r="FG109" s="938"/>
      <c r="FH109" s="938"/>
      <c r="FI109" s="938"/>
    </row>
    <row r="110" spans="6:165" ht="9">
      <c r="F110" s="933"/>
      <c r="G110" s="938"/>
      <c r="H110" s="938"/>
      <c r="I110" s="938"/>
      <c r="J110" s="938"/>
      <c r="K110" s="938"/>
      <c r="L110" s="938"/>
      <c r="M110" s="938"/>
      <c r="S110" s="938"/>
      <c r="T110" s="938"/>
      <c r="U110" s="938"/>
      <c r="V110" s="938"/>
      <c r="W110" s="938"/>
      <c r="X110" s="938"/>
      <c r="Y110" s="938"/>
      <c r="Z110" s="938"/>
      <c r="AA110" s="938"/>
      <c r="AB110" s="938"/>
      <c r="AC110" s="938"/>
      <c r="AD110" s="938"/>
      <c r="AE110" s="938"/>
      <c r="AF110" s="933"/>
      <c r="AG110" s="933"/>
      <c r="AH110" s="933"/>
      <c r="AI110" s="933"/>
      <c r="AJ110" s="933"/>
      <c r="AK110" s="933"/>
      <c r="AL110" s="933"/>
      <c r="AM110" s="933"/>
      <c r="AN110" s="933"/>
      <c r="AO110" s="933"/>
      <c r="AP110" s="933"/>
      <c r="AQ110" s="933"/>
      <c r="AR110" s="933"/>
      <c r="AS110" s="933"/>
      <c r="AT110" s="933"/>
      <c r="AU110" s="938"/>
      <c r="AV110" s="938"/>
      <c r="AW110" s="938"/>
      <c r="AX110" s="938"/>
      <c r="AY110" s="938"/>
      <c r="AZ110" s="938"/>
      <c r="BA110" s="938"/>
      <c r="BB110" s="938"/>
      <c r="BC110" s="938"/>
      <c r="BD110" s="938"/>
      <c r="BE110" s="938"/>
      <c r="BF110" s="938"/>
      <c r="BG110" s="938"/>
      <c r="BH110" s="938"/>
      <c r="BI110" s="938"/>
      <c r="BJ110" s="938"/>
      <c r="BK110" s="938"/>
      <c r="BL110" s="938"/>
      <c r="BM110" s="938"/>
      <c r="BN110" s="938"/>
      <c r="BO110" s="938"/>
      <c r="BP110" s="938"/>
      <c r="BQ110" s="938"/>
      <c r="BR110" s="938"/>
      <c r="BS110" s="938"/>
      <c r="BT110" s="938"/>
      <c r="BU110" s="938"/>
      <c r="BV110" s="938"/>
      <c r="BW110" s="938"/>
      <c r="BX110" s="938"/>
      <c r="BY110" s="938"/>
      <c r="BZ110" s="938"/>
      <c r="CA110" s="938"/>
      <c r="CB110" s="938"/>
      <c r="CC110" s="938"/>
      <c r="CD110" s="938"/>
      <c r="CE110" s="938"/>
      <c r="CF110" s="938"/>
      <c r="CG110" s="938"/>
      <c r="CH110" s="938"/>
      <c r="CI110" s="938"/>
      <c r="CJ110" s="938"/>
      <c r="CK110" s="938"/>
      <c r="CL110" s="938"/>
      <c r="CM110" s="938"/>
      <c r="CN110" s="938"/>
      <c r="CO110" s="938"/>
      <c r="CP110" s="938"/>
      <c r="CQ110" s="938"/>
      <c r="CR110" s="938"/>
      <c r="CS110" s="938"/>
      <c r="CT110" s="938"/>
      <c r="CU110" s="938"/>
      <c r="CV110" s="938"/>
      <c r="CW110" s="938"/>
      <c r="CX110" s="938"/>
      <c r="CY110" s="938"/>
      <c r="CZ110" s="938"/>
      <c r="DA110" s="938"/>
      <c r="DB110" s="938"/>
      <c r="DC110" s="938"/>
      <c r="DD110" s="938"/>
      <c r="DE110" s="938"/>
      <c r="DF110" s="938"/>
      <c r="DG110" s="938"/>
      <c r="DH110" s="938"/>
      <c r="DI110" s="938"/>
      <c r="DJ110" s="938"/>
      <c r="DK110" s="938"/>
      <c r="DL110" s="938"/>
      <c r="DM110" s="938"/>
      <c r="DN110" s="938"/>
      <c r="DO110" s="938"/>
      <c r="DP110" s="938"/>
      <c r="DQ110" s="938"/>
      <c r="DR110" s="938"/>
      <c r="DS110" s="938"/>
      <c r="DT110" s="938"/>
      <c r="DU110" s="938"/>
      <c r="DV110" s="938"/>
      <c r="DW110" s="938"/>
      <c r="DX110" s="938"/>
      <c r="DY110" s="938"/>
      <c r="DZ110" s="938"/>
      <c r="EA110" s="938"/>
      <c r="EB110" s="938"/>
      <c r="EC110" s="938"/>
      <c r="ED110" s="938"/>
      <c r="EE110" s="938"/>
      <c r="EF110" s="938"/>
      <c r="EG110" s="938"/>
      <c r="EH110" s="938"/>
      <c r="EI110" s="938"/>
      <c r="EJ110" s="938"/>
      <c r="EK110" s="938"/>
      <c r="EL110" s="938"/>
      <c r="EM110" s="938"/>
      <c r="EN110" s="938"/>
      <c r="EO110" s="938"/>
      <c r="EP110" s="938"/>
      <c r="EQ110" s="938"/>
      <c r="ER110" s="938"/>
      <c r="ES110" s="938"/>
      <c r="ET110" s="938"/>
      <c r="EU110" s="938"/>
      <c r="EV110" s="938"/>
      <c r="EW110" s="938"/>
      <c r="EX110" s="938"/>
      <c r="EY110" s="938"/>
      <c r="EZ110" s="938"/>
      <c r="FA110" s="938"/>
      <c r="FB110" s="938"/>
      <c r="FC110" s="938"/>
      <c r="FD110" s="938"/>
      <c r="FE110" s="938"/>
      <c r="FF110" s="938"/>
      <c r="FG110" s="938"/>
      <c r="FH110" s="938"/>
      <c r="FI110" s="938"/>
    </row>
    <row r="111" spans="6:165" ht="9">
      <c r="F111" s="933"/>
      <c r="G111" s="938"/>
      <c r="H111" s="938"/>
      <c r="I111" s="938"/>
      <c r="J111" s="938"/>
      <c r="K111" s="938"/>
      <c r="L111" s="938"/>
      <c r="M111" s="938"/>
      <c r="S111" s="938"/>
      <c r="T111" s="938"/>
      <c r="U111" s="938"/>
      <c r="V111" s="938"/>
      <c r="W111" s="938"/>
      <c r="X111" s="938"/>
      <c r="Y111" s="938"/>
      <c r="Z111" s="938"/>
      <c r="AA111" s="938"/>
      <c r="AB111" s="938"/>
      <c r="AC111" s="938"/>
      <c r="AD111" s="938"/>
      <c r="AE111" s="938"/>
      <c r="AF111" s="933"/>
      <c r="AG111" s="933"/>
      <c r="AH111" s="933"/>
      <c r="AI111" s="933"/>
      <c r="AJ111" s="933"/>
      <c r="AK111" s="933"/>
      <c r="AL111" s="933"/>
      <c r="AM111" s="933"/>
      <c r="AN111" s="933"/>
      <c r="AO111" s="933"/>
      <c r="AP111" s="933"/>
      <c r="AQ111" s="933"/>
      <c r="AR111" s="933"/>
      <c r="AS111" s="933"/>
      <c r="AT111" s="933"/>
      <c r="AU111" s="938"/>
      <c r="AV111" s="938"/>
      <c r="AW111" s="938"/>
      <c r="AX111" s="938"/>
      <c r="AY111" s="938"/>
      <c r="AZ111" s="938"/>
      <c r="BA111" s="938"/>
      <c r="BB111" s="938"/>
      <c r="BC111" s="938"/>
      <c r="BD111" s="938"/>
      <c r="BE111" s="938"/>
      <c r="BF111" s="938"/>
      <c r="BG111" s="938"/>
      <c r="BH111" s="938"/>
      <c r="BI111" s="938"/>
      <c r="BJ111" s="938"/>
      <c r="BK111" s="938"/>
      <c r="BL111" s="938"/>
      <c r="BM111" s="938"/>
      <c r="BN111" s="938"/>
      <c r="BO111" s="938"/>
      <c r="BP111" s="938"/>
      <c r="BQ111" s="938"/>
      <c r="BR111" s="938"/>
      <c r="BS111" s="938"/>
      <c r="BT111" s="938"/>
      <c r="BU111" s="938"/>
      <c r="BV111" s="938"/>
      <c r="BW111" s="938"/>
      <c r="BX111" s="938"/>
      <c r="BY111" s="938"/>
      <c r="BZ111" s="938"/>
      <c r="CA111" s="938"/>
      <c r="CB111" s="938"/>
      <c r="CC111" s="938"/>
      <c r="CD111" s="938"/>
      <c r="CE111" s="938"/>
      <c r="CF111" s="938"/>
      <c r="CG111" s="938"/>
      <c r="CH111" s="938"/>
      <c r="CI111" s="938"/>
      <c r="CJ111" s="938"/>
      <c r="CK111" s="938"/>
      <c r="CL111" s="938"/>
      <c r="CM111" s="938"/>
      <c r="CN111" s="938"/>
      <c r="CO111" s="938"/>
      <c r="CP111" s="938"/>
      <c r="CQ111" s="938"/>
      <c r="CR111" s="938"/>
      <c r="CS111" s="938"/>
      <c r="CT111" s="938"/>
      <c r="CU111" s="938"/>
      <c r="CV111" s="938"/>
      <c r="CW111" s="938"/>
      <c r="CX111" s="938"/>
      <c r="CY111" s="938"/>
      <c r="CZ111" s="938"/>
      <c r="DA111" s="938"/>
      <c r="DB111" s="938"/>
      <c r="DC111" s="938"/>
      <c r="DD111" s="938"/>
      <c r="DE111" s="938"/>
      <c r="DF111" s="938"/>
      <c r="DG111" s="938"/>
      <c r="DH111" s="938"/>
      <c r="DI111" s="938"/>
      <c r="DJ111" s="938"/>
      <c r="DK111" s="938"/>
      <c r="DL111" s="938"/>
      <c r="DM111" s="938"/>
      <c r="DN111" s="938"/>
      <c r="DO111" s="938"/>
      <c r="DP111" s="938"/>
      <c r="DQ111" s="938"/>
      <c r="DR111" s="938"/>
      <c r="DS111" s="938"/>
      <c r="DT111" s="938"/>
      <c r="DU111" s="938"/>
      <c r="DV111" s="938"/>
      <c r="DW111" s="938"/>
      <c r="DX111" s="938"/>
      <c r="DY111" s="938"/>
      <c r="DZ111" s="938"/>
      <c r="EA111" s="938"/>
      <c r="EB111" s="938"/>
      <c r="EC111" s="938"/>
      <c r="ED111" s="938"/>
      <c r="EE111" s="938"/>
      <c r="EF111" s="938"/>
      <c r="EG111" s="938"/>
      <c r="EH111" s="938"/>
      <c r="EI111" s="938"/>
      <c r="EJ111" s="938"/>
      <c r="EK111" s="938"/>
      <c r="EL111" s="938"/>
      <c r="EM111" s="938"/>
      <c r="EN111" s="938"/>
      <c r="EO111" s="938"/>
      <c r="EP111" s="938"/>
      <c r="EQ111" s="938"/>
      <c r="ER111" s="938"/>
      <c r="ES111" s="938"/>
      <c r="ET111" s="938"/>
      <c r="EU111" s="938"/>
      <c r="EV111" s="938"/>
      <c r="EW111" s="938"/>
      <c r="EX111" s="938"/>
      <c r="EY111" s="938"/>
      <c r="EZ111" s="938"/>
      <c r="FA111" s="938"/>
      <c r="FB111" s="938"/>
      <c r="FC111" s="938"/>
      <c r="FD111" s="938"/>
      <c r="FE111" s="938"/>
      <c r="FF111" s="938"/>
      <c r="FG111" s="938"/>
      <c r="FH111" s="938"/>
      <c r="FI111" s="938"/>
    </row>
    <row r="112" spans="6:165" ht="9">
      <c r="F112" s="933"/>
      <c r="G112" s="938"/>
      <c r="H112" s="938"/>
      <c r="I112" s="938"/>
      <c r="J112" s="938"/>
      <c r="K112" s="938"/>
      <c r="L112" s="938"/>
      <c r="M112" s="938"/>
      <c r="S112" s="938"/>
      <c r="T112" s="938"/>
      <c r="U112" s="938"/>
      <c r="V112" s="938"/>
      <c r="W112" s="938"/>
      <c r="X112" s="938"/>
      <c r="Y112" s="938"/>
      <c r="Z112" s="938"/>
      <c r="AA112" s="938"/>
      <c r="AB112" s="938"/>
      <c r="AC112" s="938"/>
      <c r="AD112" s="938"/>
      <c r="AE112" s="938"/>
      <c r="AF112" s="933"/>
      <c r="AG112" s="933"/>
      <c r="AH112" s="933"/>
      <c r="AI112" s="933"/>
      <c r="AJ112" s="933"/>
      <c r="AK112" s="933"/>
      <c r="AL112" s="933"/>
      <c r="AM112" s="933"/>
      <c r="AN112" s="933"/>
      <c r="AO112" s="933"/>
      <c r="AP112" s="933"/>
      <c r="AQ112" s="933"/>
      <c r="AR112" s="933"/>
      <c r="AS112" s="933"/>
      <c r="AT112" s="933"/>
      <c r="AU112" s="938"/>
      <c r="AV112" s="938"/>
      <c r="AW112" s="938"/>
      <c r="AX112" s="938"/>
      <c r="AY112" s="938"/>
      <c r="AZ112" s="938"/>
      <c r="BA112" s="938"/>
      <c r="BB112" s="938"/>
      <c r="BC112" s="938"/>
      <c r="BD112" s="938"/>
      <c r="BE112" s="938"/>
      <c r="BF112" s="938"/>
      <c r="BG112" s="938"/>
      <c r="BH112" s="938"/>
      <c r="BI112" s="938"/>
      <c r="BJ112" s="938"/>
      <c r="BK112" s="938"/>
      <c r="BL112" s="938"/>
      <c r="BM112" s="938"/>
      <c r="BN112" s="938"/>
      <c r="BO112" s="938"/>
      <c r="BP112" s="938"/>
      <c r="BQ112" s="938"/>
      <c r="BR112" s="938"/>
      <c r="BS112" s="938"/>
      <c r="BT112" s="938"/>
      <c r="BU112" s="938"/>
      <c r="BV112" s="938"/>
      <c r="BW112" s="938"/>
      <c r="BX112" s="938"/>
      <c r="BY112" s="938"/>
      <c r="BZ112" s="938"/>
      <c r="CA112" s="938"/>
      <c r="CB112" s="938"/>
      <c r="CC112" s="938"/>
      <c r="CD112" s="938"/>
      <c r="CE112" s="938"/>
      <c r="CF112" s="938"/>
      <c r="CG112" s="938"/>
      <c r="CH112" s="938"/>
      <c r="CI112" s="938"/>
      <c r="CJ112" s="938"/>
      <c r="CK112" s="938"/>
      <c r="CL112" s="938"/>
      <c r="CM112" s="938"/>
      <c r="CN112" s="938"/>
      <c r="CO112" s="938"/>
      <c r="CP112" s="938"/>
      <c r="CQ112" s="938"/>
      <c r="CR112" s="938"/>
      <c r="CS112" s="938"/>
      <c r="CT112" s="938"/>
      <c r="CU112" s="938"/>
      <c r="CV112" s="938"/>
      <c r="CW112" s="938"/>
      <c r="CX112" s="938"/>
      <c r="CY112" s="938"/>
      <c r="CZ112" s="938"/>
      <c r="DA112" s="938"/>
      <c r="DB112" s="938"/>
      <c r="DC112" s="938"/>
      <c r="DD112" s="938"/>
      <c r="DE112" s="938"/>
      <c r="DF112" s="938"/>
      <c r="DG112" s="938"/>
      <c r="DH112" s="938"/>
      <c r="DI112" s="938"/>
      <c r="DJ112" s="938"/>
      <c r="DK112" s="938"/>
      <c r="DL112" s="938"/>
      <c r="DM112" s="938"/>
      <c r="DN112" s="938"/>
      <c r="DO112" s="938"/>
      <c r="DP112" s="938"/>
      <c r="DQ112" s="938"/>
      <c r="DR112" s="938"/>
      <c r="DS112" s="938"/>
      <c r="DT112" s="938"/>
      <c r="DU112" s="938"/>
      <c r="DV112" s="938"/>
      <c r="DW112" s="938"/>
      <c r="DX112" s="938"/>
      <c r="DY112" s="938"/>
      <c r="DZ112" s="938"/>
      <c r="EA112" s="938"/>
      <c r="EB112" s="938"/>
      <c r="EC112" s="938"/>
      <c r="ED112" s="938"/>
      <c r="EE112" s="938"/>
      <c r="EF112" s="938"/>
      <c r="EG112" s="938"/>
      <c r="EH112" s="938"/>
      <c r="EI112" s="938"/>
      <c r="EJ112" s="938"/>
      <c r="EK112" s="938"/>
      <c r="EL112" s="938"/>
      <c r="EM112" s="938"/>
      <c r="EN112" s="938"/>
      <c r="EO112" s="938"/>
      <c r="EP112" s="938"/>
      <c r="EQ112" s="938"/>
      <c r="ER112" s="938"/>
      <c r="ES112" s="938"/>
      <c r="ET112" s="938"/>
      <c r="EU112" s="938"/>
      <c r="EV112" s="938"/>
      <c r="EW112" s="938"/>
      <c r="EX112" s="938"/>
      <c r="EY112" s="938"/>
      <c r="EZ112" s="938"/>
      <c r="FA112" s="938"/>
      <c r="FB112" s="938"/>
      <c r="FC112" s="938"/>
      <c r="FD112" s="938"/>
      <c r="FE112" s="938"/>
      <c r="FF112" s="938"/>
      <c r="FG112" s="938"/>
      <c r="FH112" s="938"/>
      <c r="FI112" s="938"/>
    </row>
    <row r="113" spans="6:165" ht="9">
      <c r="F113" s="933"/>
      <c r="G113" s="938"/>
      <c r="H113" s="938"/>
      <c r="I113" s="938"/>
      <c r="J113" s="938"/>
      <c r="K113" s="938"/>
      <c r="L113" s="938"/>
      <c r="M113" s="938"/>
      <c r="S113" s="938"/>
      <c r="T113" s="938"/>
      <c r="U113" s="938"/>
      <c r="V113" s="938"/>
      <c r="W113" s="938"/>
      <c r="X113" s="938"/>
      <c r="Y113" s="938"/>
      <c r="Z113" s="938"/>
      <c r="AA113" s="938"/>
      <c r="AB113" s="938"/>
      <c r="AC113" s="938"/>
      <c r="AD113" s="938"/>
      <c r="AE113" s="938"/>
      <c r="AF113" s="933"/>
      <c r="AG113" s="933"/>
      <c r="AH113" s="933"/>
      <c r="AI113" s="933"/>
      <c r="AJ113" s="933"/>
      <c r="AK113" s="933"/>
      <c r="AL113" s="933"/>
      <c r="AM113" s="933"/>
      <c r="AN113" s="933"/>
      <c r="AO113" s="933"/>
      <c r="AP113" s="933"/>
      <c r="AQ113" s="933"/>
      <c r="AR113" s="933"/>
      <c r="AS113" s="933"/>
      <c r="AT113" s="933"/>
      <c r="AU113" s="938"/>
      <c r="AV113" s="938"/>
      <c r="AW113" s="938"/>
      <c r="AX113" s="938"/>
      <c r="AY113" s="938"/>
      <c r="AZ113" s="938"/>
      <c r="BA113" s="938"/>
      <c r="BB113" s="938"/>
      <c r="BC113" s="938"/>
      <c r="BD113" s="938"/>
      <c r="BE113" s="938"/>
      <c r="BF113" s="938"/>
      <c r="BG113" s="938"/>
      <c r="BH113" s="938"/>
      <c r="BI113" s="938"/>
      <c r="BJ113" s="938"/>
      <c r="BK113" s="938"/>
      <c r="BL113" s="938"/>
      <c r="BM113" s="938"/>
      <c r="BN113" s="938"/>
      <c r="BO113" s="938"/>
      <c r="BP113" s="938"/>
      <c r="BQ113" s="938"/>
      <c r="BR113" s="938"/>
      <c r="BS113" s="938"/>
      <c r="BT113" s="938"/>
      <c r="BU113" s="938"/>
      <c r="BV113" s="938"/>
      <c r="BW113" s="938"/>
      <c r="BX113" s="938"/>
      <c r="BY113" s="938"/>
      <c r="BZ113" s="938"/>
      <c r="CA113" s="938"/>
      <c r="CB113" s="938"/>
      <c r="CC113" s="938"/>
      <c r="CD113" s="938"/>
      <c r="CE113" s="938"/>
      <c r="CF113" s="938"/>
      <c r="CG113" s="938"/>
      <c r="CH113" s="938"/>
      <c r="CI113" s="938"/>
      <c r="CJ113" s="938"/>
      <c r="CK113" s="938"/>
      <c r="CL113" s="938"/>
      <c r="CM113" s="938"/>
      <c r="CN113" s="938"/>
      <c r="CO113" s="938"/>
      <c r="CP113" s="938"/>
      <c r="CQ113" s="938"/>
      <c r="CR113" s="938"/>
      <c r="CS113" s="938"/>
      <c r="CT113" s="938"/>
      <c r="CU113" s="938"/>
      <c r="CV113" s="938"/>
      <c r="CW113" s="938"/>
      <c r="CX113" s="938"/>
      <c r="CY113" s="938"/>
      <c r="CZ113" s="938"/>
      <c r="DA113" s="938"/>
      <c r="DB113" s="938"/>
      <c r="DC113" s="938"/>
      <c r="DD113" s="938"/>
      <c r="DE113" s="938"/>
      <c r="DF113" s="938"/>
      <c r="DG113" s="938"/>
      <c r="DH113" s="938"/>
      <c r="DI113" s="938"/>
      <c r="DJ113" s="938"/>
      <c r="DK113" s="938"/>
      <c r="DL113" s="938"/>
      <c r="DM113" s="938"/>
      <c r="DN113" s="938"/>
      <c r="DO113" s="938"/>
      <c r="DP113" s="938"/>
      <c r="DQ113" s="938"/>
      <c r="DR113" s="938"/>
      <c r="DS113" s="938"/>
      <c r="DT113" s="938"/>
      <c r="DU113" s="938"/>
      <c r="DV113" s="938"/>
      <c r="DW113" s="938"/>
      <c r="DX113" s="938"/>
      <c r="DY113" s="938"/>
      <c r="DZ113" s="938"/>
      <c r="EA113" s="938"/>
      <c r="EB113" s="938"/>
      <c r="EC113" s="938"/>
      <c r="ED113" s="938"/>
      <c r="EE113" s="938"/>
      <c r="EF113" s="938"/>
      <c r="EG113" s="938"/>
      <c r="EH113" s="938"/>
      <c r="EI113" s="938"/>
      <c r="EJ113" s="938"/>
      <c r="EK113" s="938"/>
      <c r="EL113" s="938"/>
      <c r="EM113" s="938"/>
      <c r="EN113" s="938"/>
      <c r="EO113" s="938"/>
      <c r="EP113" s="938"/>
      <c r="EQ113" s="938"/>
      <c r="ER113" s="938"/>
      <c r="ES113" s="938"/>
      <c r="ET113" s="938"/>
      <c r="EU113" s="938"/>
      <c r="EV113" s="938"/>
      <c r="EW113" s="938"/>
      <c r="EX113" s="938"/>
      <c r="EY113" s="938"/>
      <c r="EZ113" s="938"/>
      <c r="FA113" s="938"/>
      <c r="FB113" s="938"/>
      <c r="FC113" s="938"/>
      <c r="FD113" s="938"/>
      <c r="FE113" s="938"/>
      <c r="FF113" s="938"/>
      <c r="FG113" s="938"/>
      <c r="FH113" s="938"/>
      <c r="FI113" s="938"/>
    </row>
    <row r="114" spans="6:165" ht="9">
      <c r="F114" s="933"/>
      <c r="G114" s="938"/>
      <c r="H114" s="938"/>
      <c r="I114" s="938"/>
      <c r="J114" s="938"/>
      <c r="K114" s="938"/>
      <c r="L114" s="938"/>
      <c r="M114" s="938"/>
      <c r="S114" s="938"/>
      <c r="T114" s="938"/>
      <c r="U114" s="938"/>
      <c r="V114" s="938"/>
      <c r="W114" s="938"/>
      <c r="X114" s="938"/>
      <c r="Y114" s="938"/>
      <c r="Z114" s="938"/>
      <c r="AA114" s="938"/>
      <c r="AB114" s="938"/>
      <c r="AC114" s="938"/>
      <c r="AD114" s="938"/>
      <c r="AE114" s="938"/>
      <c r="AF114" s="933"/>
      <c r="AG114" s="933"/>
      <c r="AH114" s="933"/>
      <c r="AI114" s="933"/>
      <c r="AJ114" s="933"/>
      <c r="AK114" s="933"/>
      <c r="AL114" s="933"/>
      <c r="AM114" s="933"/>
      <c r="AN114" s="933"/>
      <c r="AO114" s="933"/>
      <c r="AP114" s="933"/>
      <c r="AQ114" s="933"/>
      <c r="AR114" s="933"/>
      <c r="AS114" s="933"/>
      <c r="AT114" s="933"/>
      <c r="AU114" s="938"/>
      <c r="AV114" s="938"/>
      <c r="AW114" s="938"/>
      <c r="AX114" s="938"/>
      <c r="AY114" s="938"/>
      <c r="AZ114" s="938"/>
      <c r="BA114" s="938"/>
      <c r="BB114" s="938"/>
      <c r="BC114" s="938"/>
      <c r="BD114" s="938"/>
      <c r="BE114" s="938"/>
      <c r="BF114" s="938"/>
      <c r="BG114" s="938"/>
      <c r="BH114" s="938"/>
      <c r="BI114" s="938"/>
      <c r="BJ114" s="938"/>
      <c r="BK114" s="938"/>
      <c r="BL114" s="938"/>
      <c r="BM114" s="938"/>
      <c r="BN114" s="938"/>
      <c r="BO114" s="938"/>
      <c r="BP114" s="938"/>
      <c r="BQ114" s="938"/>
      <c r="BR114" s="938"/>
      <c r="BS114" s="938"/>
      <c r="BT114" s="938"/>
      <c r="BU114" s="938"/>
      <c r="BV114" s="938"/>
      <c r="BW114" s="938"/>
      <c r="BX114" s="938"/>
      <c r="BY114" s="938"/>
      <c r="BZ114" s="938"/>
      <c r="CA114" s="938"/>
      <c r="CB114" s="938"/>
      <c r="CC114" s="938"/>
      <c r="CD114" s="938"/>
      <c r="CE114" s="938"/>
      <c r="CF114" s="938"/>
      <c r="CG114" s="938"/>
      <c r="CH114" s="938"/>
      <c r="CI114" s="938"/>
      <c r="CJ114" s="938"/>
      <c r="CK114" s="938"/>
      <c r="CL114" s="938"/>
      <c r="CM114" s="938"/>
      <c r="CN114" s="938"/>
      <c r="CO114" s="938"/>
      <c r="CP114" s="938"/>
      <c r="CQ114" s="938"/>
      <c r="CR114" s="938"/>
      <c r="CS114" s="938"/>
      <c r="CT114" s="938"/>
      <c r="CU114" s="938"/>
      <c r="CV114" s="938"/>
      <c r="CW114" s="938"/>
      <c r="CX114" s="938"/>
      <c r="CY114" s="938"/>
      <c r="CZ114" s="938"/>
      <c r="DA114" s="938"/>
      <c r="DB114" s="938"/>
      <c r="DC114" s="938"/>
      <c r="DD114" s="938"/>
      <c r="DE114" s="938"/>
      <c r="DF114" s="938"/>
      <c r="DG114" s="938"/>
      <c r="DH114" s="938"/>
      <c r="DI114" s="938"/>
      <c r="DJ114" s="938"/>
      <c r="DK114" s="938"/>
      <c r="DL114" s="938"/>
      <c r="DM114" s="938"/>
      <c r="DN114" s="938"/>
      <c r="DO114" s="938"/>
      <c r="DP114" s="938"/>
      <c r="DQ114" s="938"/>
      <c r="DR114" s="938"/>
      <c r="DS114" s="938"/>
      <c r="DT114" s="938"/>
      <c r="DU114" s="938"/>
      <c r="DV114" s="938"/>
      <c r="DW114" s="938"/>
      <c r="DX114" s="938"/>
      <c r="DY114" s="938"/>
      <c r="DZ114" s="938"/>
      <c r="EA114" s="938"/>
      <c r="EB114" s="938"/>
      <c r="EC114" s="938"/>
      <c r="ED114" s="938"/>
      <c r="EE114" s="938"/>
      <c r="EF114" s="938"/>
      <c r="EG114" s="938"/>
      <c r="EH114" s="938"/>
      <c r="EI114" s="938"/>
      <c r="EJ114" s="938"/>
      <c r="EK114" s="938"/>
      <c r="EL114" s="938"/>
      <c r="EM114" s="938"/>
      <c r="EN114" s="938"/>
      <c r="EO114" s="938"/>
      <c r="EP114" s="938"/>
      <c r="EQ114" s="938"/>
      <c r="ER114" s="938"/>
      <c r="ES114" s="938"/>
      <c r="ET114" s="938"/>
      <c r="EU114" s="938"/>
      <c r="EV114" s="938"/>
      <c r="EW114" s="938"/>
      <c r="EX114" s="938"/>
      <c r="EY114" s="938"/>
      <c r="EZ114" s="938"/>
      <c r="FA114" s="938"/>
      <c r="FB114" s="938"/>
      <c r="FC114" s="938"/>
      <c r="FD114" s="938"/>
      <c r="FE114" s="938"/>
      <c r="FF114" s="938"/>
      <c r="FG114" s="938"/>
      <c r="FH114" s="938"/>
      <c r="FI114" s="938"/>
    </row>
    <row r="115" spans="6:165" ht="9">
      <c r="F115" s="933"/>
      <c r="G115" s="938"/>
      <c r="H115" s="938"/>
      <c r="I115" s="938"/>
      <c r="J115" s="938"/>
      <c r="K115" s="938"/>
      <c r="L115" s="938"/>
      <c r="M115" s="938"/>
      <c r="S115" s="938"/>
      <c r="T115" s="938"/>
      <c r="U115" s="938"/>
      <c r="V115" s="938"/>
      <c r="W115" s="938"/>
      <c r="X115" s="938"/>
      <c r="Y115" s="938"/>
      <c r="Z115" s="938"/>
      <c r="AA115" s="938"/>
      <c r="AB115" s="938"/>
      <c r="AC115" s="938"/>
      <c r="AD115" s="938"/>
      <c r="AE115" s="938"/>
      <c r="AF115" s="933"/>
      <c r="AG115" s="933"/>
      <c r="AH115" s="933"/>
      <c r="AI115" s="933"/>
      <c r="AJ115" s="933"/>
      <c r="AK115" s="933"/>
      <c r="AL115" s="933"/>
      <c r="AM115" s="933"/>
      <c r="AN115" s="933"/>
      <c r="AO115" s="933"/>
      <c r="AP115" s="933"/>
      <c r="AQ115" s="933"/>
      <c r="AR115" s="933"/>
      <c r="AS115" s="933"/>
      <c r="AT115" s="933"/>
      <c r="AU115" s="938"/>
      <c r="AV115" s="938"/>
      <c r="AW115" s="938"/>
      <c r="AX115" s="938"/>
      <c r="AY115" s="938"/>
      <c r="AZ115" s="938"/>
      <c r="BA115" s="938"/>
      <c r="BB115" s="938"/>
      <c r="BC115" s="938"/>
      <c r="BD115" s="938"/>
      <c r="BE115" s="938"/>
      <c r="BF115" s="938"/>
      <c r="BG115" s="938"/>
      <c r="BH115" s="938"/>
      <c r="BI115" s="938"/>
      <c r="BJ115" s="938"/>
      <c r="BK115" s="938"/>
      <c r="BL115" s="938"/>
      <c r="BM115" s="938"/>
      <c r="BN115" s="938"/>
      <c r="BO115" s="938"/>
      <c r="BP115" s="938"/>
      <c r="BQ115" s="938"/>
      <c r="BR115" s="938"/>
      <c r="BS115" s="938"/>
      <c r="BT115" s="938"/>
      <c r="BU115" s="938"/>
      <c r="BV115" s="938"/>
      <c r="BW115" s="938"/>
      <c r="BX115" s="938"/>
      <c r="BY115" s="938"/>
      <c r="BZ115" s="938"/>
      <c r="CA115" s="938"/>
      <c r="CB115" s="938"/>
      <c r="CC115" s="938"/>
      <c r="CD115" s="938"/>
      <c r="CE115" s="938"/>
      <c r="CF115" s="938"/>
      <c r="CG115" s="938"/>
      <c r="CH115" s="938"/>
      <c r="CI115" s="938"/>
      <c r="CJ115" s="938"/>
      <c r="CK115" s="938"/>
      <c r="CL115" s="938"/>
      <c r="CM115" s="938"/>
      <c r="CN115" s="938"/>
      <c r="CO115" s="938"/>
      <c r="CP115" s="938"/>
      <c r="CQ115" s="938"/>
      <c r="CR115" s="938"/>
      <c r="CS115" s="938"/>
      <c r="CT115" s="938"/>
      <c r="CU115" s="938"/>
      <c r="CV115" s="938"/>
      <c r="CW115" s="938"/>
      <c r="CX115" s="938"/>
      <c r="CY115" s="938"/>
      <c r="CZ115" s="938"/>
      <c r="DA115" s="938"/>
      <c r="DB115" s="938"/>
      <c r="DC115" s="938"/>
      <c r="DD115" s="938"/>
      <c r="DE115" s="938"/>
      <c r="DF115" s="938"/>
      <c r="DG115" s="938"/>
      <c r="DH115" s="938"/>
      <c r="DI115" s="938"/>
      <c r="DJ115" s="938"/>
      <c r="DK115" s="938"/>
      <c r="DL115" s="938"/>
      <c r="DM115" s="938"/>
      <c r="DN115" s="938"/>
      <c r="DO115" s="938"/>
      <c r="DP115" s="938"/>
      <c r="DQ115" s="938"/>
      <c r="DR115" s="938"/>
      <c r="DS115" s="938"/>
      <c r="DT115" s="938"/>
      <c r="DU115" s="938"/>
      <c r="DV115" s="938"/>
      <c r="DW115" s="938"/>
      <c r="DX115" s="938"/>
      <c r="DY115" s="938"/>
      <c r="DZ115" s="938"/>
      <c r="EA115" s="938"/>
      <c r="EB115" s="938"/>
      <c r="EC115" s="938"/>
      <c r="ED115" s="938"/>
      <c r="EE115" s="938"/>
      <c r="EF115" s="938"/>
      <c r="EG115" s="938"/>
      <c r="EH115" s="938"/>
      <c r="EI115" s="938"/>
      <c r="EJ115" s="938"/>
      <c r="EK115" s="938"/>
      <c r="EL115" s="938"/>
      <c r="EM115" s="938"/>
      <c r="EN115" s="938"/>
      <c r="EO115" s="938"/>
      <c r="EP115" s="938"/>
      <c r="EQ115" s="938"/>
      <c r="ER115" s="938"/>
      <c r="ES115" s="938"/>
      <c r="ET115" s="938"/>
      <c r="EU115" s="938"/>
      <c r="EV115" s="938"/>
      <c r="EW115" s="938"/>
      <c r="EX115" s="938"/>
      <c r="EY115" s="938"/>
      <c r="EZ115" s="938"/>
      <c r="FA115" s="938"/>
      <c r="FB115" s="938"/>
      <c r="FC115" s="938"/>
      <c r="FD115" s="938"/>
      <c r="FE115" s="938"/>
      <c r="FF115" s="938"/>
      <c r="FG115" s="938"/>
      <c r="FH115" s="938"/>
      <c r="FI115" s="938"/>
    </row>
    <row r="116" spans="6:165" ht="9">
      <c r="F116" s="933"/>
      <c r="G116" s="938"/>
      <c r="H116" s="938"/>
      <c r="I116" s="938"/>
      <c r="J116" s="938"/>
      <c r="K116" s="938"/>
      <c r="L116" s="938"/>
      <c r="M116" s="938"/>
      <c r="S116" s="938"/>
      <c r="T116" s="938"/>
      <c r="U116" s="938"/>
      <c r="V116" s="938"/>
      <c r="W116" s="938"/>
      <c r="X116" s="938"/>
      <c r="Y116" s="938"/>
      <c r="Z116" s="938"/>
      <c r="AA116" s="938"/>
      <c r="AB116" s="938"/>
      <c r="AC116" s="938"/>
      <c r="AD116" s="938"/>
      <c r="AE116" s="938"/>
      <c r="AF116" s="933"/>
      <c r="AG116" s="933"/>
      <c r="AH116" s="933"/>
      <c r="AI116" s="933"/>
      <c r="AJ116" s="933"/>
      <c r="AK116" s="933"/>
      <c r="AL116" s="933"/>
      <c r="AM116" s="933"/>
      <c r="AN116" s="933"/>
      <c r="AO116" s="933"/>
      <c r="AP116" s="933"/>
      <c r="AQ116" s="933"/>
      <c r="AR116" s="933"/>
      <c r="AS116" s="933"/>
      <c r="AT116" s="933"/>
      <c r="AU116" s="938"/>
      <c r="AV116" s="938"/>
      <c r="AW116" s="938"/>
      <c r="AX116" s="938"/>
      <c r="AY116" s="938"/>
      <c r="AZ116" s="938"/>
      <c r="BA116" s="938"/>
      <c r="BB116" s="938"/>
      <c r="BC116" s="938"/>
      <c r="BD116" s="938"/>
      <c r="BE116" s="938"/>
      <c r="BF116" s="938"/>
      <c r="BG116" s="938"/>
      <c r="BH116" s="938"/>
      <c r="BI116" s="938"/>
      <c r="BJ116" s="938"/>
      <c r="BK116" s="938"/>
      <c r="BL116" s="938"/>
      <c r="BM116" s="938"/>
      <c r="BN116" s="938"/>
      <c r="BO116" s="938"/>
      <c r="BP116" s="938"/>
      <c r="BQ116" s="938"/>
      <c r="BR116" s="938"/>
      <c r="BS116" s="938"/>
      <c r="BT116" s="938"/>
      <c r="BU116" s="938"/>
      <c r="BV116" s="938"/>
      <c r="BW116" s="938"/>
      <c r="BX116" s="938"/>
      <c r="BY116" s="938"/>
      <c r="BZ116" s="938"/>
      <c r="CA116" s="938"/>
      <c r="CB116" s="938"/>
      <c r="CC116" s="938"/>
      <c r="CD116" s="938"/>
      <c r="CE116" s="938"/>
      <c r="CF116" s="938"/>
      <c r="CG116" s="938"/>
      <c r="CH116" s="938"/>
      <c r="CI116" s="938"/>
      <c r="CJ116" s="938"/>
      <c r="CK116" s="938"/>
      <c r="CL116" s="938"/>
      <c r="CM116" s="938"/>
      <c r="CN116" s="938"/>
      <c r="CO116" s="938"/>
      <c r="CP116" s="938"/>
      <c r="CQ116" s="938"/>
      <c r="CR116" s="938"/>
      <c r="CS116" s="938"/>
      <c r="CT116" s="938"/>
      <c r="CU116" s="938"/>
      <c r="CV116" s="938"/>
      <c r="CW116" s="938"/>
      <c r="CX116" s="938"/>
      <c r="CY116" s="938"/>
      <c r="CZ116" s="938"/>
      <c r="DA116" s="938"/>
      <c r="DB116" s="938"/>
      <c r="DC116" s="938"/>
      <c r="DD116" s="938"/>
      <c r="DE116" s="938"/>
      <c r="DF116" s="938"/>
      <c r="DG116" s="938"/>
      <c r="DH116" s="938"/>
      <c r="DI116" s="938"/>
      <c r="DJ116" s="938"/>
      <c r="DK116" s="938"/>
      <c r="DL116" s="938"/>
      <c r="DM116" s="938"/>
      <c r="DN116" s="938"/>
      <c r="DO116" s="938"/>
      <c r="DP116" s="938"/>
      <c r="DQ116" s="938"/>
      <c r="DR116" s="938"/>
      <c r="DS116" s="938"/>
      <c r="DT116" s="938"/>
      <c r="DU116" s="938"/>
      <c r="DV116" s="938"/>
      <c r="DW116" s="938"/>
      <c r="DX116" s="938"/>
      <c r="DY116" s="938"/>
      <c r="DZ116" s="938"/>
      <c r="EA116" s="938"/>
      <c r="EB116" s="938"/>
      <c r="EC116" s="938"/>
      <c r="ED116" s="938"/>
      <c r="EE116" s="938"/>
      <c r="EF116" s="938"/>
      <c r="EG116" s="938"/>
      <c r="EH116" s="938"/>
      <c r="EI116" s="938"/>
      <c r="EJ116" s="938"/>
      <c r="EK116" s="938"/>
      <c r="EL116" s="938"/>
      <c r="EM116" s="938"/>
      <c r="EN116" s="938"/>
      <c r="EO116" s="938"/>
      <c r="EP116" s="938"/>
      <c r="EQ116" s="938"/>
      <c r="ER116" s="938"/>
      <c r="ES116" s="938"/>
      <c r="ET116" s="938"/>
      <c r="EU116" s="938"/>
      <c r="EV116" s="938"/>
      <c r="EW116" s="938"/>
      <c r="EX116" s="938"/>
      <c r="EY116" s="938"/>
      <c r="EZ116" s="938"/>
      <c r="FA116" s="938"/>
      <c r="FB116" s="938"/>
      <c r="FC116" s="938"/>
      <c r="FD116" s="938"/>
      <c r="FE116" s="938"/>
      <c r="FF116" s="938"/>
      <c r="FG116" s="938"/>
      <c r="FH116" s="938"/>
      <c r="FI116" s="938"/>
    </row>
    <row r="117" spans="6:165" ht="9">
      <c r="F117" s="933"/>
      <c r="G117" s="938"/>
      <c r="H117" s="938"/>
      <c r="I117" s="938"/>
      <c r="J117" s="938"/>
      <c r="K117" s="938"/>
      <c r="L117" s="938"/>
      <c r="M117" s="938"/>
      <c r="S117" s="938"/>
      <c r="T117" s="938"/>
      <c r="U117" s="938"/>
      <c r="V117" s="938"/>
      <c r="W117" s="938"/>
      <c r="X117" s="938"/>
      <c r="Y117" s="938"/>
      <c r="Z117" s="938"/>
      <c r="AA117" s="938"/>
      <c r="AB117" s="938"/>
      <c r="AC117" s="938"/>
      <c r="AD117" s="938"/>
      <c r="AE117" s="938"/>
      <c r="AF117" s="933"/>
      <c r="AG117" s="933"/>
      <c r="AH117" s="933"/>
      <c r="AI117" s="933"/>
      <c r="AJ117" s="933"/>
      <c r="AK117" s="933"/>
      <c r="AL117" s="933"/>
      <c r="AM117" s="933"/>
      <c r="AN117" s="933"/>
      <c r="AO117" s="933"/>
      <c r="AP117" s="933"/>
      <c r="AQ117" s="933"/>
      <c r="AR117" s="933"/>
      <c r="AS117" s="933"/>
      <c r="AT117" s="933"/>
      <c r="AU117" s="938"/>
      <c r="AV117" s="938"/>
      <c r="AW117" s="938"/>
      <c r="AX117" s="938"/>
      <c r="AY117" s="938"/>
      <c r="AZ117" s="938"/>
      <c r="BA117" s="938"/>
      <c r="BB117" s="938"/>
      <c r="BC117" s="938"/>
      <c r="BD117" s="938"/>
      <c r="BE117" s="938"/>
      <c r="BF117" s="938"/>
      <c r="BG117" s="938"/>
      <c r="BH117" s="938"/>
      <c r="BI117" s="938"/>
      <c r="BJ117" s="938"/>
      <c r="BK117" s="938"/>
      <c r="BL117" s="938"/>
      <c r="BM117" s="938"/>
      <c r="BN117" s="938"/>
      <c r="BO117" s="938"/>
      <c r="BP117" s="938"/>
      <c r="BQ117" s="938"/>
      <c r="BR117" s="938"/>
      <c r="BS117" s="938"/>
      <c r="BT117" s="938"/>
      <c r="BU117" s="938"/>
      <c r="BV117" s="938"/>
      <c r="BW117" s="938"/>
      <c r="BX117" s="938"/>
      <c r="BY117" s="938"/>
      <c r="BZ117" s="938"/>
      <c r="CA117" s="938"/>
      <c r="CB117" s="938"/>
      <c r="CC117" s="938"/>
      <c r="CD117" s="938"/>
      <c r="CE117" s="938"/>
      <c r="CF117" s="938"/>
      <c r="CG117" s="938"/>
      <c r="CH117" s="938"/>
      <c r="CI117" s="938"/>
      <c r="CJ117" s="938"/>
      <c r="CK117" s="938"/>
      <c r="CL117" s="938"/>
      <c r="CM117" s="938"/>
      <c r="CN117" s="938"/>
      <c r="CO117" s="938"/>
      <c r="CP117" s="938"/>
      <c r="CQ117" s="938"/>
      <c r="CR117" s="938"/>
      <c r="CS117" s="938"/>
      <c r="CT117" s="938"/>
      <c r="CU117" s="938"/>
      <c r="CV117" s="938"/>
      <c r="CW117" s="938"/>
      <c r="CX117" s="938"/>
      <c r="CY117" s="938"/>
      <c r="CZ117" s="938"/>
      <c r="DA117" s="938"/>
      <c r="DB117" s="938"/>
      <c r="DC117" s="938"/>
      <c r="DD117" s="938"/>
      <c r="DE117" s="938"/>
      <c r="DF117" s="938"/>
      <c r="DG117" s="938"/>
      <c r="DH117" s="938"/>
      <c r="DI117" s="938"/>
      <c r="DJ117" s="938"/>
      <c r="DK117" s="938"/>
      <c r="DL117" s="938"/>
      <c r="DM117" s="938"/>
      <c r="DN117" s="938"/>
      <c r="DO117" s="938"/>
      <c r="DP117" s="938"/>
      <c r="DQ117" s="938"/>
      <c r="DR117" s="938"/>
      <c r="DS117" s="938"/>
      <c r="DT117" s="938"/>
      <c r="DU117" s="938"/>
      <c r="DV117" s="938"/>
      <c r="DW117" s="938"/>
      <c r="DX117" s="938"/>
      <c r="DY117" s="938"/>
      <c r="DZ117" s="938"/>
      <c r="EA117" s="938"/>
      <c r="EB117" s="938"/>
      <c r="EC117" s="938"/>
      <c r="ED117" s="938"/>
      <c r="EE117" s="938"/>
      <c r="EF117" s="938"/>
      <c r="EG117" s="938"/>
      <c r="EH117" s="938"/>
      <c r="EI117" s="938"/>
      <c r="EJ117" s="938"/>
      <c r="EK117" s="938"/>
      <c r="EL117" s="938"/>
      <c r="EM117" s="938"/>
      <c r="EN117" s="938"/>
      <c r="EO117" s="938"/>
      <c r="EP117" s="938"/>
      <c r="EQ117" s="938"/>
      <c r="ER117" s="938"/>
      <c r="ES117" s="938"/>
      <c r="ET117" s="938"/>
      <c r="EU117" s="938"/>
      <c r="EV117" s="938"/>
      <c r="EW117" s="938"/>
      <c r="EX117" s="938"/>
      <c r="EY117" s="938"/>
      <c r="EZ117" s="938"/>
      <c r="FA117" s="938"/>
      <c r="FB117" s="938"/>
      <c r="FC117" s="938"/>
      <c r="FD117" s="938"/>
      <c r="FE117" s="938"/>
      <c r="FF117" s="938"/>
      <c r="FG117" s="938"/>
      <c r="FH117" s="938"/>
      <c r="FI117" s="938"/>
    </row>
    <row r="118" spans="6:165" ht="9">
      <c r="F118" s="933"/>
      <c r="G118" s="938"/>
      <c r="H118" s="938"/>
      <c r="I118" s="938"/>
      <c r="J118" s="938"/>
      <c r="K118" s="938"/>
      <c r="L118" s="938"/>
      <c r="M118" s="938"/>
      <c r="S118" s="938"/>
      <c r="T118" s="938"/>
      <c r="U118" s="938"/>
      <c r="V118" s="938"/>
      <c r="W118" s="938"/>
      <c r="X118" s="938"/>
      <c r="Y118" s="938"/>
      <c r="Z118" s="938"/>
      <c r="AA118" s="938"/>
      <c r="AB118" s="938"/>
      <c r="AC118" s="938"/>
      <c r="AD118" s="938"/>
      <c r="AE118" s="938"/>
      <c r="AF118" s="933"/>
      <c r="AG118" s="933"/>
      <c r="AH118" s="933"/>
      <c r="AI118" s="933"/>
      <c r="AJ118" s="933"/>
      <c r="AK118" s="933"/>
      <c r="AL118" s="933"/>
      <c r="AM118" s="933"/>
      <c r="AN118" s="933"/>
      <c r="AO118" s="933"/>
      <c r="AP118" s="933"/>
      <c r="AQ118" s="933"/>
      <c r="AR118" s="933"/>
      <c r="AS118" s="933"/>
      <c r="AT118" s="933"/>
      <c r="AU118" s="938"/>
      <c r="AV118" s="938"/>
      <c r="AW118" s="938"/>
      <c r="AX118" s="938"/>
      <c r="AY118" s="938"/>
      <c r="AZ118" s="938"/>
      <c r="BA118" s="938"/>
      <c r="BB118" s="938"/>
      <c r="BC118" s="938"/>
      <c r="BD118" s="938"/>
      <c r="BE118" s="938"/>
      <c r="BF118" s="938"/>
      <c r="BG118" s="938"/>
      <c r="BH118" s="938"/>
      <c r="BI118" s="938"/>
      <c r="BJ118" s="938"/>
      <c r="BK118" s="938"/>
      <c r="BL118" s="938"/>
      <c r="BM118" s="938"/>
      <c r="BN118" s="938"/>
      <c r="BO118" s="938"/>
      <c r="BP118" s="938"/>
      <c r="BQ118" s="938"/>
      <c r="BR118" s="938"/>
      <c r="BS118" s="938"/>
      <c r="BT118" s="938"/>
      <c r="BU118" s="938"/>
      <c r="BV118" s="938"/>
      <c r="BW118" s="938"/>
      <c r="BX118" s="938"/>
      <c r="BY118" s="938"/>
      <c r="BZ118" s="938"/>
      <c r="CA118" s="938"/>
      <c r="CB118" s="938"/>
      <c r="CC118" s="938"/>
      <c r="CD118" s="938"/>
      <c r="CE118" s="938"/>
      <c r="CF118" s="938"/>
      <c r="CG118" s="938"/>
      <c r="CH118" s="938"/>
      <c r="CI118" s="938"/>
      <c r="CJ118" s="938"/>
      <c r="CK118" s="938"/>
      <c r="CL118" s="938"/>
      <c r="CM118" s="938"/>
      <c r="CN118" s="938"/>
      <c r="CO118" s="938"/>
      <c r="CP118" s="938"/>
      <c r="CQ118" s="938"/>
      <c r="CR118" s="938"/>
      <c r="CS118" s="938"/>
      <c r="CT118" s="938"/>
      <c r="CU118" s="938"/>
      <c r="CV118" s="938"/>
      <c r="CW118" s="938"/>
      <c r="CX118" s="938"/>
      <c r="CY118" s="938"/>
      <c r="CZ118" s="938"/>
      <c r="DA118" s="938"/>
      <c r="DB118" s="938"/>
      <c r="DC118" s="938"/>
      <c r="DD118" s="938"/>
      <c r="DE118" s="938"/>
      <c r="DF118" s="938"/>
      <c r="DG118" s="938"/>
      <c r="DH118" s="938"/>
      <c r="DI118" s="938"/>
      <c r="DJ118" s="938"/>
      <c r="DK118" s="938"/>
      <c r="DL118" s="938"/>
      <c r="DM118" s="938"/>
      <c r="DN118" s="938"/>
      <c r="DO118" s="938"/>
      <c r="DP118" s="938"/>
      <c r="DQ118" s="938"/>
      <c r="DR118" s="938"/>
      <c r="DS118" s="938"/>
      <c r="DT118" s="938"/>
      <c r="DU118" s="938"/>
      <c r="DV118" s="938"/>
      <c r="DW118" s="938"/>
      <c r="DX118" s="938"/>
      <c r="DY118" s="938"/>
      <c r="DZ118" s="938"/>
      <c r="EA118" s="938"/>
      <c r="EB118" s="938"/>
      <c r="EC118" s="938"/>
      <c r="ED118" s="938"/>
      <c r="EE118" s="938"/>
      <c r="EF118" s="938"/>
      <c r="EG118" s="938"/>
      <c r="EH118" s="938"/>
      <c r="EI118" s="938"/>
      <c r="EJ118" s="938"/>
      <c r="EK118" s="938"/>
      <c r="EL118" s="938"/>
      <c r="EM118" s="938"/>
      <c r="EN118" s="938"/>
      <c r="EO118" s="938"/>
      <c r="EP118" s="938"/>
      <c r="EQ118" s="938"/>
      <c r="ER118" s="938"/>
      <c r="ES118" s="938"/>
      <c r="ET118" s="938"/>
      <c r="EU118" s="938"/>
      <c r="EV118" s="938"/>
      <c r="EW118" s="938"/>
      <c r="EX118" s="938"/>
      <c r="EY118" s="938"/>
      <c r="EZ118" s="938"/>
      <c r="FA118" s="938"/>
      <c r="FB118" s="938"/>
      <c r="FC118" s="938"/>
      <c r="FD118" s="938"/>
      <c r="FE118" s="938"/>
      <c r="FF118" s="938"/>
      <c r="FG118" s="938"/>
      <c r="FH118" s="938"/>
      <c r="FI118" s="938"/>
    </row>
    <row r="119" spans="6:165" ht="9">
      <c r="F119" s="933"/>
      <c r="G119" s="938"/>
      <c r="H119" s="938"/>
      <c r="I119" s="938"/>
      <c r="J119" s="938"/>
      <c r="K119" s="938"/>
      <c r="L119" s="938"/>
      <c r="M119" s="938"/>
      <c r="S119" s="938"/>
      <c r="T119" s="938"/>
      <c r="U119" s="938"/>
      <c r="V119" s="938"/>
      <c r="W119" s="938"/>
      <c r="X119" s="938"/>
      <c r="Y119" s="938"/>
      <c r="Z119" s="938"/>
      <c r="AA119" s="938"/>
      <c r="AB119" s="938"/>
      <c r="AC119" s="938"/>
      <c r="AD119" s="938"/>
      <c r="AE119" s="938"/>
      <c r="AF119" s="933"/>
      <c r="AG119" s="933"/>
      <c r="AH119" s="933"/>
      <c r="AI119" s="933"/>
      <c r="AJ119" s="933"/>
      <c r="AK119" s="933"/>
      <c r="AL119" s="933"/>
      <c r="AM119" s="933"/>
      <c r="AN119" s="933"/>
      <c r="AO119" s="933"/>
      <c r="AP119" s="933"/>
      <c r="AQ119" s="933"/>
      <c r="AR119" s="933"/>
      <c r="AS119" s="933"/>
      <c r="AT119" s="933"/>
      <c r="AU119" s="938"/>
      <c r="AV119" s="938"/>
      <c r="AW119" s="938"/>
      <c r="AX119" s="938"/>
      <c r="AY119" s="938"/>
      <c r="AZ119" s="938"/>
      <c r="BA119" s="938"/>
      <c r="BB119" s="938"/>
      <c r="BC119" s="938"/>
      <c r="BD119" s="938"/>
      <c r="BE119" s="938"/>
      <c r="BF119" s="938"/>
      <c r="BG119" s="938"/>
      <c r="BH119" s="938"/>
      <c r="BI119" s="938"/>
      <c r="BJ119" s="938"/>
      <c r="BK119" s="938"/>
      <c r="BL119" s="938"/>
      <c r="BM119" s="938"/>
      <c r="BN119" s="938"/>
      <c r="BO119" s="938"/>
      <c r="BP119" s="938"/>
      <c r="BQ119" s="938"/>
      <c r="BR119" s="938"/>
      <c r="BS119" s="938"/>
      <c r="BT119" s="938"/>
      <c r="BU119" s="938"/>
      <c r="BV119" s="938"/>
      <c r="BW119" s="938"/>
      <c r="BX119" s="938"/>
      <c r="BY119" s="938"/>
      <c r="BZ119" s="938"/>
      <c r="CA119" s="938"/>
      <c r="CB119" s="938"/>
      <c r="CC119" s="938"/>
      <c r="CD119" s="938"/>
      <c r="CE119" s="938"/>
      <c r="CF119" s="938"/>
      <c r="CG119" s="938"/>
      <c r="CH119" s="938"/>
      <c r="CI119" s="938"/>
      <c r="CJ119" s="938"/>
      <c r="CK119" s="938"/>
      <c r="CL119" s="938"/>
      <c r="CM119" s="938"/>
      <c r="CN119" s="938"/>
      <c r="CO119" s="938"/>
      <c r="CP119" s="938"/>
      <c r="CQ119" s="938"/>
      <c r="CR119" s="938"/>
      <c r="CS119" s="938"/>
      <c r="CT119" s="938"/>
      <c r="CU119" s="938"/>
      <c r="CV119" s="938"/>
      <c r="CW119" s="938"/>
      <c r="CX119" s="938"/>
      <c r="CY119" s="938"/>
      <c r="CZ119" s="938"/>
      <c r="DA119" s="938"/>
      <c r="DB119" s="938"/>
      <c r="DC119" s="938"/>
      <c r="DD119" s="938"/>
      <c r="DE119" s="938"/>
      <c r="DF119" s="938"/>
      <c r="DG119" s="938"/>
      <c r="DH119" s="938"/>
      <c r="DI119" s="938"/>
      <c r="DJ119" s="938"/>
      <c r="DK119" s="938"/>
      <c r="DL119" s="938"/>
      <c r="DM119" s="938"/>
      <c r="DN119" s="938"/>
      <c r="DO119" s="938"/>
      <c r="DP119" s="938"/>
      <c r="DQ119" s="938"/>
      <c r="DR119" s="938"/>
      <c r="DS119" s="938"/>
      <c r="DT119" s="938"/>
      <c r="DU119" s="938"/>
      <c r="DV119" s="938"/>
      <c r="DW119" s="938"/>
      <c r="DX119" s="938"/>
      <c r="DY119" s="938"/>
      <c r="DZ119" s="938"/>
      <c r="EA119" s="938"/>
      <c r="EB119" s="938"/>
      <c r="EC119" s="938"/>
      <c r="ED119" s="938"/>
      <c r="EE119" s="938"/>
      <c r="EF119" s="938"/>
      <c r="EG119" s="938"/>
      <c r="EH119" s="938"/>
      <c r="EI119" s="938"/>
      <c r="EJ119" s="938"/>
      <c r="EK119" s="938"/>
      <c r="EL119" s="938"/>
      <c r="EM119" s="938"/>
      <c r="EN119" s="938"/>
      <c r="EO119" s="938"/>
      <c r="EP119" s="938"/>
      <c r="EQ119" s="938"/>
      <c r="ER119" s="938"/>
      <c r="ES119" s="938"/>
      <c r="ET119" s="938"/>
      <c r="EU119" s="938"/>
      <c r="EV119" s="938"/>
      <c r="EW119" s="938"/>
      <c r="EX119" s="938"/>
      <c r="EY119" s="938"/>
      <c r="EZ119" s="938"/>
      <c r="FA119" s="938"/>
      <c r="FB119" s="938"/>
      <c r="FC119" s="938"/>
      <c r="FD119" s="938"/>
      <c r="FE119" s="938"/>
      <c r="FF119" s="938"/>
      <c r="FG119" s="938"/>
      <c r="FH119" s="938"/>
      <c r="FI119" s="938"/>
    </row>
    <row r="120" spans="6:165" ht="9">
      <c r="F120" s="933"/>
      <c r="G120" s="938"/>
      <c r="H120" s="938"/>
      <c r="I120" s="938"/>
      <c r="J120" s="938"/>
      <c r="K120" s="938"/>
      <c r="L120" s="938"/>
      <c r="M120" s="938"/>
      <c r="S120" s="938"/>
      <c r="T120" s="938"/>
      <c r="U120" s="938"/>
      <c r="V120" s="938"/>
      <c r="W120" s="938"/>
      <c r="X120" s="938"/>
      <c r="Y120" s="938"/>
      <c r="Z120" s="938"/>
      <c r="AA120" s="938"/>
      <c r="AB120" s="938"/>
      <c r="AC120" s="938"/>
      <c r="AD120" s="938"/>
      <c r="AE120" s="938"/>
      <c r="AF120" s="933"/>
      <c r="AG120" s="933"/>
      <c r="AH120" s="933"/>
      <c r="AI120" s="933"/>
      <c r="AJ120" s="933"/>
      <c r="AK120" s="933"/>
      <c r="AL120" s="933"/>
      <c r="AM120" s="933"/>
      <c r="AN120" s="933"/>
      <c r="AO120" s="933"/>
      <c r="AP120" s="933"/>
      <c r="AQ120" s="933"/>
      <c r="AR120" s="933"/>
      <c r="AS120" s="933"/>
      <c r="AT120" s="933"/>
      <c r="AU120" s="938"/>
      <c r="AV120" s="938"/>
      <c r="AW120" s="938"/>
      <c r="AX120" s="938"/>
      <c r="AY120" s="938"/>
      <c r="AZ120" s="938"/>
      <c r="BA120" s="938"/>
      <c r="BB120" s="938"/>
      <c r="BC120" s="938"/>
      <c r="BD120" s="938"/>
      <c r="BE120" s="938"/>
      <c r="BF120" s="938"/>
      <c r="BG120" s="938"/>
      <c r="BH120" s="938"/>
      <c r="BI120" s="938"/>
      <c r="BJ120" s="938"/>
      <c r="BK120" s="938"/>
      <c r="BL120" s="938"/>
      <c r="BM120" s="938"/>
      <c r="BN120" s="938"/>
      <c r="BO120" s="938"/>
      <c r="BP120" s="938"/>
      <c r="BQ120" s="938"/>
      <c r="BR120" s="938"/>
      <c r="BS120" s="938"/>
      <c r="BT120" s="938"/>
      <c r="BU120" s="938"/>
      <c r="BV120" s="938"/>
      <c r="BW120" s="938"/>
      <c r="BX120" s="938"/>
      <c r="BY120" s="938"/>
      <c r="BZ120" s="938"/>
      <c r="CA120" s="938"/>
      <c r="CB120" s="938"/>
      <c r="CC120" s="938"/>
      <c r="CD120" s="938"/>
      <c r="CE120" s="938"/>
      <c r="CF120" s="938"/>
      <c r="CG120" s="938"/>
      <c r="CH120" s="938"/>
      <c r="CI120" s="938"/>
      <c r="CJ120" s="938"/>
      <c r="CK120" s="938"/>
      <c r="CL120" s="938"/>
      <c r="CM120" s="938"/>
      <c r="CN120" s="938"/>
      <c r="CO120" s="938"/>
      <c r="CP120" s="938"/>
      <c r="CQ120" s="938"/>
      <c r="CR120" s="938"/>
      <c r="CS120" s="938"/>
      <c r="CT120" s="938"/>
      <c r="CU120" s="938"/>
      <c r="CV120" s="938"/>
      <c r="CW120" s="938"/>
      <c r="CX120" s="938"/>
      <c r="CY120" s="938"/>
      <c r="CZ120" s="938"/>
      <c r="DA120" s="938"/>
      <c r="DB120" s="938"/>
      <c r="DC120" s="938"/>
      <c r="DD120" s="938"/>
      <c r="DE120" s="938"/>
      <c r="DF120" s="938"/>
      <c r="DG120" s="938"/>
      <c r="DH120" s="938"/>
      <c r="DI120" s="938"/>
      <c r="DJ120" s="938"/>
      <c r="DK120" s="938"/>
      <c r="DL120" s="938"/>
      <c r="DM120" s="938"/>
      <c r="DN120" s="938"/>
      <c r="DO120" s="938"/>
      <c r="DP120" s="938"/>
      <c r="DQ120" s="938"/>
      <c r="DR120" s="938"/>
      <c r="DS120" s="938"/>
      <c r="DT120" s="938"/>
      <c r="DU120" s="938"/>
      <c r="DV120" s="938"/>
      <c r="DW120" s="938"/>
      <c r="DX120" s="938"/>
      <c r="DY120" s="938"/>
      <c r="DZ120" s="938"/>
      <c r="EA120" s="938"/>
      <c r="EB120" s="938"/>
      <c r="EC120" s="938"/>
      <c r="ED120" s="938"/>
      <c r="EE120" s="938"/>
      <c r="EF120" s="938"/>
      <c r="EG120" s="938"/>
      <c r="EH120" s="938"/>
      <c r="EI120" s="938"/>
      <c r="EJ120" s="938"/>
      <c r="EK120" s="938"/>
      <c r="EL120" s="938"/>
      <c r="EM120" s="938"/>
      <c r="EN120" s="938"/>
      <c r="EO120" s="938"/>
      <c r="EP120" s="938"/>
      <c r="EQ120" s="938"/>
      <c r="ER120" s="938"/>
      <c r="ES120" s="938"/>
      <c r="ET120" s="938"/>
      <c r="EU120" s="938"/>
      <c r="EV120" s="938"/>
      <c r="EW120" s="938"/>
      <c r="EX120" s="938"/>
      <c r="EY120" s="938"/>
      <c r="EZ120" s="938"/>
      <c r="FA120" s="938"/>
      <c r="FB120" s="938"/>
      <c r="FC120" s="938"/>
      <c r="FD120" s="938"/>
      <c r="FE120" s="938"/>
      <c r="FF120" s="938"/>
      <c r="FG120" s="938"/>
      <c r="FH120" s="938"/>
      <c r="FI120" s="938"/>
    </row>
    <row r="121" spans="6:165" ht="9">
      <c r="F121" s="933"/>
      <c r="G121" s="938"/>
      <c r="H121" s="938"/>
      <c r="I121" s="938"/>
      <c r="J121" s="938"/>
      <c r="K121" s="938"/>
      <c r="L121" s="938"/>
      <c r="M121" s="938"/>
      <c r="S121" s="938"/>
      <c r="T121" s="938"/>
      <c r="U121" s="938"/>
      <c r="V121" s="938"/>
      <c r="W121" s="938"/>
      <c r="X121" s="938"/>
      <c r="Y121" s="938"/>
      <c r="Z121" s="938"/>
      <c r="AA121" s="938"/>
      <c r="AB121" s="938"/>
      <c r="AC121" s="938"/>
      <c r="AD121" s="938"/>
      <c r="AE121" s="938"/>
      <c r="AF121" s="933"/>
      <c r="AG121" s="933"/>
      <c r="AH121" s="933"/>
      <c r="AI121" s="933"/>
      <c r="AJ121" s="933"/>
      <c r="AK121" s="933"/>
      <c r="AL121" s="933"/>
      <c r="AM121" s="933"/>
      <c r="AN121" s="933"/>
      <c r="AO121" s="933"/>
      <c r="AP121" s="933"/>
      <c r="AQ121" s="933"/>
      <c r="AR121" s="933"/>
      <c r="AS121" s="933"/>
      <c r="AT121" s="933"/>
      <c r="AU121" s="938"/>
      <c r="AV121" s="938"/>
      <c r="AW121" s="938"/>
      <c r="AX121" s="938"/>
      <c r="AY121" s="938"/>
      <c r="AZ121" s="938"/>
      <c r="BA121" s="938"/>
      <c r="BB121" s="938"/>
      <c r="BC121" s="938"/>
      <c r="BD121" s="938"/>
      <c r="BE121" s="938"/>
      <c r="BF121" s="938"/>
      <c r="BG121" s="938"/>
      <c r="BH121" s="938"/>
      <c r="BI121" s="938"/>
      <c r="BJ121" s="938"/>
      <c r="BK121" s="938"/>
      <c r="BL121" s="938"/>
      <c r="BM121" s="938"/>
      <c r="BN121" s="938"/>
      <c r="BO121" s="938"/>
      <c r="BP121" s="938"/>
      <c r="BQ121" s="938"/>
      <c r="BR121" s="938"/>
      <c r="BS121" s="938"/>
      <c r="BT121" s="938"/>
      <c r="BU121" s="938"/>
      <c r="BV121" s="938"/>
      <c r="BW121" s="938"/>
      <c r="BX121" s="938"/>
      <c r="BY121" s="938"/>
      <c r="BZ121" s="938"/>
      <c r="CA121" s="938"/>
      <c r="CB121" s="938"/>
      <c r="CC121" s="938"/>
      <c r="CD121" s="938"/>
      <c r="CE121" s="938"/>
      <c r="CF121" s="938"/>
      <c r="CG121" s="938"/>
      <c r="CH121" s="938"/>
      <c r="CI121" s="938"/>
      <c r="CJ121" s="938"/>
      <c r="CK121" s="938"/>
      <c r="CL121" s="938"/>
      <c r="CM121" s="938"/>
      <c r="CN121" s="938"/>
      <c r="CO121" s="938"/>
      <c r="CP121" s="938"/>
      <c r="CQ121" s="938"/>
      <c r="CR121" s="938"/>
      <c r="CS121" s="938"/>
      <c r="CT121" s="938"/>
      <c r="CU121" s="938"/>
      <c r="CV121" s="938"/>
      <c r="CW121" s="938"/>
      <c r="CX121" s="938"/>
      <c r="CY121" s="938"/>
      <c r="CZ121" s="938"/>
      <c r="DA121" s="938"/>
      <c r="DB121" s="938"/>
      <c r="DC121" s="938"/>
      <c r="DD121" s="938"/>
      <c r="DE121" s="938"/>
      <c r="DF121" s="938"/>
      <c r="DG121" s="938"/>
      <c r="DH121" s="938"/>
      <c r="DI121" s="938"/>
      <c r="DJ121" s="938"/>
      <c r="DK121" s="938"/>
      <c r="DL121" s="938"/>
      <c r="DM121" s="938"/>
      <c r="DN121" s="938"/>
      <c r="DO121" s="938"/>
      <c r="DP121" s="938"/>
      <c r="DQ121" s="938"/>
      <c r="DR121" s="938"/>
      <c r="DS121" s="938"/>
      <c r="DT121" s="938"/>
      <c r="DU121" s="938"/>
      <c r="DV121" s="938"/>
      <c r="DW121" s="938"/>
      <c r="DX121" s="938"/>
      <c r="DY121" s="938"/>
      <c r="DZ121" s="938"/>
      <c r="EA121" s="938"/>
      <c r="EB121" s="938"/>
      <c r="EC121" s="938"/>
      <c r="ED121" s="938"/>
      <c r="EE121" s="938"/>
      <c r="EF121" s="938"/>
      <c r="EG121" s="938"/>
      <c r="EH121" s="938"/>
      <c r="EI121" s="938"/>
      <c r="EJ121" s="938"/>
      <c r="EK121" s="938"/>
      <c r="EL121" s="938"/>
      <c r="EM121" s="938"/>
      <c r="EN121" s="938"/>
      <c r="EO121" s="938"/>
      <c r="EP121" s="938"/>
      <c r="EQ121" s="938"/>
      <c r="ER121" s="938"/>
      <c r="ES121" s="938"/>
      <c r="ET121" s="938"/>
      <c r="EU121" s="938"/>
      <c r="EV121" s="938"/>
      <c r="EW121" s="938"/>
      <c r="EX121" s="938"/>
      <c r="EY121" s="938"/>
      <c r="EZ121" s="938"/>
      <c r="FA121" s="938"/>
      <c r="FB121" s="938"/>
      <c r="FC121" s="938"/>
      <c r="FD121" s="938"/>
      <c r="FE121" s="938"/>
      <c r="FF121" s="938"/>
      <c r="FG121" s="938"/>
      <c r="FH121" s="938"/>
      <c r="FI121" s="938"/>
    </row>
    <row r="122" spans="6:165" ht="9">
      <c r="F122" s="933"/>
      <c r="G122" s="938"/>
      <c r="H122" s="938"/>
      <c r="I122" s="938"/>
      <c r="J122" s="938"/>
      <c r="K122" s="938"/>
      <c r="L122" s="938"/>
      <c r="M122" s="938"/>
      <c r="S122" s="938"/>
      <c r="T122" s="938"/>
      <c r="U122" s="938"/>
      <c r="V122" s="938"/>
      <c r="W122" s="938"/>
      <c r="X122" s="938"/>
      <c r="Y122" s="938"/>
      <c r="Z122" s="938"/>
      <c r="AA122" s="938"/>
      <c r="AB122" s="938"/>
      <c r="AC122" s="938"/>
      <c r="AD122" s="938"/>
      <c r="AE122" s="938"/>
      <c r="AF122" s="933"/>
      <c r="AG122" s="933"/>
      <c r="AH122" s="933"/>
      <c r="AI122" s="933"/>
      <c r="AJ122" s="933"/>
      <c r="AK122" s="933"/>
      <c r="AL122" s="933"/>
      <c r="AM122" s="933"/>
      <c r="AN122" s="933"/>
      <c r="AO122" s="933"/>
      <c r="AP122" s="933"/>
      <c r="AQ122" s="933"/>
      <c r="AR122" s="933"/>
      <c r="AS122" s="933"/>
      <c r="AT122" s="933"/>
      <c r="AU122" s="938"/>
      <c r="AV122" s="938"/>
      <c r="AW122" s="938"/>
      <c r="AX122" s="938"/>
      <c r="AY122" s="938"/>
      <c r="AZ122" s="938"/>
      <c r="BA122" s="938"/>
      <c r="BB122" s="938"/>
      <c r="BC122" s="938"/>
      <c r="BD122" s="938"/>
      <c r="BE122" s="938"/>
      <c r="BF122" s="938"/>
      <c r="BG122" s="938"/>
      <c r="BH122" s="938"/>
      <c r="BI122" s="938"/>
      <c r="BJ122" s="938"/>
      <c r="BK122" s="938"/>
      <c r="BL122" s="938"/>
      <c r="BM122" s="938"/>
      <c r="BN122" s="938"/>
      <c r="BO122" s="938"/>
      <c r="BP122" s="938"/>
      <c r="BQ122" s="938"/>
      <c r="BR122" s="938"/>
      <c r="BS122" s="938"/>
      <c r="BT122" s="938"/>
      <c r="BU122" s="938"/>
      <c r="BV122" s="938"/>
      <c r="BW122" s="938"/>
      <c r="BX122" s="938"/>
      <c r="BY122" s="938"/>
      <c r="BZ122" s="938"/>
      <c r="CA122" s="938"/>
      <c r="CB122" s="938"/>
      <c r="CC122" s="938"/>
      <c r="CD122" s="938"/>
      <c r="CE122" s="938"/>
      <c r="CF122" s="938"/>
      <c r="CG122" s="938"/>
      <c r="CH122" s="938"/>
      <c r="CI122" s="938"/>
      <c r="CJ122" s="938"/>
      <c r="CK122" s="938"/>
      <c r="CL122" s="938"/>
      <c r="CM122" s="938"/>
      <c r="CN122" s="938"/>
      <c r="CO122" s="938"/>
      <c r="CP122" s="938"/>
      <c r="CQ122" s="938"/>
      <c r="CR122" s="938"/>
      <c r="CS122" s="938"/>
      <c r="CT122" s="938"/>
      <c r="CU122" s="938"/>
      <c r="CV122" s="938"/>
      <c r="CW122" s="938"/>
      <c r="CX122" s="938"/>
      <c r="CY122" s="938"/>
      <c r="CZ122" s="938"/>
      <c r="DA122" s="938"/>
      <c r="DB122" s="938"/>
      <c r="DC122" s="938"/>
      <c r="DD122" s="938"/>
      <c r="DE122" s="938"/>
      <c r="DF122" s="938"/>
      <c r="DG122" s="938"/>
      <c r="DH122" s="938"/>
      <c r="DI122" s="938"/>
      <c r="DJ122" s="938"/>
      <c r="DK122" s="938"/>
      <c r="DL122" s="938"/>
      <c r="DM122" s="938"/>
      <c r="DN122" s="938"/>
      <c r="DO122" s="938"/>
      <c r="DP122" s="938"/>
      <c r="DQ122" s="938"/>
      <c r="DR122" s="938"/>
      <c r="DS122" s="938"/>
      <c r="DT122" s="938"/>
      <c r="DU122" s="938"/>
      <c r="DV122" s="938"/>
      <c r="DW122" s="938"/>
      <c r="DX122" s="938"/>
      <c r="DY122" s="938"/>
      <c r="DZ122" s="938"/>
      <c r="EA122" s="938"/>
      <c r="EB122" s="938"/>
      <c r="EC122" s="938"/>
      <c r="ED122" s="938"/>
      <c r="EE122" s="938"/>
      <c r="EF122" s="938"/>
      <c r="EG122" s="938"/>
      <c r="EH122" s="938"/>
      <c r="EI122" s="938"/>
      <c r="EJ122" s="938"/>
      <c r="EK122" s="938"/>
      <c r="EL122" s="938"/>
      <c r="EM122" s="938"/>
      <c r="EN122" s="938"/>
      <c r="EO122" s="938"/>
      <c r="EP122" s="938"/>
      <c r="EQ122" s="938"/>
      <c r="ER122" s="938"/>
      <c r="ES122" s="938"/>
      <c r="ET122" s="938"/>
      <c r="EU122" s="938"/>
      <c r="EV122" s="938"/>
      <c r="EW122" s="938"/>
      <c r="EX122" s="938"/>
      <c r="EY122" s="938"/>
      <c r="EZ122" s="938"/>
      <c r="FA122" s="938"/>
      <c r="FB122" s="938"/>
      <c r="FC122" s="938"/>
      <c r="FD122" s="938"/>
      <c r="FE122" s="938"/>
      <c r="FF122" s="938"/>
      <c r="FG122" s="938"/>
      <c r="FH122" s="938"/>
      <c r="FI122" s="938"/>
    </row>
    <row r="123" spans="6:165" ht="9">
      <c r="F123" s="933"/>
      <c r="G123" s="938"/>
      <c r="H123" s="938"/>
      <c r="I123" s="938"/>
      <c r="J123" s="938"/>
      <c r="K123" s="938"/>
      <c r="L123" s="938"/>
      <c r="M123" s="938"/>
      <c r="S123" s="938"/>
      <c r="T123" s="938"/>
      <c r="U123" s="938"/>
      <c r="V123" s="938"/>
      <c r="W123" s="938"/>
      <c r="X123" s="938"/>
      <c r="Y123" s="938"/>
      <c r="Z123" s="938"/>
      <c r="AA123" s="938"/>
      <c r="AB123" s="938"/>
      <c r="AC123" s="938"/>
      <c r="AD123" s="938"/>
      <c r="AE123" s="938"/>
      <c r="AF123" s="933"/>
      <c r="AG123" s="933"/>
      <c r="AH123" s="933"/>
      <c r="AI123" s="933"/>
      <c r="AJ123" s="933"/>
      <c r="AK123" s="933"/>
      <c r="AL123" s="933"/>
      <c r="AM123" s="933"/>
      <c r="AN123" s="933"/>
      <c r="AO123" s="933"/>
      <c r="AP123" s="933"/>
      <c r="AQ123" s="933"/>
      <c r="AR123" s="933"/>
      <c r="AS123" s="933"/>
      <c r="AT123" s="933"/>
      <c r="AU123" s="938"/>
      <c r="AV123" s="938"/>
      <c r="AW123" s="938"/>
      <c r="AX123" s="938"/>
      <c r="AY123" s="938"/>
      <c r="AZ123" s="938"/>
      <c r="BA123" s="938"/>
      <c r="BB123" s="938"/>
      <c r="BC123" s="938"/>
      <c r="BD123" s="938"/>
      <c r="BE123" s="938"/>
      <c r="BF123" s="938"/>
      <c r="BG123" s="938"/>
      <c r="BH123" s="938"/>
      <c r="BI123" s="938"/>
      <c r="BJ123" s="938"/>
      <c r="BK123" s="938"/>
      <c r="BL123" s="938"/>
      <c r="BM123" s="938"/>
      <c r="BN123" s="938"/>
      <c r="BO123" s="938"/>
      <c r="BP123" s="938"/>
      <c r="BQ123" s="938"/>
      <c r="BR123" s="938"/>
      <c r="BS123" s="938"/>
      <c r="BT123" s="938"/>
      <c r="BU123" s="938"/>
      <c r="BV123" s="938"/>
      <c r="BW123" s="938"/>
      <c r="BX123" s="938"/>
      <c r="BY123" s="938"/>
      <c r="BZ123" s="938"/>
      <c r="CA123" s="938"/>
      <c r="CB123" s="938"/>
      <c r="CC123" s="938"/>
      <c r="CD123" s="938"/>
      <c r="CE123" s="938"/>
      <c r="CF123" s="938"/>
      <c r="CG123" s="938"/>
      <c r="CH123" s="938"/>
      <c r="CI123" s="938"/>
      <c r="CJ123" s="938"/>
      <c r="CK123" s="938"/>
      <c r="CL123" s="938"/>
      <c r="CM123" s="938"/>
      <c r="CN123" s="938"/>
      <c r="CO123" s="938"/>
      <c r="CP123" s="938"/>
      <c r="CQ123" s="938"/>
      <c r="CR123" s="938"/>
      <c r="CS123" s="938"/>
      <c r="CT123" s="938"/>
      <c r="CU123" s="938"/>
      <c r="CV123" s="938"/>
      <c r="CW123" s="938"/>
      <c r="CX123" s="938"/>
      <c r="CY123" s="938"/>
      <c r="CZ123" s="938"/>
      <c r="DA123" s="938"/>
      <c r="DB123" s="938"/>
      <c r="DC123" s="938"/>
      <c r="DD123" s="938"/>
      <c r="DE123" s="938"/>
      <c r="DF123" s="938"/>
      <c r="DG123" s="938"/>
      <c r="DH123" s="938"/>
      <c r="DI123" s="938"/>
      <c r="DJ123" s="938"/>
      <c r="DK123" s="938"/>
      <c r="DL123" s="938"/>
      <c r="DM123" s="938"/>
      <c r="DN123" s="938"/>
      <c r="DO123" s="938"/>
      <c r="DP123" s="938"/>
      <c r="DQ123" s="938"/>
      <c r="DR123" s="938"/>
      <c r="DS123" s="938"/>
      <c r="DT123" s="938"/>
      <c r="DU123" s="938"/>
      <c r="DV123" s="938"/>
      <c r="DW123" s="938"/>
      <c r="DX123" s="938"/>
      <c r="DY123" s="938"/>
      <c r="DZ123" s="938"/>
      <c r="EA123" s="938"/>
      <c r="EB123" s="938"/>
      <c r="EC123" s="938"/>
      <c r="ED123" s="938"/>
      <c r="EE123" s="938"/>
      <c r="EF123" s="938"/>
      <c r="EG123" s="938"/>
      <c r="EH123" s="938"/>
      <c r="EI123" s="938"/>
      <c r="EJ123" s="938"/>
      <c r="EK123" s="938"/>
      <c r="EL123" s="938"/>
      <c r="EM123" s="938"/>
      <c r="EN123" s="938"/>
      <c r="EO123" s="938"/>
      <c r="EP123" s="938"/>
      <c r="EQ123" s="938"/>
      <c r="ER123" s="938"/>
      <c r="ES123" s="938"/>
      <c r="ET123" s="938"/>
      <c r="EU123" s="938"/>
      <c r="EV123" s="938"/>
      <c r="EW123" s="938"/>
      <c r="EX123" s="938"/>
      <c r="EY123" s="938"/>
      <c r="EZ123" s="938"/>
      <c r="FA123" s="938"/>
      <c r="FB123" s="938"/>
      <c r="FC123" s="938"/>
      <c r="FD123" s="938"/>
      <c r="FE123" s="938"/>
      <c r="FF123" s="938"/>
      <c r="FG123" s="938"/>
      <c r="FH123" s="938"/>
      <c r="FI123" s="938"/>
    </row>
    <row r="124" spans="6:165" ht="9">
      <c r="F124" s="933"/>
      <c r="G124" s="938"/>
      <c r="H124" s="938"/>
      <c r="I124" s="938"/>
      <c r="J124" s="938"/>
      <c r="K124" s="938"/>
      <c r="L124" s="938"/>
      <c r="M124" s="938"/>
      <c r="S124" s="938"/>
      <c r="T124" s="938"/>
      <c r="U124" s="938"/>
      <c r="V124" s="938"/>
      <c r="W124" s="938"/>
      <c r="X124" s="938"/>
      <c r="Y124" s="938"/>
      <c r="Z124" s="938"/>
      <c r="AA124" s="938"/>
      <c r="AB124" s="938"/>
      <c r="AC124" s="938"/>
      <c r="AD124" s="938"/>
      <c r="AE124" s="938"/>
      <c r="AF124" s="933"/>
      <c r="AG124" s="933"/>
      <c r="AH124" s="933"/>
      <c r="AI124" s="933"/>
      <c r="AJ124" s="933"/>
      <c r="AK124" s="933"/>
      <c r="AL124" s="933"/>
      <c r="AM124" s="933"/>
      <c r="AN124" s="933"/>
      <c r="AO124" s="933"/>
      <c r="AP124" s="933"/>
      <c r="AQ124" s="933"/>
      <c r="AR124" s="933"/>
      <c r="AS124" s="933"/>
      <c r="AT124" s="933"/>
      <c r="AU124" s="938"/>
      <c r="AV124" s="938"/>
      <c r="AW124" s="938"/>
      <c r="AX124" s="938"/>
      <c r="AY124" s="938"/>
      <c r="AZ124" s="938"/>
      <c r="BA124" s="938"/>
      <c r="BB124" s="938"/>
      <c r="BC124" s="938"/>
      <c r="BD124" s="938"/>
      <c r="BE124" s="938"/>
      <c r="BF124" s="938"/>
      <c r="BG124" s="938"/>
      <c r="BH124" s="938"/>
      <c r="BI124" s="938"/>
      <c r="BJ124" s="938"/>
      <c r="BK124" s="938"/>
      <c r="BL124" s="938"/>
      <c r="BM124" s="938"/>
      <c r="BN124" s="938"/>
      <c r="BO124" s="938"/>
      <c r="BP124" s="938"/>
      <c r="BQ124" s="938"/>
      <c r="BR124" s="938"/>
      <c r="BS124" s="938"/>
      <c r="BT124" s="938"/>
      <c r="BU124" s="938"/>
      <c r="BV124" s="938"/>
      <c r="BW124" s="938"/>
      <c r="BX124" s="938"/>
      <c r="BY124" s="938"/>
      <c r="BZ124" s="938"/>
      <c r="CA124" s="938"/>
      <c r="CB124" s="938"/>
      <c r="CC124" s="938"/>
      <c r="CD124" s="938"/>
      <c r="CE124" s="938"/>
      <c r="CF124" s="938"/>
      <c r="CG124" s="938"/>
      <c r="CH124" s="938"/>
      <c r="CI124" s="938"/>
      <c r="CJ124" s="938"/>
      <c r="CK124" s="938"/>
      <c r="CL124" s="938"/>
      <c r="CM124" s="938"/>
      <c r="CN124" s="938"/>
      <c r="CO124" s="938"/>
      <c r="CP124" s="938"/>
      <c r="CQ124" s="938"/>
      <c r="CR124" s="938"/>
      <c r="CS124" s="938"/>
      <c r="CT124" s="938"/>
      <c r="CU124" s="938"/>
      <c r="CV124" s="938"/>
      <c r="CW124" s="938"/>
      <c r="CX124" s="938"/>
      <c r="CY124" s="938"/>
      <c r="CZ124" s="938"/>
      <c r="DA124" s="938"/>
      <c r="DB124" s="938"/>
      <c r="DC124" s="938"/>
      <c r="DD124" s="938"/>
      <c r="DE124" s="938"/>
      <c r="DF124" s="938"/>
      <c r="DG124" s="938"/>
      <c r="DH124" s="938"/>
      <c r="DI124" s="938"/>
      <c r="DJ124" s="938"/>
      <c r="DK124" s="938"/>
      <c r="DL124" s="938"/>
      <c r="DM124" s="938"/>
      <c r="DN124" s="938"/>
      <c r="DO124" s="938"/>
      <c r="DP124" s="938"/>
      <c r="DQ124" s="938"/>
      <c r="DR124" s="938"/>
      <c r="DS124" s="938"/>
      <c r="DT124" s="938"/>
      <c r="DU124" s="938"/>
      <c r="DV124" s="938"/>
      <c r="DW124" s="938"/>
      <c r="DX124" s="938"/>
      <c r="DY124" s="938"/>
      <c r="DZ124" s="938"/>
      <c r="EA124" s="938"/>
      <c r="EB124" s="938"/>
      <c r="EC124" s="938"/>
      <c r="ED124" s="938"/>
      <c r="EE124" s="938"/>
      <c r="EF124" s="938"/>
      <c r="EG124" s="938"/>
      <c r="EH124" s="938"/>
      <c r="EI124" s="938"/>
      <c r="EJ124" s="938"/>
      <c r="EK124" s="938"/>
      <c r="EL124" s="938"/>
      <c r="EM124" s="938"/>
      <c r="EN124" s="938"/>
      <c r="EO124" s="938"/>
      <c r="EP124" s="938"/>
      <c r="EQ124" s="938"/>
      <c r="ER124" s="938"/>
      <c r="ES124" s="938"/>
      <c r="ET124" s="938"/>
      <c r="EU124" s="938"/>
      <c r="EV124" s="938"/>
      <c r="EW124" s="938"/>
      <c r="EX124" s="938"/>
      <c r="EY124" s="938"/>
      <c r="EZ124" s="938"/>
      <c r="FA124" s="938"/>
      <c r="FB124" s="938"/>
      <c r="FC124" s="938"/>
      <c r="FD124" s="938"/>
      <c r="FE124" s="938"/>
      <c r="FF124" s="938"/>
      <c r="FG124" s="938"/>
      <c r="FH124" s="938"/>
      <c r="FI124" s="938"/>
    </row>
    <row r="125" spans="6:165" ht="9">
      <c r="F125" s="933"/>
      <c r="G125" s="938"/>
      <c r="H125" s="938"/>
      <c r="I125" s="938"/>
      <c r="J125" s="938"/>
      <c r="K125" s="938"/>
      <c r="L125" s="938"/>
      <c r="M125" s="938"/>
      <c r="S125" s="938"/>
      <c r="T125" s="938"/>
      <c r="U125" s="938"/>
      <c r="V125" s="938"/>
      <c r="W125" s="938"/>
      <c r="X125" s="938"/>
      <c r="Y125" s="938"/>
      <c r="Z125" s="938"/>
      <c r="AA125" s="938"/>
      <c r="AB125" s="938"/>
      <c r="AC125" s="938"/>
      <c r="AD125" s="938"/>
      <c r="AE125" s="938"/>
      <c r="AF125" s="933"/>
      <c r="AG125" s="933"/>
      <c r="AH125" s="933"/>
      <c r="AI125" s="933"/>
      <c r="AJ125" s="933"/>
      <c r="AK125" s="933"/>
      <c r="AL125" s="933"/>
      <c r="AM125" s="933"/>
      <c r="AN125" s="933"/>
      <c r="AO125" s="933"/>
      <c r="AP125" s="933"/>
      <c r="AQ125" s="933"/>
      <c r="AR125" s="933"/>
      <c r="AS125" s="933"/>
      <c r="AT125" s="933"/>
      <c r="AU125" s="938"/>
      <c r="AV125" s="938"/>
      <c r="AW125" s="938"/>
      <c r="AX125" s="938"/>
      <c r="AY125" s="938"/>
      <c r="AZ125" s="938"/>
      <c r="BA125" s="938"/>
      <c r="BB125" s="938"/>
      <c r="BC125" s="938"/>
      <c r="BD125" s="938"/>
      <c r="BE125" s="938"/>
      <c r="BF125" s="938"/>
      <c r="BG125" s="938"/>
      <c r="BH125" s="938"/>
      <c r="BI125" s="938"/>
      <c r="BJ125" s="938"/>
      <c r="BK125" s="938"/>
      <c r="BL125" s="938"/>
      <c r="BM125" s="938"/>
      <c r="BN125" s="938"/>
      <c r="BO125" s="938"/>
      <c r="BP125" s="938"/>
      <c r="BQ125" s="938"/>
      <c r="BR125" s="938"/>
      <c r="BS125" s="938"/>
      <c r="BT125" s="938"/>
      <c r="BU125" s="938"/>
      <c r="BV125" s="938"/>
      <c r="BW125" s="938"/>
      <c r="BX125" s="938"/>
      <c r="BY125" s="938"/>
      <c r="BZ125" s="938"/>
      <c r="CA125" s="938"/>
      <c r="CB125" s="938"/>
      <c r="CC125" s="938"/>
      <c r="CD125" s="938"/>
      <c r="CE125" s="938"/>
      <c r="CF125" s="938"/>
      <c r="CG125" s="938"/>
      <c r="CH125" s="938"/>
      <c r="CI125" s="938"/>
      <c r="CJ125" s="938"/>
      <c r="CK125" s="938"/>
      <c r="CL125" s="938"/>
      <c r="CM125" s="938"/>
      <c r="CN125" s="938"/>
      <c r="CO125" s="938"/>
      <c r="CP125" s="938"/>
      <c r="CQ125" s="938"/>
      <c r="CR125" s="938"/>
      <c r="CS125" s="938"/>
      <c r="CT125" s="938"/>
      <c r="CU125" s="938"/>
      <c r="CV125" s="938"/>
      <c r="CW125" s="938"/>
      <c r="CX125" s="938"/>
      <c r="CY125" s="938"/>
      <c r="CZ125" s="938"/>
      <c r="DA125" s="938"/>
      <c r="DB125" s="938"/>
      <c r="DC125" s="938"/>
      <c r="DD125" s="938"/>
      <c r="DE125" s="938"/>
      <c r="DF125" s="938"/>
      <c r="DG125" s="938"/>
      <c r="DH125" s="938"/>
      <c r="DI125" s="938"/>
      <c r="DJ125" s="938"/>
      <c r="DK125" s="938"/>
      <c r="DL125" s="938"/>
      <c r="DM125" s="938"/>
      <c r="DN125" s="938"/>
      <c r="DO125" s="938"/>
      <c r="DP125" s="938"/>
      <c r="DQ125" s="938"/>
      <c r="DR125" s="938"/>
      <c r="DS125" s="938"/>
      <c r="DT125" s="938"/>
      <c r="DU125" s="938"/>
      <c r="DV125" s="938"/>
      <c r="DW125" s="938"/>
      <c r="DX125" s="938"/>
      <c r="DY125" s="938"/>
      <c r="DZ125" s="938"/>
      <c r="EA125" s="938"/>
      <c r="EB125" s="938"/>
      <c r="EC125" s="938"/>
      <c r="ED125" s="938"/>
      <c r="EE125" s="938"/>
      <c r="EF125" s="938"/>
      <c r="EG125" s="938"/>
      <c r="EH125" s="938"/>
      <c r="EI125" s="938"/>
      <c r="EJ125" s="938"/>
      <c r="EK125" s="938"/>
      <c r="EL125" s="938"/>
      <c r="EM125" s="938"/>
      <c r="EN125" s="938"/>
      <c r="EO125" s="938"/>
      <c r="EP125" s="938"/>
      <c r="EQ125" s="938"/>
      <c r="ER125" s="938"/>
      <c r="ES125" s="938"/>
      <c r="ET125" s="938"/>
      <c r="EU125" s="938"/>
      <c r="EV125" s="938"/>
      <c r="EW125" s="938"/>
      <c r="EX125" s="938"/>
      <c r="EY125" s="938"/>
      <c r="EZ125" s="938"/>
      <c r="FA125" s="938"/>
      <c r="FB125" s="938"/>
      <c r="FC125" s="938"/>
      <c r="FD125" s="938"/>
      <c r="FE125" s="938"/>
      <c r="FF125" s="938"/>
      <c r="FG125" s="938"/>
      <c r="FH125" s="938"/>
      <c r="FI125" s="938"/>
    </row>
    <row r="126" spans="6:165" ht="9">
      <c r="F126" s="933"/>
      <c r="G126" s="938"/>
      <c r="H126" s="938"/>
      <c r="I126" s="938"/>
      <c r="J126" s="938"/>
      <c r="K126" s="938"/>
      <c r="L126" s="938"/>
      <c r="M126" s="938"/>
      <c r="S126" s="938"/>
      <c r="T126" s="938"/>
      <c r="U126" s="938"/>
      <c r="V126" s="938"/>
      <c r="W126" s="938"/>
      <c r="X126" s="938"/>
      <c r="Y126" s="938"/>
      <c r="Z126" s="938"/>
      <c r="AA126" s="938"/>
      <c r="AB126" s="938"/>
      <c r="AC126" s="938"/>
      <c r="AD126" s="938"/>
      <c r="AE126" s="938"/>
      <c r="AF126" s="933"/>
      <c r="AG126" s="933"/>
      <c r="AH126" s="933"/>
      <c r="AI126" s="933"/>
      <c r="AJ126" s="933"/>
      <c r="AK126" s="933"/>
      <c r="AL126" s="933"/>
      <c r="AM126" s="933"/>
      <c r="AN126" s="933"/>
      <c r="AO126" s="933"/>
      <c r="AP126" s="933"/>
      <c r="AQ126" s="933"/>
      <c r="AR126" s="933"/>
      <c r="AS126" s="933"/>
      <c r="AT126" s="933"/>
      <c r="AU126" s="938"/>
      <c r="AV126" s="938"/>
      <c r="AW126" s="938"/>
      <c r="AX126" s="938"/>
      <c r="AY126" s="938"/>
      <c r="AZ126" s="938"/>
      <c r="BA126" s="938"/>
      <c r="BB126" s="938"/>
      <c r="BC126" s="938"/>
      <c r="BD126" s="938"/>
      <c r="BE126" s="938"/>
      <c r="BF126" s="938"/>
      <c r="BG126" s="938"/>
      <c r="BH126" s="938"/>
      <c r="BI126" s="938"/>
      <c r="BJ126" s="938"/>
      <c r="BK126" s="938"/>
      <c r="BL126" s="938"/>
      <c r="BM126" s="938"/>
      <c r="BN126" s="938"/>
      <c r="BO126" s="938"/>
      <c r="BP126" s="938"/>
      <c r="BQ126" s="938"/>
      <c r="BR126" s="938"/>
      <c r="BS126" s="938"/>
      <c r="BT126" s="938"/>
      <c r="BU126" s="938"/>
      <c r="BV126" s="938"/>
      <c r="BW126" s="938"/>
      <c r="BX126" s="938"/>
      <c r="BY126" s="938"/>
      <c r="BZ126" s="938"/>
      <c r="CA126" s="938"/>
      <c r="CB126" s="938"/>
      <c r="CC126" s="938"/>
      <c r="CD126" s="938"/>
      <c r="CE126" s="938"/>
      <c r="CF126" s="938"/>
      <c r="CG126" s="938"/>
      <c r="CH126" s="938"/>
      <c r="CI126" s="938"/>
      <c r="CJ126" s="938"/>
      <c r="CK126" s="938"/>
      <c r="CL126" s="938"/>
      <c r="CM126" s="938"/>
      <c r="CN126" s="938"/>
      <c r="CO126" s="938"/>
      <c r="CP126" s="938"/>
      <c r="CQ126" s="938"/>
      <c r="CR126" s="938"/>
      <c r="CS126" s="938"/>
      <c r="CT126" s="938"/>
      <c r="CU126" s="938"/>
      <c r="CV126" s="938"/>
      <c r="CW126" s="938"/>
      <c r="CX126" s="938"/>
      <c r="CY126" s="938"/>
      <c r="CZ126" s="938"/>
      <c r="DA126" s="938"/>
      <c r="DB126" s="938"/>
      <c r="DC126" s="938"/>
      <c r="DD126" s="938"/>
      <c r="DE126" s="938"/>
      <c r="DF126" s="938"/>
      <c r="DG126" s="938"/>
      <c r="DH126" s="938"/>
      <c r="DI126" s="938"/>
      <c r="DJ126" s="938"/>
      <c r="DK126" s="938"/>
      <c r="DL126" s="938"/>
      <c r="DM126" s="938"/>
      <c r="DN126" s="938"/>
      <c r="DO126" s="938"/>
      <c r="DP126" s="938"/>
      <c r="DQ126" s="938"/>
      <c r="DR126" s="938"/>
      <c r="DS126" s="938"/>
      <c r="DT126" s="938"/>
      <c r="DU126" s="938"/>
      <c r="DV126" s="938"/>
      <c r="DW126" s="938"/>
      <c r="DX126" s="938"/>
      <c r="DY126" s="938"/>
      <c r="DZ126" s="938"/>
      <c r="EA126" s="938"/>
      <c r="EB126" s="938"/>
      <c r="EC126" s="938"/>
      <c r="ED126" s="938"/>
      <c r="EE126" s="938"/>
      <c r="EF126" s="938"/>
      <c r="EG126" s="938"/>
      <c r="EH126" s="938"/>
      <c r="EI126" s="938"/>
      <c r="EJ126" s="938"/>
      <c r="EK126" s="938"/>
      <c r="EL126" s="938"/>
      <c r="EM126" s="938"/>
      <c r="EN126" s="938"/>
      <c r="EO126" s="938"/>
      <c r="EP126" s="938"/>
      <c r="EQ126" s="938"/>
      <c r="ER126" s="938"/>
      <c r="ES126" s="938"/>
      <c r="ET126" s="938"/>
      <c r="EU126" s="938"/>
      <c r="EV126" s="938"/>
      <c r="EW126" s="938"/>
      <c r="EX126" s="938"/>
      <c r="EY126" s="938"/>
      <c r="EZ126" s="938"/>
      <c r="FA126" s="938"/>
      <c r="FB126" s="938"/>
      <c r="FC126" s="938"/>
      <c r="FD126" s="938"/>
      <c r="FE126" s="938"/>
      <c r="FF126" s="938"/>
      <c r="FG126" s="938"/>
      <c r="FH126" s="938"/>
      <c r="FI126" s="938"/>
    </row>
    <row r="127" spans="6:165" ht="9">
      <c r="F127" s="933"/>
      <c r="G127" s="938"/>
      <c r="H127" s="938"/>
      <c r="I127" s="938"/>
      <c r="J127" s="938"/>
      <c r="K127" s="938"/>
      <c r="L127" s="938"/>
      <c r="M127" s="938"/>
      <c r="S127" s="938"/>
      <c r="T127" s="938"/>
      <c r="U127" s="938"/>
      <c r="V127" s="938"/>
      <c r="W127" s="938"/>
      <c r="X127" s="938"/>
      <c r="Y127" s="938"/>
      <c r="Z127" s="938"/>
      <c r="AA127" s="938"/>
      <c r="AB127" s="938"/>
      <c r="AC127" s="938"/>
      <c r="AD127" s="938"/>
      <c r="AE127" s="938"/>
      <c r="AF127" s="933"/>
      <c r="AG127" s="933"/>
      <c r="AH127" s="933"/>
      <c r="AI127" s="933"/>
      <c r="AJ127" s="933"/>
      <c r="AK127" s="933"/>
      <c r="AL127" s="933"/>
      <c r="AM127" s="933"/>
      <c r="AN127" s="933"/>
      <c r="AO127" s="933"/>
      <c r="AP127" s="933"/>
      <c r="AQ127" s="933"/>
      <c r="AR127" s="933"/>
      <c r="AS127" s="933"/>
      <c r="AT127" s="933"/>
      <c r="AU127" s="938"/>
      <c r="AV127" s="938"/>
      <c r="AW127" s="938"/>
      <c r="AX127" s="938"/>
      <c r="AY127" s="938"/>
      <c r="AZ127" s="938"/>
      <c r="BA127" s="938"/>
      <c r="BB127" s="938"/>
      <c r="BC127" s="938"/>
      <c r="BD127" s="938"/>
      <c r="BE127" s="938"/>
      <c r="BF127" s="938"/>
      <c r="BG127" s="938"/>
      <c r="BH127" s="938"/>
      <c r="BI127" s="938"/>
      <c r="BJ127" s="938"/>
      <c r="BK127" s="938"/>
      <c r="BL127" s="938"/>
      <c r="BM127" s="938"/>
      <c r="BN127" s="938"/>
      <c r="BO127" s="938"/>
      <c r="BP127" s="938"/>
      <c r="BQ127" s="938"/>
      <c r="BR127" s="938"/>
      <c r="BS127" s="938"/>
      <c r="BT127" s="938"/>
      <c r="BU127" s="938"/>
      <c r="BV127" s="938"/>
      <c r="BW127" s="938"/>
      <c r="BX127" s="938"/>
      <c r="BY127" s="938"/>
      <c r="BZ127" s="938"/>
      <c r="CA127" s="938"/>
      <c r="CB127" s="938"/>
      <c r="CC127" s="938"/>
      <c r="CD127" s="938"/>
      <c r="CE127" s="938"/>
      <c r="CF127" s="938"/>
      <c r="CG127" s="938"/>
      <c r="CH127" s="938"/>
      <c r="CI127" s="938"/>
      <c r="CJ127" s="938"/>
      <c r="CK127" s="938"/>
      <c r="CL127" s="938"/>
      <c r="CM127" s="938"/>
      <c r="CN127" s="938"/>
      <c r="CO127" s="938"/>
      <c r="CP127" s="938"/>
      <c r="CQ127" s="938"/>
      <c r="CR127" s="938"/>
      <c r="CS127" s="938"/>
      <c r="CT127" s="938"/>
      <c r="CU127" s="938"/>
      <c r="CV127" s="938"/>
      <c r="CW127" s="938"/>
      <c r="CX127" s="938"/>
      <c r="CY127" s="938"/>
      <c r="CZ127" s="938"/>
      <c r="DA127" s="938"/>
      <c r="DB127" s="938"/>
      <c r="DC127" s="938"/>
      <c r="DD127" s="938"/>
      <c r="DE127" s="938"/>
      <c r="DF127" s="938"/>
      <c r="DG127" s="938"/>
      <c r="DH127" s="938"/>
      <c r="DI127" s="938"/>
      <c r="DJ127" s="938"/>
      <c r="DK127" s="938"/>
      <c r="DL127" s="938"/>
      <c r="DM127" s="938"/>
      <c r="DN127" s="938"/>
      <c r="DO127" s="938"/>
      <c r="DP127" s="938"/>
      <c r="DQ127" s="938"/>
      <c r="DR127" s="938"/>
      <c r="DS127" s="938"/>
      <c r="DT127" s="938"/>
      <c r="DU127" s="938"/>
      <c r="DV127" s="938"/>
      <c r="DW127" s="938"/>
      <c r="DX127" s="938"/>
      <c r="DY127" s="938"/>
      <c r="DZ127" s="938"/>
      <c r="EA127" s="938"/>
      <c r="EB127" s="938"/>
      <c r="EC127" s="938"/>
      <c r="ED127" s="938"/>
      <c r="EE127" s="938"/>
      <c r="EF127" s="938"/>
      <c r="EG127" s="938"/>
      <c r="EH127" s="938"/>
      <c r="EI127" s="938"/>
      <c r="EJ127" s="938"/>
      <c r="EK127" s="938"/>
      <c r="EL127" s="938"/>
      <c r="EM127" s="938"/>
      <c r="EN127" s="938"/>
      <c r="EO127" s="938"/>
      <c r="EP127" s="938"/>
      <c r="EQ127" s="938"/>
      <c r="ER127" s="938"/>
      <c r="ES127" s="938"/>
      <c r="ET127" s="938"/>
      <c r="EU127" s="938"/>
      <c r="EV127" s="938"/>
      <c r="EW127" s="938"/>
      <c r="EX127" s="938"/>
      <c r="EY127" s="938"/>
      <c r="EZ127" s="938"/>
      <c r="FA127" s="938"/>
      <c r="FB127" s="938"/>
      <c r="FC127" s="938"/>
      <c r="FD127" s="938"/>
      <c r="FE127" s="938"/>
      <c r="FF127" s="938"/>
      <c r="FG127" s="938"/>
      <c r="FH127" s="938"/>
      <c r="FI127" s="938"/>
    </row>
    <row r="128" spans="6:165" ht="9">
      <c r="F128" s="933"/>
      <c r="G128" s="938"/>
      <c r="H128" s="938"/>
      <c r="I128" s="938"/>
      <c r="J128" s="938"/>
      <c r="K128" s="938"/>
      <c r="L128" s="938"/>
      <c r="M128" s="938"/>
      <c r="S128" s="938"/>
      <c r="T128" s="938"/>
      <c r="U128" s="938"/>
      <c r="V128" s="938"/>
      <c r="W128" s="938"/>
      <c r="X128" s="938"/>
      <c r="Y128" s="938"/>
      <c r="Z128" s="938"/>
      <c r="AA128" s="938"/>
      <c r="AB128" s="938"/>
      <c r="AC128" s="938"/>
      <c r="AD128" s="938"/>
      <c r="AE128" s="938"/>
      <c r="AF128" s="933"/>
      <c r="AG128" s="933"/>
      <c r="AH128" s="933"/>
      <c r="AI128" s="933"/>
      <c r="AJ128" s="933"/>
      <c r="AK128" s="933"/>
      <c r="AL128" s="933"/>
      <c r="AM128" s="933"/>
      <c r="AN128" s="933"/>
      <c r="AO128" s="933"/>
      <c r="AP128" s="933"/>
      <c r="AQ128" s="933"/>
      <c r="AR128" s="933"/>
      <c r="AS128" s="933"/>
      <c r="AT128" s="933"/>
      <c r="AU128" s="938"/>
      <c r="AV128" s="938"/>
      <c r="AW128" s="938"/>
      <c r="AX128" s="938"/>
      <c r="AY128" s="938"/>
      <c r="AZ128" s="938"/>
      <c r="BA128" s="938"/>
      <c r="BB128" s="938"/>
      <c r="BC128" s="938"/>
      <c r="BD128" s="938"/>
      <c r="BE128" s="938"/>
      <c r="BF128" s="938"/>
      <c r="BG128" s="938"/>
      <c r="BH128" s="938"/>
      <c r="BI128" s="938"/>
      <c r="BJ128" s="938"/>
      <c r="BK128" s="938"/>
      <c r="BL128" s="938"/>
      <c r="BM128" s="938"/>
      <c r="BN128" s="938"/>
      <c r="BO128" s="938"/>
      <c r="BP128" s="938"/>
      <c r="BQ128" s="938"/>
      <c r="BR128" s="938"/>
      <c r="BS128" s="938"/>
      <c r="BT128" s="938"/>
      <c r="BU128" s="938"/>
      <c r="BV128" s="938"/>
      <c r="BW128" s="938"/>
      <c r="BX128" s="938"/>
      <c r="BY128" s="938"/>
      <c r="BZ128" s="938"/>
      <c r="CA128" s="938"/>
      <c r="CB128" s="938"/>
      <c r="CC128" s="938"/>
      <c r="CD128" s="938"/>
      <c r="CE128" s="938"/>
      <c r="CF128" s="938"/>
      <c r="CG128" s="938"/>
      <c r="CH128" s="938"/>
      <c r="CI128" s="938"/>
      <c r="CJ128" s="938"/>
      <c r="CK128" s="938"/>
      <c r="CL128" s="938"/>
      <c r="CM128" s="938"/>
      <c r="CN128" s="938"/>
      <c r="CO128" s="938"/>
      <c r="CP128" s="938"/>
      <c r="CQ128" s="938"/>
      <c r="CR128" s="938"/>
      <c r="CS128" s="938"/>
      <c r="CT128" s="938"/>
      <c r="CU128" s="938"/>
      <c r="CV128" s="938"/>
      <c r="CW128" s="938"/>
      <c r="CX128" s="938"/>
      <c r="CY128" s="938"/>
      <c r="CZ128" s="938"/>
      <c r="DA128" s="938"/>
      <c r="DB128" s="938"/>
      <c r="DC128" s="938"/>
      <c r="DD128" s="938"/>
      <c r="DE128" s="938"/>
      <c r="DF128" s="938"/>
      <c r="DG128" s="938"/>
      <c r="DH128" s="938"/>
      <c r="DI128" s="938"/>
      <c r="DJ128" s="938"/>
      <c r="DK128" s="938"/>
      <c r="DL128" s="938"/>
      <c r="DM128" s="938"/>
      <c r="DN128" s="938"/>
      <c r="DO128" s="938"/>
      <c r="DP128" s="938"/>
      <c r="DQ128" s="938"/>
      <c r="DR128" s="938"/>
      <c r="DS128" s="938"/>
      <c r="DT128" s="938"/>
      <c r="DU128" s="938"/>
      <c r="DV128" s="938"/>
      <c r="DW128" s="938"/>
      <c r="DX128" s="938"/>
      <c r="DY128" s="938"/>
      <c r="DZ128" s="938"/>
      <c r="EA128" s="938"/>
      <c r="EB128" s="938"/>
      <c r="EC128" s="938"/>
      <c r="ED128" s="938"/>
      <c r="EE128" s="938"/>
      <c r="EF128" s="938"/>
      <c r="EG128" s="938"/>
      <c r="EH128" s="938"/>
      <c r="EI128" s="938"/>
      <c r="EJ128" s="938"/>
      <c r="EK128" s="938"/>
      <c r="EL128" s="938"/>
      <c r="EM128" s="938"/>
      <c r="EN128" s="938"/>
      <c r="EO128" s="938"/>
      <c r="EP128" s="938"/>
      <c r="EQ128" s="938"/>
      <c r="ER128" s="938"/>
      <c r="ES128" s="938"/>
      <c r="ET128" s="938"/>
      <c r="EU128" s="938"/>
      <c r="EV128" s="938"/>
      <c r="EW128" s="938"/>
      <c r="EX128" s="938"/>
      <c r="EY128" s="938"/>
      <c r="EZ128" s="938"/>
      <c r="FA128" s="938"/>
      <c r="FB128" s="938"/>
      <c r="FC128" s="938"/>
      <c r="FD128" s="938"/>
      <c r="FE128" s="938"/>
      <c r="FF128" s="938"/>
      <c r="FG128" s="938"/>
      <c r="FH128" s="938"/>
      <c r="FI128" s="938"/>
    </row>
    <row r="129" spans="6:165" ht="9">
      <c r="F129" s="933"/>
      <c r="G129" s="938"/>
      <c r="H129" s="938"/>
      <c r="I129" s="938"/>
      <c r="J129" s="938"/>
      <c r="K129" s="938"/>
      <c r="L129" s="938"/>
      <c r="M129" s="938"/>
      <c r="S129" s="938"/>
      <c r="T129" s="938"/>
      <c r="U129" s="938"/>
      <c r="V129" s="938"/>
      <c r="W129" s="938"/>
      <c r="X129" s="938"/>
      <c r="Y129" s="938"/>
      <c r="Z129" s="938"/>
      <c r="AA129" s="938"/>
      <c r="AB129" s="938"/>
      <c r="AC129" s="938"/>
      <c r="AD129" s="938"/>
      <c r="AE129" s="938"/>
      <c r="AF129" s="933"/>
      <c r="AG129" s="933"/>
      <c r="AH129" s="933"/>
      <c r="AI129" s="933"/>
      <c r="AJ129" s="933"/>
      <c r="AK129" s="933"/>
      <c r="AL129" s="933"/>
      <c r="AM129" s="933"/>
      <c r="AN129" s="933"/>
      <c r="AO129" s="933"/>
      <c r="AP129" s="933"/>
      <c r="AQ129" s="933"/>
      <c r="AR129" s="933"/>
      <c r="AS129" s="933"/>
      <c r="AT129" s="933"/>
      <c r="AU129" s="938"/>
      <c r="AV129" s="938"/>
      <c r="AW129" s="938"/>
      <c r="AX129" s="938"/>
      <c r="AY129" s="938"/>
      <c r="AZ129" s="938"/>
      <c r="BA129" s="938"/>
      <c r="BB129" s="938"/>
      <c r="BC129" s="938"/>
      <c r="BD129" s="938"/>
      <c r="BE129" s="938"/>
      <c r="BF129" s="938"/>
      <c r="BG129" s="938"/>
      <c r="BH129" s="938"/>
      <c r="BI129" s="938"/>
      <c r="BJ129" s="938"/>
      <c r="BK129" s="938"/>
      <c r="BL129" s="938"/>
      <c r="BM129" s="938"/>
      <c r="BN129" s="938"/>
      <c r="BO129" s="938"/>
      <c r="BP129" s="938"/>
      <c r="BQ129" s="938"/>
      <c r="BR129" s="938"/>
      <c r="BS129" s="938"/>
      <c r="BT129" s="938"/>
      <c r="BU129" s="938"/>
      <c r="BV129" s="938"/>
      <c r="BW129" s="938"/>
      <c r="BX129" s="938"/>
      <c r="BY129" s="938"/>
      <c r="BZ129" s="938"/>
      <c r="CA129" s="938"/>
      <c r="CB129" s="938"/>
      <c r="CC129" s="938"/>
      <c r="CD129" s="938"/>
      <c r="CE129" s="938"/>
      <c r="CF129" s="938"/>
      <c r="CG129" s="938"/>
      <c r="CH129" s="938"/>
      <c r="CI129" s="938"/>
      <c r="CJ129" s="938"/>
      <c r="CK129" s="938"/>
      <c r="CL129" s="938"/>
      <c r="CM129" s="938"/>
      <c r="CN129" s="938"/>
      <c r="CO129" s="938"/>
      <c r="CP129" s="938"/>
      <c r="CQ129" s="938"/>
      <c r="CR129" s="938"/>
      <c r="CS129" s="938"/>
      <c r="CT129" s="938"/>
      <c r="CU129" s="938"/>
      <c r="CV129" s="938"/>
      <c r="CW129" s="938"/>
      <c r="CX129" s="938"/>
      <c r="CY129" s="938"/>
      <c r="CZ129" s="938"/>
      <c r="DA129" s="938"/>
      <c r="DB129" s="938"/>
      <c r="DC129" s="938"/>
      <c r="DD129" s="938"/>
      <c r="DE129" s="938"/>
      <c r="DF129" s="938"/>
      <c r="DG129" s="938"/>
      <c r="DH129" s="938"/>
      <c r="DI129" s="938"/>
      <c r="DJ129" s="938"/>
      <c r="DK129" s="938"/>
      <c r="DL129" s="938"/>
      <c r="DM129" s="938"/>
      <c r="DN129" s="938"/>
      <c r="DO129" s="938"/>
      <c r="DP129" s="938"/>
      <c r="DQ129" s="938"/>
      <c r="DR129" s="938"/>
      <c r="DS129" s="938"/>
      <c r="DT129" s="938"/>
      <c r="DU129" s="938"/>
      <c r="DV129" s="938"/>
      <c r="DW129" s="938"/>
      <c r="DX129" s="938"/>
      <c r="DY129" s="938"/>
      <c r="DZ129" s="938"/>
      <c r="EA129" s="938"/>
      <c r="EB129" s="938"/>
      <c r="EC129" s="938"/>
      <c r="ED129" s="938"/>
      <c r="EE129" s="938"/>
      <c r="EF129" s="938"/>
      <c r="EG129" s="938"/>
      <c r="EH129" s="938"/>
      <c r="EI129" s="938"/>
      <c r="EJ129" s="938"/>
      <c r="EK129" s="938"/>
      <c r="EL129" s="938"/>
      <c r="EM129" s="938"/>
      <c r="EN129" s="938"/>
      <c r="EO129" s="938"/>
      <c r="EP129" s="938"/>
      <c r="EQ129" s="938"/>
      <c r="ER129" s="938"/>
      <c r="ES129" s="938"/>
      <c r="ET129" s="938"/>
      <c r="EU129" s="938"/>
      <c r="EV129" s="938"/>
      <c r="EW129" s="938"/>
      <c r="EX129" s="938"/>
      <c r="EY129" s="938"/>
      <c r="EZ129" s="938"/>
      <c r="FA129" s="938"/>
      <c r="FB129" s="938"/>
      <c r="FC129" s="938"/>
      <c r="FD129" s="938"/>
      <c r="FE129" s="938"/>
      <c r="FF129" s="938"/>
      <c r="FG129" s="938"/>
      <c r="FH129" s="938"/>
      <c r="FI129" s="938"/>
    </row>
    <row r="130" spans="6:165" ht="9">
      <c r="F130" s="933"/>
      <c r="G130" s="938"/>
      <c r="H130" s="938"/>
      <c r="I130" s="938"/>
      <c r="J130" s="938"/>
      <c r="K130" s="938"/>
      <c r="L130" s="938"/>
      <c r="M130" s="938"/>
      <c r="S130" s="938"/>
      <c r="T130" s="938"/>
      <c r="U130" s="938"/>
      <c r="V130" s="938"/>
      <c r="W130" s="938"/>
      <c r="X130" s="938"/>
      <c r="Y130" s="938"/>
      <c r="Z130" s="938"/>
      <c r="AA130" s="938"/>
      <c r="AB130" s="938"/>
      <c r="AC130" s="938"/>
      <c r="AD130" s="938"/>
      <c r="AE130" s="938"/>
      <c r="AF130" s="933"/>
      <c r="AG130" s="933"/>
      <c r="AH130" s="933"/>
      <c r="AI130" s="933"/>
      <c r="AJ130" s="933"/>
      <c r="AK130" s="933"/>
      <c r="AL130" s="933"/>
      <c r="AM130" s="933"/>
      <c r="AN130" s="933"/>
      <c r="AO130" s="933"/>
      <c r="AP130" s="933"/>
      <c r="AQ130" s="933"/>
      <c r="AR130" s="933"/>
      <c r="AS130" s="933"/>
      <c r="AT130" s="933"/>
      <c r="AU130" s="938"/>
      <c r="AV130" s="938"/>
      <c r="AW130" s="938"/>
      <c r="AX130" s="938"/>
      <c r="AY130" s="938"/>
      <c r="AZ130" s="938"/>
      <c r="BA130" s="938"/>
      <c r="BB130" s="938"/>
      <c r="BC130" s="938"/>
      <c r="BD130" s="938"/>
      <c r="BE130" s="938"/>
      <c r="BF130" s="938"/>
      <c r="BG130" s="938"/>
      <c r="BH130" s="938"/>
      <c r="BI130" s="938"/>
      <c r="BJ130" s="938"/>
      <c r="BK130" s="938"/>
      <c r="BL130" s="938"/>
      <c r="BM130" s="938"/>
      <c r="BN130" s="938"/>
      <c r="BO130" s="938"/>
      <c r="BP130" s="938"/>
      <c r="BQ130" s="938"/>
      <c r="BR130" s="938"/>
      <c r="BS130" s="938"/>
      <c r="BT130" s="938"/>
      <c r="BU130" s="938"/>
      <c r="BV130" s="938"/>
      <c r="BW130" s="938"/>
      <c r="BX130" s="938"/>
      <c r="BY130" s="938"/>
      <c r="BZ130" s="938"/>
      <c r="CA130" s="938"/>
      <c r="CB130" s="938"/>
      <c r="CC130" s="938"/>
      <c r="CD130" s="938"/>
      <c r="CE130" s="938"/>
      <c r="CF130" s="938"/>
      <c r="CG130" s="938"/>
      <c r="CH130" s="938"/>
      <c r="CI130" s="938"/>
      <c r="CJ130" s="938"/>
      <c r="CK130" s="938"/>
      <c r="CL130" s="938"/>
      <c r="CM130" s="938"/>
      <c r="CN130" s="938"/>
      <c r="CO130" s="938"/>
      <c r="CP130" s="938"/>
      <c r="CQ130" s="938"/>
      <c r="CR130" s="938"/>
      <c r="CS130" s="938"/>
      <c r="CT130" s="938"/>
      <c r="CU130" s="938"/>
      <c r="CV130" s="938"/>
      <c r="CW130" s="938"/>
      <c r="CX130" s="938"/>
      <c r="CY130" s="938"/>
      <c r="CZ130" s="938"/>
      <c r="DA130" s="938"/>
      <c r="DB130" s="938"/>
      <c r="DC130" s="938"/>
      <c r="DD130" s="938"/>
      <c r="DE130" s="938"/>
      <c r="DF130" s="938"/>
      <c r="DG130" s="938"/>
      <c r="DH130" s="938"/>
      <c r="DI130" s="938"/>
      <c r="DJ130" s="938"/>
      <c r="DK130" s="938"/>
      <c r="DL130" s="938"/>
      <c r="DM130" s="938"/>
      <c r="DN130" s="938"/>
      <c r="DO130" s="938"/>
      <c r="DP130" s="938"/>
      <c r="DQ130" s="938"/>
      <c r="DR130" s="938"/>
      <c r="DS130" s="938"/>
      <c r="DT130" s="938"/>
      <c r="DU130" s="938"/>
      <c r="DV130" s="938"/>
      <c r="DW130" s="938"/>
      <c r="DX130" s="938"/>
      <c r="DY130" s="938"/>
      <c r="DZ130" s="938"/>
      <c r="EA130" s="938"/>
      <c r="EB130" s="938"/>
      <c r="EC130" s="938"/>
      <c r="ED130" s="938"/>
      <c r="EE130" s="938"/>
      <c r="EF130" s="938"/>
      <c r="EG130" s="938"/>
      <c r="EH130" s="938"/>
      <c r="EI130" s="938"/>
      <c r="EJ130" s="938"/>
      <c r="EK130" s="938"/>
      <c r="EL130" s="938"/>
      <c r="EM130" s="938"/>
      <c r="EN130" s="938"/>
      <c r="EO130" s="938"/>
      <c r="EP130" s="938"/>
      <c r="EQ130" s="938"/>
      <c r="ER130" s="938"/>
      <c r="ES130" s="938"/>
      <c r="ET130" s="938"/>
      <c r="EU130" s="938"/>
      <c r="EV130" s="938"/>
      <c r="EW130" s="938"/>
      <c r="EX130" s="938"/>
      <c r="EY130" s="938"/>
      <c r="EZ130" s="938"/>
      <c r="FA130" s="938"/>
      <c r="FB130" s="938"/>
      <c r="FC130" s="938"/>
      <c r="FD130" s="938"/>
      <c r="FE130" s="938"/>
      <c r="FF130" s="938"/>
      <c r="FG130" s="938"/>
      <c r="FH130" s="938"/>
      <c r="FI130" s="938"/>
    </row>
    <row r="131" spans="6:165" ht="9">
      <c r="F131" s="933"/>
      <c r="G131" s="938"/>
      <c r="H131" s="938"/>
      <c r="I131" s="938"/>
      <c r="J131" s="938"/>
      <c r="K131" s="938"/>
      <c r="L131" s="938"/>
      <c r="M131" s="938"/>
      <c r="S131" s="938"/>
      <c r="T131" s="938"/>
      <c r="U131" s="938"/>
      <c r="V131" s="938"/>
      <c r="W131" s="938"/>
      <c r="X131" s="938"/>
      <c r="Y131" s="938"/>
      <c r="Z131" s="938"/>
      <c r="AA131" s="938"/>
      <c r="AB131" s="938"/>
      <c r="AC131" s="938"/>
      <c r="AD131" s="938"/>
      <c r="AE131" s="938"/>
      <c r="AF131" s="933"/>
      <c r="AG131" s="933"/>
      <c r="AH131" s="933"/>
      <c r="AI131" s="933"/>
      <c r="AJ131" s="933"/>
      <c r="AK131" s="933"/>
      <c r="AL131" s="933"/>
      <c r="AM131" s="933"/>
      <c r="AN131" s="933"/>
      <c r="AO131" s="933"/>
      <c r="AP131" s="933"/>
      <c r="AQ131" s="933"/>
      <c r="AR131" s="933"/>
      <c r="AS131" s="933"/>
      <c r="AT131" s="933"/>
      <c r="AU131" s="938"/>
      <c r="AV131" s="938"/>
      <c r="AW131" s="938"/>
      <c r="AX131" s="938"/>
      <c r="AY131" s="938"/>
      <c r="AZ131" s="938"/>
      <c r="BA131" s="938"/>
      <c r="BB131" s="938"/>
      <c r="BC131" s="938"/>
      <c r="BD131" s="938"/>
      <c r="BE131" s="938"/>
      <c r="BF131" s="938"/>
      <c r="BG131" s="938"/>
      <c r="BH131" s="938"/>
      <c r="BI131" s="938"/>
      <c r="BJ131" s="938"/>
      <c r="BK131" s="938"/>
      <c r="BL131" s="938"/>
      <c r="BM131" s="938"/>
      <c r="BN131" s="938"/>
      <c r="BO131" s="938"/>
      <c r="BP131" s="938"/>
      <c r="BQ131" s="938"/>
      <c r="BR131" s="938"/>
      <c r="BS131" s="938"/>
      <c r="BT131" s="938"/>
      <c r="BU131" s="938"/>
      <c r="BV131" s="938"/>
      <c r="BW131" s="938"/>
      <c r="BX131" s="938"/>
      <c r="BY131" s="938"/>
      <c r="BZ131" s="938"/>
      <c r="CA131" s="938"/>
      <c r="CB131" s="938"/>
      <c r="CC131" s="938"/>
      <c r="CD131" s="938"/>
      <c r="CE131" s="938"/>
      <c r="CF131" s="938"/>
      <c r="CG131" s="938"/>
      <c r="CH131" s="938"/>
      <c r="CI131" s="938"/>
      <c r="CJ131" s="938"/>
      <c r="CK131" s="938"/>
      <c r="CL131" s="938"/>
      <c r="CM131" s="938"/>
      <c r="CN131" s="938"/>
      <c r="CO131" s="938"/>
      <c r="CP131" s="938"/>
      <c r="CQ131" s="938"/>
      <c r="CR131" s="938"/>
      <c r="CS131" s="938"/>
      <c r="CT131" s="938"/>
      <c r="CU131" s="938"/>
      <c r="CV131" s="938"/>
      <c r="CW131" s="938"/>
      <c r="CX131" s="938"/>
      <c r="CY131" s="938"/>
      <c r="CZ131" s="938"/>
      <c r="DA131" s="938"/>
      <c r="DB131" s="938"/>
      <c r="DC131" s="938"/>
      <c r="DD131" s="938"/>
      <c r="DE131" s="938"/>
      <c r="DF131" s="938"/>
      <c r="DG131" s="938"/>
      <c r="DH131" s="938"/>
      <c r="DI131" s="938"/>
      <c r="DJ131" s="938"/>
      <c r="DK131" s="938"/>
      <c r="DL131" s="938"/>
      <c r="DM131" s="938"/>
      <c r="DN131" s="938"/>
      <c r="DO131" s="938"/>
      <c r="DP131" s="938"/>
      <c r="DQ131" s="938"/>
      <c r="DR131" s="938"/>
      <c r="DS131" s="938"/>
      <c r="DT131" s="938"/>
      <c r="DU131" s="938"/>
      <c r="DV131" s="938"/>
      <c r="DW131" s="938"/>
      <c r="DX131" s="938"/>
      <c r="DY131" s="938"/>
      <c r="DZ131" s="938"/>
      <c r="EA131" s="938"/>
      <c r="EB131" s="938"/>
      <c r="EC131" s="938"/>
      <c r="ED131" s="938"/>
      <c r="EE131" s="938"/>
      <c r="EF131" s="938"/>
      <c r="EG131" s="938"/>
      <c r="EH131" s="938"/>
      <c r="EI131" s="938"/>
      <c r="EJ131" s="938"/>
      <c r="EK131" s="938"/>
      <c r="EL131" s="938"/>
      <c r="EM131" s="938"/>
      <c r="EN131" s="938"/>
      <c r="EO131" s="938"/>
      <c r="EP131" s="938"/>
      <c r="EQ131" s="938"/>
      <c r="ER131" s="938"/>
      <c r="ES131" s="938"/>
      <c r="ET131" s="938"/>
      <c r="EU131" s="938"/>
      <c r="EV131" s="938"/>
      <c r="EW131" s="938"/>
      <c r="EX131" s="938"/>
      <c r="EY131" s="938"/>
      <c r="EZ131" s="938"/>
      <c r="FA131" s="938"/>
      <c r="FB131" s="938"/>
      <c r="FC131" s="938"/>
      <c r="FD131" s="938"/>
      <c r="FE131" s="938"/>
      <c r="FF131" s="938"/>
      <c r="FG131" s="938"/>
      <c r="FH131" s="938"/>
      <c r="FI131" s="938"/>
    </row>
    <row r="132" spans="6:165" ht="9">
      <c r="F132" s="933"/>
      <c r="G132" s="938"/>
      <c r="H132" s="938"/>
      <c r="I132" s="938"/>
      <c r="J132" s="938"/>
      <c r="K132" s="938"/>
      <c r="L132" s="938"/>
      <c r="M132" s="938"/>
      <c r="S132" s="938"/>
      <c r="T132" s="938"/>
      <c r="U132" s="938"/>
      <c r="V132" s="938"/>
      <c r="W132" s="938"/>
      <c r="X132" s="938"/>
      <c r="Y132" s="938"/>
      <c r="Z132" s="938"/>
      <c r="AA132" s="938"/>
      <c r="AB132" s="938"/>
      <c r="AC132" s="938"/>
      <c r="AD132" s="938"/>
      <c r="AE132" s="938"/>
      <c r="AF132" s="933"/>
      <c r="AG132" s="933"/>
      <c r="AH132" s="933"/>
      <c r="AI132" s="933"/>
      <c r="AJ132" s="933"/>
      <c r="AK132" s="933"/>
      <c r="AL132" s="933"/>
      <c r="AM132" s="933"/>
      <c r="AN132" s="933"/>
      <c r="AO132" s="933"/>
      <c r="AP132" s="933"/>
      <c r="AQ132" s="933"/>
      <c r="AR132" s="933"/>
      <c r="AS132" s="933"/>
      <c r="AT132" s="933"/>
      <c r="AU132" s="938"/>
      <c r="AV132" s="938"/>
      <c r="AW132" s="938"/>
      <c r="AX132" s="938"/>
      <c r="AY132" s="938"/>
      <c r="AZ132" s="938"/>
      <c r="BA132" s="938"/>
      <c r="BB132" s="938"/>
      <c r="BC132" s="938"/>
      <c r="BD132" s="938"/>
      <c r="BE132" s="938"/>
      <c r="BF132" s="938"/>
      <c r="BG132" s="938"/>
      <c r="BH132" s="938"/>
      <c r="BI132" s="938"/>
      <c r="BJ132" s="938"/>
      <c r="BK132" s="938"/>
      <c r="BL132" s="938"/>
      <c r="BM132" s="938"/>
      <c r="BN132" s="938"/>
      <c r="BO132" s="938"/>
      <c r="BP132" s="938"/>
      <c r="BQ132" s="938"/>
      <c r="BR132" s="938"/>
      <c r="BS132" s="938"/>
      <c r="BT132" s="938"/>
      <c r="BU132" s="938"/>
      <c r="BV132" s="938"/>
      <c r="BW132" s="938"/>
      <c r="BX132" s="938"/>
      <c r="BY132" s="938"/>
      <c r="BZ132" s="938"/>
      <c r="CA132" s="938"/>
      <c r="CB132" s="938"/>
      <c r="CC132" s="938"/>
      <c r="CD132" s="938"/>
      <c r="CE132" s="938"/>
      <c r="CF132" s="938"/>
      <c r="CG132" s="938"/>
      <c r="CH132" s="938"/>
      <c r="CI132" s="938"/>
      <c r="CJ132" s="938"/>
      <c r="CK132" s="938"/>
      <c r="CL132" s="938"/>
      <c r="CM132" s="938"/>
      <c r="CN132" s="938"/>
      <c r="CO132" s="938"/>
      <c r="CP132" s="938"/>
      <c r="CQ132" s="938"/>
      <c r="CR132" s="938"/>
      <c r="CS132" s="938"/>
      <c r="CT132" s="938"/>
      <c r="CU132" s="938"/>
      <c r="CV132" s="938"/>
      <c r="CW132" s="938"/>
      <c r="CX132" s="938"/>
      <c r="CY132" s="938"/>
      <c r="CZ132" s="938"/>
      <c r="DA132" s="938"/>
      <c r="DB132" s="938"/>
      <c r="DC132" s="938"/>
      <c r="DD132" s="938"/>
      <c r="DE132" s="938"/>
      <c r="DF132" s="938"/>
      <c r="DG132" s="938"/>
      <c r="DH132" s="938"/>
      <c r="DI132" s="938"/>
      <c r="DJ132" s="938"/>
      <c r="DK132" s="938"/>
      <c r="DL132" s="938"/>
      <c r="DM132" s="938"/>
      <c r="DN132" s="938"/>
      <c r="DO132" s="938"/>
      <c r="DP132" s="938"/>
      <c r="DQ132" s="938"/>
      <c r="DR132" s="938"/>
      <c r="DS132" s="938"/>
      <c r="DT132" s="938"/>
      <c r="DU132" s="938"/>
      <c r="DV132" s="938"/>
      <c r="DW132" s="938"/>
      <c r="DX132" s="938"/>
      <c r="DY132" s="938"/>
      <c r="DZ132" s="938"/>
      <c r="EA132" s="938"/>
      <c r="EB132" s="938"/>
      <c r="EC132" s="938"/>
      <c r="ED132" s="938"/>
      <c r="EE132" s="938"/>
      <c r="EF132" s="938"/>
      <c r="EG132" s="938"/>
      <c r="EH132" s="938"/>
      <c r="EI132" s="938"/>
      <c r="EJ132" s="938"/>
      <c r="EK132" s="938"/>
      <c r="EL132" s="938"/>
      <c r="EM132" s="938"/>
      <c r="EN132" s="938"/>
      <c r="EO132" s="938"/>
      <c r="EP132" s="938"/>
      <c r="EQ132" s="938"/>
      <c r="ER132" s="938"/>
      <c r="ES132" s="938"/>
      <c r="ET132" s="938"/>
      <c r="EU132" s="938"/>
      <c r="EV132" s="938"/>
      <c r="EW132" s="938"/>
      <c r="EX132" s="938"/>
      <c r="EY132" s="938"/>
      <c r="EZ132" s="938"/>
      <c r="FA132" s="938"/>
      <c r="FB132" s="938"/>
      <c r="FC132" s="938"/>
      <c r="FD132" s="938"/>
      <c r="FE132" s="938"/>
      <c r="FF132" s="938"/>
      <c r="FG132" s="938"/>
      <c r="FH132" s="938"/>
      <c r="FI132" s="938"/>
    </row>
    <row r="133" spans="6:165" ht="9">
      <c r="F133" s="933"/>
      <c r="G133" s="938"/>
      <c r="H133" s="938"/>
      <c r="I133" s="938"/>
      <c r="J133" s="938"/>
      <c r="K133" s="938"/>
      <c r="L133" s="938"/>
      <c r="M133" s="938"/>
      <c r="S133" s="938"/>
      <c r="T133" s="938"/>
      <c r="U133" s="938"/>
      <c r="V133" s="938"/>
      <c r="W133" s="938"/>
      <c r="X133" s="938"/>
      <c r="Y133" s="938"/>
      <c r="Z133" s="938"/>
      <c r="AA133" s="938"/>
      <c r="AB133" s="938"/>
      <c r="AC133" s="938"/>
      <c r="AD133" s="938"/>
      <c r="AE133" s="938"/>
      <c r="AF133" s="933"/>
      <c r="AG133" s="933"/>
      <c r="AH133" s="933"/>
      <c r="AI133" s="933"/>
      <c r="AJ133" s="933"/>
      <c r="AK133" s="933"/>
      <c r="AL133" s="933"/>
      <c r="AM133" s="933"/>
      <c r="AN133" s="933"/>
      <c r="AO133" s="933"/>
      <c r="AP133" s="933"/>
      <c r="AQ133" s="933"/>
      <c r="AR133" s="933"/>
      <c r="AS133" s="933"/>
      <c r="AT133" s="933"/>
      <c r="AU133" s="938"/>
      <c r="AV133" s="938"/>
      <c r="AW133" s="938"/>
      <c r="AX133" s="938"/>
      <c r="AY133" s="938"/>
      <c r="AZ133" s="938"/>
      <c r="BA133" s="938"/>
      <c r="BB133" s="938"/>
      <c r="BC133" s="938"/>
      <c r="BD133" s="938"/>
      <c r="BE133" s="938"/>
      <c r="BF133" s="938"/>
      <c r="BG133" s="938"/>
      <c r="BH133" s="938"/>
      <c r="BI133" s="938"/>
      <c r="BJ133" s="938"/>
      <c r="BK133" s="938"/>
      <c r="BL133" s="938"/>
      <c r="BM133" s="938"/>
      <c r="BN133" s="938"/>
      <c r="BO133" s="938"/>
      <c r="BP133" s="938"/>
      <c r="BQ133" s="938"/>
      <c r="BR133" s="938"/>
      <c r="BS133" s="938"/>
      <c r="BT133" s="938"/>
      <c r="BU133" s="938"/>
      <c r="BV133" s="938"/>
      <c r="BW133" s="938"/>
      <c r="BX133" s="938"/>
      <c r="BY133" s="938"/>
      <c r="BZ133" s="938"/>
      <c r="CA133" s="938"/>
      <c r="CB133" s="938"/>
      <c r="CC133" s="938"/>
      <c r="CD133" s="938"/>
      <c r="CE133" s="938"/>
      <c r="CF133" s="938"/>
      <c r="CG133" s="938"/>
      <c r="CH133" s="938"/>
      <c r="CI133" s="938"/>
      <c r="CJ133" s="938"/>
      <c r="CK133" s="938"/>
      <c r="CL133" s="938"/>
      <c r="CM133" s="938"/>
      <c r="CN133" s="938"/>
      <c r="CO133" s="938"/>
      <c r="CP133" s="938"/>
      <c r="CQ133" s="938"/>
      <c r="CR133" s="938"/>
      <c r="CS133" s="938"/>
      <c r="CT133" s="938"/>
      <c r="CU133" s="938"/>
      <c r="CV133" s="938"/>
      <c r="CW133" s="938"/>
      <c r="CX133" s="938"/>
      <c r="CY133" s="938"/>
      <c r="CZ133" s="938"/>
      <c r="DA133" s="938"/>
      <c r="DB133" s="938"/>
      <c r="DC133" s="938"/>
      <c r="DD133" s="938"/>
      <c r="DE133" s="938"/>
      <c r="DF133" s="938"/>
      <c r="DG133" s="938"/>
      <c r="DH133" s="938"/>
      <c r="DI133" s="938"/>
      <c r="DJ133" s="938"/>
      <c r="DK133" s="938"/>
      <c r="DL133" s="938"/>
      <c r="DM133" s="938"/>
      <c r="DN133" s="938"/>
      <c r="DO133" s="938"/>
      <c r="DP133" s="938"/>
      <c r="DQ133" s="938"/>
      <c r="DR133" s="938"/>
      <c r="DS133" s="938"/>
      <c r="DT133" s="938"/>
      <c r="DU133" s="938"/>
      <c r="DV133" s="938"/>
      <c r="DW133" s="938"/>
      <c r="DX133" s="938"/>
      <c r="DY133" s="938"/>
      <c r="DZ133" s="938"/>
      <c r="EA133" s="938"/>
      <c r="EB133" s="938"/>
      <c r="EC133" s="938"/>
      <c r="ED133" s="938"/>
      <c r="EE133" s="938"/>
      <c r="EF133" s="938"/>
      <c r="EG133" s="938"/>
      <c r="EH133" s="938"/>
      <c r="EI133" s="938"/>
      <c r="EJ133" s="938"/>
      <c r="EK133" s="938"/>
      <c r="EL133" s="938"/>
      <c r="EM133" s="938"/>
      <c r="EN133" s="938"/>
      <c r="EO133" s="938"/>
      <c r="EP133" s="938"/>
      <c r="EQ133" s="938"/>
      <c r="ER133" s="938"/>
      <c r="ES133" s="938"/>
      <c r="ET133" s="938"/>
      <c r="EU133" s="938"/>
      <c r="EV133" s="938"/>
      <c r="EW133" s="938"/>
      <c r="EX133" s="938"/>
      <c r="EY133" s="938"/>
      <c r="EZ133" s="938"/>
      <c r="FA133" s="938"/>
      <c r="FB133" s="938"/>
      <c r="FC133" s="938"/>
      <c r="FD133" s="938"/>
      <c r="FE133" s="938"/>
      <c r="FF133" s="938"/>
      <c r="FG133" s="938"/>
      <c r="FH133" s="938"/>
      <c r="FI133" s="938"/>
    </row>
    <row r="134" spans="6:165" ht="9">
      <c r="F134" s="933"/>
      <c r="G134" s="938"/>
      <c r="H134" s="938"/>
      <c r="I134" s="938"/>
      <c r="J134" s="938"/>
      <c r="K134" s="938"/>
      <c r="L134" s="938"/>
      <c r="M134" s="938"/>
      <c r="S134" s="938"/>
      <c r="T134" s="938"/>
      <c r="U134" s="938"/>
      <c r="V134" s="938"/>
      <c r="W134" s="938"/>
      <c r="X134" s="938"/>
      <c r="Y134" s="938"/>
      <c r="Z134" s="938"/>
      <c r="AA134" s="938"/>
      <c r="AB134" s="938"/>
      <c r="AC134" s="938"/>
      <c r="AD134" s="938"/>
      <c r="AE134" s="938"/>
      <c r="AF134" s="933"/>
      <c r="AG134" s="933"/>
      <c r="AH134" s="933"/>
      <c r="AI134" s="933"/>
      <c r="AJ134" s="933"/>
      <c r="AK134" s="933"/>
      <c r="AL134" s="933"/>
      <c r="AM134" s="933"/>
      <c r="AN134" s="933"/>
      <c r="AO134" s="933"/>
      <c r="AP134" s="933"/>
      <c r="AQ134" s="933"/>
      <c r="AR134" s="933"/>
      <c r="AS134" s="933"/>
      <c r="AT134" s="933"/>
      <c r="AU134" s="938"/>
      <c r="AV134" s="938"/>
      <c r="AW134" s="938"/>
      <c r="AX134" s="938"/>
      <c r="AY134" s="938"/>
      <c r="AZ134" s="938"/>
      <c r="BA134" s="938"/>
      <c r="BB134" s="938"/>
      <c r="BC134" s="938"/>
      <c r="BD134" s="938"/>
      <c r="BE134" s="938"/>
      <c r="BF134" s="938"/>
      <c r="BG134" s="938"/>
      <c r="BH134" s="938"/>
      <c r="BI134" s="938"/>
      <c r="BJ134" s="938"/>
      <c r="BK134" s="938"/>
      <c r="BL134" s="938"/>
      <c r="BM134" s="938"/>
      <c r="BN134" s="938"/>
      <c r="BO134" s="938"/>
      <c r="BP134" s="938"/>
      <c r="BQ134" s="938"/>
      <c r="BR134" s="938"/>
      <c r="BS134" s="938"/>
      <c r="BT134" s="938"/>
      <c r="BU134" s="938"/>
      <c r="BV134" s="938"/>
      <c r="BW134" s="938"/>
      <c r="BX134" s="938"/>
      <c r="BY134" s="938"/>
      <c r="BZ134" s="938"/>
      <c r="CA134" s="938"/>
      <c r="CB134" s="938"/>
      <c r="CC134" s="938"/>
      <c r="CD134" s="938"/>
      <c r="CE134" s="938"/>
      <c r="CF134" s="938"/>
      <c r="CG134" s="938"/>
      <c r="CH134" s="938"/>
      <c r="CI134" s="938"/>
      <c r="CJ134" s="938"/>
      <c r="CK134" s="938"/>
      <c r="CL134" s="938"/>
      <c r="CM134" s="938"/>
      <c r="CN134" s="938"/>
      <c r="CO134" s="938"/>
      <c r="CP134" s="938"/>
      <c r="CQ134" s="938"/>
      <c r="CR134" s="938"/>
      <c r="CS134" s="938"/>
      <c r="CT134" s="938"/>
      <c r="CU134" s="938"/>
      <c r="CV134" s="938"/>
      <c r="CW134" s="938"/>
      <c r="CX134" s="938"/>
      <c r="CY134" s="938"/>
      <c r="CZ134" s="938"/>
      <c r="DA134" s="938"/>
      <c r="DB134" s="938"/>
      <c r="DC134" s="938"/>
      <c r="DD134" s="938"/>
      <c r="DE134" s="938"/>
      <c r="DF134" s="938"/>
      <c r="DG134" s="938"/>
      <c r="DH134" s="938"/>
      <c r="DI134" s="938"/>
      <c r="DJ134" s="938"/>
      <c r="DK134" s="938"/>
      <c r="DL134" s="938"/>
      <c r="DM134" s="938"/>
      <c r="DN134" s="938"/>
      <c r="DO134" s="938"/>
      <c r="DP134" s="938"/>
      <c r="DQ134" s="938"/>
      <c r="DR134" s="938"/>
      <c r="DS134" s="938"/>
      <c r="DT134" s="938"/>
      <c r="DU134" s="938"/>
      <c r="DV134" s="938"/>
      <c r="DW134" s="938"/>
      <c r="DX134" s="938"/>
      <c r="DY134" s="938"/>
      <c r="DZ134" s="938"/>
      <c r="EA134" s="938"/>
      <c r="EB134" s="938"/>
      <c r="EC134" s="938"/>
      <c r="ED134" s="938"/>
      <c r="EE134" s="938"/>
      <c r="EF134" s="938"/>
      <c r="EG134" s="938"/>
      <c r="EH134" s="938"/>
      <c r="EI134" s="938"/>
      <c r="EJ134" s="938"/>
      <c r="EK134" s="938"/>
      <c r="EL134" s="938"/>
      <c r="EM134" s="938"/>
      <c r="EN134" s="938"/>
      <c r="EO134" s="938"/>
      <c r="EP134" s="938"/>
      <c r="EQ134" s="938"/>
      <c r="ER134" s="938"/>
      <c r="ES134" s="938"/>
      <c r="ET134" s="938"/>
      <c r="EU134" s="938"/>
      <c r="EV134" s="938"/>
      <c r="EW134" s="938"/>
      <c r="EX134" s="938"/>
      <c r="EY134" s="938"/>
      <c r="EZ134" s="938"/>
      <c r="FA134" s="938"/>
      <c r="FB134" s="938"/>
      <c r="FC134" s="938"/>
      <c r="FD134" s="938"/>
      <c r="FE134" s="938"/>
      <c r="FF134" s="938"/>
      <c r="FG134" s="938"/>
      <c r="FH134" s="938"/>
      <c r="FI134" s="938"/>
    </row>
    <row r="135" spans="6:165" ht="9">
      <c r="F135" s="933"/>
      <c r="G135" s="938"/>
      <c r="H135" s="938"/>
      <c r="I135" s="938"/>
      <c r="J135" s="938"/>
      <c r="K135" s="938"/>
      <c r="L135" s="938"/>
      <c r="M135" s="938"/>
      <c r="S135" s="938"/>
      <c r="T135" s="938"/>
      <c r="U135" s="938"/>
      <c r="V135" s="938"/>
      <c r="W135" s="938"/>
      <c r="X135" s="938"/>
      <c r="Y135" s="938"/>
      <c r="Z135" s="938"/>
      <c r="AA135" s="938"/>
      <c r="AB135" s="938"/>
      <c r="AC135" s="938"/>
      <c r="AD135" s="938"/>
      <c r="AE135" s="938"/>
      <c r="AF135" s="933"/>
      <c r="AG135" s="933"/>
      <c r="AH135" s="933"/>
      <c r="AI135" s="933"/>
      <c r="AJ135" s="933"/>
      <c r="AK135" s="933"/>
      <c r="AL135" s="933"/>
      <c r="AM135" s="933"/>
      <c r="AN135" s="933"/>
      <c r="AO135" s="933"/>
      <c r="AP135" s="933"/>
      <c r="AQ135" s="933"/>
      <c r="AR135" s="933"/>
      <c r="AS135" s="933"/>
      <c r="AT135" s="933"/>
      <c r="AU135" s="938"/>
      <c r="AV135" s="938"/>
      <c r="AW135" s="938"/>
      <c r="AX135" s="938"/>
      <c r="AY135" s="938"/>
      <c r="AZ135" s="938"/>
      <c r="BA135" s="938"/>
      <c r="BB135" s="938"/>
      <c r="BC135" s="938"/>
      <c r="BD135" s="938"/>
      <c r="BE135" s="938"/>
      <c r="BF135" s="938"/>
      <c r="BG135" s="938"/>
      <c r="BH135" s="938"/>
      <c r="BI135" s="938"/>
      <c r="BJ135" s="938"/>
      <c r="BK135" s="938"/>
      <c r="BL135" s="938"/>
      <c r="BM135" s="938"/>
      <c r="BN135" s="938"/>
      <c r="BO135" s="938"/>
      <c r="BP135" s="938"/>
      <c r="BQ135" s="938"/>
      <c r="BR135" s="938"/>
      <c r="BS135" s="938"/>
      <c r="BT135" s="938"/>
      <c r="BU135" s="938"/>
      <c r="BV135" s="938"/>
      <c r="BW135" s="938"/>
      <c r="BX135" s="938"/>
      <c r="BY135" s="938"/>
      <c r="BZ135" s="938"/>
      <c r="CA135" s="938"/>
      <c r="CB135" s="938"/>
      <c r="CC135" s="938"/>
      <c r="CD135" s="938"/>
      <c r="CE135" s="938"/>
      <c r="CF135" s="938"/>
      <c r="CG135" s="938"/>
      <c r="CH135" s="938"/>
      <c r="CI135" s="938"/>
      <c r="CJ135" s="938"/>
      <c r="CK135" s="938"/>
      <c r="CL135" s="938"/>
      <c r="CM135" s="938"/>
      <c r="CN135" s="938"/>
      <c r="CO135" s="938"/>
      <c r="CP135" s="938"/>
      <c r="CQ135" s="938"/>
      <c r="CR135" s="938"/>
      <c r="CS135" s="938"/>
      <c r="CT135" s="938"/>
      <c r="CU135" s="938"/>
      <c r="CV135" s="938"/>
      <c r="CW135" s="938"/>
      <c r="CX135" s="938"/>
      <c r="CY135" s="938"/>
      <c r="CZ135" s="938"/>
      <c r="DA135" s="938"/>
      <c r="DB135" s="938"/>
      <c r="DC135" s="938"/>
      <c r="DD135" s="938"/>
      <c r="DE135" s="938"/>
      <c r="DF135" s="938"/>
      <c r="DG135" s="938"/>
      <c r="DH135" s="938"/>
      <c r="DI135" s="938"/>
      <c r="DJ135" s="938"/>
      <c r="DK135" s="938"/>
      <c r="DL135" s="938"/>
      <c r="DM135" s="938"/>
      <c r="DN135" s="938"/>
      <c r="DO135" s="938"/>
      <c r="DP135" s="938"/>
      <c r="DQ135" s="938"/>
      <c r="DR135" s="938"/>
      <c r="DS135" s="938"/>
      <c r="DT135" s="938"/>
      <c r="DU135" s="938"/>
      <c r="DV135" s="938"/>
      <c r="DW135" s="938"/>
      <c r="DX135" s="938"/>
      <c r="DY135" s="938"/>
      <c r="DZ135" s="938"/>
      <c r="EA135" s="938"/>
      <c r="EB135" s="938"/>
      <c r="EC135" s="938"/>
      <c r="ED135" s="938"/>
      <c r="EE135" s="938"/>
      <c r="EF135" s="938"/>
      <c r="EG135" s="938"/>
      <c r="EH135" s="938"/>
      <c r="EI135" s="938"/>
      <c r="EJ135" s="938"/>
      <c r="EK135" s="938"/>
      <c r="EL135" s="938"/>
      <c r="EM135" s="938"/>
      <c r="EN135" s="938"/>
      <c r="EO135" s="938"/>
      <c r="EP135" s="938"/>
      <c r="EQ135" s="938"/>
      <c r="ER135" s="938"/>
      <c r="ES135" s="938"/>
      <c r="ET135" s="938"/>
      <c r="EU135" s="938"/>
      <c r="EV135" s="938"/>
      <c r="EW135" s="938"/>
      <c r="EX135" s="938"/>
      <c r="EY135" s="938"/>
      <c r="EZ135" s="938"/>
      <c r="FA135" s="938"/>
      <c r="FB135" s="938"/>
      <c r="FC135" s="938"/>
      <c r="FD135" s="938"/>
      <c r="FE135" s="938"/>
      <c r="FF135" s="938"/>
      <c r="FG135" s="938"/>
      <c r="FH135" s="938"/>
      <c r="FI135" s="938"/>
    </row>
    <row r="136" spans="6:165" ht="9">
      <c r="F136" s="933"/>
      <c r="G136" s="938"/>
      <c r="H136" s="938"/>
      <c r="I136" s="938"/>
      <c r="J136" s="938"/>
      <c r="K136" s="938"/>
      <c r="L136" s="938"/>
      <c r="M136" s="938"/>
      <c r="S136" s="938"/>
      <c r="T136" s="938"/>
      <c r="U136" s="938"/>
      <c r="V136" s="938"/>
      <c r="W136" s="938"/>
      <c r="X136" s="938"/>
      <c r="Y136" s="938"/>
      <c r="Z136" s="938"/>
      <c r="AA136" s="938"/>
      <c r="AB136" s="938"/>
      <c r="AC136" s="938"/>
      <c r="AD136" s="938"/>
      <c r="AE136" s="938"/>
      <c r="AF136" s="933"/>
      <c r="AG136" s="933"/>
      <c r="AH136" s="933"/>
      <c r="AI136" s="933"/>
      <c r="AJ136" s="933"/>
      <c r="AK136" s="933"/>
      <c r="AL136" s="933"/>
      <c r="AM136" s="933"/>
      <c r="AN136" s="933"/>
      <c r="AO136" s="933"/>
      <c r="AP136" s="933"/>
      <c r="AQ136" s="933"/>
      <c r="AR136" s="933"/>
      <c r="AS136" s="933"/>
      <c r="AT136" s="933"/>
      <c r="AU136" s="938"/>
      <c r="AV136" s="938"/>
      <c r="AW136" s="938"/>
      <c r="AX136" s="938"/>
      <c r="AY136" s="938"/>
      <c r="AZ136" s="938"/>
      <c r="BA136" s="938"/>
      <c r="BB136" s="938"/>
      <c r="BC136" s="938"/>
      <c r="BD136" s="938"/>
      <c r="BE136" s="938"/>
      <c r="BF136" s="938"/>
      <c r="BG136" s="938"/>
      <c r="BH136" s="938"/>
      <c r="BI136" s="938"/>
      <c r="BJ136" s="938"/>
      <c r="BK136" s="938"/>
      <c r="BL136" s="938"/>
      <c r="BM136" s="938"/>
      <c r="BN136" s="938"/>
      <c r="BO136" s="938"/>
      <c r="BP136" s="938"/>
      <c r="BQ136" s="938"/>
      <c r="BR136" s="938"/>
      <c r="BS136" s="938"/>
      <c r="BT136" s="938"/>
      <c r="BU136" s="938"/>
      <c r="BV136" s="938"/>
      <c r="BW136" s="938"/>
      <c r="BX136" s="938"/>
      <c r="BY136" s="938"/>
      <c r="BZ136" s="938"/>
      <c r="CA136" s="938"/>
      <c r="CB136" s="938"/>
      <c r="CC136" s="938"/>
      <c r="CD136" s="938"/>
      <c r="CE136" s="938"/>
      <c r="CF136" s="938"/>
      <c r="CG136" s="938"/>
      <c r="CH136" s="938"/>
      <c r="CI136" s="938"/>
      <c r="CJ136" s="938"/>
      <c r="CK136" s="938"/>
      <c r="CL136" s="938"/>
      <c r="CM136" s="938"/>
      <c r="CN136" s="938"/>
      <c r="CO136" s="938"/>
      <c r="CP136" s="938"/>
      <c r="CQ136" s="938"/>
      <c r="CR136" s="938"/>
      <c r="CS136" s="938"/>
      <c r="CT136" s="938"/>
      <c r="CU136" s="938"/>
      <c r="CV136" s="938"/>
      <c r="CW136" s="938"/>
      <c r="CX136" s="938"/>
      <c r="CY136" s="938"/>
      <c r="CZ136" s="938"/>
      <c r="DA136" s="938"/>
      <c r="DB136" s="938"/>
      <c r="DC136" s="938"/>
      <c r="DD136" s="938"/>
      <c r="DE136" s="938"/>
      <c r="DF136" s="938"/>
      <c r="DG136" s="938"/>
      <c r="DH136" s="938"/>
      <c r="DI136" s="938"/>
      <c r="DJ136" s="938"/>
      <c r="DK136" s="938"/>
      <c r="DL136" s="938"/>
      <c r="DM136" s="938"/>
      <c r="DN136" s="938"/>
      <c r="DO136" s="938"/>
      <c r="DP136" s="938"/>
      <c r="DQ136" s="938"/>
      <c r="DR136" s="938"/>
      <c r="DS136" s="938"/>
      <c r="DT136" s="938"/>
      <c r="DU136" s="938"/>
      <c r="DV136" s="938"/>
      <c r="DW136" s="938"/>
      <c r="DX136" s="938"/>
      <c r="DY136" s="938"/>
      <c r="DZ136" s="938"/>
      <c r="EA136" s="938"/>
      <c r="EB136" s="938"/>
      <c r="EC136" s="938"/>
      <c r="ED136" s="938"/>
      <c r="EE136" s="938"/>
      <c r="EF136" s="938"/>
      <c r="EG136" s="938"/>
      <c r="EH136" s="938"/>
      <c r="EI136" s="938"/>
      <c r="EJ136" s="938"/>
      <c r="EK136" s="938"/>
      <c r="EL136" s="938"/>
      <c r="EM136" s="938"/>
      <c r="EN136" s="938"/>
      <c r="EO136" s="938"/>
      <c r="EP136" s="938"/>
      <c r="EQ136" s="938"/>
      <c r="ER136" s="938"/>
      <c r="ES136" s="938"/>
      <c r="ET136" s="938"/>
      <c r="EU136" s="938"/>
      <c r="EV136" s="938"/>
      <c r="EW136" s="938"/>
      <c r="EX136" s="938"/>
      <c r="EY136" s="938"/>
      <c r="EZ136" s="938"/>
      <c r="FA136" s="938"/>
      <c r="FB136" s="938"/>
      <c r="FC136" s="938"/>
      <c r="FD136" s="938"/>
      <c r="FE136" s="938"/>
      <c r="FF136" s="938"/>
      <c r="FG136" s="938"/>
      <c r="FH136" s="938"/>
      <c r="FI136" s="938"/>
    </row>
    <row r="137" spans="6:165" ht="9">
      <c r="F137" s="933"/>
      <c r="G137" s="938"/>
      <c r="H137" s="938"/>
      <c r="I137" s="938"/>
      <c r="J137" s="938"/>
      <c r="K137" s="938"/>
      <c r="L137" s="938"/>
      <c r="M137" s="938"/>
      <c r="S137" s="938"/>
      <c r="T137" s="938"/>
      <c r="U137" s="938"/>
      <c r="V137" s="938"/>
      <c r="W137" s="938"/>
      <c r="X137" s="938"/>
      <c r="Y137" s="938"/>
      <c r="Z137" s="938"/>
      <c r="AA137" s="938"/>
      <c r="AB137" s="938"/>
      <c r="AC137" s="938"/>
      <c r="AD137" s="938"/>
      <c r="AE137" s="938"/>
      <c r="AF137" s="933"/>
      <c r="AG137" s="933"/>
      <c r="AH137" s="933"/>
      <c r="AI137" s="933"/>
      <c r="AJ137" s="933"/>
      <c r="AK137" s="933"/>
      <c r="AL137" s="933"/>
      <c r="AM137" s="933"/>
      <c r="AN137" s="933"/>
      <c r="AO137" s="933"/>
      <c r="AP137" s="933"/>
      <c r="AQ137" s="933"/>
      <c r="AR137" s="933"/>
      <c r="AS137" s="933"/>
      <c r="AT137" s="933"/>
      <c r="AU137" s="938"/>
      <c r="AV137" s="938"/>
      <c r="AW137" s="938"/>
      <c r="AX137" s="938"/>
      <c r="AY137" s="938"/>
      <c r="AZ137" s="938"/>
      <c r="BA137" s="938"/>
      <c r="BB137" s="938"/>
      <c r="BC137" s="938"/>
      <c r="BD137" s="938"/>
      <c r="BE137" s="938"/>
      <c r="BF137" s="938"/>
      <c r="BG137" s="938"/>
      <c r="BH137" s="938"/>
      <c r="BI137" s="938"/>
      <c r="BJ137" s="938"/>
      <c r="BK137" s="938"/>
      <c r="BL137" s="938"/>
      <c r="BM137" s="938"/>
      <c r="BN137" s="938"/>
      <c r="BO137" s="938"/>
      <c r="BP137" s="938"/>
      <c r="BQ137" s="938"/>
      <c r="BR137" s="938"/>
      <c r="BS137" s="938"/>
      <c r="BT137" s="938"/>
      <c r="BU137" s="938"/>
      <c r="BV137" s="938"/>
      <c r="BW137" s="938"/>
      <c r="BX137" s="938"/>
      <c r="BY137" s="938"/>
      <c r="BZ137" s="938"/>
      <c r="CA137" s="938"/>
      <c r="CB137" s="938"/>
      <c r="CC137" s="938"/>
      <c r="CD137" s="938"/>
      <c r="CE137" s="938"/>
      <c r="CF137" s="938"/>
      <c r="CG137" s="938"/>
      <c r="CH137" s="938"/>
      <c r="CI137" s="938"/>
      <c r="CJ137" s="938"/>
      <c r="CK137" s="938"/>
      <c r="CL137" s="938"/>
      <c r="CM137" s="938"/>
      <c r="CN137" s="938"/>
      <c r="CO137" s="938"/>
      <c r="CP137" s="938"/>
      <c r="CQ137" s="938"/>
      <c r="CR137" s="938"/>
      <c r="CS137" s="938"/>
      <c r="CT137" s="938"/>
      <c r="CU137" s="938"/>
      <c r="CV137" s="938"/>
      <c r="CW137" s="938"/>
      <c r="CX137" s="938"/>
      <c r="CY137" s="938"/>
      <c r="CZ137" s="938"/>
      <c r="DA137" s="938"/>
      <c r="DB137" s="938"/>
      <c r="DC137" s="938"/>
      <c r="DD137" s="938"/>
      <c r="DE137" s="938"/>
      <c r="DF137" s="938"/>
      <c r="DG137" s="938"/>
      <c r="DH137" s="938"/>
      <c r="DI137" s="938"/>
      <c r="DJ137" s="938"/>
      <c r="DK137" s="938"/>
      <c r="DL137" s="938"/>
      <c r="DM137" s="938"/>
      <c r="DN137" s="938"/>
      <c r="DO137" s="938"/>
      <c r="DP137" s="938"/>
      <c r="DQ137" s="938"/>
      <c r="DR137" s="938"/>
      <c r="DS137" s="938"/>
      <c r="DT137" s="938"/>
      <c r="DU137" s="938"/>
      <c r="DV137" s="938"/>
      <c r="DW137" s="938"/>
      <c r="DX137" s="938"/>
      <c r="DY137" s="938"/>
      <c r="DZ137" s="938"/>
      <c r="EA137" s="938"/>
      <c r="EB137" s="938"/>
      <c r="EC137" s="938"/>
      <c r="ED137" s="938"/>
      <c r="EE137" s="938"/>
      <c r="EF137" s="938"/>
      <c r="EG137" s="938"/>
      <c r="EH137" s="938"/>
      <c r="EI137" s="938"/>
      <c r="EJ137" s="938"/>
      <c r="EK137" s="938"/>
      <c r="EL137" s="938"/>
      <c r="EM137" s="938"/>
      <c r="EN137" s="938"/>
      <c r="EO137" s="938"/>
      <c r="EP137" s="938"/>
      <c r="EQ137" s="938"/>
      <c r="ER137" s="938"/>
      <c r="ES137" s="938"/>
      <c r="ET137" s="938"/>
      <c r="EU137" s="938"/>
      <c r="EV137" s="938"/>
      <c r="EW137" s="938"/>
      <c r="EX137" s="938"/>
      <c r="EY137" s="938"/>
      <c r="EZ137" s="938"/>
      <c r="FA137" s="938"/>
      <c r="FB137" s="938"/>
      <c r="FC137" s="938"/>
      <c r="FD137" s="938"/>
      <c r="FE137" s="938"/>
      <c r="FF137" s="938"/>
      <c r="FG137" s="938"/>
      <c r="FH137" s="938"/>
      <c r="FI137" s="938"/>
    </row>
    <row r="138" spans="6:165" ht="9">
      <c r="F138" s="933"/>
      <c r="G138" s="938"/>
      <c r="H138" s="938"/>
      <c r="I138" s="938"/>
      <c r="J138" s="938"/>
      <c r="K138" s="938"/>
      <c r="L138" s="938"/>
      <c r="M138" s="938"/>
      <c r="S138" s="938"/>
      <c r="T138" s="938"/>
      <c r="U138" s="938"/>
      <c r="V138" s="938"/>
      <c r="W138" s="938"/>
      <c r="X138" s="938"/>
      <c r="Y138" s="938"/>
      <c r="Z138" s="938"/>
      <c r="AA138" s="938"/>
      <c r="AB138" s="938"/>
      <c r="AC138" s="938"/>
      <c r="AD138" s="938"/>
      <c r="AE138" s="938"/>
      <c r="AF138" s="933"/>
      <c r="AG138" s="933"/>
      <c r="AH138" s="933"/>
      <c r="AI138" s="933"/>
      <c r="AJ138" s="933"/>
      <c r="AK138" s="933"/>
      <c r="AL138" s="933"/>
      <c r="AM138" s="933"/>
      <c r="AN138" s="933"/>
      <c r="AO138" s="933"/>
      <c r="AP138" s="933"/>
      <c r="AQ138" s="933"/>
      <c r="AR138" s="933"/>
      <c r="AS138" s="933"/>
      <c r="AT138" s="933"/>
      <c r="AU138" s="938"/>
      <c r="AV138" s="938"/>
      <c r="AW138" s="938"/>
      <c r="AX138" s="938"/>
      <c r="AY138" s="938"/>
      <c r="AZ138" s="938"/>
      <c r="BA138" s="938"/>
      <c r="BB138" s="938"/>
      <c r="BC138" s="938"/>
      <c r="BD138" s="938"/>
      <c r="BE138" s="938"/>
      <c r="BF138" s="938"/>
      <c r="BG138" s="938"/>
      <c r="BH138" s="938"/>
      <c r="BI138" s="938"/>
      <c r="BJ138" s="938"/>
      <c r="BK138" s="938"/>
      <c r="BL138" s="938"/>
      <c r="BM138" s="938"/>
      <c r="BN138" s="938"/>
      <c r="BO138" s="938"/>
      <c r="BP138" s="938"/>
      <c r="BQ138" s="938"/>
      <c r="BR138" s="938"/>
      <c r="BS138" s="938"/>
      <c r="BT138" s="938"/>
      <c r="BU138" s="938"/>
      <c r="BV138" s="938"/>
      <c r="BW138" s="938"/>
      <c r="BX138" s="938"/>
      <c r="BY138" s="938"/>
      <c r="BZ138" s="938"/>
      <c r="CA138" s="938"/>
      <c r="CB138" s="938"/>
      <c r="CC138" s="938"/>
      <c r="CD138" s="938"/>
      <c r="CE138" s="938"/>
      <c r="CF138" s="938"/>
      <c r="CG138" s="938"/>
      <c r="CH138" s="938"/>
      <c r="CI138" s="938"/>
      <c r="CJ138" s="938"/>
      <c r="CK138" s="938"/>
      <c r="CL138" s="938"/>
      <c r="CM138" s="938"/>
      <c r="CN138" s="938"/>
      <c r="CO138" s="938"/>
      <c r="CP138" s="938"/>
      <c r="CQ138" s="938"/>
      <c r="CR138" s="938"/>
      <c r="CS138" s="938"/>
      <c r="CT138" s="938"/>
      <c r="CU138" s="938"/>
      <c r="CV138" s="938"/>
      <c r="CW138" s="938"/>
      <c r="CX138" s="938"/>
      <c r="CY138" s="938"/>
      <c r="CZ138" s="938"/>
      <c r="DA138" s="938"/>
      <c r="DB138" s="938"/>
      <c r="DC138" s="938"/>
      <c r="DD138" s="938"/>
      <c r="DE138" s="938"/>
      <c r="DF138" s="938"/>
      <c r="DG138" s="938"/>
      <c r="DH138" s="938"/>
      <c r="DI138" s="938"/>
      <c r="DJ138" s="938"/>
      <c r="DK138" s="938"/>
      <c r="DL138" s="938"/>
      <c r="DM138" s="938"/>
      <c r="DN138" s="938"/>
      <c r="DO138" s="938"/>
      <c r="DP138" s="938"/>
      <c r="DQ138" s="938"/>
      <c r="DR138" s="938"/>
      <c r="DS138" s="938"/>
      <c r="DT138" s="938"/>
      <c r="DU138" s="938"/>
      <c r="DV138" s="938"/>
      <c r="DW138" s="938"/>
      <c r="DX138" s="938"/>
      <c r="DY138" s="938"/>
      <c r="DZ138" s="938"/>
      <c r="EA138" s="938"/>
      <c r="EB138" s="938"/>
      <c r="EC138" s="938"/>
      <c r="ED138" s="938"/>
      <c r="EE138" s="938"/>
      <c r="EF138" s="938"/>
      <c r="EG138" s="938"/>
      <c r="EH138" s="938"/>
      <c r="EI138" s="938"/>
      <c r="EJ138" s="938"/>
      <c r="EK138" s="938"/>
      <c r="EL138" s="938"/>
      <c r="EM138" s="938"/>
      <c r="EN138" s="938"/>
      <c r="EO138" s="938"/>
      <c r="EP138" s="938"/>
      <c r="EQ138" s="938"/>
      <c r="ER138" s="938"/>
      <c r="ES138" s="938"/>
      <c r="ET138" s="938"/>
      <c r="EU138" s="938"/>
      <c r="EV138" s="938"/>
      <c r="EW138" s="938"/>
      <c r="EX138" s="938"/>
      <c r="EY138" s="938"/>
      <c r="EZ138" s="938"/>
      <c r="FA138" s="938"/>
      <c r="FB138" s="938"/>
      <c r="FC138" s="938"/>
      <c r="FD138" s="938"/>
      <c r="FE138" s="938"/>
      <c r="FF138" s="938"/>
      <c r="FG138" s="938"/>
      <c r="FH138" s="938"/>
      <c r="FI138" s="938"/>
    </row>
    <row r="139" spans="6:165" ht="9">
      <c r="F139" s="933"/>
      <c r="G139" s="938"/>
      <c r="H139" s="938"/>
      <c r="I139" s="938"/>
      <c r="J139" s="938"/>
      <c r="K139" s="938"/>
      <c r="L139" s="938"/>
      <c r="M139" s="938"/>
      <c r="S139" s="938"/>
      <c r="T139" s="938"/>
      <c r="U139" s="938"/>
      <c r="V139" s="938"/>
      <c r="W139" s="938"/>
      <c r="X139" s="938"/>
      <c r="Y139" s="938"/>
      <c r="Z139" s="938"/>
      <c r="AA139" s="938"/>
      <c r="AB139" s="938"/>
      <c r="AC139" s="938"/>
      <c r="AD139" s="938"/>
      <c r="AE139" s="938"/>
      <c r="AF139" s="933"/>
      <c r="AG139" s="933"/>
      <c r="AH139" s="933"/>
      <c r="AI139" s="933"/>
      <c r="AJ139" s="933"/>
      <c r="AK139" s="933"/>
      <c r="AL139" s="933"/>
      <c r="AM139" s="933"/>
      <c r="AN139" s="933"/>
      <c r="AO139" s="933"/>
      <c r="AP139" s="933"/>
      <c r="AQ139" s="933"/>
      <c r="AR139" s="933"/>
      <c r="AS139" s="933"/>
      <c r="AT139" s="933"/>
      <c r="AU139" s="938"/>
      <c r="AV139" s="938"/>
      <c r="AW139" s="938"/>
      <c r="AX139" s="938"/>
      <c r="AY139" s="938"/>
      <c r="AZ139" s="938"/>
      <c r="BA139" s="938"/>
      <c r="BB139" s="938"/>
      <c r="BC139" s="938"/>
      <c r="BD139" s="938"/>
      <c r="BE139" s="938"/>
      <c r="BF139" s="938"/>
      <c r="BG139" s="938"/>
      <c r="BH139" s="938"/>
      <c r="BI139" s="938"/>
      <c r="BJ139" s="938"/>
      <c r="BK139" s="938"/>
      <c r="BL139" s="938"/>
      <c r="BM139" s="938"/>
      <c r="BN139" s="938"/>
      <c r="BO139" s="938"/>
      <c r="BP139" s="938"/>
      <c r="BQ139" s="938"/>
      <c r="BR139" s="938"/>
      <c r="BS139" s="938"/>
      <c r="BT139" s="938"/>
      <c r="BU139" s="938"/>
      <c r="BV139" s="938"/>
      <c r="BW139" s="938"/>
      <c r="BX139" s="938"/>
      <c r="BY139" s="938"/>
      <c r="BZ139" s="938"/>
      <c r="CA139" s="938"/>
      <c r="CB139" s="938"/>
      <c r="CC139" s="938"/>
      <c r="CD139" s="938"/>
      <c r="CE139" s="938"/>
      <c r="CF139" s="938"/>
      <c r="CG139" s="938"/>
      <c r="CH139" s="938"/>
      <c r="CI139" s="938"/>
      <c r="CJ139" s="938"/>
      <c r="CK139" s="938"/>
      <c r="CL139" s="938"/>
      <c r="CM139" s="938"/>
      <c r="CN139" s="938"/>
      <c r="CO139" s="938"/>
      <c r="CP139" s="938"/>
      <c r="CQ139" s="938"/>
      <c r="CR139" s="938"/>
      <c r="CS139" s="938"/>
      <c r="CT139" s="938"/>
      <c r="CU139" s="938"/>
      <c r="CV139" s="938"/>
      <c r="CW139" s="938"/>
      <c r="CX139" s="938"/>
      <c r="CY139" s="938"/>
      <c r="CZ139" s="938"/>
      <c r="DA139" s="938"/>
      <c r="DB139" s="938"/>
      <c r="DC139" s="938"/>
      <c r="DD139" s="938"/>
      <c r="DE139" s="938"/>
      <c r="DF139" s="938"/>
      <c r="DG139" s="938"/>
      <c r="DH139" s="938"/>
      <c r="DI139" s="938"/>
      <c r="DJ139" s="938"/>
      <c r="DK139" s="938"/>
      <c r="DL139" s="938"/>
      <c r="DM139" s="938"/>
      <c r="DN139" s="938"/>
      <c r="DO139" s="938"/>
      <c r="DP139" s="938"/>
      <c r="DQ139" s="938"/>
      <c r="DR139" s="938"/>
      <c r="DS139" s="938"/>
      <c r="DT139" s="938"/>
      <c r="DU139" s="938"/>
      <c r="DV139" s="938"/>
      <c r="DW139" s="938"/>
      <c r="DX139" s="938"/>
      <c r="DY139" s="938"/>
      <c r="DZ139" s="938"/>
      <c r="EA139" s="938"/>
      <c r="EB139" s="938"/>
      <c r="EC139" s="938"/>
      <c r="ED139" s="938"/>
      <c r="EE139" s="938"/>
      <c r="EF139" s="938"/>
      <c r="EG139" s="938"/>
      <c r="EH139" s="938"/>
      <c r="EI139" s="938"/>
      <c r="EJ139" s="938"/>
      <c r="EK139" s="938"/>
      <c r="EL139" s="938"/>
      <c r="EM139" s="938"/>
      <c r="EN139" s="938"/>
      <c r="EO139" s="938"/>
      <c r="EP139" s="938"/>
      <c r="EQ139" s="938"/>
      <c r="ER139" s="938"/>
      <c r="ES139" s="938"/>
      <c r="ET139" s="938"/>
      <c r="EU139" s="938"/>
      <c r="EV139" s="938"/>
      <c r="EW139" s="938"/>
      <c r="EX139" s="938"/>
      <c r="EY139" s="938"/>
      <c r="EZ139" s="938"/>
      <c r="FA139" s="938"/>
      <c r="FB139" s="938"/>
      <c r="FC139" s="938"/>
      <c r="FD139" s="938"/>
      <c r="FE139" s="938"/>
      <c r="FF139" s="938"/>
      <c r="FG139" s="938"/>
      <c r="FH139" s="938"/>
      <c r="FI139" s="938"/>
    </row>
    <row r="140" spans="6:165" ht="9">
      <c r="F140" s="933"/>
      <c r="G140" s="938"/>
      <c r="H140" s="938"/>
      <c r="I140" s="938"/>
      <c r="J140" s="938"/>
      <c r="K140" s="938"/>
      <c r="L140" s="938"/>
      <c r="M140" s="938"/>
      <c r="S140" s="938"/>
      <c r="T140" s="938"/>
      <c r="U140" s="938"/>
      <c r="V140" s="938"/>
      <c r="W140" s="938"/>
      <c r="X140" s="938"/>
      <c r="Y140" s="938"/>
      <c r="Z140" s="938"/>
      <c r="AA140" s="938"/>
      <c r="AB140" s="938"/>
      <c r="AC140" s="938"/>
      <c r="AD140" s="938"/>
      <c r="AE140" s="938"/>
      <c r="AF140" s="933"/>
      <c r="AG140" s="933"/>
      <c r="AH140" s="933"/>
      <c r="AI140" s="933"/>
      <c r="AJ140" s="933"/>
      <c r="AK140" s="933"/>
      <c r="AL140" s="933"/>
      <c r="AM140" s="933"/>
      <c r="AN140" s="933"/>
      <c r="AO140" s="933"/>
      <c r="AP140" s="933"/>
      <c r="AQ140" s="933"/>
      <c r="AR140" s="933"/>
      <c r="AS140" s="933"/>
      <c r="AT140" s="933"/>
      <c r="AU140" s="938"/>
      <c r="AV140" s="938"/>
      <c r="AW140" s="938"/>
      <c r="AX140" s="938"/>
      <c r="AY140" s="938"/>
      <c r="AZ140" s="938"/>
      <c r="BA140" s="938"/>
      <c r="BB140" s="938"/>
      <c r="BC140" s="938"/>
      <c r="BD140" s="938"/>
      <c r="BE140" s="938"/>
      <c r="BF140" s="938"/>
      <c r="BG140" s="938"/>
      <c r="BH140" s="938"/>
      <c r="BI140" s="938"/>
      <c r="BJ140" s="938"/>
      <c r="BK140" s="938"/>
      <c r="BL140" s="938"/>
      <c r="BM140" s="938"/>
      <c r="BN140" s="938"/>
      <c r="BO140" s="938"/>
      <c r="BP140" s="938"/>
      <c r="BQ140" s="938"/>
      <c r="BR140" s="938"/>
      <c r="BS140" s="938"/>
      <c r="BT140" s="938"/>
      <c r="BU140" s="938"/>
      <c r="BV140" s="938"/>
      <c r="BW140" s="938"/>
      <c r="BX140" s="938"/>
      <c r="BY140" s="938"/>
      <c r="BZ140" s="938"/>
      <c r="CA140" s="938"/>
      <c r="CB140" s="938"/>
      <c r="CC140" s="938"/>
      <c r="CD140" s="938"/>
      <c r="CE140" s="938"/>
      <c r="CF140" s="938"/>
      <c r="CG140" s="938"/>
      <c r="CH140" s="938"/>
      <c r="CI140" s="938"/>
      <c r="CJ140" s="938"/>
      <c r="CK140" s="938"/>
      <c r="CL140" s="938"/>
      <c r="CM140" s="938"/>
      <c r="CN140" s="938"/>
      <c r="CO140" s="938"/>
      <c r="CP140" s="938"/>
      <c r="CQ140" s="938"/>
      <c r="CR140" s="938"/>
      <c r="CS140" s="938"/>
      <c r="CT140" s="938"/>
      <c r="CU140" s="938"/>
      <c r="CV140" s="938"/>
      <c r="CW140" s="938"/>
      <c r="CX140" s="938"/>
      <c r="CY140" s="938"/>
      <c r="CZ140" s="938"/>
      <c r="DA140" s="938"/>
      <c r="DB140" s="938"/>
      <c r="DC140" s="938"/>
      <c r="DD140" s="938"/>
      <c r="DE140" s="938"/>
      <c r="DF140" s="938"/>
      <c r="DG140" s="938"/>
      <c r="DH140" s="938"/>
      <c r="DI140" s="938"/>
      <c r="DJ140" s="938"/>
      <c r="DK140" s="938"/>
      <c r="DL140" s="938"/>
      <c r="DM140" s="938"/>
      <c r="DN140" s="938"/>
      <c r="DO140" s="938"/>
      <c r="DP140" s="938"/>
      <c r="DQ140" s="938"/>
      <c r="DR140" s="938"/>
      <c r="DS140" s="938"/>
      <c r="DT140" s="938"/>
      <c r="DU140" s="938"/>
      <c r="DV140" s="938"/>
      <c r="DW140" s="938"/>
      <c r="DX140" s="938"/>
      <c r="DY140" s="938"/>
      <c r="DZ140" s="938"/>
      <c r="EA140" s="938"/>
      <c r="EB140" s="938"/>
      <c r="EC140" s="938"/>
      <c r="ED140" s="938"/>
      <c r="EE140" s="938"/>
      <c r="EF140" s="938"/>
      <c r="EG140" s="938"/>
      <c r="EH140" s="938"/>
      <c r="EI140" s="938"/>
      <c r="EJ140" s="938"/>
      <c r="EK140" s="938"/>
      <c r="EL140" s="938"/>
      <c r="EM140" s="938"/>
      <c r="EN140" s="938"/>
      <c r="EO140" s="938"/>
      <c r="EP140" s="938"/>
      <c r="EQ140" s="938"/>
      <c r="ER140" s="938"/>
      <c r="ES140" s="938"/>
      <c r="ET140" s="938"/>
      <c r="EU140" s="938"/>
      <c r="EV140" s="938"/>
      <c r="EW140" s="938"/>
      <c r="EX140" s="938"/>
      <c r="EY140" s="938"/>
      <c r="EZ140" s="938"/>
      <c r="FA140" s="938"/>
      <c r="FB140" s="938"/>
      <c r="FC140" s="938"/>
      <c r="FD140" s="938"/>
      <c r="FE140" s="938"/>
      <c r="FF140" s="938"/>
      <c r="FG140" s="938"/>
      <c r="FH140" s="938"/>
      <c r="FI140" s="938"/>
    </row>
    <row r="141" spans="6:165" ht="9">
      <c r="F141" s="933"/>
      <c r="G141" s="938"/>
      <c r="H141" s="938"/>
      <c r="I141" s="938"/>
      <c r="J141" s="938"/>
      <c r="K141" s="938"/>
      <c r="L141" s="938"/>
      <c r="M141" s="938"/>
      <c r="S141" s="938"/>
      <c r="T141" s="938"/>
      <c r="U141" s="938"/>
      <c r="V141" s="938"/>
      <c r="W141" s="938"/>
      <c r="X141" s="938"/>
      <c r="Y141" s="938"/>
      <c r="Z141" s="938"/>
      <c r="AA141" s="938"/>
      <c r="AB141" s="938"/>
      <c r="AC141" s="938"/>
      <c r="AD141" s="938"/>
      <c r="AE141" s="938"/>
      <c r="AF141" s="933"/>
      <c r="AG141" s="933"/>
      <c r="AH141" s="933"/>
      <c r="AI141" s="933"/>
      <c r="AJ141" s="933"/>
      <c r="AK141" s="933"/>
      <c r="AL141" s="933"/>
      <c r="AM141" s="933"/>
      <c r="AN141" s="933"/>
      <c r="AO141" s="933"/>
      <c r="AP141" s="933"/>
      <c r="AQ141" s="933"/>
      <c r="AR141" s="933"/>
      <c r="AS141" s="933"/>
      <c r="AT141" s="933"/>
      <c r="AU141" s="938"/>
      <c r="AV141" s="938"/>
      <c r="AW141" s="938"/>
      <c r="AX141" s="938"/>
      <c r="AY141" s="938"/>
      <c r="AZ141" s="938"/>
      <c r="BA141" s="938"/>
      <c r="BB141" s="938"/>
      <c r="BC141" s="938"/>
      <c r="BD141" s="938"/>
      <c r="BE141" s="938"/>
      <c r="BF141" s="938"/>
      <c r="BG141" s="938"/>
      <c r="BH141" s="938"/>
      <c r="BI141" s="938"/>
      <c r="BJ141" s="938"/>
      <c r="BK141" s="938"/>
      <c r="BL141" s="938"/>
      <c r="BM141" s="938"/>
      <c r="BN141" s="938"/>
      <c r="BO141" s="938"/>
      <c r="BP141" s="938"/>
      <c r="BQ141" s="938"/>
      <c r="BR141" s="938"/>
      <c r="BS141" s="938"/>
      <c r="BT141" s="938"/>
      <c r="BU141" s="938"/>
      <c r="BV141" s="938"/>
      <c r="BW141" s="938"/>
      <c r="BX141" s="938"/>
      <c r="BY141" s="938"/>
      <c r="BZ141" s="938"/>
      <c r="CA141" s="938"/>
      <c r="CB141" s="938"/>
      <c r="CC141" s="938"/>
      <c r="CD141" s="938"/>
      <c r="CE141" s="938"/>
      <c r="CF141" s="938"/>
      <c r="CG141" s="938"/>
      <c r="CH141" s="938"/>
      <c r="CI141" s="938"/>
      <c r="CJ141" s="938"/>
      <c r="CK141" s="938"/>
      <c r="CL141" s="938"/>
      <c r="CM141" s="938"/>
      <c r="CN141" s="938"/>
      <c r="CO141" s="938"/>
      <c r="CP141" s="938"/>
      <c r="CQ141" s="938"/>
      <c r="CR141" s="938"/>
      <c r="CS141" s="938"/>
      <c r="CT141" s="938"/>
      <c r="CU141" s="938"/>
      <c r="CV141" s="938"/>
      <c r="CW141" s="938"/>
      <c r="CX141" s="938"/>
      <c r="CY141" s="938"/>
      <c r="CZ141" s="938"/>
      <c r="DA141" s="938"/>
      <c r="DB141" s="938"/>
      <c r="DC141" s="938"/>
      <c r="DD141" s="938"/>
      <c r="DE141" s="938"/>
      <c r="DF141" s="938"/>
      <c r="DG141" s="938"/>
      <c r="DH141" s="938"/>
      <c r="DI141" s="938"/>
      <c r="DJ141" s="938"/>
      <c r="DK141" s="938"/>
      <c r="DL141" s="938"/>
      <c r="DM141" s="938"/>
      <c r="DN141" s="938"/>
      <c r="DO141" s="938"/>
      <c r="DP141" s="938"/>
      <c r="DQ141" s="938"/>
      <c r="DR141" s="938"/>
      <c r="DS141" s="938"/>
      <c r="DT141" s="938"/>
      <c r="DU141" s="938"/>
      <c r="DV141" s="938"/>
      <c r="DW141" s="938"/>
      <c r="DX141" s="938"/>
      <c r="DY141" s="938"/>
      <c r="DZ141" s="938"/>
      <c r="EA141" s="938"/>
      <c r="EB141" s="938"/>
      <c r="EC141" s="938"/>
      <c r="ED141" s="938"/>
      <c r="EE141" s="938"/>
      <c r="EF141" s="938"/>
      <c r="EG141" s="938"/>
      <c r="EH141" s="938"/>
      <c r="EI141" s="938"/>
      <c r="EJ141" s="938"/>
      <c r="EK141" s="938"/>
      <c r="EL141" s="938"/>
      <c r="EM141" s="938"/>
      <c r="EN141" s="938"/>
      <c r="EO141" s="938"/>
      <c r="EP141" s="938"/>
      <c r="EQ141" s="938"/>
      <c r="ER141" s="938"/>
      <c r="ES141" s="938"/>
      <c r="ET141" s="938"/>
      <c r="EU141" s="938"/>
      <c r="EV141" s="938"/>
      <c r="EW141" s="938"/>
      <c r="EX141" s="938"/>
      <c r="EY141" s="938"/>
      <c r="EZ141" s="938"/>
      <c r="FA141" s="938"/>
      <c r="FB141" s="938"/>
      <c r="FC141" s="938"/>
      <c r="FD141" s="938"/>
      <c r="FE141" s="938"/>
      <c r="FF141" s="938"/>
      <c r="FG141" s="938"/>
      <c r="FH141" s="938"/>
      <c r="FI141" s="938"/>
    </row>
    <row r="142" spans="6:165" ht="9">
      <c r="F142" s="933"/>
      <c r="G142" s="938"/>
      <c r="H142" s="938"/>
      <c r="I142" s="938"/>
      <c r="J142" s="938"/>
      <c r="K142" s="938"/>
      <c r="L142" s="938"/>
      <c r="M142" s="938"/>
      <c r="S142" s="938"/>
      <c r="T142" s="938"/>
      <c r="U142" s="938"/>
      <c r="V142" s="938"/>
      <c r="W142" s="938"/>
      <c r="X142" s="938"/>
      <c r="Y142" s="938"/>
      <c r="Z142" s="938"/>
      <c r="AA142" s="938"/>
      <c r="AB142" s="938"/>
      <c r="AC142" s="938"/>
      <c r="AD142" s="938"/>
      <c r="AE142" s="938"/>
      <c r="AF142" s="933"/>
      <c r="AG142" s="933"/>
      <c r="AH142" s="933"/>
      <c r="AI142" s="933"/>
      <c r="AJ142" s="933"/>
      <c r="AK142" s="933"/>
      <c r="AL142" s="933"/>
      <c r="AM142" s="933"/>
      <c r="AN142" s="933"/>
      <c r="AO142" s="933"/>
      <c r="AP142" s="933"/>
      <c r="AQ142" s="933"/>
      <c r="AR142" s="933"/>
      <c r="AS142" s="933"/>
      <c r="AT142" s="933"/>
      <c r="AU142" s="938"/>
      <c r="AV142" s="938"/>
      <c r="AW142" s="938"/>
      <c r="AX142" s="938"/>
      <c r="AY142" s="938"/>
      <c r="AZ142" s="938"/>
      <c r="BA142" s="938"/>
      <c r="BB142" s="938"/>
      <c r="BC142" s="938"/>
      <c r="BD142" s="938"/>
      <c r="BE142" s="938"/>
      <c r="BF142" s="938"/>
      <c r="BG142" s="938"/>
      <c r="BH142" s="938"/>
      <c r="BI142" s="938"/>
      <c r="BJ142" s="938"/>
      <c r="BK142" s="938"/>
      <c r="BL142" s="938"/>
      <c r="BM142" s="938"/>
      <c r="BN142" s="938"/>
      <c r="BO142" s="938"/>
      <c r="BP142" s="938"/>
      <c r="BQ142" s="938"/>
      <c r="BR142" s="938"/>
      <c r="BS142" s="938"/>
      <c r="BT142" s="938"/>
      <c r="BU142" s="938"/>
      <c r="BV142" s="938"/>
      <c r="BW142" s="938"/>
      <c r="BX142" s="938"/>
      <c r="BY142" s="938"/>
      <c r="BZ142" s="938"/>
      <c r="CA142" s="938"/>
      <c r="CB142" s="938"/>
      <c r="CC142" s="938"/>
      <c r="CD142" s="938"/>
      <c r="CE142" s="938"/>
      <c r="CF142" s="938"/>
      <c r="CG142" s="938"/>
      <c r="CH142" s="938"/>
      <c r="CI142" s="938"/>
      <c r="CJ142" s="938"/>
      <c r="CK142" s="938"/>
      <c r="CL142" s="938"/>
      <c r="CM142" s="938"/>
      <c r="CN142" s="938"/>
      <c r="CO142" s="938"/>
      <c r="CP142" s="938"/>
      <c r="CQ142" s="938"/>
      <c r="CR142" s="938"/>
      <c r="CS142" s="938"/>
      <c r="CT142" s="938"/>
      <c r="CU142" s="938"/>
      <c r="CV142" s="938"/>
      <c r="CW142" s="938"/>
      <c r="CX142" s="938"/>
      <c r="CY142" s="938"/>
      <c r="CZ142" s="938"/>
      <c r="DA142" s="938"/>
      <c r="DB142" s="938"/>
      <c r="DC142" s="938"/>
      <c r="DD142" s="938"/>
      <c r="DE142" s="938"/>
      <c r="DF142" s="938"/>
      <c r="DG142" s="938"/>
      <c r="DH142" s="938"/>
      <c r="DI142" s="938"/>
      <c r="DJ142" s="938"/>
      <c r="DK142" s="938"/>
      <c r="DL142" s="938"/>
      <c r="DM142" s="938"/>
      <c r="DN142" s="938"/>
      <c r="DO142" s="938"/>
      <c r="DP142" s="938"/>
      <c r="DQ142" s="938"/>
      <c r="DR142" s="938"/>
      <c r="DS142" s="938"/>
      <c r="DT142" s="938"/>
      <c r="DU142" s="938"/>
      <c r="DV142" s="938"/>
      <c r="DW142" s="938"/>
      <c r="DX142" s="938"/>
      <c r="DY142" s="938"/>
      <c r="DZ142" s="938"/>
      <c r="EA142" s="938"/>
      <c r="EB142" s="938"/>
      <c r="EC142" s="938"/>
      <c r="ED142" s="938"/>
      <c r="EE142" s="938"/>
      <c r="EF142" s="938"/>
      <c r="EG142" s="938"/>
      <c r="EH142" s="938"/>
      <c r="EI142" s="938"/>
      <c r="EJ142" s="938"/>
      <c r="EK142" s="938"/>
      <c r="EL142" s="938"/>
      <c r="EM142" s="938"/>
      <c r="EN142" s="938"/>
      <c r="EO142" s="938"/>
      <c r="EP142" s="938"/>
      <c r="EQ142" s="938"/>
      <c r="ER142" s="938"/>
      <c r="ES142" s="938"/>
      <c r="ET142" s="938"/>
      <c r="EU142" s="938"/>
      <c r="EV142" s="938"/>
      <c r="EW142" s="938"/>
      <c r="EX142" s="938"/>
      <c r="EY142" s="938"/>
      <c r="EZ142" s="938"/>
      <c r="FA142" s="938"/>
      <c r="FB142" s="938"/>
      <c r="FC142" s="938"/>
      <c r="FD142" s="938"/>
      <c r="FE142" s="938"/>
      <c r="FF142" s="938"/>
      <c r="FG142" s="938"/>
      <c r="FH142" s="938"/>
      <c r="FI142" s="938"/>
    </row>
    <row r="143" spans="6:165" ht="9">
      <c r="F143" s="933"/>
      <c r="G143" s="938"/>
      <c r="H143" s="938"/>
      <c r="I143" s="938"/>
      <c r="J143" s="938"/>
      <c r="K143" s="938"/>
      <c r="L143" s="938"/>
      <c r="M143" s="938"/>
      <c r="S143" s="938"/>
      <c r="T143" s="938"/>
      <c r="U143" s="938"/>
      <c r="V143" s="938"/>
      <c r="W143" s="938"/>
      <c r="X143" s="938"/>
      <c r="Y143" s="938"/>
      <c r="Z143" s="938"/>
      <c r="AA143" s="938"/>
      <c r="AB143" s="938"/>
      <c r="AC143" s="938"/>
      <c r="AD143" s="938"/>
      <c r="AE143" s="938"/>
      <c r="AF143" s="933"/>
      <c r="AG143" s="933"/>
      <c r="AH143" s="933"/>
      <c r="AI143" s="933"/>
      <c r="AJ143" s="933"/>
      <c r="AK143" s="933"/>
      <c r="AL143" s="933"/>
      <c r="AM143" s="933"/>
      <c r="AN143" s="933"/>
      <c r="AO143" s="933"/>
      <c r="AP143" s="933"/>
      <c r="AQ143" s="933"/>
      <c r="AR143" s="933"/>
      <c r="AS143" s="933"/>
      <c r="AT143" s="933"/>
      <c r="AU143" s="938"/>
      <c r="AV143" s="938"/>
      <c r="AW143" s="938"/>
      <c r="AX143" s="938"/>
      <c r="AY143" s="938"/>
      <c r="AZ143" s="938"/>
      <c r="BA143" s="938"/>
      <c r="BB143" s="938"/>
      <c r="BC143" s="938"/>
      <c r="BD143" s="938"/>
      <c r="BE143" s="938"/>
      <c r="BF143" s="938"/>
      <c r="BG143" s="938"/>
      <c r="BH143" s="938"/>
      <c r="BI143" s="938"/>
      <c r="BJ143" s="938"/>
      <c r="BK143" s="938"/>
      <c r="BL143" s="938"/>
      <c r="BM143" s="938"/>
      <c r="BN143" s="938"/>
      <c r="BO143" s="938"/>
      <c r="BP143" s="938"/>
      <c r="BQ143" s="938"/>
      <c r="BR143" s="938"/>
      <c r="BS143" s="938"/>
      <c r="BT143" s="938"/>
      <c r="BU143" s="938"/>
      <c r="BV143" s="938"/>
      <c r="BW143" s="938"/>
      <c r="BX143" s="938"/>
      <c r="BY143" s="938"/>
      <c r="BZ143" s="938"/>
      <c r="CA143" s="938"/>
      <c r="CB143" s="938"/>
      <c r="CC143" s="938"/>
      <c r="CD143" s="938"/>
      <c r="CE143" s="938"/>
      <c r="CF143" s="938"/>
      <c r="CG143" s="938"/>
      <c r="CH143" s="938"/>
      <c r="CI143" s="938"/>
      <c r="CJ143" s="938"/>
      <c r="CK143" s="938"/>
      <c r="CL143" s="938"/>
      <c r="CM143" s="938"/>
      <c r="CN143" s="938"/>
      <c r="CO143" s="938"/>
      <c r="CP143" s="938"/>
      <c r="CQ143" s="938"/>
      <c r="CR143" s="938"/>
      <c r="CS143" s="938"/>
      <c r="CT143" s="938"/>
      <c r="CU143" s="938"/>
      <c r="CV143" s="938"/>
      <c r="CW143" s="938"/>
      <c r="CX143" s="938"/>
      <c r="CY143" s="938"/>
      <c r="CZ143" s="938"/>
      <c r="DA143" s="938"/>
      <c r="DB143" s="938"/>
      <c r="DC143" s="938"/>
      <c r="DD143" s="938"/>
      <c r="DE143" s="938"/>
      <c r="DF143" s="938"/>
      <c r="DG143" s="938"/>
      <c r="DH143" s="938"/>
      <c r="DI143" s="938"/>
      <c r="DJ143" s="938"/>
      <c r="DK143" s="938"/>
      <c r="DL143" s="938"/>
      <c r="DM143" s="938"/>
      <c r="DN143" s="938"/>
      <c r="DO143" s="938"/>
      <c r="DP143" s="938"/>
      <c r="DQ143" s="938"/>
      <c r="DR143" s="938"/>
      <c r="DS143" s="938"/>
      <c r="DT143" s="938"/>
      <c r="DU143" s="938"/>
      <c r="DV143" s="938"/>
      <c r="DW143" s="938"/>
      <c r="DX143" s="938"/>
      <c r="DY143" s="938"/>
      <c r="DZ143" s="938"/>
      <c r="EA143" s="938"/>
      <c r="EB143" s="938"/>
      <c r="EC143" s="938"/>
      <c r="ED143" s="938"/>
      <c r="EE143" s="938"/>
      <c r="EF143" s="938"/>
      <c r="EG143" s="938"/>
      <c r="EH143" s="938"/>
      <c r="EI143" s="938"/>
      <c r="EJ143" s="938"/>
      <c r="EK143" s="938"/>
      <c r="EL143" s="938"/>
      <c r="EM143" s="938"/>
      <c r="EN143" s="938"/>
      <c r="EO143" s="938"/>
      <c r="EP143" s="938"/>
      <c r="EQ143" s="938"/>
      <c r="ER143" s="938"/>
      <c r="ES143" s="938"/>
      <c r="ET143" s="938"/>
      <c r="EU143" s="938"/>
      <c r="EV143" s="938"/>
      <c r="EW143" s="938"/>
      <c r="EX143" s="938"/>
      <c r="EY143" s="938"/>
      <c r="EZ143" s="938"/>
      <c r="FA143" s="938"/>
      <c r="FB143" s="938"/>
      <c r="FC143" s="938"/>
      <c r="FD143" s="938"/>
      <c r="FE143" s="938"/>
      <c r="FF143" s="938"/>
      <c r="FG143" s="938"/>
      <c r="FH143" s="938"/>
      <c r="FI143" s="938"/>
    </row>
    <row r="144" spans="6:165" ht="9">
      <c r="F144" s="933"/>
      <c r="G144" s="938"/>
      <c r="H144" s="938"/>
      <c r="I144" s="938"/>
      <c r="J144" s="938"/>
      <c r="K144" s="938"/>
      <c r="L144" s="938"/>
      <c r="M144" s="938"/>
      <c r="S144" s="938"/>
      <c r="T144" s="938"/>
      <c r="U144" s="938"/>
      <c r="V144" s="938"/>
      <c r="W144" s="938"/>
      <c r="X144" s="938"/>
      <c r="Y144" s="938"/>
      <c r="Z144" s="938"/>
      <c r="AA144" s="938"/>
      <c r="AB144" s="938"/>
      <c r="AC144" s="938"/>
      <c r="AD144" s="938"/>
      <c r="AE144" s="938"/>
      <c r="AF144" s="938"/>
      <c r="AG144" s="938"/>
      <c r="AH144" s="938"/>
      <c r="AI144" s="938"/>
      <c r="AJ144" s="938"/>
      <c r="AK144" s="938"/>
      <c r="AL144" s="938"/>
      <c r="AM144" s="933"/>
      <c r="AN144" s="933"/>
      <c r="AO144" s="938"/>
      <c r="AP144" s="938"/>
      <c r="AQ144" s="938"/>
      <c r="AR144" s="938"/>
      <c r="AS144" s="938"/>
      <c r="AT144" s="938"/>
      <c r="AU144" s="938"/>
      <c r="AV144" s="938"/>
      <c r="AW144" s="938"/>
      <c r="AX144" s="938"/>
      <c r="AY144" s="938"/>
      <c r="AZ144" s="938"/>
      <c r="BA144" s="938"/>
      <c r="BB144" s="938"/>
      <c r="BC144" s="938"/>
      <c r="BD144" s="938"/>
      <c r="BE144" s="938"/>
      <c r="BF144" s="938"/>
      <c r="BG144" s="938"/>
      <c r="BH144" s="938"/>
      <c r="BI144" s="938"/>
      <c r="BJ144" s="938"/>
      <c r="BK144" s="938"/>
      <c r="BL144" s="938"/>
      <c r="BM144" s="938"/>
      <c r="BN144" s="938"/>
      <c r="BO144" s="938"/>
      <c r="BP144" s="938"/>
      <c r="BQ144" s="938"/>
      <c r="BR144" s="938"/>
      <c r="BS144" s="938"/>
      <c r="BT144" s="938"/>
      <c r="BU144" s="938"/>
      <c r="BV144" s="938"/>
      <c r="BW144" s="938"/>
      <c r="BX144" s="938"/>
      <c r="BY144" s="938"/>
      <c r="BZ144" s="938"/>
      <c r="CA144" s="938"/>
      <c r="CB144" s="938"/>
      <c r="CC144" s="938"/>
      <c r="CD144" s="938"/>
      <c r="CE144" s="938"/>
      <c r="CF144" s="938"/>
      <c r="CG144" s="938"/>
      <c r="CH144" s="938"/>
      <c r="CI144" s="938"/>
      <c r="CJ144" s="938"/>
      <c r="CK144" s="938"/>
      <c r="CL144" s="938"/>
      <c r="CM144" s="938"/>
      <c r="CN144" s="938"/>
      <c r="CO144" s="938"/>
      <c r="CP144" s="938"/>
      <c r="CQ144" s="938"/>
      <c r="CR144" s="938"/>
      <c r="CS144" s="938"/>
      <c r="CT144" s="938"/>
      <c r="CU144" s="938"/>
      <c r="CV144" s="938"/>
      <c r="CW144" s="938"/>
      <c r="CX144" s="938"/>
      <c r="CY144" s="938"/>
      <c r="CZ144" s="938"/>
      <c r="DA144" s="938"/>
      <c r="DB144" s="938"/>
      <c r="DC144" s="938"/>
      <c r="DD144" s="938"/>
      <c r="DE144" s="938"/>
      <c r="DF144" s="938"/>
      <c r="DG144" s="938"/>
      <c r="DH144" s="938"/>
      <c r="DI144" s="938"/>
      <c r="DJ144" s="938"/>
      <c r="DK144" s="938"/>
      <c r="DL144" s="938"/>
      <c r="DM144" s="938"/>
      <c r="DN144" s="938"/>
      <c r="DO144" s="938"/>
      <c r="DP144" s="938"/>
      <c r="DQ144" s="938"/>
      <c r="DR144" s="938"/>
      <c r="DS144" s="938"/>
      <c r="DT144" s="938"/>
      <c r="DU144" s="938"/>
      <c r="DV144" s="938"/>
      <c r="DW144" s="938"/>
      <c r="DX144" s="938"/>
      <c r="DY144" s="938"/>
      <c r="DZ144" s="938"/>
      <c r="EA144" s="938"/>
      <c r="EB144" s="938"/>
      <c r="EC144" s="938"/>
      <c r="ED144" s="938"/>
      <c r="EE144" s="938"/>
      <c r="EF144" s="938"/>
      <c r="EG144" s="938"/>
      <c r="EH144" s="938"/>
      <c r="EI144" s="938"/>
      <c r="EJ144" s="938"/>
      <c r="EK144" s="938"/>
      <c r="EL144" s="938"/>
      <c r="EM144" s="938"/>
      <c r="EN144" s="938"/>
      <c r="EO144" s="938"/>
      <c r="EP144" s="938"/>
      <c r="EQ144" s="938"/>
      <c r="ER144" s="938"/>
      <c r="ES144" s="938"/>
      <c r="ET144" s="938"/>
      <c r="EU144" s="938"/>
      <c r="EV144" s="938"/>
      <c r="EW144" s="938"/>
      <c r="EX144" s="938"/>
      <c r="EY144" s="938"/>
      <c r="EZ144" s="938"/>
      <c r="FA144" s="938"/>
      <c r="FB144" s="938"/>
      <c r="FC144" s="938"/>
      <c r="FD144" s="938"/>
      <c r="FE144" s="938"/>
      <c r="FF144" s="938"/>
      <c r="FG144" s="938"/>
      <c r="FH144" s="938"/>
      <c r="FI144" s="938"/>
    </row>
    <row r="145" spans="6:165" ht="9">
      <c r="F145" s="938"/>
      <c r="G145" s="938"/>
      <c r="H145" s="938"/>
      <c r="I145" s="938"/>
      <c r="J145" s="938"/>
      <c r="K145" s="938"/>
      <c r="L145" s="938"/>
      <c r="M145" s="938"/>
      <c r="S145" s="938"/>
      <c r="T145" s="938"/>
      <c r="U145" s="938"/>
      <c r="V145" s="938"/>
      <c r="W145" s="938"/>
      <c r="X145" s="938"/>
      <c r="Y145" s="938"/>
      <c r="Z145" s="938"/>
      <c r="AA145" s="938"/>
      <c r="AB145" s="938"/>
      <c r="AC145" s="938"/>
      <c r="AD145" s="938"/>
      <c r="AE145" s="938"/>
      <c r="AF145" s="938"/>
      <c r="AG145" s="938"/>
      <c r="AH145" s="938"/>
      <c r="AI145" s="938"/>
      <c r="AJ145" s="938"/>
      <c r="AK145" s="938"/>
      <c r="AL145" s="938"/>
      <c r="AM145" s="933"/>
      <c r="AN145" s="933"/>
      <c r="AO145" s="938"/>
      <c r="AP145" s="938"/>
      <c r="AQ145" s="938"/>
      <c r="AR145" s="938"/>
      <c r="AS145" s="938"/>
      <c r="AT145" s="938"/>
      <c r="AU145" s="938"/>
      <c r="AV145" s="938"/>
      <c r="AW145" s="938"/>
      <c r="AX145" s="938"/>
      <c r="AY145" s="938"/>
      <c r="AZ145" s="938"/>
      <c r="BA145" s="938"/>
      <c r="BB145" s="938"/>
      <c r="BC145" s="938"/>
      <c r="BD145" s="938"/>
      <c r="BE145" s="938"/>
      <c r="BF145" s="938"/>
      <c r="BG145" s="938"/>
      <c r="BH145" s="938"/>
      <c r="BI145" s="938"/>
      <c r="BJ145" s="938"/>
      <c r="BK145" s="938"/>
      <c r="BL145" s="938"/>
      <c r="BM145" s="938"/>
      <c r="BN145" s="938"/>
      <c r="BO145" s="938"/>
      <c r="BP145" s="938"/>
      <c r="BQ145" s="938"/>
      <c r="BR145" s="938"/>
      <c r="BS145" s="938"/>
      <c r="BT145" s="938"/>
      <c r="BU145" s="938"/>
      <c r="BV145" s="938"/>
      <c r="BW145" s="938"/>
      <c r="BX145" s="938"/>
      <c r="BY145" s="938"/>
      <c r="BZ145" s="938"/>
      <c r="CA145" s="938"/>
      <c r="CB145" s="938"/>
      <c r="CC145" s="938"/>
      <c r="CD145" s="938"/>
      <c r="CE145" s="938"/>
      <c r="CF145" s="938"/>
      <c r="CG145" s="938"/>
      <c r="CH145" s="938"/>
      <c r="CI145" s="938"/>
      <c r="CJ145" s="938"/>
      <c r="CK145" s="938"/>
      <c r="CL145" s="938"/>
      <c r="CM145" s="938"/>
      <c r="CN145" s="938"/>
      <c r="CO145" s="938"/>
      <c r="CP145" s="938"/>
      <c r="CQ145" s="938"/>
      <c r="CR145" s="938"/>
      <c r="CS145" s="938"/>
      <c r="CT145" s="938"/>
      <c r="CU145" s="938"/>
      <c r="CV145" s="938"/>
      <c r="CW145" s="938"/>
      <c r="CX145" s="938"/>
      <c r="CY145" s="938"/>
      <c r="CZ145" s="938"/>
      <c r="DA145" s="938"/>
      <c r="DB145" s="938"/>
      <c r="DC145" s="938"/>
      <c r="DD145" s="938"/>
      <c r="DE145" s="938"/>
      <c r="DF145" s="938"/>
      <c r="DG145" s="938"/>
      <c r="DH145" s="938"/>
      <c r="DI145" s="938"/>
      <c r="DJ145" s="938"/>
      <c r="DK145" s="938"/>
      <c r="DL145" s="938"/>
      <c r="DM145" s="938"/>
      <c r="DN145" s="938"/>
      <c r="DO145" s="938"/>
      <c r="DP145" s="938"/>
      <c r="DQ145" s="938"/>
      <c r="DR145" s="938"/>
      <c r="DS145" s="938"/>
      <c r="DT145" s="938"/>
      <c r="DU145" s="938"/>
      <c r="DV145" s="938"/>
      <c r="DW145" s="938"/>
      <c r="DX145" s="938"/>
      <c r="DY145" s="938"/>
      <c r="DZ145" s="938"/>
      <c r="EA145" s="938"/>
      <c r="EB145" s="938"/>
      <c r="EC145" s="938"/>
      <c r="ED145" s="938"/>
      <c r="EE145" s="938"/>
      <c r="EF145" s="938"/>
      <c r="EG145" s="938"/>
      <c r="EH145" s="938"/>
      <c r="EI145" s="938"/>
      <c r="EJ145" s="938"/>
      <c r="EK145" s="938"/>
      <c r="EL145" s="938"/>
      <c r="EM145" s="938"/>
      <c r="EN145" s="938"/>
      <c r="EO145" s="938"/>
      <c r="EP145" s="938"/>
      <c r="EQ145" s="938"/>
      <c r="ER145" s="938"/>
      <c r="ES145" s="938"/>
      <c r="ET145" s="938"/>
      <c r="EU145" s="938"/>
      <c r="EV145" s="938"/>
      <c r="EW145" s="938"/>
      <c r="EX145" s="938"/>
      <c r="EY145" s="938"/>
      <c r="EZ145" s="938"/>
      <c r="FA145" s="938"/>
      <c r="FB145" s="938"/>
      <c r="FC145" s="938"/>
      <c r="FD145" s="938"/>
      <c r="FE145" s="938"/>
      <c r="FF145" s="938"/>
      <c r="FG145" s="938"/>
      <c r="FH145" s="938"/>
      <c r="FI145" s="938"/>
    </row>
    <row r="146" spans="6:165" ht="9">
      <c r="F146" s="938"/>
      <c r="G146" s="938"/>
      <c r="H146" s="938"/>
      <c r="I146" s="938"/>
      <c r="J146" s="938"/>
      <c r="K146" s="938"/>
      <c r="L146" s="938"/>
      <c r="M146" s="938"/>
      <c r="S146" s="938"/>
      <c r="T146" s="938"/>
      <c r="U146" s="938"/>
      <c r="V146" s="938"/>
      <c r="W146" s="938"/>
      <c r="X146" s="938"/>
      <c r="Y146" s="938"/>
      <c r="Z146" s="938"/>
      <c r="AA146" s="938"/>
      <c r="AB146" s="938"/>
      <c r="AC146" s="938"/>
      <c r="AD146" s="938"/>
      <c r="AE146" s="938"/>
      <c r="AF146" s="938"/>
      <c r="AG146" s="938"/>
      <c r="AH146" s="938"/>
      <c r="AI146" s="938"/>
      <c r="AJ146" s="938"/>
      <c r="AK146" s="938"/>
      <c r="AL146" s="938"/>
      <c r="AM146" s="933"/>
      <c r="AN146" s="933"/>
      <c r="AO146" s="938"/>
      <c r="AP146" s="938"/>
      <c r="AQ146" s="938"/>
      <c r="AR146" s="938"/>
      <c r="AS146" s="938"/>
      <c r="AT146" s="938"/>
      <c r="AU146" s="938"/>
      <c r="AV146" s="938"/>
      <c r="AW146" s="938"/>
      <c r="AX146" s="938"/>
      <c r="AY146" s="938"/>
      <c r="AZ146" s="938"/>
      <c r="BA146" s="938"/>
      <c r="BB146" s="938"/>
      <c r="BC146" s="938"/>
      <c r="BD146" s="938"/>
      <c r="BE146" s="938"/>
      <c r="BF146" s="938"/>
      <c r="BG146" s="938"/>
      <c r="BH146" s="938"/>
      <c r="BI146" s="938"/>
      <c r="BJ146" s="938"/>
      <c r="BK146" s="938"/>
      <c r="BL146" s="938"/>
      <c r="BM146" s="938"/>
      <c r="BN146" s="938"/>
      <c r="BO146" s="938"/>
      <c r="BP146" s="938"/>
      <c r="BQ146" s="938"/>
      <c r="BR146" s="938"/>
      <c r="BS146" s="938"/>
      <c r="BT146" s="938"/>
      <c r="BU146" s="938"/>
      <c r="BV146" s="938"/>
      <c r="BW146" s="938"/>
      <c r="BX146" s="938"/>
      <c r="BY146" s="938"/>
      <c r="BZ146" s="938"/>
      <c r="CA146" s="938"/>
      <c r="CB146" s="938"/>
      <c r="CC146" s="938"/>
      <c r="CD146" s="938"/>
      <c r="CE146" s="938"/>
      <c r="CF146" s="938"/>
      <c r="CG146" s="938"/>
      <c r="CH146" s="938"/>
      <c r="CI146" s="938"/>
      <c r="CJ146" s="938"/>
      <c r="CK146" s="938"/>
      <c r="CL146" s="938"/>
      <c r="CM146" s="938"/>
      <c r="CN146" s="938"/>
      <c r="CO146" s="938"/>
      <c r="CP146" s="938"/>
      <c r="CQ146" s="938"/>
      <c r="CR146" s="938"/>
      <c r="CS146" s="938"/>
      <c r="CT146" s="938"/>
      <c r="CU146" s="938"/>
      <c r="CV146" s="938"/>
      <c r="CW146" s="938"/>
      <c r="CX146" s="938"/>
      <c r="CY146" s="938"/>
      <c r="CZ146" s="938"/>
      <c r="DA146" s="938"/>
      <c r="DB146" s="938"/>
      <c r="DC146" s="938"/>
      <c r="DD146" s="938"/>
      <c r="DE146" s="938"/>
      <c r="DF146" s="938"/>
      <c r="DG146" s="938"/>
      <c r="DH146" s="938"/>
      <c r="DI146" s="938"/>
      <c r="DJ146" s="938"/>
      <c r="DK146" s="938"/>
      <c r="DL146" s="938"/>
      <c r="DM146" s="938"/>
      <c r="DN146" s="938"/>
      <c r="DO146" s="938"/>
      <c r="DP146" s="938"/>
      <c r="DQ146" s="938"/>
      <c r="DR146" s="938"/>
      <c r="DS146" s="938"/>
      <c r="DT146" s="938"/>
      <c r="DU146" s="938"/>
      <c r="DV146" s="938"/>
      <c r="DW146" s="938"/>
      <c r="DX146" s="938"/>
      <c r="DY146" s="938"/>
      <c r="DZ146" s="938"/>
      <c r="EA146" s="938"/>
      <c r="EB146" s="938"/>
      <c r="EC146" s="938"/>
      <c r="ED146" s="938"/>
      <c r="EE146" s="938"/>
      <c r="EF146" s="938"/>
      <c r="EG146" s="938"/>
      <c r="EH146" s="938"/>
      <c r="EI146" s="938"/>
      <c r="EJ146" s="938"/>
      <c r="EK146" s="938"/>
      <c r="EL146" s="938"/>
      <c r="EM146" s="938"/>
      <c r="EN146" s="938"/>
      <c r="EO146" s="938"/>
      <c r="EP146" s="938"/>
      <c r="EQ146" s="938"/>
      <c r="ER146" s="938"/>
      <c r="ES146" s="938"/>
      <c r="ET146" s="938"/>
      <c r="EU146" s="938"/>
      <c r="EV146" s="938"/>
      <c r="EW146" s="938"/>
      <c r="EX146" s="938"/>
      <c r="EY146" s="938"/>
      <c r="EZ146" s="938"/>
      <c r="FA146" s="938"/>
      <c r="FB146" s="938"/>
      <c r="FC146" s="938"/>
      <c r="FD146" s="938"/>
      <c r="FE146" s="938"/>
      <c r="FF146" s="938"/>
      <c r="FG146" s="938"/>
      <c r="FH146" s="938"/>
      <c r="FI146" s="938"/>
    </row>
    <row r="147" spans="6:165" ht="9">
      <c r="F147" s="938"/>
      <c r="G147" s="938"/>
      <c r="H147" s="938"/>
      <c r="I147" s="938"/>
      <c r="J147" s="938"/>
      <c r="K147" s="938"/>
      <c r="L147" s="938"/>
      <c r="M147" s="938"/>
      <c r="S147" s="938"/>
      <c r="T147" s="938"/>
      <c r="U147" s="938"/>
      <c r="V147" s="938"/>
      <c r="W147" s="938"/>
      <c r="X147" s="938"/>
      <c r="Y147" s="938"/>
      <c r="Z147" s="938"/>
      <c r="AA147" s="938"/>
      <c r="AB147" s="938"/>
      <c r="AC147" s="938"/>
      <c r="AD147" s="938"/>
      <c r="AE147" s="938"/>
      <c r="AF147" s="938"/>
      <c r="AG147" s="938"/>
      <c r="AH147" s="938"/>
      <c r="AI147" s="938"/>
      <c r="AJ147" s="938"/>
      <c r="AK147" s="938"/>
      <c r="AL147" s="938"/>
      <c r="AM147" s="933"/>
      <c r="AN147" s="933"/>
      <c r="AO147" s="938"/>
      <c r="AP147" s="938"/>
      <c r="AQ147" s="938"/>
      <c r="AR147" s="938"/>
      <c r="AS147" s="938"/>
      <c r="AT147" s="938"/>
      <c r="AU147" s="938"/>
      <c r="AV147" s="938"/>
      <c r="AW147" s="938"/>
      <c r="AX147" s="938"/>
      <c r="AY147" s="938"/>
      <c r="AZ147" s="938"/>
      <c r="BA147" s="938"/>
      <c r="BB147" s="938"/>
      <c r="BC147" s="938"/>
      <c r="BD147" s="938"/>
      <c r="BE147" s="938"/>
      <c r="BF147" s="938"/>
      <c r="BG147" s="938"/>
      <c r="BH147" s="938"/>
      <c r="BI147" s="938"/>
      <c r="BJ147" s="938"/>
      <c r="BK147" s="938"/>
      <c r="BL147" s="938"/>
      <c r="BM147" s="938"/>
      <c r="BN147" s="938"/>
      <c r="BO147" s="938"/>
      <c r="BP147" s="938"/>
      <c r="BQ147" s="938"/>
      <c r="BR147" s="938"/>
      <c r="BS147" s="938"/>
      <c r="BT147" s="938"/>
      <c r="BU147" s="938"/>
      <c r="BV147" s="938"/>
      <c r="BW147" s="938"/>
      <c r="BX147" s="938"/>
      <c r="BY147" s="938"/>
      <c r="BZ147" s="938"/>
      <c r="CA147" s="938"/>
      <c r="CB147" s="938"/>
      <c r="CC147" s="938"/>
      <c r="CD147" s="938"/>
      <c r="CE147" s="938"/>
      <c r="CF147" s="938"/>
      <c r="CG147" s="938"/>
      <c r="CH147" s="938"/>
      <c r="CI147" s="938"/>
      <c r="CJ147" s="938"/>
      <c r="CK147" s="938"/>
      <c r="CL147" s="938"/>
      <c r="CM147" s="938"/>
      <c r="CN147" s="938"/>
      <c r="CO147" s="938"/>
      <c r="CP147" s="938"/>
      <c r="CQ147" s="938"/>
      <c r="CR147" s="938"/>
      <c r="CS147" s="938"/>
      <c r="CT147" s="938"/>
      <c r="CU147" s="938"/>
      <c r="CV147" s="938"/>
      <c r="CW147" s="938"/>
      <c r="CX147" s="938"/>
      <c r="CY147" s="938"/>
      <c r="CZ147" s="938"/>
      <c r="DA147" s="938"/>
      <c r="DB147" s="938"/>
      <c r="DC147" s="938"/>
      <c r="DD147" s="938"/>
      <c r="DE147" s="938"/>
      <c r="DF147" s="938"/>
      <c r="DG147" s="938"/>
      <c r="DH147" s="938"/>
      <c r="DI147" s="938"/>
      <c r="DJ147" s="938"/>
      <c r="DK147" s="938"/>
      <c r="DL147" s="938"/>
      <c r="DM147" s="938"/>
      <c r="DN147" s="938"/>
      <c r="DO147" s="938"/>
      <c r="DP147" s="938"/>
      <c r="DQ147" s="938"/>
      <c r="DR147" s="938"/>
      <c r="DS147" s="938"/>
      <c r="DT147" s="938"/>
      <c r="DU147" s="938"/>
      <c r="DV147" s="938"/>
      <c r="DW147" s="938"/>
      <c r="DX147" s="938"/>
      <c r="DY147" s="938"/>
      <c r="DZ147" s="938"/>
      <c r="EA147" s="938"/>
      <c r="EB147" s="938"/>
      <c r="EC147" s="938"/>
      <c r="ED147" s="938"/>
      <c r="EE147" s="938"/>
      <c r="EF147" s="938"/>
      <c r="EG147" s="938"/>
      <c r="EH147" s="938"/>
      <c r="EI147" s="938"/>
      <c r="EJ147" s="938"/>
      <c r="EK147" s="938"/>
      <c r="EL147" s="938"/>
      <c r="EM147" s="938"/>
      <c r="EN147" s="938"/>
      <c r="EO147" s="938"/>
      <c r="EP147" s="938"/>
      <c r="EQ147" s="938"/>
      <c r="ER147" s="938"/>
      <c r="ES147" s="938"/>
      <c r="ET147" s="938"/>
      <c r="EU147" s="938"/>
      <c r="EV147" s="938"/>
      <c r="EW147" s="938"/>
      <c r="EX147" s="938"/>
      <c r="EY147" s="938"/>
      <c r="EZ147" s="938"/>
      <c r="FA147" s="938"/>
      <c r="FB147" s="938"/>
      <c r="FC147" s="938"/>
      <c r="FD147" s="938"/>
      <c r="FE147" s="938"/>
      <c r="FF147" s="938"/>
      <c r="FG147" s="938"/>
      <c r="FH147" s="938"/>
      <c r="FI147" s="938"/>
    </row>
    <row r="148" spans="6:165" ht="9">
      <c r="F148" s="938"/>
      <c r="G148" s="938"/>
      <c r="H148" s="938"/>
      <c r="I148" s="938"/>
      <c r="J148" s="938"/>
      <c r="K148" s="938"/>
      <c r="L148" s="938"/>
      <c r="M148" s="938"/>
      <c r="S148" s="938"/>
      <c r="T148" s="938"/>
      <c r="U148" s="938"/>
      <c r="V148" s="938"/>
      <c r="W148" s="938"/>
      <c r="X148" s="938"/>
      <c r="Y148" s="938"/>
      <c r="Z148" s="938"/>
      <c r="AA148" s="938"/>
      <c r="AB148" s="938"/>
      <c r="AC148" s="938"/>
      <c r="AD148" s="938"/>
      <c r="AE148" s="938"/>
      <c r="AF148" s="938"/>
      <c r="AG148" s="938"/>
      <c r="AH148" s="938"/>
      <c r="AI148" s="938"/>
      <c r="AJ148" s="938"/>
      <c r="AK148" s="938"/>
      <c r="AL148" s="938"/>
      <c r="AM148" s="933"/>
      <c r="AN148" s="933"/>
      <c r="AO148" s="938"/>
      <c r="AP148" s="938"/>
      <c r="AQ148" s="938"/>
      <c r="AR148" s="938"/>
      <c r="AS148" s="938"/>
      <c r="AT148" s="938"/>
      <c r="AU148" s="938"/>
      <c r="AV148" s="938"/>
      <c r="AW148" s="938"/>
      <c r="AX148" s="938"/>
      <c r="AY148" s="938"/>
      <c r="AZ148" s="938"/>
      <c r="BA148" s="938"/>
      <c r="BB148" s="938"/>
      <c r="BC148" s="938"/>
      <c r="BD148" s="938"/>
      <c r="BE148" s="938"/>
      <c r="BF148" s="938"/>
      <c r="BG148" s="938"/>
      <c r="BH148" s="938"/>
      <c r="BI148" s="938"/>
      <c r="BJ148" s="938"/>
      <c r="BK148" s="938"/>
      <c r="BL148" s="938"/>
      <c r="BM148" s="938"/>
      <c r="BN148" s="938"/>
      <c r="BO148" s="938"/>
      <c r="BP148" s="938"/>
      <c r="BQ148" s="938"/>
      <c r="BR148" s="938"/>
      <c r="BS148" s="938"/>
      <c r="BT148" s="938"/>
      <c r="BU148" s="938"/>
      <c r="BV148" s="938"/>
      <c r="BW148" s="938"/>
      <c r="BX148" s="938"/>
      <c r="BY148" s="938"/>
      <c r="BZ148" s="938"/>
      <c r="CA148" s="938"/>
      <c r="CB148" s="938"/>
      <c r="CC148" s="938"/>
      <c r="CD148" s="938"/>
      <c r="CE148" s="938"/>
      <c r="CF148" s="938"/>
      <c r="CG148" s="938"/>
      <c r="CH148" s="938"/>
      <c r="CI148" s="938"/>
      <c r="CJ148" s="938"/>
      <c r="CK148" s="938"/>
      <c r="CL148" s="938"/>
      <c r="CM148" s="938"/>
      <c r="CN148" s="938"/>
      <c r="CO148" s="938"/>
      <c r="CP148" s="938"/>
      <c r="CQ148" s="938"/>
      <c r="CR148" s="938"/>
      <c r="CS148" s="938"/>
      <c r="CT148" s="938"/>
      <c r="CU148" s="938"/>
      <c r="CV148" s="938"/>
      <c r="CW148" s="938"/>
      <c r="CX148" s="938"/>
      <c r="CY148" s="938"/>
      <c r="CZ148" s="938"/>
      <c r="DA148" s="938"/>
      <c r="DB148" s="938"/>
      <c r="DC148" s="938"/>
      <c r="DD148" s="938"/>
      <c r="DE148" s="938"/>
      <c r="DF148" s="938"/>
      <c r="DG148" s="938"/>
      <c r="DH148" s="938"/>
      <c r="DI148" s="938"/>
      <c r="DJ148" s="938"/>
      <c r="DK148" s="938"/>
      <c r="DL148" s="938"/>
      <c r="DM148" s="938"/>
      <c r="DN148" s="938"/>
      <c r="DO148" s="938"/>
      <c r="DP148" s="938"/>
      <c r="DQ148" s="938"/>
      <c r="DR148" s="938"/>
      <c r="DS148" s="938"/>
      <c r="DT148" s="938"/>
      <c r="DU148" s="938"/>
      <c r="DV148" s="938"/>
      <c r="DW148" s="938"/>
      <c r="DX148" s="938"/>
      <c r="DY148" s="938"/>
      <c r="DZ148" s="938"/>
      <c r="EA148" s="938"/>
      <c r="EB148" s="938"/>
      <c r="EC148" s="938"/>
      <c r="ED148" s="938"/>
      <c r="EE148" s="938"/>
      <c r="EF148" s="938"/>
      <c r="EG148" s="938"/>
      <c r="EH148" s="938"/>
      <c r="EI148" s="938"/>
      <c r="EJ148" s="938"/>
      <c r="EK148" s="938"/>
      <c r="EL148" s="938"/>
      <c r="EM148" s="938"/>
      <c r="EN148" s="938"/>
      <c r="EO148" s="938"/>
      <c r="EP148" s="938"/>
      <c r="EQ148" s="938"/>
      <c r="ER148" s="938"/>
      <c r="ES148" s="938"/>
      <c r="ET148" s="938"/>
      <c r="EU148" s="938"/>
      <c r="EV148" s="938"/>
      <c r="EW148" s="938"/>
      <c r="EX148" s="938"/>
      <c r="EY148" s="938"/>
      <c r="EZ148" s="938"/>
      <c r="FA148" s="938"/>
      <c r="FB148" s="938"/>
      <c r="FC148" s="938"/>
      <c r="FD148" s="938"/>
      <c r="FE148" s="938"/>
      <c r="FF148" s="938"/>
      <c r="FG148" s="938"/>
      <c r="FH148" s="938"/>
      <c r="FI148" s="938"/>
    </row>
    <row r="149" spans="6:165" ht="9">
      <c r="F149" s="938"/>
      <c r="G149" s="938"/>
      <c r="H149" s="938"/>
      <c r="I149" s="938"/>
      <c r="J149" s="938"/>
      <c r="K149" s="938"/>
      <c r="L149" s="938"/>
      <c r="M149" s="938"/>
      <c r="S149" s="938"/>
      <c r="T149" s="938"/>
      <c r="U149" s="938"/>
      <c r="V149" s="938"/>
      <c r="W149" s="938"/>
      <c r="X149" s="938"/>
      <c r="Y149" s="938"/>
      <c r="Z149" s="938"/>
      <c r="AA149" s="938"/>
      <c r="AB149" s="938"/>
      <c r="AC149" s="938"/>
      <c r="AD149" s="938"/>
      <c r="AE149" s="938"/>
      <c r="AF149" s="938"/>
      <c r="AG149" s="938"/>
      <c r="AH149" s="938"/>
      <c r="AI149" s="938"/>
      <c r="AJ149" s="938"/>
      <c r="AK149" s="938"/>
      <c r="AL149" s="938"/>
      <c r="AM149" s="933"/>
      <c r="AN149" s="933"/>
      <c r="AO149" s="938"/>
      <c r="AP149" s="938"/>
      <c r="AQ149" s="938"/>
      <c r="AR149" s="938"/>
      <c r="AS149" s="938"/>
      <c r="AT149" s="938"/>
      <c r="AU149" s="938"/>
      <c r="AV149" s="938"/>
      <c r="AW149" s="938"/>
      <c r="AX149" s="938"/>
      <c r="AY149" s="938"/>
      <c r="AZ149" s="938"/>
      <c r="BA149" s="938"/>
      <c r="BB149" s="938"/>
      <c r="BC149" s="938"/>
      <c r="BD149" s="938"/>
      <c r="BE149" s="938"/>
      <c r="BF149" s="938"/>
      <c r="BG149" s="938"/>
      <c r="BH149" s="938"/>
      <c r="BI149" s="938"/>
      <c r="BJ149" s="938"/>
      <c r="BK149" s="938"/>
      <c r="BL149" s="938"/>
      <c r="BM149" s="938"/>
      <c r="BN149" s="938"/>
      <c r="BO149" s="938"/>
      <c r="BP149" s="938"/>
      <c r="BQ149" s="938"/>
      <c r="BR149" s="938"/>
      <c r="BS149" s="938"/>
      <c r="BT149" s="938"/>
      <c r="BU149" s="938"/>
      <c r="BV149" s="938"/>
      <c r="BW149" s="938"/>
      <c r="BX149" s="938"/>
      <c r="BY149" s="938"/>
      <c r="BZ149" s="938"/>
      <c r="CA149" s="938"/>
      <c r="CB149" s="938"/>
      <c r="CC149" s="938"/>
      <c r="CD149" s="938"/>
      <c r="CE149" s="938"/>
      <c r="CF149" s="938"/>
      <c r="CG149" s="938"/>
      <c r="CH149" s="938"/>
      <c r="CI149" s="938"/>
      <c r="CJ149" s="938"/>
      <c r="CK149" s="938"/>
      <c r="CL149" s="938"/>
      <c r="CM149" s="938"/>
      <c r="CN149" s="938"/>
      <c r="CO149" s="938"/>
      <c r="CP149" s="938"/>
      <c r="CQ149" s="938"/>
      <c r="CR149" s="938"/>
      <c r="CS149" s="938"/>
      <c r="CT149" s="938"/>
      <c r="CU149" s="938"/>
      <c r="CV149" s="938"/>
      <c r="CW149" s="938"/>
      <c r="CX149" s="938"/>
      <c r="CY149" s="938"/>
      <c r="CZ149" s="938"/>
      <c r="DA149" s="938"/>
      <c r="DB149" s="938"/>
      <c r="DC149" s="938"/>
      <c r="DD149" s="938"/>
      <c r="DE149" s="938"/>
      <c r="DF149" s="938"/>
      <c r="DG149" s="938"/>
      <c r="DH149" s="938"/>
      <c r="DI149" s="938"/>
      <c r="DJ149" s="938"/>
      <c r="DK149" s="938"/>
      <c r="DL149" s="938"/>
      <c r="DM149" s="938"/>
      <c r="DN149" s="938"/>
      <c r="DO149" s="938"/>
      <c r="DP149" s="938"/>
      <c r="DQ149" s="938"/>
      <c r="DR149" s="938"/>
      <c r="DS149" s="938"/>
      <c r="DT149" s="938"/>
      <c r="DU149" s="938"/>
      <c r="DV149" s="938"/>
      <c r="DW149" s="938"/>
      <c r="DX149" s="938"/>
      <c r="DY149" s="938"/>
      <c r="DZ149" s="938"/>
      <c r="EA149" s="938"/>
      <c r="EB149" s="938"/>
      <c r="EC149" s="938"/>
      <c r="ED149" s="938"/>
      <c r="EE149" s="938"/>
      <c r="EF149" s="938"/>
      <c r="EG149" s="938"/>
      <c r="EH149" s="938"/>
      <c r="EI149" s="938"/>
      <c r="EJ149" s="938"/>
      <c r="EK149" s="938"/>
      <c r="EL149" s="938"/>
      <c r="EM149" s="938"/>
      <c r="EN149" s="938"/>
      <c r="EO149" s="938"/>
      <c r="EP149" s="938"/>
      <c r="EQ149" s="938"/>
      <c r="ER149" s="938"/>
      <c r="ES149" s="938"/>
      <c r="ET149" s="938"/>
      <c r="EU149" s="938"/>
      <c r="EV149" s="938"/>
      <c r="EW149" s="938"/>
      <c r="EX149" s="938"/>
      <c r="EY149" s="938"/>
      <c r="EZ149" s="938"/>
      <c r="FA149" s="938"/>
      <c r="FB149" s="938"/>
      <c r="FC149" s="938"/>
      <c r="FD149" s="938"/>
      <c r="FE149" s="938"/>
      <c r="FF149" s="938"/>
      <c r="FG149" s="938"/>
      <c r="FH149" s="938"/>
      <c r="FI149" s="938"/>
    </row>
    <row r="150" spans="6:165" ht="9">
      <c r="F150" s="938"/>
      <c r="G150" s="938"/>
      <c r="H150" s="938"/>
      <c r="I150" s="938"/>
      <c r="J150" s="938"/>
      <c r="K150" s="938"/>
      <c r="L150" s="938"/>
      <c r="M150" s="938"/>
      <c r="S150" s="938"/>
      <c r="T150" s="938"/>
      <c r="U150" s="938"/>
      <c r="V150" s="938"/>
      <c r="W150" s="938"/>
      <c r="X150" s="938"/>
      <c r="Y150" s="938"/>
      <c r="Z150" s="938"/>
      <c r="AA150" s="938"/>
      <c r="AB150" s="938"/>
      <c r="AC150" s="938"/>
      <c r="AD150" s="938"/>
      <c r="AE150" s="938"/>
      <c r="AF150" s="938"/>
      <c r="AG150" s="938"/>
      <c r="AH150" s="938"/>
      <c r="AI150" s="938"/>
      <c r="AJ150" s="938"/>
      <c r="AK150" s="938"/>
      <c r="AL150" s="938"/>
      <c r="AM150" s="933"/>
      <c r="AN150" s="933"/>
      <c r="AO150" s="938"/>
      <c r="AP150" s="938"/>
      <c r="AQ150" s="938"/>
      <c r="AR150" s="938"/>
      <c r="AS150" s="938"/>
      <c r="AT150" s="938"/>
      <c r="AU150" s="938"/>
      <c r="AV150" s="938"/>
      <c r="AW150" s="938"/>
      <c r="AX150" s="938"/>
      <c r="AY150" s="938"/>
      <c r="AZ150" s="938"/>
      <c r="BA150" s="938"/>
      <c r="BB150" s="938"/>
      <c r="BC150" s="938"/>
      <c r="BD150" s="938"/>
      <c r="BE150" s="938"/>
      <c r="BF150" s="938"/>
      <c r="BG150" s="938"/>
      <c r="BH150" s="938"/>
      <c r="BI150" s="938"/>
      <c r="BJ150" s="938"/>
      <c r="BK150" s="938"/>
      <c r="BL150" s="938"/>
      <c r="BM150" s="938"/>
      <c r="BN150" s="938"/>
      <c r="BO150" s="938"/>
      <c r="BP150" s="938"/>
      <c r="BQ150" s="938"/>
      <c r="BR150" s="938"/>
      <c r="BS150" s="938"/>
      <c r="BT150" s="938"/>
      <c r="BU150" s="938"/>
      <c r="BV150" s="938"/>
      <c r="BW150" s="938"/>
      <c r="BX150" s="938"/>
      <c r="BY150" s="938"/>
      <c r="BZ150" s="938"/>
      <c r="CA150" s="938"/>
      <c r="CB150" s="938"/>
      <c r="CC150" s="938"/>
      <c r="CD150" s="938"/>
      <c r="CE150" s="938"/>
      <c r="CF150" s="938"/>
      <c r="CG150" s="938"/>
      <c r="CH150" s="938"/>
      <c r="CI150" s="938"/>
      <c r="CJ150" s="938"/>
      <c r="CK150" s="938"/>
      <c r="CL150" s="938"/>
      <c r="CM150" s="938"/>
      <c r="CN150" s="938"/>
      <c r="CO150" s="938"/>
      <c r="CP150" s="938"/>
      <c r="CQ150" s="938"/>
      <c r="CR150" s="938"/>
      <c r="CS150" s="938"/>
      <c r="CT150" s="938"/>
      <c r="CU150" s="938"/>
      <c r="CV150" s="938"/>
      <c r="CW150" s="938"/>
      <c r="CX150" s="938"/>
      <c r="CY150" s="938"/>
      <c r="CZ150" s="938"/>
      <c r="DA150" s="938"/>
      <c r="DB150" s="938"/>
      <c r="DC150" s="938"/>
      <c r="DD150" s="938"/>
      <c r="DE150" s="938"/>
      <c r="DF150" s="938"/>
      <c r="DG150" s="938"/>
      <c r="DH150" s="938"/>
      <c r="DI150" s="938"/>
      <c r="DJ150" s="938"/>
      <c r="DK150" s="938"/>
      <c r="DL150" s="938"/>
      <c r="DM150" s="938"/>
      <c r="DN150" s="938"/>
      <c r="DO150" s="938"/>
      <c r="DP150" s="938"/>
      <c r="DQ150" s="938"/>
      <c r="DR150" s="938"/>
      <c r="DS150" s="938"/>
      <c r="DT150" s="938"/>
      <c r="DU150" s="938"/>
      <c r="DV150" s="938"/>
      <c r="DW150" s="938"/>
      <c r="DX150" s="938"/>
      <c r="DY150" s="938"/>
      <c r="DZ150" s="938"/>
      <c r="EA150" s="938"/>
      <c r="EB150" s="938"/>
      <c r="EC150" s="938"/>
      <c r="ED150" s="938"/>
      <c r="EE150" s="938"/>
      <c r="EF150" s="938"/>
      <c r="EG150" s="938"/>
      <c r="EH150" s="938"/>
      <c r="EI150" s="938"/>
      <c r="EJ150" s="938"/>
      <c r="EK150" s="938"/>
      <c r="EL150" s="938"/>
      <c r="EM150" s="938"/>
      <c r="EN150" s="938"/>
      <c r="EO150" s="938"/>
      <c r="EP150" s="938"/>
      <c r="EQ150" s="938"/>
      <c r="ER150" s="938"/>
      <c r="ES150" s="938"/>
      <c r="ET150" s="938"/>
      <c r="EU150" s="938"/>
      <c r="EV150" s="938"/>
      <c r="EW150" s="938"/>
      <c r="EX150" s="938"/>
      <c r="EY150" s="938"/>
      <c r="EZ150" s="938"/>
      <c r="FA150" s="938"/>
      <c r="FB150" s="938"/>
      <c r="FC150" s="938"/>
      <c r="FD150" s="938"/>
      <c r="FE150" s="938"/>
      <c r="FF150" s="938"/>
      <c r="FG150" s="938"/>
      <c r="FH150" s="938"/>
      <c r="FI150" s="938"/>
    </row>
    <row r="151" spans="6:165" ht="9">
      <c r="F151" s="938"/>
      <c r="G151" s="938"/>
      <c r="H151" s="938"/>
      <c r="I151" s="938"/>
      <c r="J151" s="938"/>
      <c r="K151" s="938"/>
      <c r="L151" s="938"/>
      <c r="M151" s="938"/>
      <c r="S151" s="938"/>
      <c r="T151" s="938"/>
      <c r="U151" s="938"/>
      <c r="V151" s="938"/>
      <c r="W151" s="938"/>
      <c r="X151" s="938"/>
      <c r="Y151" s="938"/>
      <c r="Z151" s="938"/>
      <c r="AA151" s="938"/>
      <c r="AB151" s="938"/>
      <c r="AC151" s="938"/>
      <c r="AD151" s="938"/>
      <c r="AE151" s="938"/>
      <c r="AF151" s="938"/>
      <c r="AG151" s="938"/>
      <c r="AH151" s="938"/>
      <c r="AI151" s="938"/>
      <c r="AJ151" s="938"/>
      <c r="AK151" s="938"/>
      <c r="AL151" s="938"/>
      <c r="AM151" s="933"/>
      <c r="AN151" s="933"/>
      <c r="AO151" s="938"/>
      <c r="AP151" s="938"/>
      <c r="AQ151" s="938"/>
      <c r="AR151" s="938"/>
      <c r="AS151" s="938"/>
      <c r="AT151" s="938"/>
      <c r="AU151" s="938"/>
      <c r="AV151" s="938"/>
      <c r="AW151" s="938"/>
      <c r="AX151" s="938"/>
      <c r="AY151" s="938"/>
      <c r="AZ151" s="938"/>
      <c r="BA151" s="938"/>
      <c r="BB151" s="938"/>
      <c r="BC151" s="938"/>
      <c r="BD151" s="938"/>
      <c r="BE151" s="938"/>
      <c r="BF151" s="938"/>
      <c r="BG151" s="938"/>
      <c r="BH151" s="938"/>
      <c r="BI151" s="938"/>
      <c r="BJ151" s="938"/>
      <c r="BK151" s="938"/>
      <c r="BL151" s="938"/>
      <c r="BM151" s="938"/>
      <c r="BN151" s="938"/>
      <c r="BO151" s="938"/>
      <c r="BP151" s="938"/>
      <c r="BQ151" s="938"/>
      <c r="BR151" s="938"/>
      <c r="BS151" s="938"/>
      <c r="BT151" s="938"/>
      <c r="BU151" s="938"/>
      <c r="BV151" s="938"/>
      <c r="BW151" s="938"/>
      <c r="BX151" s="938"/>
      <c r="BY151" s="938"/>
      <c r="BZ151" s="938"/>
      <c r="CA151" s="938"/>
      <c r="CB151" s="938"/>
      <c r="CC151" s="938"/>
      <c r="CD151" s="938"/>
      <c r="CE151" s="938"/>
      <c r="CF151" s="938"/>
      <c r="CG151" s="938"/>
      <c r="CH151" s="938"/>
      <c r="CI151" s="938"/>
      <c r="CJ151" s="938"/>
      <c r="CK151" s="938"/>
      <c r="CL151" s="938"/>
      <c r="CM151" s="938"/>
      <c r="CN151" s="938"/>
      <c r="CO151" s="938"/>
      <c r="CP151" s="938"/>
      <c r="CQ151" s="938"/>
      <c r="CR151" s="938"/>
      <c r="CS151" s="938"/>
      <c r="CT151" s="938"/>
      <c r="CU151" s="938"/>
      <c r="CV151" s="938"/>
      <c r="CW151" s="938"/>
      <c r="CX151" s="938"/>
      <c r="CY151" s="938"/>
      <c r="CZ151" s="938"/>
      <c r="DA151" s="938"/>
      <c r="DB151" s="938"/>
      <c r="DC151" s="938"/>
      <c r="DD151" s="938"/>
      <c r="DE151" s="938"/>
      <c r="DF151" s="938"/>
      <c r="DG151" s="938"/>
      <c r="DH151" s="938"/>
      <c r="DI151" s="938"/>
      <c r="DJ151" s="938"/>
      <c r="DK151" s="938"/>
      <c r="DL151" s="938"/>
      <c r="DM151" s="938"/>
      <c r="DN151" s="938"/>
      <c r="DO151" s="938"/>
      <c r="DP151" s="938"/>
      <c r="DQ151" s="938"/>
      <c r="DR151" s="938"/>
      <c r="DS151" s="938"/>
      <c r="DT151" s="938"/>
      <c r="DU151" s="938"/>
      <c r="DV151" s="938"/>
      <c r="DW151" s="938"/>
      <c r="DX151" s="938"/>
      <c r="DY151" s="938"/>
      <c r="DZ151" s="938"/>
      <c r="EA151" s="938"/>
      <c r="EB151" s="938"/>
      <c r="EC151" s="938"/>
      <c r="ED151" s="938"/>
      <c r="EE151" s="938"/>
      <c r="EF151" s="938"/>
      <c r="EG151" s="938"/>
      <c r="EH151" s="938"/>
      <c r="EI151" s="938"/>
      <c r="EJ151" s="938"/>
      <c r="EK151" s="938"/>
      <c r="EL151" s="938"/>
      <c r="EM151" s="938"/>
      <c r="EN151" s="938"/>
      <c r="EO151" s="938"/>
      <c r="EP151" s="938"/>
      <c r="EQ151" s="938"/>
      <c r="ER151" s="938"/>
      <c r="ES151" s="938"/>
      <c r="ET151" s="938"/>
      <c r="EU151" s="938"/>
      <c r="EV151" s="938"/>
      <c r="EW151" s="938"/>
      <c r="EX151" s="938"/>
      <c r="EY151" s="938"/>
      <c r="EZ151" s="938"/>
      <c r="FA151" s="938"/>
      <c r="FB151" s="938"/>
      <c r="FC151" s="938"/>
      <c r="FD151" s="938"/>
      <c r="FE151" s="938"/>
      <c r="FF151" s="938"/>
      <c r="FG151" s="938"/>
      <c r="FH151" s="938"/>
      <c r="FI151" s="938"/>
    </row>
    <row r="152" spans="6:165" ht="9">
      <c r="F152" s="938"/>
      <c r="G152" s="938"/>
      <c r="H152" s="938"/>
      <c r="I152" s="938"/>
      <c r="J152" s="938"/>
      <c r="K152" s="938"/>
      <c r="L152" s="938"/>
      <c r="M152" s="938"/>
      <c r="S152" s="938"/>
      <c r="T152" s="938"/>
      <c r="U152" s="938"/>
      <c r="V152" s="938"/>
      <c r="W152" s="938"/>
      <c r="X152" s="938"/>
      <c r="Y152" s="938"/>
      <c r="Z152" s="938"/>
      <c r="AA152" s="938"/>
      <c r="AB152" s="938"/>
      <c r="AC152" s="938"/>
      <c r="AD152" s="938"/>
      <c r="AE152" s="938"/>
      <c r="AF152" s="938"/>
      <c r="AG152" s="938"/>
      <c r="AH152" s="938"/>
      <c r="AI152" s="938"/>
      <c r="AJ152" s="938"/>
      <c r="AK152" s="938"/>
      <c r="AL152" s="938"/>
      <c r="AM152" s="933"/>
      <c r="AN152" s="933"/>
      <c r="AO152" s="938"/>
      <c r="AP152" s="938"/>
      <c r="AQ152" s="938"/>
      <c r="AR152" s="938"/>
      <c r="AS152" s="938"/>
      <c r="AT152" s="938"/>
      <c r="AU152" s="938"/>
      <c r="AV152" s="938"/>
      <c r="AW152" s="938"/>
      <c r="AX152" s="938"/>
      <c r="AY152" s="938"/>
      <c r="AZ152" s="938"/>
      <c r="BA152" s="938"/>
      <c r="BB152" s="938"/>
      <c r="BC152" s="938"/>
      <c r="BD152" s="938"/>
      <c r="BE152" s="938"/>
      <c r="BF152" s="938"/>
      <c r="BG152" s="938"/>
      <c r="BH152" s="938"/>
      <c r="BI152" s="938"/>
      <c r="BJ152" s="938"/>
      <c r="BK152" s="938"/>
      <c r="BL152" s="938"/>
      <c r="BM152" s="938"/>
      <c r="BN152" s="938"/>
      <c r="BO152" s="938"/>
      <c r="BP152" s="938"/>
      <c r="BQ152" s="938"/>
      <c r="BR152" s="938"/>
      <c r="BS152" s="938"/>
      <c r="BT152" s="938"/>
      <c r="BU152" s="938"/>
      <c r="BV152" s="938"/>
      <c r="BW152" s="938"/>
      <c r="BX152" s="938"/>
      <c r="BY152" s="938"/>
      <c r="BZ152" s="938"/>
      <c r="CA152" s="938"/>
      <c r="CB152" s="938"/>
      <c r="CC152" s="938"/>
      <c r="CD152" s="938"/>
      <c r="CE152" s="938"/>
      <c r="CF152" s="938"/>
      <c r="CG152" s="938"/>
      <c r="CH152" s="938"/>
      <c r="CI152" s="938"/>
      <c r="CJ152" s="938"/>
      <c r="CK152" s="938"/>
      <c r="CL152" s="938"/>
      <c r="CM152" s="938"/>
      <c r="CN152" s="938"/>
      <c r="CO152" s="938"/>
      <c r="CP152" s="938"/>
      <c r="CQ152" s="938"/>
      <c r="CR152" s="938"/>
      <c r="CS152" s="938"/>
      <c r="CT152" s="938"/>
      <c r="CU152" s="938"/>
      <c r="CV152" s="938"/>
      <c r="CW152" s="938"/>
      <c r="CX152" s="938"/>
      <c r="CY152" s="938"/>
      <c r="CZ152" s="938"/>
      <c r="DA152" s="938"/>
      <c r="DB152" s="938"/>
      <c r="DC152" s="938"/>
      <c r="DD152" s="938"/>
      <c r="DE152" s="938"/>
      <c r="DF152" s="938"/>
      <c r="DG152" s="938"/>
      <c r="DH152" s="938"/>
      <c r="DI152" s="938"/>
      <c r="DJ152" s="938"/>
      <c r="DK152" s="938"/>
      <c r="DL152" s="938"/>
      <c r="DM152" s="938"/>
      <c r="DN152" s="938"/>
      <c r="DO152" s="938"/>
      <c r="DP152" s="938"/>
      <c r="DQ152" s="938"/>
      <c r="DR152" s="938"/>
      <c r="DS152" s="938"/>
      <c r="DT152" s="938"/>
      <c r="DU152" s="938"/>
      <c r="DV152" s="938"/>
      <c r="DW152" s="938"/>
      <c r="DX152" s="938"/>
      <c r="DY152" s="938"/>
      <c r="DZ152" s="938"/>
      <c r="EA152" s="938"/>
      <c r="EB152" s="938"/>
      <c r="EC152" s="938"/>
      <c r="ED152" s="938"/>
      <c r="EE152" s="938"/>
      <c r="EF152" s="938"/>
      <c r="EG152" s="938"/>
      <c r="EH152" s="938"/>
      <c r="EI152" s="938"/>
      <c r="EJ152" s="938"/>
      <c r="EK152" s="938"/>
      <c r="EL152" s="938"/>
      <c r="EM152" s="938"/>
      <c r="EN152" s="938"/>
      <c r="EO152" s="938"/>
      <c r="EP152" s="938"/>
      <c r="EQ152" s="938"/>
      <c r="ER152" s="938"/>
      <c r="ES152" s="938"/>
      <c r="ET152" s="938"/>
      <c r="EU152" s="938"/>
      <c r="EV152" s="938"/>
      <c r="EW152" s="938"/>
      <c r="EX152" s="938"/>
      <c r="EY152" s="938"/>
      <c r="EZ152" s="938"/>
      <c r="FA152" s="938"/>
      <c r="FB152" s="938"/>
      <c r="FC152" s="938"/>
      <c r="FD152" s="938"/>
      <c r="FE152" s="938"/>
      <c r="FF152" s="938"/>
      <c r="FG152" s="938"/>
      <c r="FH152" s="938"/>
      <c r="FI152" s="938"/>
    </row>
    <row r="153" spans="6:165" ht="9">
      <c r="F153" s="938"/>
      <c r="G153" s="938"/>
      <c r="H153" s="938"/>
      <c r="I153" s="938"/>
      <c r="J153" s="938"/>
      <c r="K153" s="938"/>
      <c r="L153" s="938"/>
      <c r="M153" s="938"/>
      <c r="S153" s="938"/>
      <c r="T153" s="938"/>
      <c r="U153" s="938"/>
      <c r="V153" s="938"/>
      <c r="W153" s="938"/>
      <c r="X153" s="938"/>
      <c r="Y153" s="938"/>
      <c r="Z153" s="938"/>
      <c r="AA153" s="938"/>
      <c r="AB153" s="938"/>
      <c r="AC153" s="938"/>
      <c r="AD153" s="938"/>
      <c r="AE153" s="938"/>
      <c r="AF153" s="938"/>
      <c r="AG153" s="938"/>
      <c r="AH153" s="938"/>
      <c r="AI153" s="938"/>
      <c r="AJ153" s="938"/>
      <c r="AK153" s="938"/>
      <c r="AL153" s="938"/>
      <c r="AM153" s="933"/>
      <c r="AN153" s="933"/>
      <c r="AO153" s="938"/>
      <c r="AP153" s="938"/>
      <c r="AQ153" s="938"/>
      <c r="AR153" s="938"/>
      <c r="AS153" s="938"/>
      <c r="AT153" s="938"/>
      <c r="AU153" s="938"/>
      <c r="AV153" s="938"/>
      <c r="AW153" s="938"/>
      <c r="AX153" s="938"/>
      <c r="AY153" s="938"/>
      <c r="AZ153" s="938"/>
      <c r="BA153" s="938"/>
      <c r="BB153" s="938"/>
      <c r="BC153" s="938"/>
      <c r="BD153" s="938"/>
      <c r="BE153" s="938"/>
      <c r="BF153" s="938"/>
      <c r="BG153" s="938"/>
      <c r="BH153" s="938"/>
      <c r="BI153" s="938"/>
      <c r="BJ153" s="938"/>
      <c r="BK153" s="938"/>
      <c r="BL153" s="938"/>
      <c r="BM153" s="938"/>
      <c r="BN153" s="938"/>
      <c r="BO153" s="938"/>
      <c r="BP153" s="938"/>
      <c r="BQ153" s="938"/>
      <c r="BR153" s="938"/>
      <c r="BS153" s="938"/>
      <c r="BT153" s="938"/>
      <c r="BU153" s="938"/>
      <c r="BV153" s="938"/>
      <c r="BW153" s="938"/>
      <c r="BX153" s="938"/>
      <c r="BY153" s="938"/>
      <c r="BZ153" s="938"/>
      <c r="CA153" s="938"/>
      <c r="CB153" s="938"/>
      <c r="CC153" s="938"/>
      <c r="CD153" s="938"/>
      <c r="CE153" s="938"/>
      <c r="CF153" s="938"/>
      <c r="CG153" s="938"/>
      <c r="CH153" s="938"/>
      <c r="CI153" s="938"/>
      <c r="CJ153" s="938"/>
      <c r="CK153" s="938"/>
      <c r="CL153" s="938"/>
      <c r="CM153" s="938"/>
      <c r="CN153" s="938"/>
      <c r="CO153" s="938"/>
      <c r="CP153" s="938"/>
      <c r="CQ153" s="938"/>
      <c r="CR153" s="938"/>
      <c r="CS153" s="938"/>
      <c r="CT153" s="938"/>
      <c r="CU153" s="938"/>
      <c r="CV153" s="938"/>
      <c r="CW153" s="938"/>
      <c r="CX153" s="938"/>
      <c r="CY153" s="938"/>
      <c r="CZ153" s="938"/>
      <c r="DA153" s="938"/>
      <c r="DB153" s="938"/>
      <c r="DC153" s="938"/>
      <c r="DD153" s="938"/>
      <c r="DE153" s="938"/>
      <c r="DF153" s="938"/>
      <c r="DG153" s="938"/>
      <c r="DH153" s="938"/>
      <c r="DI153" s="938"/>
      <c r="DJ153" s="938"/>
      <c r="DK153" s="938"/>
      <c r="DL153" s="938"/>
      <c r="DM153" s="938"/>
      <c r="DN153" s="938"/>
      <c r="DO153" s="938"/>
      <c r="DP153" s="938"/>
      <c r="DQ153" s="938"/>
      <c r="DR153" s="938"/>
      <c r="DS153" s="938"/>
      <c r="DT153" s="938"/>
      <c r="DU153" s="938"/>
      <c r="DV153" s="938"/>
      <c r="DW153" s="938"/>
      <c r="DX153" s="938"/>
      <c r="DY153" s="938"/>
      <c r="DZ153" s="938"/>
      <c r="EA153" s="938"/>
      <c r="EB153" s="938"/>
      <c r="EC153" s="938"/>
      <c r="ED153" s="938"/>
      <c r="EE153" s="938"/>
      <c r="EF153" s="938"/>
      <c r="EG153" s="938"/>
      <c r="EH153" s="938"/>
      <c r="EI153" s="938"/>
      <c r="EJ153" s="938"/>
      <c r="EK153" s="938"/>
      <c r="EL153" s="938"/>
      <c r="EM153" s="938"/>
      <c r="EN153" s="938"/>
      <c r="EO153" s="938"/>
      <c r="EP153" s="938"/>
      <c r="EQ153" s="938"/>
      <c r="ER153" s="938"/>
      <c r="ES153" s="938"/>
      <c r="ET153" s="938"/>
      <c r="EU153" s="938"/>
      <c r="EV153" s="938"/>
      <c r="EW153" s="938"/>
      <c r="EX153" s="938"/>
      <c r="EY153" s="938"/>
      <c r="EZ153" s="938"/>
      <c r="FA153" s="938"/>
      <c r="FB153" s="938"/>
      <c r="FC153" s="938"/>
      <c r="FD153" s="938"/>
      <c r="FE153" s="938"/>
      <c r="FF153" s="938"/>
      <c r="FG153" s="938"/>
      <c r="FH153" s="938"/>
      <c r="FI153" s="938"/>
    </row>
    <row r="154" spans="6:165" ht="9">
      <c r="F154" s="938"/>
      <c r="G154" s="938"/>
      <c r="H154" s="938"/>
      <c r="I154" s="938"/>
      <c r="J154" s="938"/>
      <c r="K154" s="938"/>
      <c r="L154" s="938"/>
      <c r="M154" s="938"/>
      <c r="S154" s="938"/>
      <c r="T154" s="938"/>
      <c r="U154" s="938"/>
      <c r="V154" s="938"/>
      <c r="W154" s="938"/>
      <c r="X154" s="938"/>
      <c r="Y154" s="938"/>
      <c r="Z154" s="938"/>
      <c r="AA154" s="938"/>
      <c r="AB154" s="938"/>
      <c r="AC154" s="938"/>
      <c r="AD154" s="938"/>
      <c r="AE154" s="938"/>
      <c r="AF154" s="938"/>
      <c r="AG154" s="938"/>
      <c r="AH154" s="938"/>
      <c r="AI154" s="938"/>
      <c r="AJ154" s="938"/>
      <c r="AK154" s="938"/>
      <c r="AL154" s="938"/>
      <c r="AM154" s="933"/>
      <c r="AN154" s="933"/>
      <c r="AO154" s="938"/>
      <c r="AP154" s="938"/>
      <c r="AQ154" s="938"/>
      <c r="AR154" s="938"/>
      <c r="AS154" s="938"/>
      <c r="AT154" s="938"/>
      <c r="AU154" s="938"/>
      <c r="AV154" s="938"/>
      <c r="AW154" s="938"/>
      <c r="AX154" s="938"/>
      <c r="AY154" s="938"/>
      <c r="AZ154" s="938"/>
      <c r="BA154" s="938"/>
      <c r="BB154" s="938"/>
      <c r="BC154" s="938"/>
      <c r="BD154" s="938"/>
      <c r="BE154" s="938"/>
      <c r="BF154" s="938"/>
      <c r="BG154" s="938"/>
      <c r="BH154" s="938"/>
      <c r="BI154" s="938"/>
      <c r="BJ154" s="938"/>
      <c r="BK154" s="938"/>
      <c r="BL154" s="938"/>
      <c r="BM154" s="938"/>
      <c r="BN154" s="938"/>
      <c r="BO154" s="938"/>
      <c r="BP154" s="938"/>
      <c r="BQ154" s="938"/>
      <c r="BR154" s="938"/>
      <c r="BS154" s="938"/>
      <c r="BT154" s="938"/>
      <c r="BU154" s="938"/>
      <c r="BV154" s="938"/>
      <c r="BW154" s="938"/>
      <c r="BX154" s="938"/>
      <c r="BY154" s="938"/>
      <c r="BZ154" s="938"/>
      <c r="CA154" s="938"/>
      <c r="CB154" s="938"/>
      <c r="CC154" s="938"/>
      <c r="CD154" s="938"/>
      <c r="CE154" s="938"/>
      <c r="CF154" s="938"/>
      <c r="CG154" s="938"/>
      <c r="CH154" s="938"/>
      <c r="CI154" s="938"/>
      <c r="CJ154" s="938"/>
      <c r="CK154" s="938"/>
      <c r="CL154" s="938"/>
      <c r="CM154" s="938"/>
      <c r="CN154" s="938"/>
      <c r="CO154" s="938"/>
      <c r="CP154" s="938"/>
      <c r="CQ154" s="938"/>
      <c r="CR154" s="938"/>
      <c r="CS154" s="938"/>
      <c r="CT154" s="938"/>
      <c r="CU154" s="938"/>
      <c r="CV154" s="938"/>
      <c r="CW154" s="938"/>
      <c r="CX154" s="938"/>
      <c r="CY154" s="938"/>
      <c r="CZ154" s="938"/>
      <c r="DA154" s="938"/>
      <c r="DB154" s="938"/>
      <c r="DC154" s="938"/>
      <c r="DD154" s="938"/>
      <c r="DE154" s="938"/>
      <c r="DF154" s="938"/>
      <c r="DG154" s="938"/>
      <c r="DH154" s="938"/>
      <c r="DI154" s="938"/>
      <c r="DJ154" s="938"/>
      <c r="DK154" s="938"/>
      <c r="DL154" s="938"/>
      <c r="DM154" s="938"/>
      <c r="DN154" s="938"/>
      <c r="DO154" s="938"/>
      <c r="DP154" s="938"/>
      <c r="DQ154" s="938"/>
      <c r="DR154" s="938"/>
      <c r="DS154" s="938"/>
      <c r="DT154" s="938"/>
      <c r="DU154" s="938"/>
      <c r="DV154" s="938"/>
      <c r="DW154" s="938"/>
      <c r="DX154" s="938"/>
      <c r="DY154" s="938"/>
      <c r="DZ154" s="938"/>
      <c r="EA154" s="938"/>
      <c r="EB154" s="938"/>
      <c r="EC154" s="938"/>
      <c r="ED154" s="938"/>
      <c r="EE154" s="938"/>
      <c r="EF154" s="938"/>
      <c r="EG154" s="938"/>
      <c r="EH154" s="938"/>
      <c r="EI154" s="938"/>
      <c r="EJ154" s="938"/>
      <c r="EK154" s="938"/>
      <c r="EL154" s="938"/>
      <c r="EM154" s="938"/>
      <c r="EN154" s="938"/>
      <c r="EO154" s="938"/>
      <c r="EP154" s="938"/>
      <c r="EQ154" s="938"/>
      <c r="ER154" s="938"/>
      <c r="ES154" s="938"/>
      <c r="ET154" s="938"/>
      <c r="EU154" s="938"/>
      <c r="EV154" s="938"/>
      <c r="EW154" s="938"/>
      <c r="EX154" s="938"/>
      <c r="EY154" s="938"/>
      <c r="EZ154" s="938"/>
      <c r="FA154" s="938"/>
      <c r="FB154" s="938"/>
      <c r="FC154" s="938"/>
      <c r="FD154" s="938"/>
      <c r="FE154" s="938"/>
      <c r="FF154" s="938"/>
      <c r="FG154" s="938"/>
      <c r="FH154" s="938"/>
      <c r="FI154" s="938"/>
    </row>
    <row r="155" spans="6:165" ht="9">
      <c r="F155" s="938"/>
      <c r="G155" s="938"/>
      <c r="H155" s="938"/>
      <c r="I155" s="938"/>
      <c r="J155" s="938"/>
      <c r="K155" s="938"/>
      <c r="L155" s="938"/>
      <c r="M155" s="938"/>
      <c r="S155" s="938"/>
      <c r="T155" s="938"/>
      <c r="U155" s="938"/>
      <c r="V155" s="938"/>
      <c r="W155" s="938"/>
      <c r="X155" s="938"/>
      <c r="Y155" s="938"/>
      <c r="Z155" s="938"/>
      <c r="AA155" s="938"/>
      <c r="AB155" s="938"/>
      <c r="AC155" s="938"/>
      <c r="AD155" s="938"/>
      <c r="AE155" s="938"/>
      <c r="AF155" s="938"/>
      <c r="AG155" s="938"/>
      <c r="AH155" s="938"/>
      <c r="AI155" s="938"/>
      <c r="AJ155" s="938"/>
      <c r="AK155" s="938"/>
      <c r="AL155" s="938"/>
      <c r="AM155" s="933"/>
      <c r="AN155" s="933"/>
      <c r="AO155" s="938"/>
      <c r="AP155" s="938"/>
      <c r="AQ155" s="938"/>
      <c r="AR155" s="938"/>
      <c r="AS155" s="938"/>
      <c r="AT155" s="938"/>
      <c r="AU155" s="938"/>
      <c r="AV155" s="938"/>
      <c r="AW155" s="938"/>
      <c r="AX155" s="938"/>
      <c r="AY155" s="938"/>
      <c r="AZ155" s="938"/>
      <c r="BA155" s="938"/>
      <c r="BB155" s="938"/>
      <c r="BC155" s="938"/>
      <c r="BD155" s="938"/>
      <c r="BE155" s="938"/>
      <c r="BF155" s="938"/>
      <c r="BG155" s="938"/>
      <c r="BH155" s="938"/>
      <c r="BI155" s="938"/>
      <c r="BJ155" s="938"/>
      <c r="BK155" s="938"/>
      <c r="BL155" s="938"/>
      <c r="BM155" s="938"/>
      <c r="BN155" s="938"/>
      <c r="BO155" s="938"/>
      <c r="BP155" s="938"/>
      <c r="BQ155" s="938"/>
      <c r="BR155" s="938"/>
      <c r="BS155" s="938"/>
      <c r="BT155" s="938"/>
      <c r="BU155" s="938"/>
      <c r="BV155" s="938"/>
      <c r="BW155" s="938"/>
      <c r="BX155" s="938"/>
      <c r="BY155" s="938"/>
      <c r="BZ155" s="938"/>
      <c r="CA155" s="938"/>
      <c r="CB155" s="938"/>
      <c r="CC155" s="938"/>
      <c r="CD155" s="938"/>
      <c r="CE155" s="938"/>
      <c r="CF155" s="938"/>
      <c r="CG155" s="938"/>
      <c r="CH155" s="938"/>
      <c r="CI155" s="938"/>
      <c r="CJ155" s="938"/>
      <c r="CK155" s="938"/>
      <c r="CL155" s="938"/>
      <c r="CM155" s="938"/>
      <c r="CN155" s="938"/>
      <c r="CO155" s="938"/>
      <c r="CP155" s="938"/>
      <c r="CQ155" s="938"/>
      <c r="CR155" s="938"/>
      <c r="CS155" s="938"/>
      <c r="CT155" s="938"/>
      <c r="CU155" s="938"/>
      <c r="CV155" s="938"/>
      <c r="CW155" s="938"/>
      <c r="CX155" s="938"/>
      <c r="CY155" s="938"/>
      <c r="CZ155" s="938"/>
      <c r="DA155" s="938"/>
      <c r="DB155" s="938"/>
      <c r="DC155" s="938"/>
      <c r="DD155" s="938"/>
      <c r="DE155" s="938"/>
      <c r="DF155" s="938"/>
      <c r="DG155" s="938"/>
      <c r="DH155" s="938"/>
      <c r="DI155" s="938"/>
      <c r="DJ155" s="938"/>
      <c r="DK155" s="938"/>
      <c r="DL155" s="938"/>
      <c r="DM155" s="938"/>
      <c r="DN155" s="938"/>
      <c r="DO155" s="938"/>
      <c r="DP155" s="938"/>
      <c r="DQ155" s="938"/>
      <c r="DR155" s="938"/>
      <c r="DS155" s="938"/>
      <c r="DT155" s="938"/>
      <c r="DU155" s="938"/>
      <c r="DV155" s="938"/>
      <c r="DW155" s="938"/>
      <c r="DX155" s="938"/>
      <c r="DY155" s="938"/>
      <c r="DZ155" s="938"/>
      <c r="EA155" s="938"/>
      <c r="EB155" s="938"/>
      <c r="EC155" s="938"/>
      <c r="ED155" s="938"/>
      <c r="EE155" s="938"/>
      <c r="EF155" s="938"/>
      <c r="EG155" s="938"/>
      <c r="EH155" s="938"/>
      <c r="EI155" s="938"/>
      <c r="EJ155" s="938"/>
      <c r="EK155" s="938"/>
      <c r="EL155" s="938"/>
      <c r="EM155" s="938"/>
      <c r="EN155" s="938"/>
      <c r="EO155" s="938"/>
      <c r="EP155" s="938"/>
      <c r="EQ155" s="938"/>
      <c r="ER155" s="938"/>
      <c r="ES155" s="938"/>
      <c r="ET155" s="938"/>
      <c r="EU155" s="938"/>
      <c r="EV155" s="938"/>
      <c r="EW155" s="938"/>
      <c r="EX155" s="938"/>
      <c r="EY155" s="938"/>
      <c r="EZ155" s="938"/>
      <c r="FA155" s="938"/>
      <c r="FB155" s="938"/>
      <c r="FC155" s="938"/>
      <c r="FD155" s="938"/>
      <c r="FE155" s="938"/>
      <c r="FF155" s="938"/>
      <c r="FG155" s="938"/>
      <c r="FH155" s="938"/>
      <c r="FI155" s="938"/>
    </row>
    <row r="156" spans="6:165" ht="9">
      <c r="F156" s="938"/>
      <c r="G156" s="938"/>
      <c r="H156" s="938"/>
      <c r="I156" s="938"/>
      <c r="J156" s="938"/>
      <c r="K156" s="938"/>
      <c r="L156" s="938"/>
      <c r="M156" s="938"/>
      <c r="S156" s="938"/>
      <c r="T156" s="938"/>
      <c r="U156" s="938"/>
      <c r="V156" s="938"/>
      <c r="W156" s="938"/>
      <c r="X156" s="938"/>
      <c r="Y156" s="938"/>
      <c r="Z156" s="938"/>
      <c r="AA156" s="938"/>
      <c r="AB156" s="938"/>
      <c r="AC156" s="938"/>
      <c r="AD156" s="938"/>
      <c r="AE156" s="938"/>
      <c r="AF156" s="938"/>
      <c r="AG156" s="938"/>
      <c r="AH156" s="938"/>
      <c r="AI156" s="938"/>
      <c r="AJ156" s="938"/>
      <c r="AK156" s="938"/>
      <c r="AL156" s="938"/>
      <c r="AM156" s="933"/>
      <c r="AN156" s="933"/>
      <c r="AO156" s="938"/>
      <c r="AP156" s="938"/>
      <c r="AQ156" s="938"/>
      <c r="AR156" s="938"/>
      <c r="AS156" s="938"/>
      <c r="AT156" s="938"/>
      <c r="AU156" s="938"/>
      <c r="AV156" s="938"/>
      <c r="AW156" s="938"/>
      <c r="AX156" s="938"/>
      <c r="AY156" s="938"/>
      <c r="AZ156" s="938"/>
      <c r="BA156" s="938"/>
      <c r="BB156" s="938"/>
      <c r="BC156" s="938"/>
      <c r="BD156" s="938"/>
      <c r="BE156" s="938"/>
      <c r="BF156" s="938"/>
      <c r="BG156" s="938"/>
      <c r="BH156" s="938"/>
      <c r="BI156" s="938"/>
      <c r="BJ156" s="938"/>
      <c r="BK156" s="938"/>
      <c r="BL156" s="938"/>
      <c r="BM156" s="938"/>
      <c r="BN156" s="938"/>
      <c r="BO156" s="938"/>
      <c r="BP156" s="938"/>
      <c r="BQ156" s="938"/>
      <c r="BR156" s="938"/>
      <c r="BS156" s="938"/>
      <c r="BT156" s="938"/>
      <c r="BU156" s="938"/>
      <c r="BV156" s="938"/>
      <c r="BW156" s="938"/>
      <c r="BX156" s="938"/>
      <c r="BY156" s="938"/>
      <c r="BZ156" s="938"/>
      <c r="CA156" s="938"/>
      <c r="CB156" s="938"/>
      <c r="CC156" s="938"/>
      <c r="CD156" s="938"/>
      <c r="CE156" s="938"/>
      <c r="CF156" s="938"/>
      <c r="CG156" s="938"/>
      <c r="CH156" s="938"/>
      <c r="CI156" s="938"/>
      <c r="CJ156" s="938"/>
      <c r="CK156" s="938"/>
      <c r="CL156" s="938"/>
      <c r="CM156" s="938"/>
      <c r="CN156" s="938"/>
      <c r="CO156" s="938"/>
      <c r="CP156" s="938"/>
      <c r="CQ156" s="938"/>
      <c r="CR156" s="938"/>
      <c r="CS156" s="938"/>
      <c r="CT156" s="938"/>
      <c r="CU156" s="938"/>
      <c r="CV156" s="938"/>
      <c r="CW156" s="938"/>
      <c r="CX156" s="938"/>
      <c r="CY156" s="938"/>
      <c r="CZ156" s="938"/>
      <c r="DA156" s="938"/>
      <c r="DB156" s="938"/>
      <c r="DC156" s="938"/>
      <c r="DD156" s="938"/>
      <c r="DE156" s="938"/>
      <c r="DF156" s="938"/>
      <c r="DG156" s="938"/>
      <c r="DH156" s="938"/>
      <c r="DI156" s="938"/>
      <c r="DJ156" s="938"/>
      <c r="DK156" s="938"/>
      <c r="DL156" s="938"/>
      <c r="DM156" s="938"/>
      <c r="DN156" s="938"/>
      <c r="DO156" s="938"/>
      <c r="DP156" s="938"/>
      <c r="DQ156" s="938"/>
      <c r="DR156" s="938"/>
      <c r="DS156" s="938"/>
      <c r="DT156" s="938"/>
      <c r="DU156" s="938"/>
      <c r="DV156" s="938"/>
      <c r="DW156" s="938"/>
      <c r="DX156" s="938"/>
      <c r="DY156" s="938"/>
      <c r="DZ156" s="938"/>
      <c r="EA156" s="938"/>
      <c r="EB156" s="938"/>
      <c r="EC156" s="938"/>
      <c r="ED156" s="938"/>
      <c r="EE156" s="938"/>
      <c r="EF156" s="938"/>
      <c r="EG156" s="938"/>
      <c r="EH156" s="938"/>
      <c r="EI156" s="938"/>
      <c r="EJ156" s="938"/>
      <c r="EK156" s="938"/>
      <c r="EL156" s="938"/>
      <c r="EM156" s="938"/>
      <c r="EN156" s="938"/>
      <c r="EO156" s="938"/>
      <c r="EP156" s="938"/>
      <c r="EQ156" s="938"/>
      <c r="ER156" s="938"/>
      <c r="ES156" s="938"/>
      <c r="ET156" s="938"/>
      <c r="EU156" s="938"/>
      <c r="EV156" s="938"/>
      <c r="EW156" s="938"/>
      <c r="EX156" s="938"/>
      <c r="EY156" s="938"/>
      <c r="EZ156" s="938"/>
      <c r="FA156" s="938"/>
      <c r="FB156" s="938"/>
      <c r="FC156" s="938"/>
      <c r="FD156" s="938"/>
      <c r="FE156" s="938"/>
      <c r="FF156" s="938"/>
      <c r="FG156" s="938"/>
      <c r="FH156" s="938"/>
      <c r="FI156" s="938"/>
    </row>
    <row r="157" spans="6:165" ht="9">
      <c r="F157" s="938"/>
      <c r="G157" s="938"/>
      <c r="H157" s="938"/>
      <c r="I157" s="938"/>
      <c r="J157" s="938"/>
      <c r="K157" s="938"/>
      <c r="L157" s="938"/>
      <c r="M157" s="938"/>
      <c r="S157" s="938"/>
      <c r="T157" s="938"/>
      <c r="U157" s="938"/>
      <c r="V157" s="938"/>
      <c r="W157" s="938"/>
      <c r="X157" s="938"/>
      <c r="Y157" s="938"/>
      <c r="Z157" s="938"/>
      <c r="AA157" s="938"/>
      <c r="AB157" s="938"/>
      <c r="AC157" s="938"/>
      <c r="AD157" s="938"/>
      <c r="AE157" s="938"/>
      <c r="AF157" s="938"/>
      <c r="AG157" s="938"/>
      <c r="AH157" s="938"/>
      <c r="AI157" s="938"/>
      <c r="AJ157" s="938"/>
      <c r="AK157" s="938"/>
      <c r="AL157" s="938"/>
      <c r="AM157" s="933"/>
      <c r="AN157" s="933"/>
      <c r="AO157" s="938"/>
      <c r="AP157" s="938"/>
      <c r="AQ157" s="938"/>
      <c r="AR157" s="938"/>
      <c r="AS157" s="938"/>
      <c r="AT157" s="938"/>
      <c r="AU157" s="938"/>
      <c r="AV157" s="938"/>
      <c r="AW157" s="938"/>
      <c r="AX157" s="938"/>
      <c r="AY157" s="938"/>
      <c r="AZ157" s="938"/>
      <c r="BA157" s="938"/>
      <c r="BB157" s="938"/>
      <c r="BC157" s="938"/>
      <c r="BD157" s="938"/>
      <c r="BE157" s="938"/>
      <c r="BF157" s="938"/>
      <c r="BG157" s="938"/>
      <c r="BH157" s="938"/>
      <c r="BI157" s="938"/>
      <c r="BJ157" s="938"/>
      <c r="BK157" s="938"/>
      <c r="BL157" s="938"/>
      <c r="BM157" s="938"/>
      <c r="BN157" s="938"/>
      <c r="BO157" s="938"/>
      <c r="BP157" s="938"/>
      <c r="BQ157" s="938"/>
      <c r="BR157" s="938"/>
      <c r="BS157" s="938"/>
      <c r="BT157" s="938"/>
      <c r="BU157" s="938"/>
      <c r="BV157" s="938"/>
      <c r="BW157" s="938"/>
      <c r="BX157" s="938"/>
      <c r="BY157" s="938"/>
      <c r="BZ157" s="938"/>
      <c r="CA157" s="938"/>
      <c r="CB157" s="938"/>
      <c r="CC157" s="938"/>
      <c r="CD157" s="938"/>
      <c r="CE157" s="938"/>
      <c r="CF157" s="938"/>
      <c r="CG157" s="938"/>
      <c r="CH157" s="938"/>
      <c r="CI157" s="938"/>
      <c r="CJ157" s="938"/>
      <c r="CK157" s="938"/>
      <c r="CL157" s="938"/>
      <c r="CM157" s="938"/>
      <c r="CN157" s="938"/>
      <c r="CO157" s="938"/>
      <c r="CP157" s="938"/>
      <c r="CQ157" s="938"/>
      <c r="CR157" s="938"/>
      <c r="CS157" s="938"/>
      <c r="CT157" s="938"/>
      <c r="CU157" s="938"/>
      <c r="CV157" s="938"/>
      <c r="CW157" s="938"/>
      <c r="CX157" s="938"/>
      <c r="CY157" s="938"/>
      <c r="CZ157" s="938"/>
      <c r="DA157" s="938"/>
      <c r="DB157" s="938"/>
      <c r="DC157" s="938"/>
      <c r="DD157" s="938"/>
      <c r="DE157" s="938"/>
      <c r="DF157" s="938"/>
      <c r="DG157" s="938"/>
      <c r="DH157" s="938"/>
      <c r="DI157" s="938"/>
      <c r="DJ157" s="938"/>
      <c r="DK157" s="938"/>
      <c r="DL157" s="938"/>
      <c r="DM157" s="938"/>
      <c r="DN157" s="938"/>
      <c r="DO157" s="938"/>
      <c r="DP157" s="938"/>
      <c r="DQ157" s="938"/>
      <c r="DR157" s="938"/>
      <c r="DS157" s="938"/>
      <c r="DT157" s="938"/>
      <c r="DU157" s="938"/>
      <c r="DV157" s="938"/>
      <c r="DW157" s="938"/>
      <c r="DX157" s="938"/>
      <c r="DY157" s="938"/>
      <c r="DZ157" s="938"/>
      <c r="EA157" s="938"/>
      <c r="EB157" s="938"/>
      <c r="EC157" s="938"/>
      <c r="ED157" s="938"/>
      <c r="EE157" s="938"/>
      <c r="EF157" s="938"/>
      <c r="EG157" s="938"/>
      <c r="EH157" s="938"/>
      <c r="EI157" s="938"/>
      <c r="EJ157" s="938"/>
      <c r="EK157" s="938"/>
      <c r="EL157" s="938"/>
      <c r="EM157" s="938"/>
      <c r="EN157" s="938"/>
      <c r="EO157" s="938"/>
      <c r="EP157" s="938"/>
      <c r="EQ157" s="938"/>
      <c r="ER157" s="938"/>
      <c r="ES157" s="938"/>
      <c r="ET157" s="938"/>
      <c r="EU157" s="938"/>
      <c r="EV157" s="938"/>
      <c r="EW157" s="938"/>
      <c r="EX157" s="938"/>
      <c r="EY157" s="938"/>
      <c r="EZ157" s="938"/>
      <c r="FA157" s="938"/>
      <c r="FB157" s="938"/>
      <c r="FC157" s="938"/>
      <c r="FD157" s="938"/>
      <c r="FE157" s="938"/>
      <c r="FF157" s="938"/>
      <c r="FG157" s="938"/>
      <c r="FH157" s="938"/>
      <c r="FI157" s="938"/>
    </row>
    <row r="158" spans="6:165" ht="9">
      <c r="F158" s="938"/>
      <c r="G158" s="938"/>
      <c r="H158" s="938"/>
      <c r="I158" s="938"/>
      <c r="J158" s="938"/>
      <c r="K158" s="938"/>
      <c r="L158" s="938"/>
      <c r="M158" s="938"/>
      <c r="S158" s="938"/>
      <c r="T158" s="938"/>
      <c r="U158" s="938"/>
      <c r="V158" s="938"/>
      <c r="W158" s="938"/>
      <c r="X158" s="938"/>
      <c r="Y158" s="938"/>
      <c r="Z158" s="938"/>
      <c r="AA158" s="938"/>
      <c r="AB158" s="938"/>
      <c r="AC158" s="938"/>
      <c r="AD158" s="938"/>
      <c r="AE158" s="938"/>
      <c r="AF158" s="938"/>
      <c r="AG158" s="938"/>
      <c r="AH158" s="938"/>
      <c r="AI158" s="938"/>
      <c r="AJ158" s="938"/>
      <c r="AK158" s="938"/>
      <c r="AL158" s="938"/>
      <c r="AM158" s="933"/>
      <c r="AN158" s="933"/>
      <c r="AO158" s="938"/>
      <c r="AP158" s="938"/>
      <c r="AQ158" s="938"/>
      <c r="AR158" s="938"/>
      <c r="AS158" s="938"/>
      <c r="AT158" s="938"/>
      <c r="AU158" s="938"/>
      <c r="AV158" s="938"/>
      <c r="AW158" s="938"/>
      <c r="AX158" s="938"/>
      <c r="AY158" s="938"/>
      <c r="AZ158" s="938"/>
      <c r="BA158" s="938"/>
      <c r="BB158" s="938"/>
      <c r="BC158" s="938"/>
      <c r="BD158" s="938"/>
      <c r="BE158" s="938"/>
      <c r="BF158" s="938"/>
      <c r="BG158" s="938"/>
      <c r="BH158" s="938"/>
      <c r="BI158" s="938"/>
      <c r="BJ158" s="938"/>
      <c r="BK158" s="938"/>
      <c r="BL158" s="938"/>
      <c r="BM158" s="938"/>
      <c r="BN158" s="938"/>
      <c r="BO158" s="938"/>
      <c r="BP158" s="938"/>
      <c r="BQ158" s="938"/>
      <c r="BR158" s="938"/>
      <c r="BS158" s="938"/>
      <c r="BT158" s="938"/>
      <c r="BU158" s="938"/>
      <c r="BV158" s="938"/>
      <c r="BW158" s="938"/>
      <c r="BX158" s="938"/>
      <c r="BY158" s="938"/>
      <c r="BZ158" s="938"/>
      <c r="CA158" s="938"/>
      <c r="CB158" s="938"/>
      <c r="CC158" s="938"/>
      <c r="CD158" s="938"/>
      <c r="CE158" s="938"/>
      <c r="CF158" s="938"/>
      <c r="CG158" s="938"/>
      <c r="CH158" s="938"/>
      <c r="CI158" s="938"/>
      <c r="CJ158" s="938"/>
      <c r="CK158" s="938"/>
      <c r="CL158" s="938"/>
      <c r="CM158" s="938"/>
      <c r="CN158" s="938"/>
      <c r="CO158" s="938"/>
      <c r="CP158" s="938"/>
      <c r="CQ158" s="938"/>
      <c r="CR158" s="938"/>
      <c r="CS158" s="938"/>
      <c r="CT158" s="938"/>
      <c r="CU158" s="938"/>
      <c r="CV158" s="938"/>
      <c r="CW158" s="938"/>
      <c r="CX158" s="938"/>
      <c r="CY158" s="938"/>
      <c r="CZ158" s="938"/>
      <c r="DA158" s="938"/>
      <c r="DB158" s="938"/>
      <c r="DC158" s="938"/>
      <c r="DD158" s="938"/>
      <c r="DE158" s="938"/>
      <c r="DF158" s="938"/>
      <c r="DG158" s="938"/>
      <c r="DH158" s="938"/>
      <c r="DI158" s="938"/>
      <c r="DJ158" s="938"/>
      <c r="DK158" s="938"/>
      <c r="DL158" s="938"/>
      <c r="DM158" s="938"/>
      <c r="DN158" s="938"/>
      <c r="DO158" s="938"/>
      <c r="DP158" s="938"/>
      <c r="DQ158" s="938"/>
      <c r="DR158" s="938"/>
      <c r="DS158" s="938"/>
      <c r="DT158" s="938"/>
      <c r="DU158" s="938"/>
      <c r="DV158" s="938"/>
      <c r="DW158" s="938"/>
      <c r="DX158" s="938"/>
      <c r="DY158" s="938"/>
      <c r="DZ158" s="938"/>
      <c r="EA158" s="938"/>
      <c r="EB158" s="938"/>
      <c r="EC158" s="938"/>
      <c r="ED158" s="938"/>
      <c r="EE158" s="938"/>
      <c r="EF158" s="938"/>
      <c r="EG158" s="938"/>
      <c r="EH158" s="938"/>
      <c r="EI158" s="938"/>
      <c r="EJ158" s="938"/>
      <c r="EK158" s="938"/>
      <c r="EL158" s="938"/>
      <c r="EM158" s="938"/>
      <c r="EN158" s="938"/>
      <c r="EO158" s="938"/>
      <c r="EP158" s="938"/>
      <c r="EQ158" s="938"/>
      <c r="ER158" s="938"/>
      <c r="ES158" s="938"/>
      <c r="ET158" s="938"/>
      <c r="EU158" s="938"/>
      <c r="EV158" s="938"/>
      <c r="EW158" s="938"/>
      <c r="EX158" s="938"/>
      <c r="EY158" s="938"/>
      <c r="EZ158" s="938"/>
      <c r="FA158" s="938"/>
      <c r="FB158" s="938"/>
      <c r="FC158" s="938"/>
      <c r="FD158" s="938"/>
      <c r="FE158" s="938"/>
      <c r="FF158" s="938"/>
      <c r="FG158" s="938"/>
      <c r="FH158" s="938"/>
      <c r="FI158" s="938"/>
    </row>
    <row r="159" spans="6:165" ht="9">
      <c r="F159" s="938"/>
      <c r="G159" s="938"/>
      <c r="H159" s="938"/>
      <c r="I159" s="938"/>
      <c r="J159" s="938"/>
      <c r="K159" s="938"/>
      <c r="L159" s="938"/>
      <c r="M159" s="938"/>
      <c r="S159" s="938"/>
      <c r="T159" s="938"/>
      <c r="U159" s="938"/>
      <c r="V159" s="938"/>
      <c r="W159" s="938"/>
      <c r="X159" s="938"/>
      <c r="Y159" s="938"/>
      <c r="Z159" s="938"/>
      <c r="AA159" s="938"/>
      <c r="AB159" s="938"/>
      <c r="AC159" s="938"/>
      <c r="AD159" s="938"/>
      <c r="AE159" s="938"/>
      <c r="AF159" s="938"/>
      <c r="AG159" s="938"/>
      <c r="AH159" s="938"/>
      <c r="AI159" s="938"/>
      <c r="AJ159" s="938"/>
      <c r="AK159" s="938"/>
      <c r="AL159" s="938"/>
      <c r="AM159" s="933"/>
      <c r="AN159" s="933"/>
      <c r="AO159" s="938"/>
      <c r="AP159" s="938"/>
      <c r="AQ159" s="938"/>
      <c r="AR159" s="938"/>
      <c r="AS159" s="938"/>
      <c r="AT159" s="938"/>
      <c r="AU159" s="938"/>
      <c r="AV159" s="938"/>
      <c r="AW159" s="938"/>
      <c r="AX159" s="938"/>
      <c r="AY159" s="938"/>
      <c r="AZ159" s="938"/>
      <c r="BA159" s="938"/>
      <c r="BB159" s="938"/>
      <c r="BC159" s="938"/>
      <c r="BD159" s="938"/>
      <c r="BE159" s="938"/>
      <c r="BF159" s="938"/>
      <c r="BG159" s="938"/>
      <c r="BH159" s="938"/>
      <c r="BI159" s="938"/>
      <c r="BJ159" s="938"/>
      <c r="BK159" s="938"/>
      <c r="BL159" s="938"/>
      <c r="BM159" s="938"/>
      <c r="BN159" s="938"/>
      <c r="BO159" s="938"/>
      <c r="BP159" s="938"/>
      <c r="BQ159" s="938"/>
      <c r="BR159" s="938"/>
      <c r="BS159" s="938"/>
      <c r="BT159" s="938"/>
      <c r="BU159" s="938"/>
      <c r="BV159" s="938"/>
      <c r="BW159" s="938"/>
      <c r="BX159" s="938"/>
      <c r="BY159" s="938"/>
      <c r="BZ159" s="938"/>
      <c r="CA159" s="938"/>
      <c r="CB159" s="938"/>
      <c r="CC159" s="938"/>
      <c r="CD159" s="938"/>
      <c r="CE159" s="938"/>
      <c r="CF159" s="938"/>
      <c r="CG159" s="938"/>
      <c r="CH159" s="938"/>
      <c r="CI159" s="938"/>
      <c r="CJ159" s="938"/>
      <c r="CK159" s="938"/>
      <c r="CL159" s="938"/>
      <c r="CM159" s="938"/>
      <c r="CN159" s="938"/>
      <c r="CO159" s="938"/>
      <c r="CP159" s="938"/>
      <c r="CQ159" s="938"/>
      <c r="CR159" s="938"/>
      <c r="CS159" s="938"/>
      <c r="CT159" s="938"/>
      <c r="CU159" s="938"/>
      <c r="CV159" s="938"/>
      <c r="CW159" s="938"/>
      <c r="CX159" s="938"/>
      <c r="CY159" s="938"/>
      <c r="CZ159" s="938"/>
      <c r="DA159" s="938"/>
      <c r="DB159" s="938"/>
      <c r="DC159" s="938"/>
      <c r="DD159" s="938"/>
      <c r="DE159" s="938"/>
      <c r="DF159" s="938"/>
      <c r="DG159" s="938"/>
      <c r="DH159" s="938"/>
      <c r="DI159" s="938"/>
      <c r="DJ159" s="938"/>
      <c r="DK159" s="938"/>
      <c r="DL159" s="938"/>
      <c r="DM159" s="938"/>
      <c r="DN159" s="938"/>
      <c r="DO159" s="938"/>
      <c r="DP159" s="938"/>
      <c r="DQ159" s="938"/>
      <c r="DR159" s="938"/>
      <c r="DS159" s="938"/>
      <c r="DT159" s="938"/>
      <c r="DU159" s="938"/>
      <c r="DV159" s="938"/>
      <c r="DW159" s="938"/>
      <c r="DX159" s="938"/>
      <c r="DY159" s="938"/>
      <c r="DZ159" s="938"/>
      <c r="EA159" s="938"/>
      <c r="EB159" s="938"/>
      <c r="EC159" s="938"/>
      <c r="ED159" s="938"/>
      <c r="EE159" s="938"/>
      <c r="EF159" s="938"/>
      <c r="EG159" s="938"/>
      <c r="EH159" s="938"/>
      <c r="EI159" s="938"/>
      <c r="EJ159" s="938"/>
      <c r="EK159" s="938"/>
      <c r="EL159" s="938"/>
      <c r="EM159" s="938"/>
      <c r="EN159" s="938"/>
      <c r="EO159" s="938"/>
      <c r="EP159" s="938"/>
      <c r="EQ159" s="938"/>
      <c r="ER159" s="938"/>
      <c r="ES159" s="938"/>
      <c r="ET159" s="938"/>
      <c r="EU159" s="938"/>
      <c r="EV159" s="938"/>
      <c r="EW159" s="938"/>
      <c r="EX159" s="938"/>
      <c r="EY159" s="938"/>
      <c r="EZ159" s="938"/>
      <c r="FA159" s="938"/>
      <c r="FB159" s="938"/>
      <c r="FC159" s="938"/>
      <c r="FD159" s="938"/>
      <c r="FE159" s="938"/>
      <c r="FF159" s="938"/>
      <c r="FG159" s="938"/>
      <c r="FH159" s="938"/>
      <c r="FI159" s="938"/>
    </row>
    <row r="160" spans="6:165" ht="9">
      <c r="F160" s="938"/>
      <c r="G160" s="938"/>
      <c r="H160" s="938"/>
      <c r="I160" s="938"/>
      <c r="J160" s="938"/>
      <c r="K160" s="938"/>
      <c r="L160" s="938"/>
      <c r="M160" s="938"/>
      <c r="S160" s="938"/>
      <c r="T160" s="938"/>
      <c r="U160" s="938"/>
      <c r="V160" s="938"/>
      <c r="W160" s="938"/>
      <c r="X160" s="938"/>
      <c r="Y160" s="938"/>
      <c r="Z160" s="938"/>
      <c r="AA160" s="938"/>
      <c r="AB160" s="938"/>
      <c r="AC160" s="938"/>
      <c r="AD160" s="938"/>
      <c r="AE160" s="938"/>
      <c r="AF160" s="938"/>
      <c r="AG160" s="938"/>
      <c r="AH160" s="938"/>
      <c r="AI160" s="938"/>
      <c r="AJ160" s="938"/>
      <c r="AK160" s="938"/>
      <c r="AL160" s="938"/>
      <c r="AM160" s="933"/>
      <c r="AN160" s="933"/>
      <c r="AO160" s="938"/>
      <c r="AP160" s="938"/>
      <c r="AQ160" s="938"/>
      <c r="AR160" s="938"/>
      <c r="AS160" s="938"/>
      <c r="AT160" s="938"/>
      <c r="AU160" s="938"/>
      <c r="AV160" s="938"/>
      <c r="AW160" s="938"/>
      <c r="AX160" s="938"/>
      <c r="AY160" s="938"/>
      <c r="AZ160" s="938"/>
      <c r="BA160" s="938"/>
      <c r="BB160" s="938"/>
      <c r="BC160" s="938"/>
      <c r="BD160" s="938"/>
      <c r="BE160" s="938"/>
      <c r="BF160" s="938"/>
      <c r="BG160" s="938"/>
      <c r="BH160" s="938"/>
      <c r="BI160" s="938"/>
      <c r="BJ160" s="938"/>
      <c r="BK160" s="938"/>
      <c r="BL160" s="938"/>
      <c r="BM160" s="938"/>
      <c r="BN160" s="938"/>
      <c r="BO160" s="938"/>
      <c r="BP160" s="938"/>
      <c r="BQ160" s="938"/>
      <c r="BR160" s="938"/>
      <c r="BS160" s="938"/>
      <c r="BT160" s="938"/>
      <c r="BU160" s="938"/>
      <c r="BV160" s="938"/>
      <c r="BW160" s="938"/>
      <c r="BX160" s="938"/>
      <c r="BY160" s="938"/>
      <c r="BZ160" s="938"/>
      <c r="CA160" s="938"/>
      <c r="CB160" s="938"/>
      <c r="CC160" s="938"/>
      <c r="CD160" s="938"/>
      <c r="CE160" s="938"/>
      <c r="CF160" s="938"/>
      <c r="CG160" s="938"/>
      <c r="CH160" s="938"/>
      <c r="CI160" s="938"/>
      <c r="CJ160" s="938"/>
      <c r="CK160" s="938"/>
      <c r="CL160" s="938"/>
      <c r="CM160" s="938"/>
      <c r="CN160" s="938"/>
      <c r="CO160" s="938"/>
      <c r="CP160" s="938"/>
      <c r="CQ160" s="938"/>
      <c r="CR160" s="938"/>
      <c r="CS160" s="938"/>
      <c r="CT160" s="938"/>
      <c r="CU160" s="938"/>
      <c r="CV160" s="938"/>
      <c r="CW160" s="938"/>
      <c r="CX160" s="938"/>
      <c r="CY160" s="938"/>
      <c r="CZ160" s="938"/>
      <c r="DA160" s="938"/>
      <c r="DB160" s="938"/>
      <c r="DC160" s="938"/>
      <c r="DD160" s="938"/>
      <c r="DE160" s="938"/>
      <c r="DF160" s="938"/>
      <c r="DG160" s="938"/>
      <c r="DH160" s="938"/>
      <c r="DI160" s="938"/>
      <c r="DJ160" s="938"/>
      <c r="DK160" s="938"/>
      <c r="DL160" s="938"/>
      <c r="DM160" s="938"/>
      <c r="DN160" s="938"/>
      <c r="DO160" s="938"/>
      <c r="DP160" s="938"/>
      <c r="DQ160" s="938"/>
      <c r="DR160" s="938"/>
      <c r="DS160" s="938"/>
      <c r="DT160" s="938"/>
      <c r="DU160" s="938"/>
      <c r="DV160" s="938"/>
      <c r="DW160" s="938"/>
      <c r="DX160" s="938"/>
      <c r="DY160" s="938"/>
      <c r="DZ160" s="938"/>
      <c r="EA160" s="938"/>
      <c r="EB160" s="938"/>
      <c r="EC160" s="938"/>
      <c r="ED160" s="938"/>
      <c r="EE160" s="938"/>
      <c r="EF160" s="938"/>
      <c r="EG160" s="938"/>
      <c r="EH160" s="938"/>
      <c r="EI160" s="938"/>
      <c r="EJ160" s="938"/>
      <c r="EK160" s="938"/>
      <c r="EL160" s="938"/>
      <c r="EM160" s="938"/>
      <c r="EN160" s="938"/>
      <c r="EO160" s="938"/>
      <c r="EP160" s="938"/>
      <c r="EQ160" s="938"/>
      <c r="ER160" s="938"/>
      <c r="ES160" s="938"/>
      <c r="ET160" s="938"/>
      <c r="EU160" s="938"/>
      <c r="EV160" s="938"/>
      <c r="EW160" s="938"/>
      <c r="EX160" s="938"/>
      <c r="EY160" s="938"/>
      <c r="EZ160" s="938"/>
      <c r="FA160" s="938"/>
      <c r="FB160" s="938"/>
      <c r="FC160" s="938"/>
      <c r="FD160" s="938"/>
      <c r="FE160" s="938"/>
      <c r="FF160" s="938"/>
      <c r="FG160" s="938"/>
      <c r="FH160" s="938"/>
      <c r="FI160" s="938"/>
    </row>
    <row r="161" spans="6:165" ht="9">
      <c r="F161" s="938"/>
      <c r="G161" s="938"/>
      <c r="H161" s="938"/>
      <c r="I161" s="938"/>
      <c r="J161" s="938"/>
      <c r="K161" s="938"/>
      <c r="L161" s="938"/>
      <c r="M161" s="938"/>
      <c r="S161" s="938"/>
      <c r="T161" s="938"/>
      <c r="U161" s="938"/>
      <c r="V161" s="938"/>
      <c r="W161" s="938"/>
      <c r="X161" s="938"/>
      <c r="Y161" s="938"/>
      <c r="Z161" s="938"/>
      <c r="AA161" s="938"/>
      <c r="AB161" s="938"/>
      <c r="AC161" s="938"/>
      <c r="AD161" s="938"/>
      <c r="AE161" s="938"/>
      <c r="AF161" s="938"/>
      <c r="AG161" s="938"/>
      <c r="AH161" s="938"/>
      <c r="AI161" s="938"/>
      <c r="AJ161" s="938"/>
      <c r="AK161" s="938"/>
      <c r="AL161" s="938"/>
      <c r="AM161" s="933"/>
      <c r="AN161" s="933"/>
      <c r="AO161" s="938"/>
      <c r="AP161" s="938"/>
      <c r="AQ161" s="938"/>
      <c r="AR161" s="938"/>
      <c r="AS161" s="938"/>
      <c r="AT161" s="938"/>
      <c r="AU161" s="938"/>
      <c r="AV161" s="938"/>
      <c r="AW161" s="938"/>
      <c r="AX161" s="938"/>
      <c r="AY161" s="938"/>
      <c r="AZ161" s="938"/>
      <c r="BA161" s="938"/>
      <c r="BB161" s="938"/>
      <c r="BC161" s="938"/>
      <c r="BD161" s="938"/>
      <c r="BE161" s="938"/>
      <c r="BF161" s="938"/>
      <c r="BG161" s="938"/>
      <c r="BH161" s="938"/>
      <c r="BI161" s="938"/>
      <c r="BJ161" s="938"/>
      <c r="BK161" s="938"/>
      <c r="BL161" s="938"/>
      <c r="BM161" s="938"/>
      <c r="BN161" s="938"/>
      <c r="BO161" s="938"/>
      <c r="BP161" s="938"/>
      <c r="BQ161" s="938"/>
      <c r="BR161" s="938"/>
      <c r="BS161" s="938"/>
      <c r="BT161" s="938"/>
      <c r="BU161" s="938"/>
      <c r="BV161" s="938"/>
      <c r="BW161" s="938"/>
      <c r="BX161" s="938"/>
      <c r="BY161" s="938"/>
      <c r="BZ161" s="938"/>
      <c r="CA161" s="938"/>
      <c r="CB161" s="938"/>
      <c r="CC161" s="938"/>
      <c r="CD161" s="938"/>
      <c r="CE161" s="938"/>
      <c r="CF161" s="938"/>
      <c r="CG161" s="938"/>
      <c r="CH161" s="938"/>
      <c r="CI161" s="938"/>
      <c r="CJ161" s="938"/>
      <c r="CK161" s="938"/>
      <c r="CL161" s="938"/>
      <c r="CM161" s="938"/>
      <c r="CN161" s="938"/>
      <c r="CO161" s="938"/>
      <c r="CP161" s="938"/>
      <c r="CQ161" s="938"/>
      <c r="CR161" s="938"/>
      <c r="CS161" s="938"/>
      <c r="CT161" s="938"/>
      <c r="CU161" s="938"/>
      <c r="CV161" s="938"/>
      <c r="CW161" s="938"/>
      <c r="CX161" s="938"/>
      <c r="CY161" s="938"/>
      <c r="CZ161" s="938"/>
      <c r="DA161" s="938"/>
      <c r="DB161" s="938"/>
      <c r="DC161" s="938"/>
      <c r="DD161" s="938"/>
      <c r="DE161" s="938"/>
      <c r="DF161" s="938"/>
      <c r="DG161" s="938"/>
      <c r="DH161" s="938"/>
      <c r="DI161" s="938"/>
      <c r="DJ161" s="938"/>
      <c r="DK161" s="938"/>
      <c r="DL161" s="938"/>
      <c r="DM161" s="938"/>
      <c r="DN161" s="938"/>
      <c r="DO161" s="938"/>
      <c r="DP161" s="938"/>
      <c r="DQ161" s="938"/>
      <c r="DR161" s="938"/>
      <c r="DS161" s="938"/>
      <c r="DT161" s="938"/>
      <c r="DU161" s="938"/>
      <c r="DV161" s="938"/>
      <c r="DW161" s="938"/>
      <c r="DX161" s="938"/>
      <c r="DY161" s="938"/>
      <c r="DZ161" s="938"/>
      <c r="EA161" s="938"/>
      <c r="EB161" s="938"/>
      <c r="EC161" s="938"/>
      <c r="ED161" s="938"/>
      <c r="EE161" s="938"/>
      <c r="EF161" s="938"/>
      <c r="EG161" s="938"/>
      <c r="EH161" s="938"/>
      <c r="EI161" s="938"/>
      <c r="EJ161" s="938"/>
      <c r="EK161" s="938"/>
      <c r="EL161" s="938"/>
      <c r="EM161" s="938"/>
      <c r="EN161" s="938"/>
      <c r="EO161" s="938"/>
      <c r="EP161" s="938"/>
      <c r="EQ161" s="938"/>
      <c r="ER161" s="938"/>
      <c r="ES161" s="938"/>
      <c r="ET161" s="938"/>
      <c r="EU161" s="938"/>
      <c r="EV161" s="938"/>
      <c r="EW161" s="938"/>
      <c r="EX161" s="938"/>
      <c r="EY161" s="938"/>
      <c r="EZ161" s="938"/>
      <c r="FA161" s="938"/>
      <c r="FB161" s="938"/>
      <c r="FC161" s="938"/>
      <c r="FD161" s="938"/>
      <c r="FE161" s="938"/>
      <c r="FF161" s="938"/>
      <c r="FG161" s="938"/>
      <c r="FH161" s="938"/>
      <c r="FI161" s="938"/>
    </row>
    <row r="162" spans="6:165" ht="9">
      <c r="F162" s="938"/>
      <c r="G162" s="938"/>
      <c r="H162" s="938"/>
      <c r="I162" s="938"/>
      <c r="J162" s="938"/>
      <c r="K162" s="938"/>
      <c r="L162" s="938"/>
      <c r="M162" s="938"/>
      <c r="S162" s="938"/>
      <c r="T162" s="938"/>
      <c r="U162" s="938"/>
      <c r="V162" s="938"/>
      <c r="W162" s="938"/>
      <c r="X162" s="938"/>
      <c r="Y162" s="938"/>
      <c r="Z162" s="938"/>
      <c r="AA162" s="938"/>
      <c r="AB162" s="938"/>
      <c r="AC162" s="938"/>
      <c r="AD162" s="938"/>
      <c r="AE162" s="938"/>
      <c r="AF162" s="938"/>
      <c r="AG162" s="938"/>
      <c r="AH162" s="938"/>
      <c r="AI162" s="938"/>
      <c r="AJ162" s="938"/>
      <c r="AK162" s="938"/>
      <c r="AL162" s="938"/>
      <c r="AM162" s="933"/>
      <c r="AN162" s="933"/>
      <c r="AO162" s="938"/>
      <c r="AP162" s="938"/>
      <c r="AQ162" s="938"/>
      <c r="AR162" s="938"/>
      <c r="AS162" s="938"/>
      <c r="AT162" s="938"/>
      <c r="AU162" s="938"/>
      <c r="AV162" s="938"/>
      <c r="AW162" s="938"/>
      <c r="AX162" s="938"/>
      <c r="AY162" s="938"/>
      <c r="AZ162" s="938"/>
      <c r="BA162" s="938"/>
      <c r="BB162" s="938"/>
      <c r="BC162" s="938"/>
      <c r="BD162" s="938"/>
      <c r="BE162" s="938"/>
      <c r="BF162" s="938"/>
      <c r="BG162" s="938"/>
      <c r="BH162" s="938"/>
      <c r="BI162" s="938"/>
      <c r="BJ162" s="938"/>
      <c r="BK162" s="938"/>
      <c r="BL162" s="938"/>
      <c r="BM162" s="938"/>
      <c r="BN162" s="938"/>
      <c r="BO162" s="938"/>
      <c r="BP162" s="938"/>
      <c r="BQ162" s="938"/>
      <c r="BR162" s="938"/>
      <c r="BS162" s="938"/>
      <c r="BT162" s="938"/>
      <c r="BU162" s="938"/>
      <c r="BV162" s="938"/>
      <c r="BW162" s="938"/>
      <c r="BX162" s="938"/>
      <c r="BY162" s="938"/>
      <c r="BZ162" s="938"/>
      <c r="CA162" s="938"/>
      <c r="CB162" s="938"/>
      <c r="CC162" s="938"/>
      <c r="CD162" s="938"/>
      <c r="CE162" s="938"/>
      <c r="CF162" s="938"/>
      <c r="CG162" s="938"/>
      <c r="CH162" s="938"/>
      <c r="CI162" s="938"/>
      <c r="CJ162" s="938"/>
      <c r="CK162" s="938"/>
      <c r="CL162" s="938"/>
      <c r="CM162" s="938"/>
      <c r="CN162" s="938"/>
      <c r="CO162" s="938"/>
      <c r="CP162" s="938"/>
      <c r="CQ162" s="938"/>
      <c r="CR162" s="938"/>
      <c r="CS162" s="938"/>
      <c r="CT162" s="938"/>
      <c r="CU162" s="938"/>
      <c r="CV162" s="938"/>
      <c r="CW162" s="938"/>
      <c r="CX162" s="938"/>
      <c r="CY162" s="938"/>
      <c r="CZ162" s="938"/>
      <c r="DA162" s="938"/>
      <c r="DB162" s="938"/>
      <c r="DC162" s="938"/>
      <c r="DD162" s="938"/>
      <c r="DE162" s="938"/>
      <c r="DF162" s="938"/>
      <c r="DG162" s="938"/>
      <c r="DH162" s="938"/>
      <c r="DI162" s="938"/>
      <c r="DJ162" s="938"/>
      <c r="DK162" s="938"/>
      <c r="DL162" s="938"/>
      <c r="DM162" s="938"/>
      <c r="DN162" s="938"/>
      <c r="DO162" s="938"/>
      <c r="DP162" s="938"/>
      <c r="DQ162" s="938"/>
      <c r="DR162" s="938"/>
      <c r="DS162" s="938"/>
      <c r="DT162" s="938"/>
      <c r="DU162" s="938"/>
      <c r="DV162" s="938"/>
      <c r="DW162" s="938"/>
      <c r="DX162" s="938"/>
      <c r="DY162" s="938"/>
      <c r="DZ162" s="938"/>
      <c r="EA162" s="938"/>
      <c r="EB162" s="938"/>
      <c r="EC162" s="938"/>
      <c r="ED162" s="938"/>
      <c r="EE162" s="938"/>
      <c r="EF162" s="938"/>
      <c r="EG162" s="938"/>
      <c r="EH162" s="938"/>
      <c r="EI162" s="938"/>
      <c r="EJ162" s="938"/>
      <c r="EK162" s="938"/>
      <c r="EL162" s="938"/>
      <c r="EM162" s="938"/>
      <c r="EN162" s="938"/>
      <c r="EO162" s="938"/>
      <c r="EP162" s="938"/>
      <c r="EQ162" s="938"/>
      <c r="ER162" s="938"/>
      <c r="ES162" s="938"/>
      <c r="ET162" s="938"/>
      <c r="EU162" s="938"/>
      <c r="EV162" s="938"/>
      <c r="EW162" s="938"/>
      <c r="EX162" s="938"/>
      <c r="EY162" s="938"/>
      <c r="EZ162" s="938"/>
      <c r="FA162" s="938"/>
      <c r="FB162" s="938"/>
      <c r="FC162" s="938"/>
      <c r="FD162" s="938"/>
      <c r="FE162" s="938"/>
      <c r="FF162" s="938"/>
      <c r="FG162" s="938"/>
      <c r="FH162" s="938"/>
      <c r="FI162" s="938"/>
    </row>
    <row r="163" spans="6:165" ht="9">
      <c r="F163" s="938"/>
      <c r="G163" s="938"/>
      <c r="H163" s="938"/>
      <c r="I163" s="938"/>
      <c r="J163" s="938"/>
      <c r="K163" s="938"/>
      <c r="L163" s="938"/>
      <c r="M163" s="938"/>
      <c r="S163" s="938"/>
      <c r="T163" s="938"/>
      <c r="U163" s="938"/>
      <c r="V163" s="938"/>
      <c r="W163" s="938"/>
      <c r="X163" s="938"/>
      <c r="Y163" s="938"/>
      <c r="Z163" s="938"/>
      <c r="AA163" s="938"/>
      <c r="AB163" s="938"/>
      <c r="AC163" s="938"/>
      <c r="AD163" s="938"/>
      <c r="AE163" s="938"/>
      <c r="AF163" s="938"/>
      <c r="AG163" s="938"/>
      <c r="AH163" s="938"/>
      <c r="AI163" s="938"/>
      <c r="AJ163" s="938"/>
      <c r="AK163" s="938"/>
      <c r="AL163" s="938"/>
      <c r="AM163" s="933"/>
      <c r="AN163" s="933"/>
      <c r="AO163" s="938"/>
      <c r="AP163" s="938"/>
      <c r="AQ163" s="938"/>
      <c r="AR163" s="938"/>
      <c r="AS163" s="938"/>
      <c r="AT163" s="938"/>
      <c r="AU163" s="938"/>
      <c r="AV163" s="938"/>
      <c r="AW163" s="938"/>
      <c r="AX163" s="938"/>
      <c r="AY163" s="938"/>
      <c r="AZ163" s="938"/>
      <c r="BA163" s="938"/>
      <c r="BB163" s="938"/>
      <c r="BC163" s="938"/>
      <c r="BD163" s="938"/>
      <c r="BE163" s="938"/>
      <c r="BF163" s="938"/>
      <c r="BG163" s="938"/>
      <c r="BH163" s="938"/>
      <c r="BI163" s="938"/>
      <c r="BJ163" s="938"/>
      <c r="BK163" s="938"/>
      <c r="BL163" s="938"/>
      <c r="BM163" s="938"/>
      <c r="BN163" s="938"/>
      <c r="BO163" s="938"/>
      <c r="BP163" s="938"/>
      <c r="BQ163" s="938"/>
      <c r="BR163" s="938"/>
      <c r="BS163" s="938"/>
      <c r="BT163" s="938"/>
      <c r="BU163" s="938"/>
      <c r="BV163" s="938"/>
      <c r="BW163" s="938"/>
      <c r="BX163" s="938"/>
      <c r="BY163" s="938"/>
      <c r="BZ163" s="938"/>
      <c r="CA163" s="938"/>
      <c r="CB163" s="938"/>
      <c r="CC163" s="938"/>
      <c r="CD163" s="938"/>
      <c r="CE163" s="938"/>
      <c r="CF163" s="938"/>
      <c r="CG163" s="938"/>
      <c r="CH163" s="938"/>
      <c r="CI163" s="938"/>
      <c r="CJ163" s="938"/>
      <c r="CK163" s="938"/>
      <c r="CL163" s="938"/>
      <c r="CM163" s="938"/>
      <c r="CN163" s="938"/>
      <c r="CO163" s="938"/>
      <c r="CP163" s="938"/>
      <c r="CQ163" s="938"/>
      <c r="CR163" s="938"/>
      <c r="CS163" s="938"/>
      <c r="CT163" s="938"/>
      <c r="CU163" s="938"/>
      <c r="CV163" s="938"/>
      <c r="CW163" s="938"/>
      <c r="CX163" s="938"/>
      <c r="CY163" s="938"/>
      <c r="CZ163" s="938"/>
      <c r="DA163" s="938"/>
      <c r="DB163" s="938"/>
      <c r="DC163" s="938"/>
      <c r="DD163" s="938"/>
      <c r="DE163" s="938"/>
      <c r="DF163" s="938"/>
      <c r="DG163" s="938"/>
      <c r="DH163" s="938"/>
      <c r="DI163" s="938"/>
      <c r="DJ163" s="938"/>
      <c r="DK163" s="938"/>
      <c r="DL163" s="938"/>
      <c r="DM163" s="938"/>
      <c r="DN163" s="938"/>
      <c r="DO163" s="938"/>
      <c r="DP163" s="938"/>
      <c r="DQ163" s="938"/>
      <c r="DR163" s="938"/>
      <c r="DS163" s="938"/>
      <c r="DT163" s="938"/>
      <c r="DU163" s="938"/>
      <c r="DV163" s="938"/>
      <c r="DW163" s="938"/>
      <c r="DX163" s="938"/>
      <c r="DY163" s="938"/>
      <c r="DZ163" s="938"/>
      <c r="EA163" s="938"/>
      <c r="EB163" s="938"/>
      <c r="EC163" s="938"/>
      <c r="ED163" s="938"/>
      <c r="EE163" s="938"/>
      <c r="EF163" s="938"/>
      <c r="EG163" s="938"/>
      <c r="EH163" s="938"/>
      <c r="EI163" s="938"/>
      <c r="EJ163" s="938"/>
      <c r="EK163" s="938"/>
      <c r="EL163" s="938"/>
      <c r="EM163" s="938"/>
      <c r="EN163" s="938"/>
      <c r="EO163" s="938"/>
      <c r="EP163" s="938"/>
      <c r="EQ163" s="938"/>
      <c r="ER163" s="938"/>
      <c r="ES163" s="938"/>
      <c r="ET163" s="938"/>
      <c r="EU163" s="938"/>
      <c r="EV163" s="938"/>
      <c r="EW163" s="938"/>
      <c r="EX163" s="938"/>
      <c r="EY163" s="938"/>
      <c r="EZ163" s="938"/>
      <c r="FA163" s="938"/>
      <c r="FB163" s="938"/>
      <c r="FC163" s="938"/>
      <c r="FD163" s="938"/>
      <c r="FE163" s="938"/>
      <c r="FF163" s="938"/>
      <c r="FG163" s="938"/>
      <c r="FH163" s="938"/>
      <c r="FI163" s="938"/>
    </row>
    <row r="164" spans="6:165" ht="9">
      <c r="F164" s="938"/>
      <c r="G164" s="938"/>
      <c r="H164" s="938"/>
      <c r="I164" s="938"/>
      <c r="J164" s="938"/>
      <c r="K164" s="938"/>
      <c r="L164" s="938"/>
      <c r="M164" s="938"/>
      <c r="S164" s="938"/>
      <c r="T164" s="938"/>
      <c r="U164" s="938"/>
      <c r="V164" s="938"/>
      <c r="W164" s="938"/>
      <c r="X164" s="938"/>
      <c r="Y164" s="938"/>
      <c r="Z164" s="938"/>
      <c r="AA164" s="938"/>
      <c r="AB164" s="938"/>
      <c r="AC164" s="938"/>
      <c r="AD164" s="938"/>
      <c r="AE164" s="938"/>
      <c r="AF164" s="938"/>
      <c r="AG164" s="938"/>
      <c r="AH164" s="938"/>
      <c r="AI164" s="938"/>
      <c r="AJ164" s="938"/>
      <c r="AK164" s="938"/>
      <c r="AL164" s="938"/>
      <c r="AM164" s="933"/>
      <c r="AN164" s="933"/>
      <c r="AO164" s="938"/>
      <c r="AP164" s="938"/>
      <c r="AQ164" s="938"/>
      <c r="AR164" s="938"/>
      <c r="AS164" s="938"/>
      <c r="AT164" s="938"/>
      <c r="AU164" s="938"/>
      <c r="AV164" s="938"/>
      <c r="AW164" s="938"/>
      <c r="AX164" s="938"/>
      <c r="AY164" s="938"/>
      <c r="AZ164" s="938"/>
      <c r="BA164" s="938"/>
      <c r="BB164" s="938"/>
      <c r="BC164" s="938"/>
      <c r="BD164" s="938"/>
      <c r="BE164" s="938"/>
      <c r="BF164" s="938"/>
      <c r="BG164" s="938"/>
      <c r="BH164" s="938"/>
      <c r="BI164" s="938"/>
      <c r="BJ164" s="938"/>
      <c r="BK164" s="938"/>
      <c r="BL164" s="938"/>
      <c r="BM164" s="938"/>
      <c r="BN164" s="938"/>
      <c r="BO164" s="938"/>
      <c r="BP164" s="938"/>
      <c r="BQ164" s="938"/>
      <c r="BR164" s="938"/>
      <c r="BS164" s="938"/>
      <c r="BT164" s="938"/>
      <c r="BU164" s="938"/>
      <c r="BV164" s="938"/>
      <c r="BW164" s="938"/>
      <c r="BX164" s="938"/>
      <c r="BY164" s="938"/>
      <c r="BZ164" s="938"/>
      <c r="CA164" s="938"/>
      <c r="CB164" s="938"/>
      <c r="CC164" s="938"/>
      <c r="CD164" s="938"/>
      <c r="CE164" s="938"/>
      <c r="CF164" s="938"/>
      <c r="CG164" s="938"/>
      <c r="CH164" s="938"/>
      <c r="CI164" s="938"/>
      <c r="CJ164" s="938"/>
      <c r="CK164" s="938"/>
      <c r="CL164" s="938"/>
      <c r="CM164" s="938"/>
      <c r="CN164" s="938"/>
      <c r="CO164" s="938"/>
      <c r="CP164" s="938"/>
      <c r="CQ164" s="938"/>
      <c r="CR164" s="938"/>
      <c r="CS164" s="938"/>
      <c r="CT164" s="938"/>
      <c r="CU164" s="938"/>
      <c r="CV164" s="938"/>
      <c r="CW164" s="938"/>
      <c r="CX164" s="938"/>
      <c r="CY164" s="938"/>
      <c r="CZ164" s="938"/>
      <c r="DA164" s="938"/>
      <c r="DB164" s="938"/>
      <c r="DC164" s="938"/>
      <c r="DD164" s="938"/>
      <c r="DE164" s="938"/>
      <c r="DF164" s="938"/>
      <c r="DG164" s="938"/>
      <c r="DH164" s="938"/>
      <c r="DI164" s="938"/>
      <c r="DJ164" s="938"/>
      <c r="DK164" s="938"/>
      <c r="DL164" s="938"/>
      <c r="DM164" s="938"/>
      <c r="DN164" s="938"/>
      <c r="DO164" s="938"/>
      <c r="DP164" s="938"/>
      <c r="DQ164" s="938"/>
      <c r="DR164" s="938"/>
      <c r="DS164" s="938"/>
      <c r="DT164" s="938"/>
      <c r="DU164" s="938"/>
      <c r="DV164" s="938"/>
      <c r="DW164" s="938"/>
      <c r="DX164" s="938"/>
      <c r="DY164" s="938"/>
      <c r="DZ164" s="938"/>
      <c r="EA164" s="938"/>
      <c r="EB164" s="938"/>
      <c r="EC164" s="938"/>
      <c r="ED164" s="938"/>
      <c r="EE164" s="938"/>
      <c r="EF164" s="938"/>
      <c r="EG164" s="938"/>
      <c r="EH164" s="938"/>
      <c r="EI164" s="938"/>
      <c r="EJ164" s="938"/>
      <c r="EK164" s="938"/>
      <c r="EL164" s="938"/>
      <c r="EM164" s="938"/>
      <c r="EN164" s="938"/>
      <c r="EO164" s="938"/>
      <c r="EP164" s="938"/>
      <c r="EQ164" s="938"/>
      <c r="ER164" s="938"/>
      <c r="ES164" s="938"/>
      <c r="ET164" s="938"/>
      <c r="EU164" s="938"/>
      <c r="EV164" s="938"/>
      <c r="EW164" s="938"/>
      <c r="EX164" s="938"/>
      <c r="EY164" s="938"/>
      <c r="EZ164" s="938"/>
      <c r="FA164" s="938"/>
      <c r="FB164" s="938"/>
      <c r="FC164" s="938"/>
      <c r="FD164" s="938"/>
      <c r="FE164" s="938"/>
      <c r="FF164" s="938"/>
      <c r="FG164" s="938"/>
      <c r="FH164" s="938"/>
      <c r="FI164" s="938"/>
    </row>
    <row r="165" spans="6:165" ht="9">
      <c r="F165" s="938"/>
      <c r="G165" s="938"/>
      <c r="H165" s="938"/>
      <c r="I165" s="938"/>
      <c r="J165" s="938"/>
      <c r="K165" s="938"/>
      <c r="L165" s="938"/>
      <c r="M165" s="938"/>
      <c r="S165" s="938"/>
      <c r="T165" s="938"/>
      <c r="U165" s="938"/>
      <c r="V165" s="938"/>
      <c r="W165" s="938"/>
      <c r="X165" s="938"/>
      <c r="Y165" s="938"/>
      <c r="Z165" s="938"/>
      <c r="AA165" s="938"/>
      <c r="AB165" s="938"/>
      <c r="AC165" s="938"/>
      <c r="AD165" s="938"/>
      <c r="AE165" s="938"/>
      <c r="AF165" s="938"/>
      <c r="AG165" s="938"/>
      <c r="AH165" s="938"/>
      <c r="AI165" s="938"/>
      <c r="AJ165" s="938"/>
      <c r="AK165" s="938"/>
      <c r="AL165" s="938"/>
      <c r="AM165" s="933"/>
      <c r="AN165" s="933"/>
      <c r="AO165" s="938"/>
      <c r="AP165" s="938"/>
      <c r="AQ165" s="938"/>
      <c r="AR165" s="938"/>
      <c r="AS165" s="938"/>
      <c r="AT165" s="938"/>
      <c r="AU165" s="938"/>
      <c r="AV165" s="938"/>
      <c r="AW165" s="938"/>
      <c r="AX165" s="938"/>
      <c r="AY165" s="938"/>
      <c r="AZ165" s="938"/>
      <c r="BA165" s="938"/>
      <c r="BB165" s="938"/>
      <c r="BC165" s="938"/>
      <c r="BD165" s="938"/>
      <c r="BE165" s="938"/>
      <c r="BF165" s="938"/>
      <c r="BG165" s="938"/>
      <c r="BH165" s="938"/>
      <c r="BI165" s="938"/>
      <c r="BJ165" s="938"/>
      <c r="BK165" s="938"/>
      <c r="BL165" s="938"/>
      <c r="BM165" s="938"/>
      <c r="BN165" s="938"/>
      <c r="BO165" s="938"/>
      <c r="BP165" s="938"/>
      <c r="BQ165" s="938"/>
      <c r="BR165" s="938"/>
      <c r="BS165" s="938"/>
      <c r="BT165" s="938"/>
      <c r="BU165" s="938"/>
      <c r="BV165" s="938"/>
      <c r="BW165" s="938"/>
      <c r="BX165" s="938"/>
      <c r="BY165" s="938"/>
      <c r="BZ165" s="938"/>
      <c r="CA165" s="938"/>
      <c r="CB165" s="938"/>
      <c r="CC165" s="938"/>
      <c r="CD165" s="938"/>
      <c r="CE165" s="938"/>
      <c r="CF165" s="938"/>
      <c r="CG165" s="938"/>
      <c r="CH165" s="938"/>
      <c r="CI165" s="938"/>
      <c r="CJ165" s="938"/>
      <c r="CK165" s="938"/>
      <c r="CL165" s="938"/>
      <c r="CM165" s="938"/>
      <c r="CN165" s="938"/>
      <c r="CO165" s="938"/>
      <c r="CP165" s="938"/>
      <c r="CQ165" s="938"/>
      <c r="CR165" s="938"/>
      <c r="CS165" s="938"/>
      <c r="CT165" s="938"/>
      <c r="CU165" s="938"/>
      <c r="CV165" s="938"/>
      <c r="CW165" s="938"/>
      <c r="CX165" s="938"/>
      <c r="CY165" s="938"/>
      <c r="CZ165" s="938"/>
      <c r="DA165" s="938"/>
      <c r="DB165" s="938"/>
      <c r="DC165" s="938"/>
      <c r="DD165" s="938"/>
      <c r="DE165" s="938"/>
      <c r="DF165" s="938"/>
      <c r="DG165" s="938"/>
      <c r="DH165" s="938"/>
      <c r="DI165" s="938"/>
      <c r="DJ165" s="938"/>
      <c r="DK165" s="938"/>
      <c r="DL165" s="938"/>
      <c r="DM165" s="938"/>
      <c r="DN165" s="938"/>
      <c r="DO165" s="938"/>
      <c r="DP165" s="938"/>
      <c r="DQ165" s="938"/>
      <c r="DR165" s="938"/>
      <c r="DS165" s="938"/>
      <c r="DT165" s="938"/>
      <c r="DU165" s="938"/>
      <c r="DV165" s="938"/>
      <c r="DW165" s="938"/>
      <c r="DX165" s="938"/>
      <c r="DY165" s="938"/>
      <c r="DZ165" s="938"/>
      <c r="EA165" s="938"/>
      <c r="EB165" s="938"/>
      <c r="EC165" s="938"/>
      <c r="ED165" s="938"/>
      <c r="EE165" s="938"/>
      <c r="EF165" s="938"/>
      <c r="EG165" s="938"/>
      <c r="EH165" s="938"/>
      <c r="EI165" s="938"/>
      <c r="EJ165" s="938"/>
      <c r="EK165" s="938"/>
      <c r="EL165" s="938"/>
      <c r="EM165" s="938"/>
      <c r="EN165" s="938"/>
      <c r="EO165" s="938"/>
      <c r="EP165" s="938"/>
      <c r="EQ165" s="938"/>
      <c r="ER165" s="938"/>
      <c r="ES165" s="938"/>
      <c r="ET165" s="938"/>
      <c r="EU165" s="938"/>
      <c r="EV165" s="938"/>
      <c r="EW165" s="938"/>
      <c r="EX165" s="938"/>
      <c r="EY165" s="938"/>
      <c r="EZ165" s="938"/>
      <c r="FA165" s="938"/>
      <c r="FB165" s="938"/>
      <c r="FC165" s="938"/>
      <c r="FD165" s="938"/>
      <c r="FE165" s="938"/>
      <c r="FF165" s="938"/>
      <c r="FG165" s="938"/>
      <c r="FH165" s="938"/>
      <c r="FI165" s="938"/>
    </row>
    <row r="166" spans="6:165" ht="9">
      <c r="F166" s="938"/>
      <c r="G166" s="938"/>
      <c r="H166" s="938"/>
      <c r="I166" s="938"/>
      <c r="J166" s="938"/>
      <c r="K166" s="938"/>
      <c r="L166" s="938"/>
      <c r="M166" s="938"/>
      <c r="S166" s="938"/>
      <c r="T166" s="938"/>
      <c r="U166" s="938"/>
      <c r="V166" s="938"/>
      <c r="W166" s="938"/>
      <c r="X166" s="938"/>
      <c r="Y166" s="938"/>
      <c r="Z166" s="938"/>
      <c r="AA166" s="938"/>
      <c r="AB166" s="938"/>
      <c r="AC166" s="938"/>
      <c r="AD166" s="938"/>
      <c r="AE166" s="938"/>
      <c r="AF166" s="938"/>
      <c r="AG166" s="938"/>
      <c r="AH166" s="938"/>
      <c r="AI166" s="938"/>
      <c r="AJ166" s="938"/>
      <c r="AK166" s="938"/>
      <c r="AL166" s="938"/>
      <c r="AM166" s="933"/>
      <c r="AN166" s="933"/>
      <c r="AO166" s="938"/>
      <c r="AP166" s="938"/>
      <c r="AQ166" s="938"/>
      <c r="AR166" s="938"/>
      <c r="AS166" s="938"/>
      <c r="AT166" s="938"/>
      <c r="AU166" s="938"/>
      <c r="AV166" s="938"/>
      <c r="AW166" s="938"/>
      <c r="AX166" s="938"/>
      <c r="AY166" s="938"/>
      <c r="AZ166" s="938"/>
      <c r="BA166" s="938"/>
      <c r="BB166" s="938"/>
      <c r="BC166" s="938"/>
      <c r="BD166" s="938"/>
      <c r="BE166" s="938"/>
      <c r="BF166" s="938"/>
      <c r="BG166" s="938"/>
      <c r="BH166" s="938"/>
      <c r="BI166" s="938"/>
      <c r="BJ166" s="938"/>
      <c r="BK166" s="938"/>
      <c r="BL166" s="938"/>
      <c r="BM166" s="938"/>
      <c r="BN166" s="938"/>
      <c r="BO166" s="938"/>
      <c r="BP166" s="938"/>
      <c r="BQ166" s="938"/>
      <c r="BR166" s="938"/>
      <c r="BS166" s="938"/>
      <c r="BT166" s="938"/>
      <c r="BU166" s="938"/>
      <c r="BV166" s="938"/>
      <c r="BW166" s="938"/>
      <c r="BX166" s="938"/>
      <c r="BY166" s="938"/>
      <c r="BZ166" s="938"/>
      <c r="CA166" s="938"/>
      <c r="CB166" s="938"/>
      <c r="CC166" s="938"/>
      <c r="CD166" s="938"/>
      <c r="CE166" s="938"/>
      <c r="CF166" s="938"/>
      <c r="CG166" s="938"/>
      <c r="CH166" s="938"/>
      <c r="CI166" s="938"/>
      <c r="CJ166" s="938"/>
      <c r="CK166" s="938"/>
      <c r="CL166" s="938"/>
      <c r="CM166" s="938"/>
      <c r="CN166" s="938"/>
      <c r="CO166" s="938"/>
      <c r="CP166" s="938"/>
      <c r="CQ166" s="938"/>
      <c r="CR166" s="938"/>
      <c r="CS166" s="938"/>
      <c r="CT166" s="938"/>
      <c r="CU166" s="938"/>
      <c r="CV166" s="938"/>
      <c r="CW166" s="938"/>
      <c r="CX166" s="938"/>
      <c r="CY166" s="938"/>
      <c r="CZ166" s="938"/>
      <c r="DA166" s="938"/>
      <c r="DB166" s="938"/>
      <c r="DC166" s="938"/>
      <c r="DD166" s="938"/>
      <c r="DE166" s="938"/>
      <c r="DF166" s="938"/>
      <c r="DG166" s="938"/>
      <c r="DH166" s="938"/>
      <c r="DI166" s="938"/>
      <c r="DJ166" s="938"/>
      <c r="DK166" s="938"/>
      <c r="DL166" s="938"/>
      <c r="DM166" s="938"/>
      <c r="DN166" s="938"/>
      <c r="DO166" s="938"/>
      <c r="DP166" s="938"/>
      <c r="DQ166" s="938"/>
      <c r="DR166" s="938"/>
      <c r="DS166" s="938"/>
      <c r="DT166" s="938"/>
      <c r="DU166" s="938"/>
      <c r="DV166" s="938"/>
      <c r="DW166" s="938"/>
      <c r="DX166" s="938"/>
      <c r="DY166" s="938"/>
      <c r="DZ166" s="938"/>
      <c r="EA166" s="938"/>
      <c r="EB166" s="938"/>
      <c r="EC166" s="938"/>
      <c r="ED166" s="938"/>
      <c r="EE166" s="938"/>
      <c r="EF166" s="938"/>
      <c r="EG166" s="938"/>
      <c r="EH166" s="938"/>
      <c r="EI166" s="938"/>
      <c r="EJ166" s="938"/>
      <c r="EK166" s="938"/>
      <c r="EL166" s="938"/>
      <c r="EM166" s="938"/>
      <c r="EN166" s="938"/>
      <c r="EO166" s="938"/>
      <c r="EP166" s="938"/>
      <c r="EQ166" s="938"/>
      <c r="ER166" s="938"/>
      <c r="ES166" s="938"/>
      <c r="ET166" s="938"/>
      <c r="EU166" s="938"/>
      <c r="EV166" s="938"/>
      <c r="EW166" s="938"/>
      <c r="EX166" s="938"/>
      <c r="EY166" s="938"/>
      <c r="EZ166" s="938"/>
      <c r="FA166" s="938"/>
      <c r="FB166" s="938"/>
      <c r="FC166" s="938"/>
      <c r="FD166" s="938"/>
      <c r="FE166" s="938"/>
      <c r="FF166" s="938"/>
      <c r="FG166" s="938"/>
      <c r="FH166" s="938"/>
      <c r="FI166" s="938"/>
    </row>
    <row r="167" spans="6:165" ht="9">
      <c r="F167" s="938"/>
      <c r="G167" s="938"/>
      <c r="H167" s="938"/>
      <c r="I167" s="938"/>
      <c r="J167" s="938"/>
      <c r="K167" s="938"/>
      <c r="L167" s="938"/>
      <c r="M167" s="938"/>
      <c r="S167" s="938"/>
      <c r="T167" s="938"/>
      <c r="U167" s="938"/>
      <c r="V167" s="938"/>
      <c r="W167" s="938"/>
      <c r="X167" s="938"/>
      <c r="Y167" s="938"/>
      <c r="Z167" s="938"/>
      <c r="AA167" s="938"/>
      <c r="AB167" s="938"/>
      <c r="AC167" s="938"/>
      <c r="AD167" s="938"/>
      <c r="AE167" s="938"/>
      <c r="AF167" s="938"/>
      <c r="AG167" s="938"/>
      <c r="AH167" s="938"/>
      <c r="AI167" s="938"/>
      <c r="AJ167" s="938"/>
      <c r="AK167" s="938"/>
      <c r="AL167" s="938"/>
      <c r="AM167" s="933"/>
      <c r="AN167" s="933"/>
      <c r="AO167" s="938"/>
      <c r="AP167" s="938"/>
      <c r="AQ167" s="938"/>
      <c r="AR167" s="938"/>
      <c r="AS167" s="938"/>
      <c r="AT167" s="938"/>
      <c r="AU167" s="938"/>
      <c r="AV167" s="938"/>
      <c r="AW167" s="938"/>
      <c r="AX167" s="938"/>
      <c r="AY167" s="938"/>
      <c r="AZ167" s="938"/>
      <c r="BA167" s="938"/>
      <c r="BB167" s="938"/>
      <c r="BC167" s="938"/>
      <c r="BD167" s="938"/>
      <c r="BE167" s="938"/>
      <c r="BF167" s="938"/>
      <c r="BG167" s="938"/>
      <c r="BH167" s="938"/>
      <c r="BI167" s="938"/>
      <c r="BJ167" s="938"/>
      <c r="BK167" s="938"/>
      <c r="BL167" s="938"/>
      <c r="BM167" s="938"/>
      <c r="BN167" s="938"/>
      <c r="BO167" s="938"/>
      <c r="BP167" s="938"/>
      <c r="BQ167" s="938"/>
      <c r="BR167" s="938"/>
      <c r="BS167" s="938"/>
      <c r="BT167" s="938"/>
      <c r="BU167" s="938"/>
      <c r="BV167" s="938"/>
      <c r="BW167" s="938"/>
      <c r="BX167" s="938"/>
      <c r="BY167" s="938"/>
      <c r="BZ167" s="938"/>
      <c r="CA167" s="938"/>
      <c r="CB167" s="938"/>
      <c r="CC167" s="938"/>
      <c r="CD167" s="938"/>
      <c r="CE167" s="938"/>
      <c r="CF167" s="938"/>
      <c r="CG167" s="938"/>
      <c r="CH167" s="938"/>
      <c r="CI167" s="938"/>
      <c r="CJ167" s="938"/>
      <c r="CK167" s="938"/>
      <c r="CL167" s="938"/>
      <c r="CM167" s="938"/>
      <c r="CN167" s="938"/>
      <c r="CO167" s="938"/>
      <c r="CP167" s="938"/>
      <c r="CQ167" s="938"/>
      <c r="CR167" s="938"/>
      <c r="CS167" s="938"/>
      <c r="CT167" s="938"/>
      <c r="CU167" s="938"/>
      <c r="CV167" s="938"/>
      <c r="CW167" s="938"/>
      <c r="CX167" s="938"/>
      <c r="CY167" s="938"/>
      <c r="CZ167" s="938"/>
      <c r="DA167" s="938"/>
      <c r="DB167" s="938"/>
      <c r="DC167" s="938"/>
      <c r="DD167" s="938"/>
      <c r="DE167" s="938"/>
      <c r="DF167" s="938"/>
      <c r="DG167" s="938"/>
      <c r="DH167" s="938"/>
      <c r="DI167" s="938"/>
      <c r="DJ167" s="938"/>
      <c r="DK167" s="938"/>
      <c r="DL167" s="938"/>
      <c r="DM167" s="938"/>
      <c r="DN167" s="938"/>
      <c r="DO167" s="938"/>
      <c r="DP167" s="938"/>
      <c r="DQ167" s="938"/>
      <c r="DR167" s="938"/>
      <c r="DS167" s="938"/>
      <c r="DT167" s="938"/>
      <c r="DU167" s="938"/>
      <c r="DV167" s="938"/>
      <c r="DW167" s="938"/>
      <c r="DX167" s="938"/>
      <c r="DY167" s="938"/>
      <c r="DZ167" s="938"/>
      <c r="EA167" s="938"/>
      <c r="EB167" s="938"/>
      <c r="EC167" s="938"/>
      <c r="ED167" s="938"/>
      <c r="EE167" s="938"/>
      <c r="EF167" s="938"/>
      <c r="EG167" s="938"/>
      <c r="EH167" s="938"/>
      <c r="EI167" s="938"/>
      <c r="EJ167" s="938"/>
      <c r="EK167" s="938"/>
      <c r="EL167" s="938"/>
      <c r="EM167" s="938"/>
      <c r="EN167" s="938"/>
      <c r="EO167" s="938"/>
      <c r="EP167" s="938"/>
      <c r="EQ167" s="938"/>
      <c r="ER167" s="938"/>
      <c r="ES167" s="938"/>
      <c r="ET167" s="938"/>
      <c r="EU167" s="938"/>
      <c r="EV167" s="938"/>
      <c r="EW167" s="938"/>
      <c r="EX167" s="938"/>
      <c r="EY167" s="938"/>
      <c r="EZ167" s="938"/>
      <c r="FA167" s="938"/>
      <c r="FB167" s="938"/>
      <c r="FC167" s="938"/>
      <c r="FD167" s="938"/>
      <c r="FE167" s="938"/>
      <c r="FF167" s="938"/>
      <c r="FG167" s="938"/>
      <c r="FH167" s="938"/>
      <c r="FI167" s="938"/>
    </row>
    <row r="168" spans="6:165" ht="9">
      <c r="F168" s="938"/>
      <c r="G168" s="938"/>
      <c r="H168" s="938"/>
      <c r="I168" s="938"/>
      <c r="J168" s="938"/>
      <c r="K168" s="938"/>
      <c r="L168" s="938"/>
      <c r="M168" s="938"/>
      <c r="S168" s="938"/>
      <c r="T168" s="938"/>
      <c r="U168" s="938"/>
      <c r="V168" s="938"/>
      <c r="W168" s="938"/>
      <c r="X168" s="938"/>
      <c r="Y168" s="938"/>
      <c r="Z168" s="938"/>
      <c r="AA168" s="938"/>
      <c r="AB168" s="938"/>
      <c r="AC168" s="938"/>
      <c r="AD168" s="938"/>
      <c r="AE168" s="938"/>
      <c r="AF168" s="938"/>
      <c r="AG168" s="938"/>
      <c r="AH168" s="938"/>
      <c r="AI168" s="938"/>
      <c r="AJ168" s="938"/>
      <c r="AK168" s="938"/>
      <c r="AL168" s="938"/>
      <c r="AM168" s="933"/>
      <c r="AN168" s="933"/>
      <c r="AO168" s="938"/>
      <c r="AP168" s="938"/>
      <c r="AQ168" s="938"/>
      <c r="AR168" s="938"/>
      <c r="AS168" s="938"/>
      <c r="AT168" s="938"/>
      <c r="AU168" s="938"/>
      <c r="AV168" s="938"/>
      <c r="AW168" s="938"/>
      <c r="AX168" s="938"/>
      <c r="AY168" s="938"/>
      <c r="AZ168" s="938"/>
      <c r="BA168" s="938"/>
      <c r="BB168" s="938"/>
      <c r="BC168" s="938"/>
      <c r="BD168" s="938"/>
      <c r="BE168" s="938"/>
      <c r="BF168" s="938"/>
      <c r="BG168" s="938"/>
      <c r="BH168" s="938"/>
      <c r="BI168" s="938"/>
      <c r="BJ168" s="938"/>
      <c r="BK168" s="938"/>
      <c r="BL168" s="938"/>
      <c r="BM168" s="938"/>
      <c r="BN168" s="938"/>
      <c r="BO168" s="938"/>
      <c r="BP168" s="938"/>
      <c r="BQ168" s="938"/>
      <c r="BR168" s="938"/>
      <c r="BS168" s="938"/>
      <c r="BT168" s="938"/>
      <c r="BU168" s="938"/>
      <c r="BV168" s="938"/>
      <c r="BW168" s="938"/>
      <c r="BX168" s="938"/>
      <c r="BY168" s="938"/>
      <c r="BZ168" s="938"/>
      <c r="CA168" s="938"/>
      <c r="CB168" s="938"/>
      <c r="CC168" s="938"/>
      <c r="CD168" s="938"/>
      <c r="CE168" s="938"/>
      <c r="CF168" s="938"/>
      <c r="CG168" s="938"/>
      <c r="CH168" s="938"/>
      <c r="CI168" s="938"/>
      <c r="CJ168" s="938"/>
      <c r="CK168" s="938"/>
      <c r="CL168" s="938"/>
      <c r="CM168" s="938"/>
      <c r="CN168" s="938"/>
      <c r="CO168" s="938"/>
      <c r="CP168" s="938"/>
      <c r="CQ168" s="938"/>
      <c r="CR168" s="938"/>
      <c r="CS168" s="938"/>
      <c r="CT168" s="938"/>
      <c r="CU168" s="938"/>
      <c r="CV168" s="938"/>
      <c r="CW168" s="938"/>
      <c r="CX168" s="938"/>
      <c r="CY168" s="938"/>
      <c r="CZ168" s="938"/>
      <c r="DA168" s="938"/>
      <c r="DB168" s="938"/>
      <c r="DC168" s="938"/>
      <c r="DD168" s="938"/>
      <c r="DE168" s="938"/>
      <c r="DF168" s="938"/>
      <c r="DG168" s="938"/>
      <c r="DH168" s="938"/>
      <c r="DI168" s="938"/>
      <c r="DJ168" s="938"/>
      <c r="DK168" s="938"/>
      <c r="DL168" s="938"/>
      <c r="DM168" s="938"/>
      <c r="DN168" s="938"/>
      <c r="DO168" s="938"/>
      <c r="DP168" s="938"/>
      <c r="DQ168" s="938"/>
      <c r="DR168" s="938"/>
      <c r="DS168" s="938"/>
      <c r="DT168" s="938"/>
      <c r="DU168" s="938"/>
      <c r="DV168" s="938"/>
      <c r="DW168" s="938"/>
      <c r="DX168" s="938"/>
      <c r="DY168" s="938"/>
      <c r="DZ168" s="938"/>
      <c r="EA168" s="938"/>
      <c r="EB168" s="938"/>
      <c r="EC168" s="938"/>
      <c r="ED168" s="938"/>
      <c r="EE168" s="938"/>
      <c r="EF168" s="938"/>
      <c r="EG168" s="938"/>
      <c r="EH168" s="938"/>
      <c r="EI168" s="938"/>
      <c r="EJ168" s="938"/>
      <c r="EK168" s="938"/>
      <c r="EL168" s="938"/>
      <c r="EM168" s="938"/>
      <c r="EN168" s="938"/>
      <c r="EO168" s="938"/>
      <c r="EP168" s="938"/>
      <c r="EQ168" s="938"/>
      <c r="ER168" s="938"/>
      <c r="ES168" s="938"/>
      <c r="ET168" s="938"/>
      <c r="EU168" s="938"/>
      <c r="EV168" s="938"/>
      <c r="EW168" s="938"/>
      <c r="EX168" s="938"/>
      <c r="EY168" s="938"/>
      <c r="EZ168" s="938"/>
      <c r="FA168" s="938"/>
      <c r="FB168" s="938"/>
      <c r="FC168" s="938"/>
      <c r="FD168" s="938"/>
      <c r="FE168" s="938"/>
      <c r="FF168" s="938"/>
      <c r="FG168" s="938"/>
      <c r="FH168" s="938"/>
      <c r="FI168" s="938"/>
    </row>
    <row r="169" spans="6:165" ht="9">
      <c r="F169" s="938"/>
      <c r="G169" s="938"/>
      <c r="H169" s="938"/>
      <c r="I169" s="938"/>
      <c r="J169" s="938"/>
      <c r="K169" s="938"/>
      <c r="L169" s="938"/>
      <c r="M169" s="938"/>
      <c r="S169" s="938"/>
      <c r="T169" s="938"/>
      <c r="U169" s="938"/>
      <c r="V169" s="938"/>
      <c r="W169" s="938"/>
      <c r="X169" s="938"/>
      <c r="Y169" s="938"/>
      <c r="Z169" s="938"/>
      <c r="AA169" s="938"/>
      <c r="AB169" s="938"/>
      <c r="AC169" s="938"/>
      <c r="AD169" s="938"/>
      <c r="AE169" s="938"/>
      <c r="AF169" s="938"/>
      <c r="AG169" s="938"/>
      <c r="AH169" s="938"/>
      <c r="AI169" s="938"/>
      <c r="AJ169" s="938"/>
      <c r="AK169" s="938"/>
      <c r="AL169" s="938"/>
      <c r="AM169" s="933"/>
      <c r="AN169" s="933"/>
      <c r="AO169" s="938"/>
      <c r="AP169" s="938"/>
      <c r="AQ169" s="938"/>
      <c r="AR169" s="938"/>
      <c r="AS169" s="938"/>
      <c r="AT169" s="938"/>
      <c r="AU169" s="938"/>
      <c r="AV169" s="938"/>
      <c r="AW169" s="938"/>
      <c r="AX169" s="938"/>
      <c r="AY169" s="938"/>
      <c r="AZ169" s="938"/>
      <c r="BA169" s="938"/>
      <c r="BB169" s="938"/>
      <c r="BC169" s="938"/>
      <c r="BD169" s="938"/>
      <c r="BE169" s="938"/>
      <c r="BF169" s="938"/>
      <c r="BG169" s="938"/>
      <c r="BH169" s="938"/>
      <c r="BI169" s="938"/>
      <c r="BJ169" s="938"/>
      <c r="BK169" s="938"/>
      <c r="BL169" s="938"/>
      <c r="BM169" s="938"/>
      <c r="BN169" s="938"/>
      <c r="BO169" s="938"/>
      <c r="BP169" s="938"/>
      <c r="BQ169" s="938"/>
      <c r="BR169" s="938"/>
      <c r="BS169" s="938"/>
      <c r="BT169" s="938"/>
      <c r="BU169" s="938"/>
      <c r="BV169" s="938"/>
      <c r="BW169" s="938"/>
      <c r="BX169" s="938"/>
      <c r="BY169" s="938"/>
      <c r="BZ169" s="938"/>
      <c r="CA169" s="938"/>
      <c r="CB169" s="938"/>
      <c r="CC169" s="938"/>
      <c r="CD169" s="938"/>
      <c r="CE169" s="938"/>
      <c r="CF169" s="938"/>
      <c r="CG169" s="938"/>
      <c r="CH169" s="938"/>
      <c r="CI169" s="938"/>
      <c r="CJ169" s="938"/>
      <c r="CK169" s="938"/>
      <c r="CL169" s="938"/>
      <c r="CM169" s="938"/>
      <c r="CN169" s="938"/>
      <c r="CO169" s="938"/>
      <c r="CP169" s="938"/>
      <c r="CQ169" s="938"/>
      <c r="CR169" s="938"/>
      <c r="CS169" s="938"/>
      <c r="CT169" s="938"/>
      <c r="CU169" s="938"/>
      <c r="CV169" s="938"/>
      <c r="CW169" s="938"/>
      <c r="CX169" s="938"/>
      <c r="CY169" s="938"/>
      <c r="CZ169" s="938"/>
      <c r="DA169" s="938"/>
      <c r="DB169" s="938"/>
      <c r="DC169" s="938"/>
      <c r="DD169" s="938"/>
      <c r="DE169" s="938"/>
      <c r="DF169" s="938"/>
      <c r="DG169" s="938"/>
      <c r="DH169" s="938"/>
      <c r="DI169" s="938"/>
      <c r="DJ169" s="938"/>
      <c r="DK169" s="938"/>
      <c r="DL169" s="938"/>
      <c r="DM169" s="938"/>
      <c r="DN169" s="938"/>
      <c r="DO169" s="938"/>
      <c r="DP169" s="938"/>
      <c r="DQ169" s="938"/>
      <c r="DR169" s="938"/>
      <c r="DS169" s="938"/>
      <c r="DT169" s="938"/>
      <c r="DU169" s="938"/>
      <c r="DV169" s="938"/>
      <c r="DW169" s="938"/>
      <c r="DX169" s="938"/>
      <c r="DY169" s="938"/>
      <c r="DZ169" s="938"/>
      <c r="EA169" s="938"/>
      <c r="EB169" s="938"/>
      <c r="EC169" s="938"/>
      <c r="ED169" s="938"/>
      <c r="EE169" s="938"/>
      <c r="EF169" s="938"/>
      <c r="EG169" s="938"/>
      <c r="EH169" s="938"/>
      <c r="EI169" s="938"/>
      <c r="EJ169" s="938"/>
      <c r="EK169" s="938"/>
      <c r="EL169" s="938"/>
      <c r="EM169" s="938"/>
      <c r="EN169" s="938"/>
      <c r="EO169" s="938"/>
      <c r="EP169" s="938"/>
      <c r="EQ169" s="938"/>
      <c r="ER169" s="938"/>
      <c r="ES169" s="938"/>
      <c r="ET169" s="938"/>
      <c r="EU169" s="938"/>
      <c r="EV169" s="938"/>
      <c r="EW169" s="938"/>
      <c r="EX169" s="938"/>
      <c r="EY169" s="938"/>
      <c r="EZ169" s="938"/>
      <c r="FA169" s="938"/>
      <c r="FB169" s="938"/>
      <c r="FC169" s="938"/>
      <c r="FD169" s="938"/>
      <c r="FE169" s="938"/>
      <c r="FF169" s="938"/>
      <c r="FG169" s="938"/>
      <c r="FH169" s="938"/>
      <c r="FI169" s="938"/>
    </row>
    <row r="170" spans="6:165" ht="9">
      <c r="F170" s="938"/>
      <c r="G170" s="938"/>
      <c r="H170" s="938"/>
      <c r="I170" s="938"/>
      <c r="J170" s="938"/>
      <c r="K170" s="938"/>
      <c r="L170" s="938"/>
      <c r="M170" s="938"/>
      <c r="S170" s="938"/>
      <c r="T170" s="938"/>
      <c r="U170" s="938"/>
      <c r="V170" s="938"/>
      <c r="W170" s="938"/>
      <c r="X170" s="938"/>
      <c r="Y170" s="938"/>
      <c r="Z170" s="938"/>
      <c r="AA170" s="938"/>
      <c r="AB170" s="938"/>
      <c r="AC170" s="938"/>
      <c r="AD170" s="938"/>
      <c r="AE170" s="938"/>
      <c r="AF170" s="938"/>
      <c r="AG170" s="938"/>
      <c r="AH170" s="938"/>
      <c r="AI170" s="938"/>
      <c r="AJ170" s="938"/>
      <c r="AK170" s="938"/>
      <c r="AL170" s="938"/>
      <c r="AM170" s="933"/>
      <c r="AN170" s="933"/>
      <c r="AO170" s="938"/>
      <c r="AP170" s="938"/>
      <c r="AQ170" s="938"/>
      <c r="AR170" s="938"/>
      <c r="AS170" s="938"/>
      <c r="AT170" s="938"/>
      <c r="AU170" s="938"/>
      <c r="AV170" s="938"/>
      <c r="AW170" s="938"/>
      <c r="AX170" s="938"/>
      <c r="AY170" s="938"/>
      <c r="AZ170" s="938"/>
      <c r="BA170" s="938"/>
      <c r="BB170" s="938"/>
      <c r="BC170" s="938"/>
      <c r="BD170" s="938"/>
      <c r="BE170" s="938"/>
      <c r="BF170" s="938"/>
      <c r="BG170" s="938"/>
      <c r="BH170" s="938"/>
      <c r="BI170" s="938"/>
      <c r="BJ170" s="938"/>
      <c r="BK170" s="938"/>
      <c r="BL170" s="938"/>
      <c r="BM170" s="938"/>
      <c r="BN170" s="938"/>
      <c r="BO170" s="938"/>
      <c r="BP170" s="938"/>
      <c r="BQ170" s="938"/>
      <c r="BR170" s="938"/>
      <c r="BS170" s="938"/>
      <c r="BT170" s="938"/>
      <c r="BU170" s="938"/>
      <c r="BV170" s="938"/>
      <c r="BW170" s="938"/>
      <c r="BX170" s="938"/>
      <c r="BY170" s="938"/>
      <c r="BZ170" s="938"/>
      <c r="CA170" s="938"/>
      <c r="CB170" s="938"/>
      <c r="CC170" s="938"/>
      <c r="CD170" s="938"/>
      <c r="CE170" s="938"/>
      <c r="CF170" s="938"/>
      <c r="CG170" s="938"/>
      <c r="CH170" s="938"/>
      <c r="CI170" s="938"/>
      <c r="CJ170" s="938"/>
      <c r="CK170" s="938"/>
      <c r="CL170" s="938"/>
      <c r="CM170" s="938"/>
      <c r="CN170" s="938"/>
      <c r="CO170" s="938"/>
      <c r="CP170" s="938"/>
      <c r="CQ170" s="938"/>
      <c r="CR170" s="938"/>
      <c r="CS170" s="938"/>
      <c r="CT170" s="938"/>
      <c r="CU170" s="938"/>
      <c r="CV170" s="938"/>
      <c r="CW170" s="938"/>
      <c r="CX170" s="938"/>
      <c r="CY170" s="938"/>
      <c r="CZ170" s="938"/>
      <c r="DA170" s="938"/>
      <c r="DB170" s="938"/>
      <c r="DC170" s="938"/>
      <c r="DD170" s="938"/>
      <c r="DE170" s="938"/>
      <c r="DF170" s="938"/>
      <c r="DG170" s="938"/>
      <c r="DH170" s="938"/>
      <c r="DI170" s="938"/>
      <c r="DJ170" s="938"/>
      <c r="DK170" s="938"/>
      <c r="DL170" s="938"/>
      <c r="DM170" s="938"/>
      <c r="DN170" s="938"/>
      <c r="DO170" s="938"/>
      <c r="DP170" s="938"/>
      <c r="DQ170" s="938"/>
      <c r="DR170" s="938"/>
      <c r="DS170" s="938"/>
      <c r="DT170" s="938"/>
      <c r="DU170" s="938"/>
      <c r="DV170" s="938"/>
      <c r="DW170" s="938"/>
      <c r="DX170" s="938"/>
      <c r="DY170" s="938"/>
      <c r="DZ170" s="938"/>
      <c r="EA170" s="938"/>
      <c r="EB170" s="938"/>
      <c r="EC170" s="938"/>
      <c r="ED170" s="938"/>
      <c r="EE170" s="938"/>
      <c r="EF170" s="938"/>
      <c r="EG170" s="938"/>
      <c r="EH170" s="938"/>
      <c r="EI170" s="938"/>
      <c r="EJ170" s="938"/>
      <c r="EK170" s="938"/>
      <c r="EL170" s="938"/>
      <c r="EM170" s="938"/>
      <c r="EN170" s="938"/>
      <c r="EO170" s="938"/>
      <c r="EP170" s="938"/>
      <c r="EQ170" s="938"/>
      <c r="ER170" s="938"/>
      <c r="ES170" s="938"/>
      <c r="ET170" s="938"/>
      <c r="EU170" s="938"/>
      <c r="EV170" s="938"/>
      <c r="EW170" s="938"/>
      <c r="EX170" s="938"/>
      <c r="EY170" s="938"/>
      <c r="EZ170" s="938"/>
      <c r="FA170" s="938"/>
      <c r="FB170" s="938"/>
      <c r="FC170" s="938"/>
      <c r="FD170" s="938"/>
      <c r="FE170" s="938"/>
      <c r="FF170" s="938"/>
      <c r="FG170" s="938"/>
      <c r="FH170" s="938"/>
      <c r="FI170" s="938"/>
    </row>
    <row r="171" spans="6:165" ht="9">
      <c r="F171" s="938"/>
      <c r="G171" s="938"/>
      <c r="H171" s="938"/>
      <c r="I171" s="938"/>
      <c r="J171" s="938"/>
      <c r="K171" s="938"/>
      <c r="L171" s="938"/>
      <c r="M171" s="938"/>
      <c r="S171" s="938"/>
      <c r="T171" s="938"/>
      <c r="U171" s="938"/>
      <c r="V171" s="938"/>
      <c r="W171" s="938"/>
      <c r="X171" s="938"/>
      <c r="Y171" s="938"/>
      <c r="Z171" s="938"/>
      <c r="AA171" s="938"/>
      <c r="AB171" s="938"/>
      <c r="AC171" s="938"/>
      <c r="AD171" s="938"/>
      <c r="AE171" s="938"/>
      <c r="AF171" s="938"/>
      <c r="AG171" s="938"/>
      <c r="AH171" s="938"/>
      <c r="AI171" s="938"/>
      <c r="AJ171" s="938"/>
      <c r="AK171" s="938"/>
      <c r="AL171" s="938"/>
      <c r="AM171" s="933"/>
      <c r="AN171" s="933"/>
      <c r="AO171" s="938"/>
      <c r="AP171" s="938"/>
      <c r="AQ171" s="938"/>
      <c r="AR171" s="938"/>
      <c r="AS171" s="938"/>
      <c r="AT171" s="938"/>
      <c r="AU171" s="938"/>
      <c r="AV171" s="938"/>
      <c r="AW171" s="938"/>
      <c r="AX171" s="938"/>
      <c r="AY171" s="938"/>
      <c r="AZ171" s="938"/>
      <c r="BA171" s="938"/>
      <c r="BB171" s="938"/>
      <c r="BC171" s="938"/>
      <c r="BD171" s="938"/>
      <c r="BE171" s="938"/>
      <c r="BF171" s="938"/>
      <c r="BG171" s="938"/>
      <c r="BH171" s="938"/>
      <c r="BI171" s="938"/>
      <c r="BJ171" s="938"/>
      <c r="BK171" s="938"/>
      <c r="BL171" s="938"/>
      <c r="BM171" s="938"/>
      <c r="BN171" s="938"/>
      <c r="BO171" s="938"/>
      <c r="BP171" s="938"/>
      <c r="BQ171" s="938"/>
      <c r="BR171" s="938"/>
      <c r="BS171" s="938"/>
      <c r="BT171" s="938"/>
      <c r="BU171" s="938"/>
      <c r="BV171" s="938"/>
      <c r="BW171" s="938"/>
      <c r="BX171" s="938"/>
      <c r="BY171" s="938"/>
      <c r="BZ171" s="938"/>
      <c r="CA171" s="938"/>
      <c r="CB171" s="938"/>
      <c r="CC171" s="938"/>
      <c r="CD171" s="938"/>
      <c r="CE171" s="938"/>
      <c r="CF171" s="938"/>
      <c r="CG171" s="938"/>
      <c r="CH171" s="938"/>
      <c r="CI171" s="938"/>
      <c r="CJ171" s="938"/>
      <c r="CK171" s="938"/>
      <c r="CL171" s="938"/>
      <c r="CM171" s="938"/>
      <c r="CN171" s="938"/>
      <c r="CO171" s="938"/>
      <c r="CP171" s="938"/>
      <c r="CQ171" s="938"/>
      <c r="CR171" s="938"/>
      <c r="CS171" s="938"/>
      <c r="CT171" s="938"/>
      <c r="CU171" s="938"/>
      <c r="CV171" s="938"/>
      <c r="CW171" s="938"/>
      <c r="CX171" s="938"/>
      <c r="CY171" s="938"/>
      <c r="CZ171" s="938"/>
      <c r="DA171" s="938"/>
      <c r="DB171" s="938"/>
      <c r="DC171" s="938"/>
      <c r="DD171" s="938"/>
      <c r="DE171" s="938"/>
      <c r="DF171" s="938"/>
      <c r="DG171" s="938"/>
      <c r="DH171" s="938"/>
      <c r="DI171" s="938"/>
      <c r="DJ171" s="938"/>
      <c r="DK171" s="938"/>
      <c r="DL171" s="938"/>
      <c r="DM171" s="938"/>
      <c r="DN171" s="938"/>
      <c r="DO171" s="938"/>
      <c r="DP171" s="938"/>
      <c r="DQ171" s="938"/>
      <c r="DR171" s="938"/>
      <c r="DS171" s="938"/>
      <c r="DT171" s="938"/>
      <c r="DU171" s="938"/>
      <c r="DV171" s="938"/>
      <c r="DW171" s="938"/>
      <c r="DX171" s="938"/>
      <c r="DY171" s="938"/>
      <c r="DZ171" s="938"/>
      <c r="EA171" s="938"/>
      <c r="EB171" s="938"/>
      <c r="EC171" s="938"/>
      <c r="ED171" s="938"/>
      <c r="EE171" s="938"/>
      <c r="EF171" s="938"/>
      <c r="EG171" s="938"/>
      <c r="EH171" s="938"/>
      <c r="EI171" s="938"/>
      <c r="EJ171" s="938"/>
      <c r="EK171" s="938"/>
      <c r="EL171" s="938"/>
      <c r="EM171" s="938"/>
      <c r="EN171" s="938"/>
      <c r="EO171" s="938"/>
      <c r="EP171" s="938"/>
      <c r="EQ171" s="938"/>
      <c r="ER171" s="938"/>
      <c r="ES171" s="938"/>
      <c r="ET171" s="938"/>
      <c r="EU171" s="938"/>
      <c r="EV171" s="938"/>
      <c r="EW171" s="938"/>
      <c r="EX171" s="938"/>
      <c r="EY171" s="938"/>
      <c r="EZ171" s="938"/>
      <c r="FA171" s="938"/>
      <c r="FB171" s="938"/>
      <c r="FC171" s="938"/>
      <c r="FD171" s="938"/>
      <c r="FE171" s="938"/>
      <c r="FF171" s="938"/>
      <c r="FG171" s="938"/>
      <c r="FH171" s="938"/>
      <c r="FI171" s="938"/>
    </row>
    <row r="172" spans="6:165" ht="9">
      <c r="F172" s="938"/>
      <c r="G172" s="938"/>
      <c r="H172" s="938"/>
      <c r="I172" s="938"/>
      <c r="J172" s="938"/>
      <c r="K172" s="938"/>
      <c r="L172" s="938"/>
      <c r="M172" s="938"/>
      <c r="S172" s="938"/>
      <c r="T172" s="938"/>
      <c r="U172" s="938"/>
      <c r="V172" s="938"/>
      <c r="W172" s="938"/>
      <c r="X172" s="938"/>
      <c r="Y172" s="938"/>
      <c r="Z172" s="938"/>
      <c r="AA172" s="938"/>
      <c r="AB172" s="938"/>
      <c r="AC172" s="938"/>
      <c r="AD172" s="938"/>
      <c r="AE172" s="938"/>
      <c r="AF172" s="938"/>
      <c r="AG172" s="938"/>
      <c r="AH172" s="938"/>
      <c r="AI172" s="938"/>
      <c r="AJ172" s="938"/>
      <c r="AK172" s="938"/>
      <c r="AL172" s="938"/>
      <c r="AM172" s="933"/>
      <c r="AN172" s="933"/>
      <c r="AO172" s="938"/>
      <c r="AP172" s="938"/>
      <c r="AQ172" s="938"/>
      <c r="AR172" s="938"/>
      <c r="AS172" s="938"/>
      <c r="AT172" s="938"/>
      <c r="AU172" s="938"/>
      <c r="AV172" s="938"/>
      <c r="AW172" s="938"/>
      <c r="AX172" s="938"/>
      <c r="AY172" s="938"/>
      <c r="AZ172" s="938"/>
      <c r="BA172" s="938"/>
      <c r="BB172" s="938"/>
      <c r="BC172" s="938"/>
      <c r="BD172" s="938"/>
      <c r="BE172" s="938"/>
      <c r="BF172" s="938"/>
      <c r="BG172" s="938"/>
      <c r="BH172" s="938"/>
      <c r="BI172" s="938"/>
      <c r="BJ172" s="938"/>
      <c r="BK172" s="938"/>
      <c r="BL172" s="938"/>
      <c r="BM172" s="938"/>
      <c r="BN172" s="938"/>
      <c r="BO172" s="938"/>
      <c r="BP172" s="938"/>
      <c r="BQ172" s="938"/>
      <c r="BR172" s="938"/>
      <c r="BS172" s="938"/>
      <c r="BT172" s="938"/>
      <c r="BU172" s="938"/>
      <c r="BV172" s="938"/>
      <c r="BW172" s="938"/>
      <c r="BX172" s="938"/>
      <c r="BY172" s="938"/>
      <c r="BZ172" s="938"/>
      <c r="CA172" s="938"/>
      <c r="CB172" s="938"/>
      <c r="CC172" s="938"/>
      <c r="CD172" s="938"/>
      <c r="CE172" s="938"/>
      <c r="CF172" s="938"/>
      <c r="CG172" s="938"/>
      <c r="CH172" s="938"/>
      <c r="CI172" s="938"/>
      <c r="CJ172" s="938"/>
      <c r="CK172" s="938"/>
      <c r="CL172" s="938"/>
      <c r="CM172" s="938"/>
      <c r="CN172" s="938"/>
      <c r="CO172" s="938"/>
      <c r="CP172" s="938"/>
      <c r="CQ172" s="938"/>
      <c r="CR172" s="938"/>
      <c r="CS172" s="938"/>
      <c r="CT172" s="938"/>
      <c r="CU172" s="938"/>
      <c r="CV172" s="938"/>
      <c r="CW172" s="938"/>
      <c r="CX172" s="938"/>
      <c r="CY172" s="938"/>
      <c r="CZ172" s="938"/>
      <c r="DA172" s="938"/>
      <c r="DB172" s="938"/>
      <c r="DC172" s="938"/>
      <c r="DD172" s="938"/>
      <c r="DE172" s="938"/>
      <c r="DF172" s="938"/>
      <c r="DG172" s="938"/>
      <c r="DH172" s="938"/>
      <c r="DI172" s="938"/>
      <c r="DJ172" s="938"/>
      <c r="DK172" s="938"/>
      <c r="DL172" s="938"/>
      <c r="DM172" s="938"/>
      <c r="DN172" s="938"/>
      <c r="DO172" s="938"/>
      <c r="DP172" s="938"/>
      <c r="DQ172" s="938"/>
      <c r="DR172" s="938"/>
      <c r="DS172" s="938"/>
      <c r="DT172" s="938"/>
      <c r="DU172" s="938"/>
      <c r="DV172" s="938"/>
      <c r="DW172" s="938"/>
      <c r="DX172" s="938"/>
      <c r="DY172" s="938"/>
      <c r="DZ172" s="938"/>
      <c r="EA172" s="938"/>
      <c r="EB172" s="938"/>
      <c r="EC172" s="938"/>
      <c r="ED172" s="938"/>
      <c r="EE172" s="938"/>
      <c r="EF172" s="938"/>
      <c r="EG172" s="938"/>
      <c r="EH172" s="938"/>
      <c r="EI172" s="938"/>
      <c r="EJ172" s="938"/>
      <c r="EK172" s="938"/>
      <c r="EL172" s="938"/>
      <c r="EM172" s="938"/>
      <c r="EN172" s="938"/>
      <c r="EO172" s="938"/>
      <c r="EP172" s="938"/>
      <c r="EQ172" s="938"/>
      <c r="ER172" s="938"/>
      <c r="ES172" s="938"/>
      <c r="ET172" s="938"/>
      <c r="EU172" s="938"/>
      <c r="EV172" s="938"/>
      <c r="EW172" s="938"/>
      <c r="EX172" s="938"/>
      <c r="EY172" s="938"/>
      <c r="EZ172" s="938"/>
      <c r="FA172" s="938"/>
      <c r="FB172" s="938"/>
      <c r="FC172" s="938"/>
      <c r="FD172" s="938"/>
      <c r="FE172" s="938"/>
      <c r="FF172" s="938"/>
      <c r="FG172" s="938"/>
      <c r="FH172" s="938"/>
      <c r="FI172" s="938"/>
    </row>
    <row r="173" spans="6:165" ht="9">
      <c r="F173" s="938"/>
      <c r="G173" s="938"/>
      <c r="H173" s="938"/>
      <c r="I173" s="938"/>
      <c r="J173" s="938"/>
      <c r="K173" s="938"/>
      <c r="L173" s="938"/>
      <c r="M173" s="938"/>
      <c r="S173" s="938"/>
      <c r="T173" s="938"/>
      <c r="U173" s="938"/>
      <c r="V173" s="938"/>
      <c r="W173" s="938"/>
      <c r="X173" s="938"/>
      <c r="Y173" s="938"/>
      <c r="Z173" s="938"/>
      <c r="AA173" s="938"/>
      <c r="AB173" s="938"/>
      <c r="AC173" s="938"/>
      <c r="AD173" s="938"/>
      <c r="AE173" s="938"/>
      <c r="AF173" s="938"/>
      <c r="AG173" s="938"/>
      <c r="AH173" s="938"/>
      <c r="AI173" s="938"/>
      <c r="AJ173" s="938"/>
      <c r="AK173" s="938"/>
      <c r="AL173" s="938"/>
      <c r="AM173" s="933"/>
      <c r="AN173" s="933"/>
      <c r="AO173" s="938"/>
      <c r="AP173" s="938"/>
      <c r="AQ173" s="938"/>
      <c r="AR173" s="938"/>
      <c r="AS173" s="938"/>
      <c r="AT173" s="938"/>
      <c r="AU173" s="938"/>
      <c r="AV173" s="938"/>
      <c r="AW173" s="938"/>
      <c r="AX173" s="938"/>
      <c r="AY173" s="938"/>
      <c r="AZ173" s="938"/>
      <c r="BA173" s="938"/>
      <c r="BB173" s="938"/>
      <c r="BC173" s="938"/>
      <c r="BD173" s="938"/>
      <c r="BE173" s="938"/>
      <c r="BF173" s="938"/>
      <c r="BG173" s="938"/>
      <c r="BH173" s="938"/>
      <c r="BI173" s="938"/>
      <c r="BJ173" s="938"/>
      <c r="BK173" s="938"/>
      <c r="BL173" s="938"/>
      <c r="BM173" s="938"/>
      <c r="BN173" s="938"/>
      <c r="BO173" s="938"/>
      <c r="BP173" s="938"/>
      <c r="BQ173" s="938"/>
      <c r="BR173" s="938"/>
      <c r="BS173" s="938"/>
      <c r="BT173" s="938"/>
      <c r="BU173" s="938"/>
      <c r="BV173" s="938"/>
      <c r="BW173" s="938"/>
      <c r="BX173" s="938"/>
      <c r="BY173" s="938"/>
      <c r="BZ173" s="938"/>
      <c r="CA173" s="938"/>
      <c r="CB173" s="938"/>
      <c r="CC173" s="938"/>
      <c r="CD173" s="938"/>
      <c r="CE173" s="938"/>
      <c r="CF173" s="938"/>
      <c r="CG173" s="938"/>
      <c r="CH173" s="938"/>
      <c r="CI173" s="938"/>
      <c r="CJ173" s="938"/>
      <c r="CK173" s="938"/>
      <c r="CL173" s="938"/>
      <c r="CM173" s="938"/>
      <c r="CN173" s="938"/>
      <c r="CO173" s="938"/>
      <c r="CP173" s="938"/>
      <c r="CQ173" s="938"/>
      <c r="CR173" s="938"/>
      <c r="CS173" s="938"/>
      <c r="CT173" s="938"/>
      <c r="CU173" s="938"/>
      <c r="CV173" s="938"/>
      <c r="CW173" s="938"/>
      <c r="CX173" s="938"/>
      <c r="CY173" s="938"/>
      <c r="CZ173" s="938"/>
      <c r="DA173" s="938"/>
      <c r="DB173" s="938"/>
      <c r="DC173" s="938"/>
      <c r="DD173" s="938"/>
      <c r="DE173" s="938"/>
      <c r="DF173" s="938"/>
      <c r="DG173" s="938"/>
      <c r="DH173" s="938"/>
      <c r="DI173" s="938"/>
      <c r="DJ173" s="938"/>
      <c r="DK173" s="938"/>
      <c r="DL173" s="938"/>
      <c r="DM173" s="938"/>
      <c r="DN173" s="938"/>
      <c r="DO173" s="938"/>
      <c r="DP173" s="938"/>
      <c r="DQ173" s="938"/>
      <c r="DR173" s="938"/>
      <c r="DS173" s="938"/>
      <c r="DT173" s="938"/>
      <c r="DU173" s="938"/>
      <c r="DV173" s="938"/>
      <c r="DW173" s="938"/>
      <c r="DX173" s="938"/>
      <c r="DY173" s="938"/>
      <c r="DZ173" s="938"/>
      <c r="EA173" s="938"/>
      <c r="EB173" s="938"/>
      <c r="EC173" s="938"/>
      <c r="ED173" s="938"/>
      <c r="EE173" s="938"/>
      <c r="EF173" s="938"/>
      <c r="EG173" s="938"/>
      <c r="EH173" s="938"/>
      <c r="EI173" s="938"/>
      <c r="EJ173" s="938"/>
      <c r="EK173" s="938"/>
      <c r="EL173" s="938"/>
      <c r="EM173" s="938"/>
      <c r="EN173" s="938"/>
      <c r="EO173" s="938"/>
      <c r="EP173" s="938"/>
      <c r="EQ173" s="938"/>
      <c r="ER173" s="938"/>
      <c r="ES173" s="938"/>
      <c r="ET173" s="938"/>
      <c r="EU173" s="938"/>
      <c r="EV173" s="938"/>
      <c r="EW173" s="938"/>
      <c r="EX173" s="938"/>
      <c r="EY173" s="938"/>
      <c r="EZ173" s="938"/>
      <c r="FA173" s="938"/>
      <c r="FB173" s="938"/>
      <c r="FC173" s="938"/>
      <c r="FD173" s="938"/>
      <c r="FE173" s="938"/>
      <c r="FF173" s="938"/>
      <c r="FG173" s="938"/>
      <c r="FH173" s="938"/>
      <c r="FI173" s="938"/>
    </row>
    <row r="174" spans="6:165" ht="9">
      <c r="F174" s="938"/>
      <c r="G174" s="938"/>
      <c r="H174" s="938"/>
      <c r="I174" s="938"/>
      <c r="J174" s="938"/>
      <c r="K174" s="938"/>
      <c r="L174" s="938"/>
      <c r="M174" s="938"/>
      <c r="S174" s="938"/>
      <c r="T174" s="938"/>
      <c r="U174" s="938"/>
      <c r="V174" s="938"/>
      <c r="W174" s="938"/>
      <c r="X174" s="938"/>
      <c r="Y174" s="938"/>
      <c r="Z174" s="938"/>
      <c r="AA174" s="938"/>
      <c r="AB174" s="938"/>
      <c r="AC174" s="938"/>
      <c r="AD174" s="938"/>
      <c r="AE174" s="938"/>
      <c r="AF174" s="938"/>
      <c r="AG174" s="938"/>
      <c r="AH174" s="938"/>
      <c r="AI174" s="938"/>
      <c r="AJ174" s="938"/>
      <c r="AK174" s="938"/>
      <c r="AL174" s="938"/>
      <c r="AM174" s="933"/>
      <c r="AN174" s="933"/>
      <c r="AO174" s="938"/>
      <c r="AP174" s="938"/>
      <c r="AQ174" s="938"/>
      <c r="AR174" s="938"/>
      <c r="AS174" s="938"/>
      <c r="AT174" s="938"/>
      <c r="AU174" s="938"/>
      <c r="AV174" s="938"/>
      <c r="AW174" s="938"/>
      <c r="AX174" s="938"/>
      <c r="AY174" s="938"/>
      <c r="AZ174" s="938"/>
      <c r="BA174" s="938"/>
      <c r="BB174" s="938"/>
      <c r="BC174" s="938"/>
      <c r="BD174" s="938"/>
      <c r="BE174" s="938"/>
      <c r="BF174" s="938"/>
      <c r="BG174" s="938"/>
      <c r="BH174" s="938"/>
      <c r="BI174" s="938"/>
      <c r="BJ174" s="938"/>
      <c r="BK174" s="938"/>
      <c r="BL174" s="938"/>
      <c r="BM174" s="938"/>
      <c r="BN174" s="938"/>
      <c r="BO174" s="938"/>
      <c r="BP174" s="938"/>
      <c r="BQ174" s="938"/>
      <c r="BR174" s="938"/>
      <c r="BS174" s="938"/>
      <c r="BT174" s="938"/>
      <c r="BU174" s="938"/>
      <c r="BV174" s="938"/>
      <c r="BW174" s="938"/>
      <c r="BX174" s="938"/>
      <c r="BY174" s="938"/>
      <c r="BZ174" s="938"/>
      <c r="CA174" s="938"/>
      <c r="CB174" s="938"/>
      <c r="CC174" s="938"/>
      <c r="CD174" s="938"/>
      <c r="CE174" s="938"/>
      <c r="CF174" s="938"/>
      <c r="CG174" s="938"/>
      <c r="CH174" s="938"/>
      <c r="CI174" s="938"/>
      <c r="CJ174" s="938"/>
      <c r="CK174" s="938"/>
      <c r="CL174" s="938"/>
      <c r="CM174" s="938"/>
      <c r="CN174" s="938"/>
      <c r="CO174" s="938"/>
      <c r="CP174" s="938"/>
      <c r="CQ174" s="938"/>
      <c r="CR174" s="938"/>
      <c r="CS174" s="938"/>
      <c r="CT174" s="938"/>
      <c r="CU174" s="938"/>
      <c r="CV174" s="938"/>
      <c r="CW174" s="938"/>
      <c r="CX174" s="938"/>
      <c r="CY174" s="938"/>
      <c r="CZ174" s="938"/>
      <c r="DA174" s="938"/>
      <c r="DB174" s="938"/>
      <c r="DC174" s="938"/>
      <c r="DD174" s="938"/>
      <c r="DE174" s="938"/>
      <c r="DF174" s="938"/>
      <c r="DG174" s="938"/>
      <c r="DH174" s="938"/>
      <c r="DI174" s="938"/>
      <c r="DJ174" s="938"/>
      <c r="DK174" s="938"/>
      <c r="DL174" s="938"/>
      <c r="DM174" s="938"/>
      <c r="DN174" s="938"/>
      <c r="DO174" s="938"/>
      <c r="DP174" s="938"/>
      <c r="DQ174" s="938"/>
      <c r="DR174" s="938"/>
      <c r="DS174" s="938"/>
      <c r="DT174" s="938"/>
      <c r="DU174" s="938"/>
      <c r="DV174" s="938"/>
      <c r="DW174" s="938"/>
      <c r="DX174" s="938"/>
      <c r="DY174" s="938"/>
      <c r="DZ174" s="938"/>
      <c r="EA174" s="938"/>
      <c r="EB174" s="938"/>
      <c r="EC174" s="938"/>
      <c r="ED174" s="938"/>
      <c r="EE174" s="938"/>
      <c r="EF174" s="938"/>
      <c r="EG174" s="938"/>
      <c r="EH174" s="938"/>
      <c r="EI174" s="938"/>
      <c r="EJ174" s="938"/>
      <c r="EK174" s="938"/>
      <c r="EL174" s="938"/>
      <c r="EM174" s="938"/>
      <c r="EN174" s="938"/>
      <c r="EO174" s="938"/>
      <c r="EP174" s="938"/>
      <c r="EQ174" s="938"/>
      <c r="ER174" s="938"/>
      <c r="ES174" s="938"/>
      <c r="ET174" s="938"/>
      <c r="EU174" s="938"/>
      <c r="EV174" s="938"/>
      <c r="EW174" s="938"/>
      <c r="EX174" s="938"/>
      <c r="EY174" s="938"/>
      <c r="EZ174" s="938"/>
      <c r="FA174" s="938"/>
      <c r="FB174" s="938"/>
      <c r="FC174" s="938"/>
      <c r="FD174" s="938"/>
      <c r="FE174" s="938"/>
      <c r="FF174" s="938"/>
      <c r="FG174" s="938"/>
      <c r="FH174" s="938"/>
      <c r="FI174" s="938"/>
    </row>
    <row r="175" spans="6:165" ht="9">
      <c r="F175" s="938"/>
      <c r="G175" s="938"/>
      <c r="H175" s="938"/>
      <c r="I175" s="938"/>
      <c r="J175" s="938"/>
      <c r="K175" s="938"/>
      <c r="L175" s="938"/>
      <c r="M175" s="938"/>
      <c r="S175" s="938"/>
      <c r="T175" s="938"/>
      <c r="U175" s="938"/>
      <c r="V175" s="938"/>
      <c r="W175" s="938"/>
      <c r="X175" s="938"/>
      <c r="Y175" s="938"/>
      <c r="Z175" s="938"/>
      <c r="AA175" s="938"/>
      <c r="AB175" s="938"/>
      <c r="AC175" s="938"/>
      <c r="AD175" s="938"/>
      <c r="AE175" s="938"/>
      <c r="AF175" s="938"/>
      <c r="AG175" s="938"/>
      <c r="AH175" s="938"/>
      <c r="AI175" s="938"/>
      <c r="AJ175" s="938"/>
      <c r="AK175" s="938"/>
      <c r="AL175" s="938"/>
      <c r="AM175" s="933"/>
      <c r="AN175" s="933"/>
      <c r="AO175" s="938"/>
      <c r="AP175" s="938"/>
      <c r="AQ175" s="938"/>
      <c r="AR175" s="938"/>
      <c r="AS175" s="938"/>
      <c r="AT175" s="938"/>
      <c r="AU175" s="938"/>
      <c r="AV175" s="938"/>
      <c r="AW175" s="938"/>
      <c r="AX175" s="938"/>
      <c r="AY175" s="938"/>
      <c r="AZ175" s="938"/>
      <c r="BA175" s="938"/>
      <c r="BB175" s="938"/>
      <c r="BC175" s="938"/>
      <c r="BD175" s="938"/>
      <c r="BE175" s="938"/>
      <c r="BF175" s="938"/>
      <c r="BG175" s="938"/>
      <c r="BH175" s="938"/>
      <c r="BI175" s="938"/>
      <c r="BJ175" s="938"/>
      <c r="BK175" s="938"/>
      <c r="BL175" s="938"/>
      <c r="BM175" s="938"/>
      <c r="BN175" s="938"/>
      <c r="BO175" s="938"/>
      <c r="BP175" s="938"/>
      <c r="BQ175" s="938"/>
      <c r="BR175" s="938"/>
      <c r="BS175" s="938"/>
      <c r="BT175" s="938"/>
      <c r="BU175" s="938"/>
      <c r="BV175" s="938"/>
      <c r="BW175" s="938"/>
      <c r="BX175" s="938"/>
      <c r="BY175" s="938"/>
      <c r="BZ175" s="938"/>
      <c r="CA175" s="938"/>
      <c r="CB175" s="938"/>
      <c r="CC175" s="938"/>
      <c r="CD175" s="938"/>
      <c r="CE175" s="938"/>
      <c r="CF175" s="938"/>
      <c r="CG175" s="938"/>
      <c r="CH175" s="938"/>
      <c r="CI175" s="938"/>
      <c r="CJ175" s="938"/>
      <c r="CK175" s="938"/>
      <c r="CL175" s="938"/>
      <c r="CM175" s="938"/>
      <c r="CN175" s="938"/>
      <c r="CO175" s="938"/>
      <c r="CP175" s="938"/>
      <c r="CQ175" s="938"/>
      <c r="CR175" s="938"/>
      <c r="CS175" s="938"/>
      <c r="CT175" s="938"/>
      <c r="CU175" s="938"/>
      <c r="CV175" s="938"/>
      <c r="CW175" s="938"/>
      <c r="CX175" s="938"/>
      <c r="CY175" s="938"/>
      <c r="CZ175" s="938"/>
      <c r="DA175" s="938"/>
      <c r="DB175" s="938"/>
      <c r="DC175" s="938"/>
      <c r="DD175" s="938"/>
      <c r="DE175" s="938"/>
      <c r="DF175" s="938"/>
      <c r="DG175" s="938"/>
      <c r="DH175" s="938"/>
      <c r="DI175" s="938"/>
      <c r="DJ175" s="938"/>
      <c r="DK175" s="938"/>
      <c r="DL175" s="938"/>
      <c r="DM175" s="938"/>
      <c r="DN175" s="938"/>
      <c r="DO175" s="938"/>
      <c r="DP175" s="938"/>
      <c r="DQ175" s="938"/>
      <c r="DR175" s="938"/>
      <c r="DS175" s="938"/>
      <c r="DT175" s="938"/>
      <c r="DU175" s="938"/>
      <c r="DV175" s="938"/>
      <c r="DW175" s="938"/>
      <c r="DX175" s="938"/>
      <c r="DY175" s="938"/>
      <c r="DZ175" s="938"/>
      <c r="EA175" s="938"/>
      <c r="EB175" s="938"/>
      <c r="EC175" s="938"/>
      <c r="ED175" s="938"/>
      <c r="EE175" s="938"/>
      <c r="EF175" s="938"/>
      <c r="EG175" s="938"/>
      <c r="EH175" s="938"/>
      <c r="EI175" s="938"/>
      <c r="EJ175" s="938"/>
      <c r="EK175" s="938"/>
      <c r="EL175" s="938"/>
      <c r="EM175" s="938"/>
      <c r="EN175" s="938"/>
      <c r="EO175" s="938"/>
      <c r="EP175" s="938"/>
      <c r="EQ175" s="938"/>
      <c r="ER175" s="938"/>
      <c r="ES175" s="938"/>
      <c r="ET175" s="938"/>
      <c r="EU175" s="938"/>
      <c r="EV175" s="938"/>
      <c r="EW175" s="938"/>
      <c r="EX175" s="938"/>
      <c r="EY175" s="938"/>
      <c r="EZ175" s="938"/>
      <c r="FA175" s="938"/>
      <c r="FB175" s="938"/>
      <c r="FC175" s="938"/>
      <c r="FD175" s="938"/>
      <c r="FE175" s="938"/>
      <c r="FF175" s="938"/>
      <c r="FG175" s="938"/>
      <c r="FH175" s="938"/>
      <c r="FI175" s="938"/>
    </row>
    <row r="176" spans="6:165" ht="9">
      <c r="F176" s="938"/>
      <c r="G176" s="938"/>
      <c r="H176" s="938"/>
      <c r="I176" s="938"/>
      <c r="J176" s="938"/>
      <c r="K176" s="938"/>
      <c r="L176" s="938"/>
      <c r="M176" s="938"/>
      <c r="S176" s="938"/>
      <c r="T176" s="938"/>
      <c r="U176" s="938"/>
      <c r="V176" s="938"/>
      <c r="W176" s="938"/>
      <c r="X176" s="938"/>
      <c r="Y176" s="938"/>
      <c r="Z176" s="938"/>
      <c r="AA176" s="938"/>
      <c r="AB176" s="938"/>
      <c r="AC176" s="938"/>
      <c r="AD176" s="938"/>
      <c r="AE176" s="938"/>
      <c r="AF176" s="938"/>
      <c r="AG176" s="938"/>
      <c r="AH176" s="938"/>
      <c r="AI176" s="938"/>
      <c r="AJ176" s="938"/>
      <c r="AK176" s="938"/>
      <c r="AL176" s="938"/>
      <c r="AM176" s="933"/>
      <c r="AN176" s="933"/>
      <c r="AO176" s="938"/>
      <c r="AP176" s="938"/>
      <c r="AQ176" s="938"/>
      <c r="AR176" s="938"/>
      <c r="AS176" s="938"/>
      <c r="AT176" s="938"/>
      <c r="AU176" s="938"/>
      <c r="AV176" s="938"/>
      <c r="AW176" s="938"/>
      <c r="AX176" s="938"/>
      <c r="AY176" s="938"/>
      <c r="AZ176" s="938"/>
      <c r="BA176" s="938"/>
      <c r="BB176" s="938"/>
      <c r="BC176" s="938"/>
      <c r="BD176" s="938"/>
      <c r="BE176" s="938"/>
      <c r="BF176" s="938"/>
      <c r="BG176" s="938"/>
      <c r="BH176" s="938"/>
      <c r="BI176" s="938"/>
      <c r="BJ176" s="938"/>
      <c r="BK176" s="938"/>
      <c r="BL176" s="938"/>
      <c r="BM176" s="938"/>
      <c r="BN176" s="938"/>
      <c r="BO176" s="938"/>
      <c r="BP176" s="938"/>
      <c r="BQ176" s="938"/>
      <c r="BR176" s="938"/>
      <c r="BS176" s="938"/>
      <c r="BT176" s="938"/>
      <c r="BU176" s="938"/>
      <c r="BV176" s="938"/>
      <c r="BW176" s="938"/>
      <c r="BX176" s="938"/>
      <c r="BY176" s="938"/>
      <c r="BZ176" s="938"/>
      <c r="CA176" s="938"/>
      <c r="CB176" s="938"/>
      <c r="CC176" s="938"/>
      <c r="CD176" s="938"/>
      <c r="CE176" s="938"/>
      <c r="CF176" s="938"/>
      <c r="CG176" s="938"/>
      <c r="CH176" s="938"/>
      <c r="CI176" s="938"/>
      <c r="CJ176" s="938"/>
      <c r="CK176" s="938"/>
      <c r="CL176" s="938"/>
      <c r="CM176" s="938"/>
      <c r="CN176" s="938"/>
      <c r="CO176" s="938"/>
      <c r="CP176" s="938"/>
      <c r="CQ176" s="938"/>
      <c r="CR176" s="938"/>
      <c r="CS176" s="938"/>
      <c r="CT176" s="938"/>
      <c r="CU176" s="938"/>
      <c r="CV176" s="938"/>
      <c r="CW176" s="938"/>
      <c r="CX176" s="938"/>
      <c r="CY176" s="938"/>
      <c r="CZ176" s="938"/>
      <c r="DA176" s="938"/>
      <c r="DB176" s="938"/>
      <c r="DC176" s="938"/>
      <c r="DD176" s="938"/>
      <c r="DE176" s="938"/>
      <c r="DF176" s="938"/>
      <c r="DG176" s="938"/>
      <c r="DH176" s="938"/>
      <c r="DI176" s="938"/>
      <c r="DJ176" s="938"/>
      <c r="DK176" s="938"/>
      <c r="DL176" s="938"/>
      <c r="DM176" s="938"/>
      <c r="DN176" s="938"/>
      <c r="DO176" s="938"/>
      <c r="DP176" s="938"/>
      <c r="DQ176" s="938"/>
      <c r="DR176" s="938"/>
      <c r="DS176" s="938"/>
      <c r="DT176" s="938"/>
      <c r="DU176" s="938"/>
      <c r="DV176" s="938"/>
      <c r="DW176" s="938"/>
      <c r="DX176" s="938"/>
      <c r="DY176" s="938"/>
      <c r="DZ176" s="938"/>
      <c r="EA176" s="938"/>
      <c r="EB176" s="938"/>
      <c r="EC176" s="938"/>
      <c r="ED176" s="938"/>
      <c r="EE176" s="938"/>
      <c r="EF176" s="938"/>
      <c r="EG176" s="938"/>
      <c r="EH176" s="938"/>
      <c r="EI176" s="938"/>
      <c r="EJ176" s="938"/>
      <c r="EK176" s="938"/>
      <c r="EL176" s="938"/>
      <c r="EM176" s="938"/>
      <c r="EN176" s="938"/>
      <c r="EO176" s="938"/>
      <c r="EP176" s="938"/>
      <c r="EQ176" s="938"/>
      <c r="ER176" s="938"/>
      <c r="ES176" s="938"/>
      <c r="ET176" s="938"/>
      <c r="EU176" s="938"/>
      <c r="EV176" s="938"/>
      <c r="EW176" s="938"/>
      <c r="EX176" s="938"/>
      <c r="EY176" s="938"/>
      <c r="EZ176" s="938"/>
      <c r="FA176" s="938"/>
      <c r="FB176" s="938"/>
      <c r="FC176" s="938"/>
      <c r="FD176" s="938"/>
      <c r="FE176" s="938"/>
      <c r="FF176" s="938"/>
      <c r="FG176" s="938"/>
      <c r="FH176" s="938"/>
      <c r="FI176" s="938"/>
    </row>
    <row r="177" spans="6:165" ht="9">
      <c r="F177" s="938"/>
      <c r="G177" s="938"/>
      <c r="H177" s="938"/>
      <c r="I177" s="938"/>
      <c r="J177" s="938"/>
      <c r="K177" s="938"/>
      <c r="L177" s="938"/>
      <c r="M177" s="938"/>
      <c r="S177" s="938"/>
      <c r="T177" s="938"/>
      <c r="U177" s="938"/>
      <c r="V177" s="938"/>
      <c r="W177" s="938"/>
      <c r="X177" s="938"/>
      <c r="Y177" s="938"/>
      <c r="Z177" s="938"/>
      <c r="AA177" s="938"/>
      <c r="AB177" s="938"/>
      <c r="AC177" s="938"/>
      <c r="AD177" s="938"/>
      <c r="AE177" s="938"/>
      <c r="AF177" s="938"/>
      <c r="AG177" s="938"/>
      <c r="AH177" s="938"/>
      <c r="AI177" s="938"/>
      <c r="AJ177" s="938"/>
      <c r="AK177" s="938"/>
      <c r="AL177" s="938"/>
      <c r="AM177" s="933"/>
      <c r="AN177" s="933"/>
      <c r="AO177" s="938"/>
      <c r="AP177" s="938"/>
      <c r="AQ177" s="938"/>
      <c r="AR177" s="938"/>
      <c r="AS177" s="938"/>
      <c r="AT177" s="938"/>
      <c r="AU177" s="938"/>
      <c r="AV177" s="938"/>
      <c r="AW177" s="938"/>
      <c r="AX177" s="938"/>
      <c r="AY177" s="938"/>
      <c r="AZ177" s="938"/>
      <c r="BA177" s="938"/>
      <c r="BB177" s="938"/>
      <c r="BC177" s="938"/>
      <c r="BD177" s="938"/>
      <c r="BE177" s="938"/>
      <c r="BF177" s="938"/>
      <c r="BG177" s="938"/>
      <c r="BH177" s="938"/>
      <c r="BI177" s="938"/>
      <c r="BJ177" s="938"/>
      <c r="BK177" s="938"/>
      <c r="BL177" s="938"/>
      <c r="BM177" s="938"/>
      <c r="BN177" s="938"/>
      <c r="BO177" s="938"/>
      <c r="BP177" s="938"/>
      <c r="BQ177" s="938"/>
      <c r="BR177" s="938"/>
      <c r="BS177" s="938"/>
      <c r="BT177" s="938"/>
      <c r="BU177" s="938"/>
      <c r="BV177" s="938"/>
      <c r="BW177" s="938"/>
      <c r="BX177" s="938"/>
      <c r="BY177" s="938"/>
      <c r="BZ177" s="938"/>
      <c r="CA177" s="938"/>
      <c r="CB177" s="938"/>
      <c r="CC177" s="938"/>
      <c r="CD177" s="938"/>
      <c r="CE177" s="938"/>
      <c r="CF177" s="938"/>
      <c r="CG177" s="938"/>
      <c r="CH177" s="938"/>
      <c r="CI177" s="938"/>
      <c r="CJ177" s="938"/>
      <c r="CK177" s="938"/>
      <c r="CL177" s="938"/>
      <c r="CM177" s="938"/>
      <c r="CN177" s="938"/>
      <c r="CO177" s="938"/>
      <c r="CP177" s="938"/>
      <c r="CQ177" s="938"/>
      <c r="CR177" s="938"/>
      <c r="CS177" s="938"/>
      <c r="CT177" s="938"/>
      <c r="CU177" s="938"/>
      <c r="CV177" s="938"/>
      <c r="CW177" s="938"/>
      <c r="CX177" s="938"/>
      <c r="CY177" s="938"/>
      <c r="CZ177" s="938"/>
      <c r="DA177" s="938"/>
      <c r="DB177" s="938"/>
      <c r="DC177" s="938"/>
      <c r="DD177" s="938"/>
      <c r="DE177" s="938"/>
      <c r="DF177" s="938"/>
      <c r="DG177" s="938"/>
      <c r="DH177" s="938"/>
      <c r="DI177" s="938"/>
      <c r="DJ177" s="938"/>
      <c r="DK177" s="938"/>
      <c r="DL177" s="938"/>
      <c r="DM177" s="938"/>
      <c r="DN177" s="938"/>
      <c r="DO177" s="938"/>
      <c r="DP177" s="938"/>
      <c r="DQ177" s="938"/>
      <c r="DR177" s="938"/>
      <c r="DS177" s="938"/>
      <c r="DT177" s="938"/>
      <c r="DU177" s="938"/>
      <c r="DV177" s="938"/>
      <c r="DW177" s="938"/>
      <c r="DX177" s="938"/>
      <c r="DY177" s="938"/>
      <c r="DZ177" s="938"/>
      <c r="EA177" s="938"/>
      <c r="EB177" s="938"/>
      <c r="EC177" s="938"/>
      <c r="ED177" s="938"/>
      <c r="EE177" s="938"/>
      <c r="EF177" s="938"/>
      <c r="EG177" s="938"/>
      <c r="EH177" s="938"/>
      <c r="EI177" s="938"/>
      <c r="EJ177" s="938"/>
      <c r="EK177" s="938"/>
      <c r="EL177" s="938"/>
      <c r="EM177" s="938"/>
      <c r="EN177" s="938"/>
      <c r="EO177" s="938"/>
      <c r="EP177" s="938"/>
      <c r="EQ177" s="938"/>
      <c r="ER177" s="938"/>
      <c r="ES177" s="938"/>
      <c r="ET177" s="938"/>
      <c r="EU177" s="938"/>
      <c r="EV177" s="938"/>
      <c r="EW177" s="938"/>
      <c r="EX177" s="938"/>
      <c r="EY177" s="938"/>
      <c r="EZ177" s="938"/>
      <c r="FA177" s="938"/>
      <c r="FB177" s="938"/>
      <c r="FC177" s="938"/>
      <c r="FD177" s="938"/>
      <c r="FE177" s="938"/>
      <c r="FF177" s="938"/>
      <c r="FG177" s="938"/>
      <c r="FH177" s="938"/>
      <c r="FI177" s="938"/>
    </row>
    <row r="178" spans="6:165" ht="9">
      <c r="F178" s="938"/>
      <c r="G178" s="938"/>
      <c r="H178" s="938"/>
      <c r="I178" s="938"/>
      <c r="J178" s="938"/>
      <c r="K178" s="938"/>
      <c r="L178" s="938"/>
      <c r="M178" s="938"/>
      <c r="S178" s="938"/>
      <c r="T178" s="938"/>
      <c r="U178" s="938"/>
      <c r="V178" s="938"/>
      <c r="W178" s="938"/>
      <c r="X178" s="938"/>
      <c r="Y178" s="938"/>
      <c r="Z178" s="938"/>
      <c r="AA178" s="938"/>
      <c r="AB178" s="938"/>
      <c r="AC178" s="938"/>
      <c r="AD178" s="938"/>
      <c r="AE178" s="938"/>
      <c r="AF178" s="938"/>
      <c r="AG178" s="938"/>
      <c r="AH178" s="938"/>
      <c r="AI178" s="938"/>
      <c r="AJ178" s="938"/>
      <c r="AK178" s="938"/>
      <c r="AL178" s="938"/>
      <c r="AM178" s="933"/>
      <c r="AN178" s="933"/>
      <c r="AO178" s="938"/>
      <c r="AP178" s="938"/>
      <c r="AQ178" s="938"/>
      <c r="AR178" s="938"/>
      <c r="AS178" s="938"/>
      <c r="AT178" s="938"/>
      <c r="AU178" s="938"/>
      <c r="AV178" s="938"/>
      <c r="AW178" s="938"/>
      <c r="AX178" s="938"/>
      <c r="AY178" s="938"/>
      <c r="AZ178" s="938"/>
      <c r="BA178" s="938"/>
      <c r="BB178" s="938"/>
      <c r="BC178" s="938"/>
      <c r="BD178" s="938"/>
      <c r="BE178" s="938"/>
      <c r="BF178" s="938"/>
      <c r="BG178" s="938"/>
      <c r="BH178" s="938"/>
      <c r="BI178" s="938"/>
      <c r="BJ178" s="938"/>
      <c r="BK178" s="938"/>
      <c r="BL178" s="938"/>
      <c r="BM178" s="938"/>
      <c r="BN178" s="938"/>
      <c r="BO178" s="938"/>
      <c r="BP178" s="938"/>
      <c r="BQ178" s="938"/>
      <c r="BR178" s="938"/>
      <c r="BS178" s="938"/>
      <c r="BT178" s="938"/>
      <c r="BU178" s="938"/>
      <c r="BV178" s="938"/>
      <c r="BW178" s="938"/>
      <c r="BX178" s="938"/>
      <c r="BY178" s="938"/>
      <c r="BZ178" s="938"/>
      <c r="CA178" s="938"/>
      <c r="CB178" s="938"/>
      <c r="CC178" s="938"/>
      <c r="CD178" s="938"/>
      <c r="CE178" s="938"/>
      <c r="CF178" s="938"/>
      <c r="CG178" s="938"/>
      <c r="CH178" s="938"/>
      <c r="CI178" s="938"/>
      <c r="CJ178" s="938"/>
      <c r="CK178" s="938"/>
      <c r="CL178" s="938"/>
      <c r="CM178" s="938"/>
      <c r="CN178" s="938"/>
      <c r="CO178" s="938"/>
      <c r="CP178" s="938"/>
      <c r="CQ178" s="938"/>
      <c r="CR178" s="938"/>
      <c r="CS178" s="938"/>
      <c r="CT178" s="938"/>
      <c r="CU178" s="938"/>
      <c r="CV178" s="938"/>
      <c r="CW178" s="938"/>
      <c r="CX178" s="938"/>
      <c r="CY178" s="938"/>
      <c r="CZ178" s="938"/>
      <c r="DA178" s="938"/>
      <c r="DB178" s="938"/>
      <c r="DC178" s="938"/>
      <c r="DD178" s="938"/>
      <c r="DE178" s="938"/>
      <c r="DF178" s="938"/>
      <c r="DG178" s="938"/>
      <c r="DH178" s="938"/>
      <c r="DI178" s="938"/>
      <c r="DJ178" s="938"/>
      <c r="DK178" s="938"/>
      <c r="DL178" s="938"/>
      <c r="DM178" s="938"/>
      <c r="DN178" s="938"/>
      <c r="DO178" s="938"/>
      <c r="DP178" s="938"/>
      <c r="DQ178" s="938"/>
      <c r="DR178" s="938"/>
      <c r="DS178" s="938"/>
      <c r="DT178" s="938"/>
      <c r="DU178" s="938"/>
      <c r="DV178" s="938"/>
      <c r="DW178" s="938"/>
      <c r="DX178" s="938"/>
      <c r="DY178" s="938"/>
      <c r="DZ178" s="938"/>
      <c r="EA178" s="938"/>
      <c r="EB178" s="938"/>
      <c r="EC178" s="938"/>
      <c r="ED178" s="938"/>
      <c r="EE178" s="938"/>
      <c r="EF178" s="938"/>
      <c r="EG178" s="938"/>
      <c r="EH178" s="938"/>
      <c r="EI178" s="938"/>
      <c r="EJ178" s="938"/>
      <c r="EK178" s="938"/>
      <c r="EL178" s="938"/>
      <c r="EM178" s="938"/>
      <c r="EN178" s="938"/>
      <c r="EO178" s="938"/>
      <c r="EP178" s="938"/>
      <c r="EQ178" s="938"/>
      <c r="ER178" s="938"/>
      <c r="ES178" s="938"/>
      <c r="ET178" s="938"/>
      <c r="EU178" s="938"/>
      <c r="EV178" s="938"/>
      <c r="EW178" s="938"/>
      <c r="EX178" s="938"/>
      <c r="EY178" s="938"/>
      <c r="EZ178" s="938"/>
      <c r="FA178" s="938"/>
      <c r="FB178" s="938"/>
      <c r="FC178" s="938"/>
      <c r="FD178" s="938"/>
      <c r="FE178" s="938"/>
      <c r="FF178" s="938"/>
      <c r="FG178" s="938"/>
      <c r="FH178" s="938"/>
      <c r="FI178" s="938"/>
    </row>
    <row r="179" spans="6:165" ht="9">
      <c r="F179" s="938"/>
      <c r="G179" s="938"/>
      <c r="H179" s="938"/>
      <c r="I179" s="938"/>
      <c r="J179" s="938"/>
      <c r="K179" s="938"/>
      <c r="L179" s="938"/>
      <c r="M179" s="938"/>
      <c r="S179" s="938"/>
      <c r="T179" s="938"/>
      <c r="U179" s="938"/>
      <c r="V179" s="938"/>
      <c r="W179" s="938"/>
      <c r="X179" s="938"/>
      <c r="Y179" s="938"/>
      <c r="Z179" s="938"/>
      <c r="AA179" s="938"/>
      <c r="AB179" s="938"/>
      <c r="AC179" s="938"/>
      <c r="AD179" s="938"/>
      <c r="AE179" s="938"/>
      <c r="AF179" s="938"/>
      <c r="AG179" s="938"/>
      <c r="AH179" s="938"/>
      <c r="AI179" s="938"/>
      <c r="AJ179" s="938"/>
      <c r="AK179" s="938"/>
      <c r="AL179" s="938"/>
      <c r="AM179" s="933"/>
      <c r="AN179" s="933"/>
      <c r="AO179" s="938"/>
      <c r="AP179" s="938"/>
      <c r="AQ179" s="938"/>
      <c r="AR179" s="938"/>
      <c r="AS179" s="938"/>
      <c r="AT179" s="938"/>
      <c r="AU179" s="938"/>
      <c r="AV179" s="938"/>
      <c r="AW179" s="938"/>
      <c r="AX179" s="938"/>
      <c r="AY179" s="938"/>
      <c r="AZ179" s="938"/>
      <c r="BA179" s="938"/>
      <c r="BB179" s="938"/>
      <c r="BC179" s="938"/>
      <c r="BD179" s="938"/>
      <c r="BE179" s="938"/>
      <c r="BF179" s="938"/>
      <c r="BG179" s="938"/>
      <c r="BH179" s="938"/>
      <c r="BI179" s="938"/>
      <c r="BJ179" s="938"/>
      <c r="BK179" s="938"/>
      <c r="BL179" s="938"/>
      <c r="BM179" s="938"/>
      <c r="BN179" s="938"/>
      <c r="BO179" s="938"/>
      <c r="BP179" s="938"/>
      <c r="BQ179" s="938"/>
      <c r="BR179" s="938"/>
      <c r="BS179" s="938"/>
      <c r="BT179" s="938"/>
      <c r="BU179" s="938"/>
      <c r="BV179" s="938"/>
      <c r="BW179" s="938"/>
      <c r="BX179" s="938"/>
      <c r="BY179" s="938"/>
      <c r="BZ179" s="938"/>
      <c r="CA179" s="938"/>
      <c r="CB179" s="938"/>
      <c r="CC179" s="938"/>
      <c r="CD179" s="938"/>
      <c r="CE179" s="938"/>
      <c r="CF179" s="938"/>
      <c r="CG179" s="938"/>
      <c r="CH179" s="938"/>
      <c r="CI179" s="938"/>
      <c r="CJ179" s="938"/>
      <c r="CK179" s="938"/>
      <c r="CL179" s="938"/>
      <c r="CM179" s="938"/>
      <c r="CN179" s="938"/>
      <c r="CO179" s="938"/>
      <c r="CP179" s="938"/>
      <c r="CQ179" s="938"/>
      <c r="CR179" s="938"/>
      <c r="CS179" s="938"/>
      <c r="CT179" s="938"/>
      <c r="CU179" s="938"/>
      <c r="CV179" s="938"/>
      <c r="CW179" s="938"/>
      <c r="CX179" s="938"/>
      <c r="CY179" s="938"/>
      <c r="CZ179" s="938"/>
      <c r="DA179" s="938"/>
      <c r="DB179" s="938"/>
      <c r="DC179" s="938"/>
      <c r="DD179" s="938"/>
      <c r="DE179" s="938"/>
      <c r="DF179" s="938"/>
      <c r="DG179" s="938"/>
      <c r="DH179" s="938"/>
      <c r="DI179" s="938"/>
      <c r="DJ179" s="938"/>
      <c r="DK179" s="938"/>
      <c r="DL179" s="938"/>
      <c r="DM179" s="938"/>
      <c r="DN179" s="938"/>
      <c r="DO179" s="938"/>
      <c r="DP179" s="938"/>
      <c r="DQ179" s="938"/>
      <c r="DR179" s="938"/>
      <c r="DS179" s="938"/>
      <c r="DT179" s="938"/>
      <c r="DU179" s="938"/>
      <c r="DV179" s="938"/>
      <c r="DW179" s="938"/>
      <c r="DX179" s="938"/>
      <c r="DY179" s="938"/>
      <c r="DZ179" s="938"/>
      <c r="EA179" s="938"/>
      <c r="EB179" s="938"/>
      <c r="EC179" s="938"/>
      <c r="ED179" s="938"/>
      <c r="EE179" s="938"/>
      <c r="EF179" s="938"/>
      <c r="EG179" s="938"/>
      <c r="EH179" s="938"/>
      <c r="EI179" s="938"/>
      <c r="EJ179" s="938"/>
      <c r="EK179" s="938"/>
      <c r="EL179" s="938"/>
      <c r="EM179" s="938"/>
      <c r="EN179" s="938"/>
      <c r="EO179" s="938"/>
      <c r="EP179" s="938"/>
      <c r="EQ179" s="938"/>
      <c r="ER179" s="938"/>
      <c r="ES179" s="938"/>
      <c r="ET179" s="938"/>
      <c r="EU179" s="938"/>
      <c r="EV179" s="938"/>
      <c r="EW179" s="938"/>
      <c r="EX179" s="938"/>
      <c r="EY179" s="938"/>
      <c r="EZ179" s="938"/>
      <c r="FA179" s="938"/>
      <c r="FB179" s="938"/>
      <c r="FC179" s="938"/>
      <c r="FD179" s="938"/>
      <c r="FE179" s="938"/>
      <c r="FF179" s="938"/>
      <c r="FG179" s="938"/>
      <c r="FH179" s="938"/>
      <c r="FI179" s="938"/>
    </row>
    <row r="180" spans="6:165" ht="9">
      <c r="F180" s="938"/>
      <c r="G180" s="938"/>
      <c r="H180" s="938"/>
      <c r="I180" s="938"/>
      <c r="J180" s="938"/>
      <c r="K180" s="938"/>
      <c r="L180" s="938"/>
      <c r="M180" s="938"/>
      <c r="S180" s="938"/>
      <c r="T180" s="938"/>
      <c r="U180" s="938"/>
      <c r="V180" s="938"/>
      <c r="W180" s="938"/>
      <c r="X180" s="938"/>
      <c r="Y180" s="938"/>
      <c r="Z180" s="938"/>
      <c r="AA180" s="938"/>
      <c r="AB180" s="938"/>
      <c r="AC180" s="938"/>
      <c r="AD180" s="938"/>
      <c r="AE180" s="938"/>
      <c r="AF180" s="938"/>
      <c r="AG180" s="938"/>
      <c r="AH180" s="938"/>
      <c r="AI180" s="938"/>
      <c r="AJ180" s="938"/>
      <c r="AK180" s="938"/>
      <c r="AL180" s="938"/>
      <c r="AM180" s="933"/>
      <c r="AN180" s="933"/>
      <c r="AO180" s="938"/>
      <c r="AP180" s="938"/>
      <c r="AQ180" s="938"/>
      <c r="AR180" s="938"/>
      <c r="AS180" s="938"/>
      <c r="AT180" s="938"/>
      <c r="AU180" s="938"/>
      <c r="AV180" s="938"/>
      <c r="AW180" s="938"/>
      <c r="AX180" s="938"/>
      <c r="AY180" s="938"/>
      <c r="AZ180" s="938"/>
      <c r="BA180" s="938"/>
      <c r="BB180" s="938"/>
      <c r="BC180" s="938"/>
      <c r="BD180" s="938"/>
      <c r="BE180" s="938"/>
      <c r="BF180" s="938"/>
      <c r="BG180" s="938"/>
      <c r="BH180" s="938"/>
      <c r="BI180" s="938"/>
      <c r="BJ180" s="938"/>
      <c r="BK180" s="938"/>
      <c r="BL180" s="938"/>
      <c r="BM180" s="938"/>
      <c r="BN180" s="938"/>
      <c r="BO180" s="938"/>
      <c r="BP180" s="938"/>
      <c r="BQ180" s="938"/>
      <c r="BR180" s="938"/>
      <c r="BS180" s="938"/>
      <c r="BT180" s="938"/>
      <c r="BU180" s="938"/>
      <c r="BV180" s="938"/>
      <c r="BW180" s="938"/>
      <c r="BX180" s="938"/>
      <c r="BY180" s="938"/>
      <c r="BZ180" s="938"/>
      <c r="CA180" s="938"/>
      <c r="CB180" s="938"/>
      <c r="CC180" s="938"/>
      <c r="CD180" s="938"/>
      <c r="CE180" s="938"/>
      <c r="CF180" s="938"/>
      <c r="CG180" s="938"/>
      <c r="CH180" s="938"/>
      <c r="CI180" s="938"/>
      <c r="CJ180" s="938"/>
      <c r="CK180" s="938"/>
      <c r="CL180" s="938"/>
      <c r="CM180" s="938"/>
      <c r="CN180" s="938"/>
      <c r="CO180" s="938"/>
      <c r="CP180" s="938"/>
      <c r="CQ180" s="938"/>
      <c r="CR180" s="938"/>
      <c r="CS180" s="938"/>
      <c r="CT180" s="938"/>
      <c r="CU180" s="938"/>
      <c r="CV180" s="938"/>
      <c r="CW180" s="938"/>
      <c r="CX180" s="938"/>
      <c r="CY180" s="938"/>
      <c r="CZ180" s="938"/>
      <c r="DA180" s="938"/>
      <c r="DB180" s="938"/>
      <c r="DC180" s="938"/>
      <c r="DD180" s="938"/>
      <c r="DE180" s="938"/>
      <c r="DF180" s="938"/>
      <c r="DG180" s="938"/>
      <c r="DH180" s="938"/>
      <c r="DI180" s="938"/>
      <c r="DJ180" s="938"/>
      <c r="DK180" s="938"/>
      <c r="DL180" s="938"/>
      <c r="DM180" s="938"/>
      <c r="DN180" s="938"/>
      <c r="DO180" s="938"/>
      <c r="DP180" s="938"/>
      <c r="DQ180" s="938"/>
      <c r="DR180" s="938"/>
      <c r="DS180" s="938"/>
      <c r="DT180" s="938"/>
      <c r="DU180" s="938"/>
      <c r="DV180" s="938"/>
      <c r="DW180" s="938"/>
      <c r="DX180" s="938"/>
      <c r="DY180" s="938"/>
      <c r="DZ180" s="938"/>
      <c r="EA180" s="938"/>
      <c r="EB180" s="938"/>
      <c r="EC180" s="938"/>
      <c r="ED180" s="938"/>
      <c r="EE180" s="938"/>
      <c r="EF180" s="938"/>
      <c r="EG180" s="938"/>
      <c r="EH180" s="938"/>
      <c r="EI180" s="938"/>
      <c r="EJ180" s="938"/>
      <c r="EK180" s="938"/>
      <c r="EL180" s="938"/>
      <c r="EM180" s="938"/>
      <c r="EN180" s="938"/>
      <c r="EO180" s="938"/>
      <c r="EP180" s="938"/>
      <c r="EQ180" s="938"/>
      <c r="ER180" s="938"/>
      <c r="ES180" s="938"/>
      <c r="ET180" s="938"/>
      <c r="EU180" s="938"/>
      <c r="EV180" s="938"/>
      <c r="EW180" s="938"/>
      <c r="EX180" s="938"/>
      <c r="EY180" s="938"/>
      <c r="EZ180" s="938"/>
      <c r="FA180" s="938"/>
      <c r="FB180" s="938"/>
      <c r="FC180" s="938"/>
      <c r="FD180" s="938"/>
      <c r="FE180" s="938"/>
      <c r="FF180" s="938"/>
      <c r="FG180" s="938"/>
      <c r="FH180" s="938"/>
      <c r="FI180" s="938"/>
    </row>
    <row r="181" spans="6:165" ht="9">
      <c r="F181" s="938"/>
      <c r="G181" s="938"/>
      <c r="H181" s="938"/>
      <c r="I181" s="938"/>
      <c r="J181" s="938"/>
      <c r="K181" s="938"/>
      <c r="L181" s="938"/>
      <c r="M181" s="938"/>
      <c r="S181" s="938"/>
      <c r="T181" s="938"/>
      <c r="U181" s="938"/>
      <c r="V181" s="938"/>
      <c r="W181" s="938"/>
      <c r="X181" s="938"/>
      <c r="Y181" s="938"/>
      <c r="Z181" s="938"/>
      <c r="AA181" s="938"/>
      <c r="AB181" s="938"/>
      <c r="AC181" s="938"/>
      <c r="AD181" s="938"/>
      <c r="AE181" s="938"/>
      <c r="AF181" s="938"/>
      <c r="AG181" s="938"/>
      <c r="AH181" s="938"/>
      <c r="AI181" s="938"/>
      <c r="AJ181" s="938"/>
      <c r="AK181" s="938"/>
      <c r="AL181" s="938"/>
      <c r="AM181" s="933"/>
      <c r="AN181" s="933"/>
      <c r="AO181" s="938"/>
      <c r="AP181" s="938"/>
      <c r="AQ181" s="938"/>
      <c r="AR181" s="938"/>
      <c r="AS181" s="938"/>
      <c r="AT181" s="938"/>
      <c r="AU181" s="938"/>
      <c r="AV181" s="938"/>
      <c r="AW181" s="938"/>
      <c r="AX181" s="938"/>
      <c r="AY181" s="938"/>
      <c r="AZ181" s="938"/>
      <c r="BA181" s="938"/>
      <c r="BB181" s="938"/>
      <c r="BC181" s="938"/>
      <c r="BD181" s="938"/>
      <c r="BE181" s="938"/>
      <c r="BF181" s="938"/>
      <c r="BG181" s="938"/>
      <c r="BH181" s="938"/>
      <c r="BI181" s="938"/>
      <c r="BJ181" s="938"/>
      <c r="BK181" s="938"/>
      <c r="BL181" s="938"/>
      <c r="BM181" s="938"/>
      <c r="BN181" s="938"/>
      <c r="BO181" s="938"/>
      <c r="BP181" s="938"/>
      <c r="BQ181" s="938"/>
      <c r="BR181" s="938"/>
      <c r="BS181" s="938"/>
      <c r="BT181" s="938"/>
      <c r="BU181" s="938"/>
      <c r="BV181" s="938"/>
      <c r="BW181" s="938"/>
      <c r="BX181" s="938"/>
      <c r="BY181" s="938"/>
      <c r="BZ181" s="938"/>
      <c r="CA181" s="938"/>
      <c r="CB181" s="938"/>
      <c r="CC181" s="938"/>
      <c r="CD181" s="938"/>
      <c r="CE181" s="938"/>
      <c r="CF181" s="938"/>
      <c r="CG181" s="938"/>
      <c r="CH181" s="938"/>
      <c r="CI181" s="938"/>
      <c r="CJ181" s="938"/>
      <c r="CK181" s="938"/>
      <c r="CL181" s="938"/>
      <c r="CM181" s="938"/>
      <c r="CN181" s="938"/>
      <c r="CO181" s="938"/>
      <c r="CP181" s="938"/>
      <c r="CQ181" s="938"/>
      <c r="CR181" s="938"/>
      <c r="CS181" s="938"/>
      <c r="CT181" s="938"/>
      <c r="CU181" s="938"/>
      <c r="CV181" s="938"/>
      <c r="CW181" s="938"/>
      <c r="CX181" s="938"/>
      <c r="CY181" s="938"/>
      <c r="CZ181" s="938"/>
      <c r="DA181" s="938"/>
      <c r="DB181" s="938"/>
      <c r="DC181" s="938"/>
      <c r="DD181" s="938"/>
      <c r="DE181" s="938"/>
      <c r="DF181" s="938"/>
      <c r="DG181" s="938"/>
      <c r="DH181" s="938"/>
      <c r="DI181" s="938"/>
      <c r="DJ181" s="938"/>
      <c r="DK181" s="938"/>
      <c r="DL181" s="938"/>
      <c r="DM181" s="938"/>
      <c r="DN181" s="938"/>
      <c r="DO181" s="938"/>
      <c r="DP181" s="938"/>
      <c r="DQ181" s="938"/>
      <c r="DR181" s="938"/>
      <c r="DS181" s="938"/>
      <c r="DT181" s="938"/>
      <c r="DU181" s="938"/>
      <c r="DV181" s="938"/>
      <c r="DW181" s="938"/>
      <c r="DX181" s="938"/>
      <c r="DY181" s="938"/>
      <c r="DZ181" s="938"/>
      <c r="EA181" s="938"/>
      <c r="EB181" s="938"/>
      <c r="EC181" s="938"/>
      <c r="ED181" s="938"/>
      <c r="EE181" s="938"/>
      <c r="EF181" s="938"/>
      <c r="EG181" s="938"/>
      <c r="EH181" s="938"/>
      <c r="EI181" s="938"/>
      <c r="EJ181" s="938"/>
      <c r="EK181" s="938"/>
      <c r="EL181" s="938"/>
      <c r="EM181" s="938"/>
      <c r="EN181" s="938"/>
      <c r="EO181" s="938"/>
      <c r="EP181" s="938"/>
      <c r="EQ181" s="938"/>
      <c r="ER181" s="938"/>
      <c r="ES181" s="938"/>
      <c r="ET181" s="938"/>
      <c r="EU181" s="938"/>
      <c r="EV181" s="938"/>
      <c r="EW181" s="938"/>
      <c r="EX181" s="938"/>
      <c r="EY181" s="938"/>
      <c r="EZ181" s="938"/>
      <c r="FA181" s="938"/>
      <c r="FB181" s="938"/>
      <c r="FC181" s="938"/>
      <c r="FD181" s="938"/>
      <c r="FE181" s="938"/>
      <c r="FF181" s="938"/>
      <c r="FG181" s="938"/>
      <c r="FH181" s="938"/>
      <c r="FI181" s="938"/>
    </row>
    <row r="182" spans="6:165" ht="9">
      <c r="F182" s="938"/>
      <c r="G182" s="938"/>
      <c r="H182" s="938"/>
      <c r="I182" s="938"/>
      <c r="J182" s="938"/>
      <c r="K182" s="938"/>
      <c r="L182" s="938"/>
      <c r="M182" s="938"/>
      <c r="S182" s="938"/>
      <c r="T182" s="938"/>
      <c r="U182" s="938"/>
      <c r="V182" s="938"/>
      <c r="W182" s="938"/>
      <c r="X182" s="938"/>
      <c r="Y182" s="938"/>
      <c r="Z182" s="938"/>
      <c r="AA182" s="938"/>
      <c r="AB182" s="938"/>
      <c r="AC182" s="938"/>
      <c r="AD182" s="938"/>
      <c r="AE182" s="938"/>
      <c r="AF182" s="938"/>
      <c r="AG182" s="938"/>
      <c r="AH182" s="938"/>
      <c r="AI182" s="938"/>
      <c r="AJ182" s="938"/>
      <c r="AK182" s="938"/>
      <c r="AL182" s="938"/>
      <c r="AM182" s="933"/>
      <c r="AN182" s="933"/>
      <c r="AO182" s="938"/>
      <c r="AP182" s="938"/>
      <c r="AQ182" s="938"/>
      <c r="AR182" s="938"/>
      <c r="AS182" s="938"/>
      <c r="AT182" s="938"/>
      <c r="AU182" s="938"/>
      <c r="AV182" s="938"/>
      <c r="AW182" s="938"/>
      <c r="AX182" s="938"/>
      <c r="AY182" s="938"/>
      <c r="AZ182" s="938"/>
      <c r="BA182" s="938"/>
      <c r="BB182" s="938"/>
      <c r="BC182" s="938"/>
      <c r="BD182" s="938"/>
      <c r="BE182" s="938"/>
      <c r="BF182" s="938"/>
      <c r="BG182" s="938"/>
      <c r="BH182" s="938"/>
      <c r="BI182" s="938"/>
      <c r="BJ182" s="938"/>
      <c r="BK182" s="938"/>
      <c r="BL182" s="938"/>
      <c r="BM182" s="938"/>
      <c r="BN182" s="938"/>
      <c r="BO182" s="938"/>
      <c r="BP182" s="938"/>
      <c r="BQ182" s="938"/>
      <c r="BR182" s="938"/>
      <c r="BS182" s="938"/>
      <c r="BT182" s="938"/>
      <c r="BU182" s="938"/>
      <c r="BV182" s="938"/>
      <c r="BW182" s="938"/>
      <c r="BX182" s="938"/>
      <c r="BY182" s="938"/>
      <c r="BZ182" s="938"/>
      <c r="CA182" s="938"/>
      <c r="CB182" s="938"/>
      <c r="CC182" s="938"/>
      <c r="CD182" s="938"/>
      <c r="CE182" s="938"/>
      <c r="CF182" s="938"/>
      <c r="CG182" s="938"/>
      <c r="CH182" s="938"/>
      <c r="CI182" s="938"/>
      <c r="CJ182" s="938"/>
      <c r="CK182" s="938"/>
      <c r="CL182" s="938"/>
      <c r="CM182" s="938"/>
      <c r="CN182" s="938"/>
      <c r="CO182" s="938"/>
      <c r="CP182" s="938"/>
      <c r="CQ182" s="938"/>
      <c r="CR182" s="938"/>
      <c r="CS182" s="938"/>
      <c r="CT182" s="938"/>
      <c r="CU182" s="938"/>
      <c r="CV182" s="938"/>
      <c r="CW182" s="938"/>
      <c r="CX182" s="938"/>
      <c r="CY182" s="938"/>
      <c r="CZ182" s="938"/>
      <c r="DA182" s="938"/>
      <c r="DB182" s="938"/>
      <c r="DC182" s="938"/>
      <c r="DD182" s="938"/>
      <c r="DE182" s="938"/>
      <c r="DF182" s="938"/>
      <c r="DG182" s="938"/>
      <c r="DH182" s="938"/>
      <c r="DI182" s="938"/>
      <c r="DJ182" s="938"/>
      <c r="DK182" s="938"/>
      <c r="DL182" s="938"/>
      <c r="DM182" s="938"/>
      <c r="DN182" s="938"/>
      <c r="DO182" s="938"/>
      <c r="DP182" s="938"/>
      <c r="DQ182" s="938"/>
      <c r="DR182" s="938"/>
      <c r="DS182" s="938"/>
      <c r="DT182" s="938"/>
      <c r="DU182" s="938"/>
      <c r="DV182" s="938"/>
      <c r="DW182" s="938"/>
      <c r="DX182" s="938"/>
      <c r="DY182" s="938"/>
      <c r="DZ182" s="938"/>
      <c r="EA182" s="938"/>
      <c r="EB182" s="938"/>
      <c r="EC182" s="938"/>
      <c r="ED182" s="938"/>
      <c r="EE182" s="938"/>
      <c r="EF182" s="938"/>
      <c r="EG182" s="938"/>
      <c r="EH182" s="938"/>
      <c r="EI182" s="938"/>
      <c r="EJ182" s="938"/>
      <c r="EK182" s="938"/>
      <c r="EL182" s="938"/>
      <c r="EM182" s="938"/>
      <c r="EN182" s="938"/>
      <c r="EO182" s="938"/>
      <c r="EP182" s="938"/>
      <c r="EQ182" s="938"/>
      <c r="ER182" s="938"/>
      <c r="ES182" s="938"/>
      <c r="ET182" s="938"/>
      <c r="EU182" s="938"/>
      <c r="EV182" s="938"/>
      <c r="EW182" s="938"/>
      <c r="EX182" s="938"/>
      <c r="EY182" s="938"/>
      <c r="EZ182" s="938"/>
      <c r="FA182" s="938"/>
      <c r="FB182" s="938"/>
      <c r="FC182" s="938"/>
      <c r="FD182" s="938"/>
      <c r="FE182" s="938"/>
      <c r="FF182" s="938"/>
      <c r="FG182" s="938"/>
      <c r="FH182" s="938"/>
      <c r="FI182" s="938"/>
    </row>
    <row r="183" spans="6:165" ht="9">
      <c r="F183" s="938"/>
      <c r="G183" s="938"/>
      <c r="H183" s="938"/>
      <c r="I183" s="938"/>
      <c r="J183" s="938"/>
      <c r="K183" s="938"/>
      <c r="L183" s="938"/>
      <c r="M183" s="938"/>
      <c r="S183" s="938"/>
      <c r="T183" s="938"/>
      <c r="U183" s="938"/>
      <c r="V183" s="938"/>
      <c r="W183" s="938"/>
      <c r="X183" s="938"/>
      <c r="Y183" s="938"/>
      <c r="Z183" s="938"/>
      <c r="AA183" s="938"/>
      <c r="AB183" s="938"/>
      <c r="AC183" s="938"/>
      <c r="AD183" s="938"/>
      <c r="AE183" s="938"/>
      <c r="AF183" s="938"/>
      <c r="AG183" s="938"/>
      <c r="AH183" s="938"/>
      <c r="AI183" s="938"/>
      <c r="AJ183" s="938"/>
      <c r="AK183" s="938"/>
      <c r="AL183" s="938"/>
      <c r="AM183" s="933"/>
      <c r="AN183" s="933"/>
      <c r="AO183" s="938"/>
      <c r="AP183" s="938"/>
      <c r="AQ183" s="938"/>
      <c r="AR183" s="938"/>
      <c r="AS183" s="938"/>
      <c r="AT183" s="938"/>
      <c r="AU183" s="938"/>
      <c r="AV183" s="938"/>
      <c r="AW183" s="938"/>
      <c r="AX183" s="938"/>
      <c r="AY183" s="938"/>
      <c r="AZ183" s="938"/>
      <c r="BA183" s="938"/>
      <c r="BB183" s="938"/>
      <c r="BC183" s="938"/>
      <c r="BD183" s="938"/>
      <c r="BE183" s="938"/>
      <c r="BF183" s="938"/>
      <c r="BG183" s="938"/>
      <c r="BH183" s="938"/>
      <c r="BI183" s="938"/>
      <c r="BJ183" s="938"/>
      <c r="BK183" s="938"/>
      <c r="BL183" s="938"/>
      <c r="BM183" s="938"/>
      <c r="BN183" s="938"/>
      <c r="BO183" s="938"/>
      <c r="BP183" s="938"/>
      <c r="BQ183" s="938"/>
      <c r="BR183" s="938"/>
      <c r="BS183" s="938"/>
      <c r="BT183" s="938"/>
      <c r="BU183" s="938"/>
      <c r="BV183" s="938"/>
      <c r="BW183" s="938"/>
      <c r="BX183" s="938"/>
      <c r="BY183" s="938"/>
      <c r="BZ183" s="938"/>
      <c r="CA183" s="938"/>
      <c r="CB183" s="938"/>
      <c r="CC183" s="938"/>
      <c r="CD183" s="938"/>
      <c r="CE183" s="938"/>
      <c r="CF183" s="938"/>
      <c r="CG183" s="938"/>
      <c r="CH183" s="938"/>
      <c r="CI183" s="938"/>
      <c r="CJ183" s="938"/>
      <c r="CK183" s="938"/>
      <c r="CL183" s="938"/>
      <c r="CM183" s="938"/>
      <c r="CN183" s="938"/>
      <c r="CO183" s="938"/>
      <c r="CP183" s="938"/>
      <c r="CQ183" s="938"/>
      <c r="CR183" s="938"/>
      <c r="CS183" s="938"/>
      <c r="CT183" s="938"/>
      <c r="CU183" s="938"/>
      <c r="CV183" s="938"/>
      <c r="CW183" s="938"/>
      <c r="CX183" s="938"/>
      <c r="CY183" s="938"/>
      <c r="CZ183" s="938"/>
      <c r="DA183" s="938"/>
      <c r="DB183" s="938"/>
      <c r="DC183" s="938"/>
      <c r="DD183" s="938"/>
      <c r="DE183" s="938"/>
      <c r="DF183" s="938"/>
      <c r="DG183" s="938"/>
      <c r="DH183" s="938"/>
      <c r="DI183" s="938"/>
      <c r="DJ183" s="938"/>
      <c r="DK183" s="938"/>
      <c r="DL183" s="938"/>
      <c r="DM183" s="938"/>
      <c r="DN183" s="938"/>
      <c r="DO183" s="938"/>
      <c r="DP183" s="938"/>
      <c r="DQ183" s="938"/>
      <c r="DR183" s="938"/>
      <c r="DS183" s="938"/>
      <c r="DT183" s="938"/>
      <c r="DU183" s="938"/>
      <c r="DV183" s="938"/>
      <c r="DW183" s="938"/>
      <c r="DX183" s="938"/>
      <c r="DY183" s="938"/>
      <c r="DZ183" s="938"/>
      <c r="EA183" s="938"/>
      <c r="EB183" s="938"/>
      <c r="EC183" s="938"/>
      <c r="ED183" s="938"/>
      <c r="EE183" s="938"/>
      <c r="EF183" s="938"/>
      <c r="EG183" s="938"/>
      <c r="EH183" s="938"/>
      <c r="EI183" s="938"/>
      <c r="EJ183" s="938"/>
      <c r="EK183" s="938"/>
      <c r="EL183" s="938"/>
      <c r="EM183" s="938"/>
      <c r="EN183" s="938"/>
      <c r="EO183" s="938"/>
      <c r="EP183" s="938"/>
      <c r="EQ183" s="938"/>
      <c r="ER183" s="938"/>
      <c r="ES183" s="938"/>
      <c r="ET183" s="938"/>
      <c r="EU183" s="938"/>
      <c r="EV183" s="938"/>
      <c r="EW183" s="938"/>
      <c r="EX183" s="938"/>
      <c r="EY183" s="938"/>
      <c r="EZ183" s="938"/>
      <c r="FA183" s="938"/>
      <c r="FB183" s="938"/>
      <c r="FC183" s="938"/>
      <c r="FD183" s="938"/>
      <c r="FE183" s="938"/>
      <c r="FF183" s="938"/>
      <c r="FG183" s="938"/>
      <c r="FH183" s="938"/>
      <c r="FI183" s="938"/>
    </row>
    <row r="184" spans="6:165" ht="9">
      <c r="F184" s="938"/>
      <c r="G184" s="938"/>
      <c r="H184" s="938"/>
      <c r="I184" s="938"/>
      <c r="J184" s="938"/>
      <c r="K184" s="938"/>
      <c r="L184" s="938"/>
      <c r="M184" s="938"/>
      <c r="S184" s="938"/>
      <c r="T184" s="938"/>
      <c r="U184" s="938"/>
      <c r="V184" s="938"/>
      <c r="W184" s="938"/>
      <c r="X184" s="938"/>
      <c r="Y184" s="938"/>
      <c r="Z184" s="938"/>
      <c r="AA184" s="938"/>
      <c r="AB184" s="938"/>
      <c r="AC184" s="938"/>
      <c r="AD184" s="938"/>
      <c r="AE184" s="938"/>
      <c r="AF184" s="938"/>
      <c r="AG184" s="938"/>
      <c r="AH184" s="938"/>
      <c r="AI184" s="938"/>
      <c r="AJ184" s="938"/>
      <c r="AK184" s="938"/>
      <c r="AL184" s="938"/>
      <c r="AM184" s="933"/>
      <c r="AN184" s="933"/>
      <c r="AO184" s="938"/>
      <c r="AP184" s="938"/>
      <c r="AQ184" s="938"/>
      <c r="AR184" s="938"/>
      <c r="AS184" s="938"/>
      <c r="AT184" s="938"/>
      <c r="AU184" s="938"/>
      <c r="AV184" s="938"/>
      <c r="AW184" s="938"/>
      <c r="AX184" s="938"/>
      <c r="AY184" s="938"/>
      <c r="AZ184" s="938"/>
      <c r="BA184" s="938"/>
      <c r="BB184" s="938"/>
      <c r="BC184" s="938"/>
      <c r="BD184" s="938"/>
      <c r="BE184" s="938"/>
      <c r="BF184" s="938"/>
      <c r="BG184" s="938"/>
      <c r="BH184" s="938"/>
      <c r="BI184" s="938"/>
      <c r="BJ184" s="938"/>
      <c r="BK184" s="938"/>
      <c r="BL184" s="938"/>
      <c r="BM184" s="938"/>
      <c r="BN184" s="938"/>
      <c r="BO184" s="938"/>
      <c r="BP184" s="938"/>
      <c r="BQ184" s="938"/>
      <c r="BR184" s="938"/>
      <c r="BS184" s="938"/>
      <c r="BT184" s="938"/>
      <c r="BU184" s="938"/>
      <c r="BV184" s="938"/>
      <c r="BW184" s="938"/>
      <c r="BX184" s="938"/>
      <c r="BY184" s="938"/>
      <c r="BZ184" s="938"/>
      <c r="CA184" s="938"/>
      <c r="CB184" s="938"/>
      <c r="CC184" s="938"/>
      <c r="CD184" s="938"/>
      <c r="CE184" s="938"/>
      <c r="CF184" s="938"/>
      <c r="CG184" s="938"/>
      <c r="CH184" s="938"/>
      <c r="CI184" s="938"/>
      <c r="CJ184" s="938"/>
      <c r="CK184" s="938"/>
      <c r="CL184" s="938"/>
      <c r="CM184" s="938"/>
      <c r="CN184" s="938"/>
      <c r="CO184" s="938"/>
      <c r="CP184" s="938"/>
      <c r="CQ184" s="938"/>
      <c r="CR184" s="938"/>
      <c r="CS184" s="938"/>
      <c r="CT184" s="938"/>
      <c r="CU184" s="938"/>
      <c r="CV184" s="938"/>
      <c r="CW184" s="938"/>
      <c r="CX184" s="938"/>
      <c r="CY184" s="938"/>
      <c r="CZ184" s="938"/>
      <c r="DA184" s="938"/>
      <c r="DB184" s="938"/>
      <c r="DC184" s="938"/>
      <c r="DD184" s="938"/>
      <c r="DE184" s="938"/>
      <c r="DF184" s="938"/>
      <c r="DG184" s="938"/>
      <c r="DH184" s="938"/>
      <c r="DI184" s="938"/>
      <c r="DJ184" s="938"/>
      <c r="DK184" s="938"/>
      <c r="DL184" s="938"/>
      <c r="DM184" s="938"/>
      <c r="DN184" s="938"/>
      <c r="DO184" s="938"/>
      <c r="DP184" s="938"/>
      <c r="DQ184" s="938"/>
      <c r="DR184" s="938"/>
      <c r="DS184" s="938"/>
      <c r="DT184" s="938"/>
      <c r="DU184" s="938"/>
      <c r="DV184" s="938"/>
      <c r="DW184" s="938"/>
      <c r="DX184" s="938"/>
      <c r="DY184" s="938"/>
      <c r="DZ184" s="938"/>
      <c r="EA184" s="938"/>
      <c r="EB184" s="938"/>
      <c r="EC184" s="938"/>
      <c r="ED184" s="938"/>
      <c r="EE184" s="938"/>
      <c r="EF184" s="938"/>
      <c r="EG184" s="938"/>
      <c r="EH184" s="938"/>
      <c r="EI184" s="938"/>
      <c r="EJ184" s="938"/>
      <c r="EK184" s="938"/>
      <c r="EL184" s="938"/>
      <c r="EM184" s="938"/>
      <c r="EN184" s="938"/>
      <c r="EO184" s="938"/>
      <c r="EP184" s="938"/>
      <c r="EQ184" s="938"/>
      <c r="ER184" s="938"/>
      <c r="ES184" s="938"/>
      <c r="ET184" s="938"/>
      <c r="EU184" s="938"/>
      <c r="EV184" s="938"/>
      <c r="EW184" s="938"/>
      <c r="EX184" s="938"/>
      <c r="EY184" s="938"/>
      <c r="EZ184" s="938"/>
      <c r="FA184" s="938"/>
      <c r="FB184" s="938"/>
      <c r="FC184" s="938"/>
      <c r="FD184" s="938"/>
      <c r="FE184" s="938"/>
      <c r="FF184" s="938"/>
      <c r="FG184" s="938"/>
      <c r="FH184" s="938"/>
      <c r="FI184" s="938"/>
    </row>
    <row r="185" spans="6:165" ht="9">
      <c r="F185" s="938"/>
      <c r="G185" s="938"/>
      <c r="H185" s="938"/>
      <c r="I185" s="938"/>
      <c r="J185" s="938"/>
      <c r="K185" s="938"/>
      <c r="L185" s="938"/>
      <c r="M185" s="938"/>
      <c r="S185" s="938"/>
      <c r="T185" s="938"/>
      <c r="U185" s="938"/>
      <c r="V185" s="938"/>
      <c r="W185" s="938"/>
      <c r="X185" s="938"/>
      <c r="Y185" s="938"/>
      <c r="Z185" s="938"/>
      <c r="AA185" s="938"/>
      <c r="AB185" s="938"/>
      <c r="AC185" s="938"/>
      <c r="AD185" s="938"/>
      <c r="AE185" s="938"/>
      <c r="AF185" s="938"/>
      <c r="AG185" s="938"/>
      <c r="AH185" s="938"/>
      <c r="AI185" s="938"/>
      <c r="AJ185" s="938"/>
      <c r="AK185" s="938"/>
      <c r="AL185" s="938"/>
      <c r="AM185" s="933"/>
      <c r="AN185" s="933"/>
      <c r="AO185" s="938"/>
      <c r="AP185" s="938"/>
      <c r="AQ185" s="938"/>
      <c r="AR185" s="938"/>
      <c r="AS185" s="938"/>
      <c r="AT185" s="938"/>
      <c r="AU185" s="938"/>
      <c r="AV185" s="938"/>
      <c r="AW185" s="938"/>
      <c r="AX185" s="938"/>
      <c r="AY185" s="938"/>
      <c r="AZ185" s="938"/>
      <c r="BA185" s="938"/>
      <c r="BB185" s="938"/>
      <c r="BC185" s="938"/>
      <c r="BD185" s="938"/>
      <c r="BE185" s="938"/>
      <c r="BF185" s="938"/>
      <c r="BG185" s="938"/>
      <c r="BH185" s="938"/>
      <c r="BI185" s="938"/>
      <c r="BJ185" s="938"/>
      <c r="BK185" s="938"/>
      <c r="BL185" s="938"/>
      <c r="BM185" s="938"/>
      <c r="BN185" s="938"/>
      <c r="BO185" s="938"/>
      <c r="BP185" s="938"/>
      <c r="BQ185" s="938"/>
      <c r="BR185" s="938"/>
      <c r="BS185" s="938"/>
      <c r="BT185" s="938"/>
      <c r="BU185" s="938"/>
      <c r="BV185" s="938"/>
      <c r="BW185" s="938"/>
      <c r="BX185" s="938"/>
      <c r="BY185" s="938"/>
      <c r="BZ185" s="938"/>
      <c r="CA185" s="938"/>
      <c r="CB185" s="938"/>
      <c r="CC185" s="938"/>
      <c r="CD185" s="938"/>
      <c r="CE185" s="938"/>
      <c r="CF185" s="938"/>
      <c r="CG185" s="938"/>
      <c r="CH185" s="938"/>
      <c r="CI185" s="938"/>
      <c r="CJ185" s="938"/>
      <c r="CK185" s="938"/>
      <c r="CL185" s="938"/>
      <c r="CM185" s="938"/>
      <c r="CN185" s="938"/>
      <c r="CO185" s="938"/>
      <c r="CP185" s="938"/>
      <c r="CQ185" s="938"/>
      <c r="CR185" s="938"/>
      <c r="CS185" s="938"/>
      <c r="CT185" s="938"/>
      <c r="CU185" s="938"/>
      <c r="CV185" s="938"/>
      <c r="CW185" s="938"/>
      <c r="CX185" s="938"/>
      <c r="CY185" s="938"/>
      <c r="CZ185" s="938"/>
      <c r="DA185" s="938"/>
      <c r="DB185" s="938"/>
      <c r="DC185" s="938"/>
      <c r="DD185" s="938"/>
      <c r="DE185" s="938"/>
      <c r="DF185" s="938"/>
      <c r="DG185" s="938"/>
      <c r="DH185" s="938"/>
      <c r="DI185" s="938"/>
      <c r="DJ185" s="938"/>
      <c r="DK185" s="938"/>
      <c r="DL185" s="938"/>
      <c r="DM185" s="938"/>
      <c r="DN185" s="938"/>
      <c r="DO185" s="938"/>
      <c r="DP185" s="938"/>
      <c r="DQ185" s="938"/>
      <c r="DR185" s="938"/>
      <c r="DS185" s="938"/>
      <c r="DT185" s="938"/>
      <c r="DU185" s="938"/>
      <c r="DV185" s="938"/>
      <c r="DW185" s="938"/>
      <c r="DX185" s="938"/>
      <c r="DY185" s="938"/>
      <c r="DZ185" s="938"/>
      <c r="EA185" s="938"/>
      <c r="EB185" s="938"/>
      <c r="EC185" s="938"/>
      <c r="ED185" s="938"/>
      <c r="EE185" s="938"/>
      <c r="EF185" s="938"/>
      <c r="EG185" s="938"/>
      <c r="EH185" s="938"/>
      <c r="EI185" s="938"/>
      <c r="EJ185" s="938"/>
      <c r="EK185" s="938"/>
      <c r="EL185" s="938"/>
      <c r="EM185" s="938"/>
      <c r="EN185" s="938"/>
      <c r="EO185" s="938"/>
      <c r="EP185" s="938"/>
      <c r="EQ185" s="938"/>
      <c r="ER185" s="938"/>
      <c r="ES185" s="938"/>
      <c r="ET185" s="938"/>
      <c r="EU185" s="938"/>
      <c r="EV185" s="938"/>
      <c r="EW185" s="938"/>
      <c r="EX185" s="938"/>
      <c r="EY185" s="938"/>
      <c r="EZ185" s="938"/>
      <c r="FA185" s="938"/>
      <c r="FB185" s="938"/>
      <c r="FC185" s="938"/>
      <c r="FD185" s="938"/>
      <c r="FE185" s="938"/>
      <c r="FF185" s="938"/>
      <c r="FG185" s="938"/>
      <c r="FH185" s="938"/>
      <c r="FI185" s="938"/>
    </row>
    <row r="186" spans="6:165" ht="9">
      <c r="F186" s="938"/>
      <c r="G186" s="938"/>
      <c r="H186" s="938"/>
      <c r="I186" s="938"/>
      <c r="J186" s="938"/>
      <c r="K186" s="938"/>
      <c r="L186" s="938"/>
      <c r="M186" s="938"/>
      <c r="S186" s="938"/>
      <c r="T186" s="938"/>
      <c r="U186" s="938"/>
      <c r="V186" s="938"/>
      <c r="W186" s="938"/>
      <c r="X186" s="938"/>
      <c r="Y186" s="938"/>
      <c r="Z186" s="938"/>
      <c r="AA186" s="938"/>
      <c r="AB186" s="938"/>
      <c r="AC186" s="938"/>
      <c r="AD186" s="938"/>
      <c r="AE186" s="938"/>
      <c r="AF186" s="938"/>
      <c r="AG186" s="938"/>
      <c r="AH186" s="938"/>
      <c r="AI186" s="938"/>
      <c r="AJ186" s="938"/>
      <c r="AK186" s="938"/>
      <c r="AL186" s="938"/>
      <c r="AM186" s="933"/>
      <c r="AN186" s="933"/>
      <c r="AO186" s="938"/>
      <c r="AP186" s="938"/>
      <c r="AQ186" s="938"/>
      <c r="AR186" s="938"/>
      <c r="AS186" s="938"/>
      <c r="AT186" s="938"/>
      <c r="AU186" s="938"/>
      <c r="AV186" s="938"/>
      <c r="AW186" s="938"/>
      <c r="AX186" s="938"/>
      <c r="AY186" s="938"/>
      <c r="AZ186" s="938"/>
      <c r="BA186" s="938"/>
      <c r="BB186" s="938"/>
      <c r="BC186" s="938"/>
      <c r="BD186" s="938"/>
      <c r="BE186" s="938"/>
      <c r="BF186" s="938"/>
      <c r="BG186" s="938"/>
      <c r="BH186" s="938"/>
      <c r="BI186" s="938"/>
      <c r="BJ186" s="938"/>
      <c r="BK186" s="938"/>
      <c r="BL186" s="938"/>
      <c r="BM186" s="938"/>
      <c r="BN186" s="938"/>
      <c r="BO186" s="938"/>
      <c r="BP186" s="938"/>
      <c r="BQ186" s="938"/>
      <c r="BR186" s="938"/>
      <c r="BS186" s="938"/>
      <c r="BT186" s="938"/>
      <c r="BU186" s="938"/>
      <c r="BV186" s="938"/>
      <c r="BW186" s="938"/>
      <c r="BX186" s="938"/>
      <c r="BY186" s="938"/>
      <c r="BZ186" s="938"/>
      <c r="CA186" s="938"/>
      <c r="CB186" s="938"/>
      <c r="CC186" s="938"/>
      <c r="CD186" s="938"/>
      <c r="CE186" s="938"/>
      <c r="CF186" s="938"/>
      <c r="CG186" s="938"/>
      <c r="CH186" s="938"/>
      <c r="CI186" s="938"/>
      <c r="CJ186" s="938"/>
      <c r="CK186" s="938"/>
      <c r="CL186" s="938"/>
      <c r="CM186" s="938"/>
      <c r="CN186" s="938"/>
      <c r="CO186" s="938"/>
      <c r="CP186" s="938"/>
      <c r="CQ186" s="938"/>
      <c r="CR186" s="938"/>
      <c r="CS186" s="938"/>
      <c r="CT186" s="938"/>
      <c r="CU186" s="938"/>
      <c r="CV186" s="938"/>
      <c r="CW186" s="938"/>
      <c r="CX186" s="938"/>
      <c r="CY186" s="938"/>
      <c r="CZ186" s="938"/>
      <c r="DA186" s="938"/>
      <c r="DB186" s="938"/>
      <c r="DC186" s="938"/>
      <c r="DD186" s="938"/>
      <c r="DE186" s="938"/>
      <c r="DF186" s="938"/>
      <c r="DG186" s="938"/>
      <c r="DH186" s="938"/>
      <c r="DI186" s="938"/>
      <c r="DJ186" s="938"/>
      <c r="DK186" s="938"/>
      <c r="DL186" s="938"/>
      <c r="DM186" s="938"/>
      <c r="DN186" s="938"/>
      <c r="DO186" s="938"/>
      <c r="DP186" s="938"/>
      <c r="DQ186" s="938"/>
      <c r="DR186" s="938"/>
      <c r="DS186" s="938"/>
      <c r="DT186" s="938"/>
      <c r="DU186" s="938"/>
      <c r="DV186" s="938"/>
      <c r="DW186" s="938"/>
      <c r="DX186" s="938"/>
      <c r="DY186" s="938"/>
      <c r="DZ186" s="938"/>
      <c r="EA186" s="938"/>
      <c r="EB186" s="938"/>
      <c r="EC186" s="938"/>
      <c r="ED186" s="938"/>
      <c r="EE186" s="938"/>
      <c r="EF186" s="938"/>
      <c r="EG186" s="938"/>
      <c r="EH186" s="938"/>
      <c r="EI186" s="938"/>
      <c r="EJ186" s="938"/>
      <c r="EK186" s="938"/>
      <c r="EL186" s="938"/>
      <c r="EM186" s="938"/>
      <c r="EN186" s="938"/>
      <c r="EO186" s="938"/>
      <c r="EP186" s="938"/>
      <c r="EQ186" s="938"/>
      <c r="ER186" s="938"/>
      <c r="ES186" s="938"/>
      <c r="ET186" s="938"/>
      <c r="EU186" s="938"/>
      <c r="EV186" s="938"/>
      <c r="EW186" s="938"/>
      <c r="EX186" s="938"/>
      <c r="EY186" s="938"/>
      <c r="EZ186" s="938"/>
      <c r="FA186" s="938"/>
      <c r="FB186" s="938"/>
      <c r="FC186" s="938"/>
      <c r="FD186" s="938"/>
      <c r="FE186" s="938"/>
      <c r="FF186" s="938"/>
      <c r="FG186" s="938"/>
      <c r="FH186" s="938"/>
      <c r="FI186" s="938"/>
    </row>
    <row r="187" spans="6:165" ht="9">
      <c r="F187" s="938"/>
      <c r="G187" s="938"/>
      <c r="H187" s="938"/>
      <c r="I187" s="938"/>
      <c r="J187" s="938"/>
      <c r="K187" s="938"/>
      <c r="L187" s="938"/>
      <c r="M187" s="938"/>
      <c r="S187" s="938"/>
      <c r="T187" s="938"/>
      <c r="U187" s="938"/>
      <c r="V187" s="938"/>
      <c r="W187" s="938"/>
      <c r="X187" s="938"/>
      <c r="Y187" s="938"/>
      <c r="Z187" s="938"/>
      <c r="AA187" s="938"/>
      <c r="AB187" s="938"/>
      <c r="AC187" s="938"/>
      <c r="AD187" s="938"/>
      <c r="AE187" s="938"/>
      <c r="AF187" s="938"/>
      <c r="AG187" s="938"/>
      <c r="AH187" s="938"/>
      <c r="AI187" s="938"/>
      <c r="AJ187" s="938"/>
      <c r="AK187" s="938"/>
      <c r="AL187" s="938"/>
      <c r="AM187" s="933"/>
      <c r="AN187" s="933"/>
      <c r="AO187" s="938"/>
      <c r="AP187" s="938"/>
      <c r="AQ187" s="938"/>
      <c r="AR187" s="938"/>
      <c r="AS187" s="938"/>
      <c r="AT187" s="938"/>
      <c r="AU187" s="938"/>
      <c r="AV187" s="938"/>
      <c r="AW187" s="938"/>
      <c r="AX187" s="938"/>
      <c r="AY187" s="938"/>
      <c r="AZ187" s="938"/>
      <c r="BA187" s="938"/>
      <c r="BB187" s="938"/>
      <c r="BC187" s="938"/>
      <c r="BD187" s="938"/>
      <c r="BE187" s="938"/>
      <c r="BF187" s="938"/>
      <c r="BG187" s="938"/>
      <c r="BH187" s="938"/>
      <c r="BI187" s="938"/>
      <c r="BJ187" s="938"/>
      <c r="BK187" s="938"/>
      <c r="BL187" s="938"/>
      <c r="BM187" s="938"/>
      <c r="BN187" s="938"/>
      <c r="BO187" s="938"/>
      <c r="BP187" s="938"/>
      <c r="BQ187" s="938"/>
      <c r="BR187" s="938"/>
      <c r="BS187" s="938"/>
      <c r="BT187" s="938"/>
      <c r="BU187" s="938"/>
      <c r="BV187" s="938"/>
      <c r="BW187" s="938"/>
      <c r="BX187" s="938"/>
      <c r="BY187" s="938"/>
      <c r="BZ187" s="938"/>
      <c r="CA187" s="938"/>
      <c r="CB187" s="938"/>
      <c r="CC187" s="938"/>
      <c r="CD187" s="938"/>
      <c r="CE187" s="938"/>
      <c r="CF187" s="938"/>
      <c r="CG187" s="938"/>
      <c r="CH187" s="938"/>
      <c r="CI187" s="938"/>
      <c r="CJ187" s="938"/>
      <c r="CK187" s="938"/>
      <c r="CL187" s="938"/>
      <c r="CM187" s="938"/>
      <c r="CN187" s="938"/>
      <c r="CO187" s="938"/>
      <c r="CP187" s="938"/>
      <c r="CQ187" s="938"/>
      <c r="CR187" s="938"/>
      <c r="CS187" s="938"/>
      <c r="CT187" s="938"/>
      <c r="CU187" s="938"/>
      <c r="CV187" s="938"/>
      <c r="CW187" s="938"/>
      <c r="CX187" s="938"/>
      <c r="CY187" s="938"/>
      <c r="CZ187" s="938"/>
      <c r="DA187" s="938"/>
      <c r="DB187" s="938"/>
      <c r="DC187" s="938"/>
      <c r="DD187" s="938"/>
      <c r="DE187" s="938"/>
      <c r="DF187" s="938"/>
      <c r="DG187" s="938"/>
      <c r="DH187" s="938"/>
      <c r="DI187" s="938"/>
      <c r="DJ187" s="938"/>
      <c r="DK187" s="938"/>
      <c r="DL187" s="938"/>
      <c r="DM187" s="938"/>
      <c r="DN187" s="938"/>
      <c r="DO187" s="938"/>
      <c r="DP187" s="938"/>
      <c r="DQ187" s="938"/>
      <c r="DR187" s="938"/>
      <c r="DS187" s="938"/>
      <c r="DT187" s="938"/>
      <c r="DU187" s="938"/>
      <c r="DV187" s="938"/>
      <c r="DW187" s="938"/>
      <c r="DX187" s="938"/>
      <c r="DY187" s="938"/>
      <c r="DZ187" s="938"/>
      <c r="EA187" s="938"/>
      <c r="EB187" s="938"/>
      <c r="EC187" s="938"/>
      <c r="ED187" s="938"/>
      <c r="EE187" s="938"/>
      <c r="EF187" s="938"/>
      <c r="EG187" s="938"/>
      <c r="EH187" s="938"/>
      <c r="EI187" s="938"/>
      <c r="EJ187" s="938"/>
      <c r="EK187" s="938"/>
      <c r="EL187" s="938"/>
      <c r="EM187" s="938"/>
      <c r="EN187" s="938"/>
      <c r="EO187" s="938"/>
      <c r="EP187" s="938"/>
      <c r="EQ187" s="938"/>
      <c r="ER187" s="938"/>
      <c r="ES187" s="938"/>
      <c r="ET187" s="938"/>
      <c r="EU187" s="938"/>
      <c r="EV187" s="938"/>
      <c r="EW187" s="938"/>
      <c r="EX187" s="938"/>
      <c r="EY187" s="938"/>
      <c r="EZ187" s="938"/>
      <c r="FA187" s="938"/>
      <c r="FB187" s="938"/>
      <c r="FC187" s="938"/>
      <c r="FD187" s="938"/>
      <c r="FE187" s="938"/>
      <c r="FF187" s="938"/>
      <c r="FG187" s="938"/>
      <c r="FH187" s="938"/>
      <c r="FI187" s="938"/>
    </row>
    <row r="188" spans="6:165" ht="9">
      <c r="F188" s="938"/>
      <c r="G188" s="938"/>
      <c r="H188" s="938"/>
      <c r="I188" s="938"/>
      <c r="J188" s="938"/>
      <c r="K188" s="938"/>
      <c r="L188" s="938"/>
      <c r="M188" s="938"/>
      <c r="S188" s="938"/>
      <c r="T188" s="938"/>
      <c r="U188" s="938"/>
      <c r="V188" s="938"/>
      <c r="W188" s="938"/>
      <c r="X188" s="938"/>
      <c r="Y188" s="938"/>
      <c r="Z188" s="938"/>
      <c r="AA188" s="938"/>
      <c r="AB188" s="938"/>
      <c r="AC188" s="938"/>
      <c r="AD188" s="938"/>
      <c r="AE188" s="938"/>
      <c r="AF188" s="938"/>
      <c r="AG188" s="938"/>
      <c r="AH188" s="938"/>
      <c r="AI188" s="938"/>
      <c r="AJ188" s="938"/>
      <c r="AK188" s="938"/>
      <c r="AL188" s="938"/>
      <c r="AM188" s="933"/>
      <c r="AN188" s="933"/>
      <c r="AO188" s="938"/>
      <c r="AP188" s="938"/>
      <c r="AQ188" s="938"/>
      <c r="AR188" s="938"/>
      <c r="AS188" s="938"/>
      <c r="AT188" s="938"/>
      <c r="AU188" s="938"/>
      <c r="AV188" s="938"/>
      <c r="AW188" s="938"/>
      <c r="AX188" s="938"/>
      <c r="AY188" s="938"/>
      <c r="AZ188" s="938"/>
      <c r="BA188" s="938"/>
      <c r="BB188" s="938"/>
      <c r="BC188" s="938"/>
      <c r="BD188" s="938"/>
      <c r="BE188" s="938"/>
      <c r="BF188" s="938"/>
      <c r="BG188" s="938"/>
      <c r="BH188" s="938"/>
      <c r="BI188" s="938"/>
      <c r="BJ188" s="938"/>
      <c r="BK188" s="938"/>
      <c r="BL188" s="938"/>
      <c r="BM188" s="938"/>
      <c r="BN188" s="938"/>
      <c r="BO188" s="938"/>
      <c r="BP188" s="938"/>
      <c r="BQ188" s="938"/>
      <c r="BR188" s="938"/>
      <c r="BS188" s="938"/>
      <c r="BT188" s="938"/>
      <c r="BU188" s="938"/>
      <c r="BV188" s="938"/>
      <c r="BW188" s="938"/>
      <c r="BX188" s="938"/>
      <c r="BY188" s="938"/>
      <c r="BZ188" s="938"/>
      <c r="CA188" s="938"/>
      <c r="CB188" s="938"/>
      <c r="CC188" s="938"/>
      <c r="CD188" s="938"/>
      <c r="CE188" s="938"/>
      <c r="CF188" s="938"/>
      <c r="CG188" s="938"/>
      <c r="CH188" s="938"/>
      <c r="CI188" s="938"/>
      <c r="CJ188" s="938"/>
      <c r="CK188" s="938"/>
      <c r="CL188" s="938"/>
      <c r="CM188" s="938"/>
      <c r="CN188" s="938"/>
      <c r="CO188" s="938"/>
      <c r="CP188" s="938"/>
      <c r="CQ188" s="938"/>
      <c r="CR188" s="938"/>
      <c r="CS188" s="938"/>
      <c r="CT188" s="938"/>
      <c r="CU188" s="938"/>
      <c r="CV188" s="938"/>
      <c r="CW188" s="938"/>
      <c r="CX188" s="938"/>
      <c r="CY188" s="938"/>
      <c r="CZ188" s="938"/>
      <c r="DA188" s="938"/>
      <c r="DB188" s="938"/>
      <c r="DC188" s="938"/>
      <c r="DD188" s="938"/>
      <c r="DE188" s="938"/>
      <c r="DF188" s="938"/>
      <c r="DG188" s="938"/>
      <c r="DH188" s="938"/>
      <c r="DI188" s="938"/>
      <c r="DJ188" s="938"/>
      <c r="DK188" s="938"/>
      <c r="DL188" s="938"/>
      <c r="DM188" s="938"/>
      <c r="DN188" s="938"/>
      <c r="DO188" s="938"/>
      <c r="DP188" s="938"/>
      <c r="DQ188" s="938"/>
      <c r="DR188" s="938"/>
      <c r="DS188" s="938"/>
      <c r="DT188" s="938"/>
      <c r="DU188" s="938"/>
      <c r="DV188" s="938"/>
      <c r="DW188" s="938"/>
      <c r="DX188" s="938"/>
      <c r="DY188" s="938"/>
      <c r="DZ188" s="938"/>
      <c r="EA188" s="938"/>
      <c r="EB188" s="938"/>
      <c r="EC188" s="938"/>
      <c r="ED188" s="938"/>
      <c r="EE188" s="938"/>
      <c r="EF188" s="938"/>
      <c r="EG188" s="938"/>
      <c r="EH188" s="938"/>
      <c r="EI188" s="938"/>
      <c r="EJ188" s="938"/>
      <c r="EK188" s="938"/>
      <c r="EL188" s="938"/>
      <c r="EM188" s="938"/>
      <c r="EN188" s="938"/>
      <c r="EO188" s="938"/>
      <c r="EP188" s="938"/>
      <c r="EQ188" s="938"/>
      <c r="ER188" s="938"/>
      <c r="ES188" s="938"/>
      <c r="ET188" s="938"/>
      <c r="EU188" s="938"/>
      <c r="EV188" s="938"/>
      <c r="EW188" s="938"/>
      <c r="EX188" s="938"/>
      <c r="EY188" s="938"/>
      <c r="EZ188" s="938"/>
      <c r="FA188" s="938"/>
      <c r="FB188" s="938"/>
      <c r="FC188" s="938"/>
      <c r="FD188" s="938"/>
      <c r="FE188" s="938"/>
      <c r="FF188" s="938"/>
      <c r="FG188" s="938"/>
      <c r="FH188" s="938"/>
      <c r="FI188" s="938"/>
    </row>
    <row r="189" ht="9">
      <c r="AM189" s="945"/>
    </row>
    <row r="190" ht="9">
      <c r="AM190" s="945"/>
    </row>
    <row r="191" ht="9">
      <c r="AM191" s="945"/>
    </row>
    <row r="192" ht="9">
      <c r="AM192" s="945"/>
    </row>
    <row r="193" ht="9">
      <c r="AM193" s="945"/>
    </row>
    <row r="194" ht="9">
      <c r="AM194" s="945"/>
    </row>
    <row r="195" ht="9">
      <c r="AM195" s="945"/>
    </row>
    <row r="196" ht="9">
      <c r="AM196" s="945"/>
    </row>
    <row r="197" ht="9">
      <c r="AM197" s="945"/>
    </row>
    <row r="198" ht="9">
      <c r="AM198" s="945"/>
    </row>
    <row r="199" ht="9">
      <c r="AM199" s="945"/>
    </row>
    <row r="200" ht="9">
      <c r="AM200" s="945"/>
    </row>
    <row r="201" ht="9">
      <c r="AM201" s="945"/>
    </row>
    <row r="202" ht="9">
      <c r="AM202" s="945"/>
    </row>
    <row r="203" ht="9">
      <c r="AM203" s="945"/>
    </row>
    <row r="204" ht="9">
      <c r="AM204" s="945"/>
    </row>
    <row r="205" ht="9">
      <c r="AM205" s="945"/>
    </row>
    <row r="206" ht="9">
      <c r="AM206" s="945"/>
    </row>
    <row r="207" ht="9">
      <c r="AM207" s="945"/>
    </row>
    <row r="208" ht="9">
      <c r="AM208" s="945"/>
    </row>
    <row r="209" ht="9">
      <c r="AM209" s="945"/>
    </row>
    <row r="210" ht="9">
      <c r="AM210" s="945"/>
    </row>
    <row r="211" ht="9">
      <c r="AM211" s="945"/>
    </row>
    <row r="212" ht="9">
      <c r="AM212" s="945"/>
    </row>
    <row r="213" ht="9">
      <c r="AM213" s="945"/>
    </row>
    <row r="214" ht="9">
      <c r="AM214" s="945"/>
    </row>
    <row r="215" ht="9">
      <c r="AM215" s="945"/>
    </row>
    <row r="216" ht="9">
      <c r="AM216" s="945"/>
    </row>
    <row r="217" ht="9">
      <c r="AM217" s="945"/>
    </row>
    <row r="218" ht="9">
      <c r="AM218" s="945"/>
    </row>
    <row r="219" ht="9">
      <c r="AM219" s="945"/>
    </row>
    <row r="220" ht="9">
      <c r="AM220" s="945"/>
    </row>
    <row r="221" ht="9">
      <c r="AM221" s="945"/>
    </row>
    <row r="222" ht="9">
      <c r="AM222" s="945"/>
    </row>
    <row r="223" ht="9">
      <c r="AM223" s="945"/>
    </row>
    <row r="224" ht="9">
      <c r="AM224" s="945"/>
    </row>
    <row r="225" ht="9">
      <c r="AM225" s="945"/>
    </row>
    <row r="226" ht="9">
      <c r="AM226" s="945"/>
    </row>
    <row r="227" ht="9">
      <c r="AM227" s="945"/>
    </row>
    <row r="228" ht="9">
      <c r="AM228" s="945"/>
    </row>
    <row r="229" ht="9">
      <c r="AM229" s="945"/>
    </row>
    <row r="230" ht="9">
      <c r="AM230" s="945"/>
    </row>
    <row r="231" ht="9">
      <c r="AM231" s="945"/>
    </row>
    <row r="232" ht="9">
      <c r="AM232" s="945"/>
    </row>
    <row r="233" ht="9">
      <c r="AM233" s="945"/>
    </row>
    <row r="234" ht="9">
      <c r="AM234" s="945"/>
    </row>
    <row r="235" ht="9">
      <c r="AM235" s="945"/>
    </row>
    <row r="236" ht="9">
      <c r="AM236" s="945"/>
    </row>
    <row r="237" ht="9">
      <c r="AM237" s="945"/>
    </row>
    <row r="238" ht="9">
      <c r="AM238" s="945"/>
    </row>
    <row r="239" ht="9">
      <c r="AM239" s="945"/>
    </row>
    <row r="240" ht="9">
      <c r="AM240" s="945"/>
    </row>
    <row r="241" ht="9">
      <c r="AM241" s="945"/>
    </row>
    <row r="242" ht="9">
      <c r="AM242" s="945"/>
    </row>
    <row r="243" ht="9">
      <c r="AM243" s="945"/>
    </row>
    <row r="244" ht="9">
      <c r="AM244" s="945"/>
    </row>
    <row r="245" ht="9">
      <c r="AM245" s="945"/>
    </row>
    <row r="246" ht="9">
      <c r="AM246" s="945"/>
    </row>
    <row r="247" ht="9">
      <c r="AM247" s="945"/>
    </row>
    <row r="248" ht="9">
      <c r="AM248" s="945"/>
    </row>
    <row r="249" ht="9">
      <c r="AM249" s="945"/>
    </row>
    <row r="250" ht="9">
      <c r="AM250" s="945"/>
    </row>
    <row r="251" ht="9">
      <c r="AM251" s="945"/>
    </row>
    <row r="252" ht="9">
      <c r="AM252" s="945"/>
    </row>
    <row r="253" ht="9">
      <c r="AM253" s="945"/>
    </row>
    <row r="254" ht="9">
      <c r="AM254" s="945"/>
    </row>
    <row r="255" ht="9">
      <c r="AM255" s="945"/>
    </row>
    <row r="256" ht="9">
      <c r="AM256" s="945"/>
    </row>
    <row r="257" ht="9">
      <c r="AM257" s="945"/>
    </row>
    <row r="258" ht="9">
      <c r="AM258" s="945"/>
    </row>
    <row r="259" ht="9">
      <c r="AM259" s="945"/>
    </row>
    <row r="260" ht="9">
      <c r="AM260" s="945"/>
    </row>
    <row r="261" ht="9">
      <c r="AM261" s="945"/>
    </row>
    <row r="262" ht="9">
      <c r="AM262" s="945"/>
    </row>
    <row r="263" ht="9">
      <c r="AM263" s="945"/>
    </row>
    <row r="264" ht="9">
      <c r="AM264" s="945"/>
    </row>
    <row r="265" ht="9">
      <c r="AM265" s="945"/>
    </row>
    <row r="266" ht="9">
      <c r="AM266" s="945"/>
    </row>
    <row r="267" ht="9">
      <c r="AM267" s="945"/>
    </row>
    <row r="268" ht="9">
      <c r="AM268" s="945"/>
    </row>
    <row r="269" ht="9">
      <c r="AM269" s="945"/>
    </row>
    <row r="270" ht="9">
      <c r="AM270" s="945"/>
    </row>
    <row r="271" ht="9">
      <c r="AM271" s="945"/>
    </row>
    <row r="272" ht="9">
      <c r="AM272" s="945"/>
    </row>
    <row r="273" ht="9">
      <c r="AM273" s="945"/>
    </row>
    <row r="274" ht="9">
      <c r="AM274" s="945"/>
    </row>
    <row r="275" ht="9">
      <c r="AM275" s="945"/>
    </row>
    <row r="276" ht="9">
      <c r="AM276" s="945"/>
    </row>
    <row r="277" ht="9">
      <c r="AM277" s="945"/>
    </row>
    <row r="278" ht="9">
      <c r="AM278" s="945"/>
    </row>
    <row r="279" ht="9">
      <c r="AM279" s="945"/>
    </row>
    <row r="280" ht="9">
      <c r="AM280" s="945"/>
    </row>
    <row r="281" ht="9">
      <c r="AM281" s="945"/>
    </row>
    <row r="282" ht="9">
      <c r="AM282" s="945"/>
    </row>
    <row r="283" ht="9">
      <c r="AM283" s="945"/>
    </row>
    <row r="284" ht="9">
      <c r="AM284" s="945"/>
    </row>
    <row r="285" ht="9">
      <c r="AM285" s="945"/>
    </row>
    <row r="286" ht="9">
      <c r="AM286" s="945"/>
    </row>
    <row r="287" ht="9">
      <c r="AM287" s="945"/>
    </row>
    <row r="288" ht="9">
      <c r="AM288" s="945"/>
    </row>
    <row r="289" ht="9">
      <c r="AM289" s="945"/>
    </row>
    <row r="290" ht="9">
      <c r="AM290" s="945"/>
    </row>
    <row r="291" ht="9">
      <c r="AM291" s="945"/>
    </row>
    <row r="292" ht="9">
      <c r="AM292" s="945"/>
    </row>
    <row r="293" ht="9">
      <c r="AM293" s="945"/>
    </row>
    <row r="294" ht="9">
      <c r="AM294" s="945"/>
    </row>
    <row r="295" ht="9">
      <c r="AM295" s="945"/>
    </row>
    <row r="296" ht="9">
      <c r="AM296" s="945"/>
    </row>
    <row r="297" ht="9">
      <c r="AM297" s="945"/>
    </row>
    <row r="298" ht="9">
      <c r="AM298" s="945"/>
    </row>
    <row r="299" ht="9">
      <c r="AM299" s="945"/>
    </row>
    <row r="300" ht="9">
      <c r="AM300" s="945"/>
    </row>
    <row r="301" ht="9">
      <c r="AM301" s="945"/>
    </row>
    <row r="302" ht="9">
      <c r="AM302" s="945"/>
    </row>
    <row r="303" ht="9">
      <c r="AM303" s="945"/>
    </row>
    <row r="304" ht="9">
      <c r="AM304" s="945"/>
    </row>
    <row r="305" ht="9">
      <c r="AM305" s="945"/>
    </row>
    <row r="306" ht="9">
      <c r="AM306" s="945"/>
    </row>
    <row r="307" ht="9">
      <c r="AM307" s="945"/>
    </row>
    <row r="308" ht="9">
      <c r="AM308" s="945"/>
    </row>
    <row r="309" ht="9">
      <c r="AM309" s="945"/>
    </row>
    <row r="310" ht="9">
      <c r="AM310" s="945"/>
    </row>
    <row r="311" ht="9">
      <c r="AM311" s="945"/>
    </row>
    <row r="312" ht="9">
      <c r="AM312" s="945"/>
    </row>
    <row r="313" ht="9">
      <c r="AM313" s="945"/>
    </row>
    <row r="314" ht="9">
      <c r="AM314" s="945"/>
    </row>
    <row r="315" ht="9">
      <c r="AM315" s="945"/>
    </row>
    <row r="316" ht="9">
      <c r="AM316" s="945"/>
    </row>
    <row r="317" ht="9">
      <c r="AM317" s="945"/>
    </row>
    <row r="318" ht="9">
      <c r="AM318" s="945"/>
    </row>
    <row r="319" ht="9">
      <c r="AM319" s="945"/>
    </row>
    <row r="320" ht="9">
      <c r="AM320" s="945"/>
    </row>
    <row r="321" ht="9">
      <c r="AM321" s="945"/>
    </row>
    <row r="322" ht="9">
      <c r="AM322" s="945"/>
    </row>
    <row r="323" ht="9">
      <c r="AM323" s="945"/>
    </row>
    <row r="324" ht="9">
      <c r="AM324" s="945"/>
    </row>
    <row r="325" ht="9">
      <c r="AM325" s="945"/>
    </row>
    <row r="326" ht="9">
      <c r="AM326" s="945"/>
    </row>
    <row r="327" ht="9">
      <c r="AM327" s="945"/>
    </row>
    <row r="328" ht="9">
      <c r="AM328" s="945"/>
    </row>
    <row r="329" ht="9">
      <c r="AM329" s="945"/>
    </row>
    <row r="330" ht="9">
      <c r="AM330" s="945"/>
    </row>
    <row r="331" ht="9">
      <c r="AM331" s="945"/>
    </row>
    <row r="332" ht="9">
      <c r="AM332" s="945"/>
    </row>
    <row r="333" ht="9">
      <c r="AM333" s="945"/>
    </row>
    <row r="334" ht="9">
      <c r="AM334" s="945"/>
    </row>
    <row r="335" ht="9">
      <c r="AM335" s="945"/>
    </row>
    <row r="336" ht="9">
      <c r="AM336" s="945"/>
    </row>
    <row r="337" ht="9">
      <c r="AM337" s="945"/>
    </row>
    <row r="338" ht="9">
      <c r="AM338" s="945"/>
    </row>
    <row r="339" ht="9">
      <c r="AM339" s="945"/>
    </row>
    <row r="340" ht="9">
      <c r="AM340" s="945"/>
    </row>
    <row r="341" ht="9">
      <c r="AM341" s="945"/>
    </row>
    <row r="342" ht="9">
      <c r="AM342" s="945"/>
    </row>
    <row r="343" ht="9">
      <c r="AM343" s="945"/>
    </row>
    <row r="344" ht="9">
      <c r="AM344" s="945"/>
    </row>
    <row r="345" ht="9">
      <c r="AM345" s="945"/>
    </row>
    <row r="346" ht="9">
      <c r="AM346" s="945"/>
    </row>
    <row r="347" ht="9">
      <c r="AM347" s="945"/>
    </row>
    <row r="348" ht="9">
      <c r="AM348" s="945"/>
    </row>
    <row r="349" ht="9">
      <c r="AM349" s="945"/>
    </row>
    <row r="350" ht="9">
      <c r="AM350" s="945"/>
    </row>
    <row r="351" ht="9">
      <c r="AM351" s="945"/>
    </row>
    <row r="352" ht="9">
      <c r="AM352" s="945"/>
    </row>
    <row r="353" ht="9">
      <c r="AM353" s="945"/>
    </row>
    <row r="354" ht="9">
      <c r="AM354" s="945"/>
    </row>
    <row r="355" ht="9">
      <c r="AM355" s="945"/>
    </row>
    <row r="356" ht="9">
      <c r="AM356" s="945"/>
    </row>
    <row r="357" ht="9">
      <c r="AM357" s="945"/>
    </row>
    <row r="358" ht="9">
      <c r="AM358" s="945"/>
    </row>
    <row r="359" ht="9">
      <c r="AM359" s="945"/>
    </row>
    <row r="360" ht="9">
      <c r="AM360" s="945"/>
    </row>
    <row r="361" ht="9">
      <c r="AM361" s="945"/>
    </row>
    <row r="362" ht="9">
      <c r="AM362" s="945"/>
    </row>
    <row r="363" ht="9">
      <c r="AM363" s="945"/>
    </row>
    <row r="364" ht="9">
      <c r="AM364" s="945"/>
    </row>
    <row r="365" ht="9">
      <c r="AM365" s="945"/>
    </row>
    <row r="366" ht="9">
      <c r="AM366" s="945"/>
    </row>
    <row r="367" ht="9">
      <c r="AM367" s="945"/>
    </row>
    <row r="368" ht="9">
      <c r="AM368" s="945"/>
    </row>
    <row r="369" ht="9">
      <c r="AM369" s="945"/>
    </row>
  </sheetData>
  <sheetProtection/>
  <mergeCells count="41">
    <mergeCell ref="C7:H7"/>
    <mergeCell ref="I7:R7"/>
    <mergeCell ref="C8:E8"/>
    <mergeCell ref="F8:H8"/>
    <mergeCell ref="I8:L8"/>
    <mergeCell ref="M8:O8"/>
    <mergeCell ref="P8:R8"/>
    <mergeCell ref="C9:E9"/>
    <mergeCell ref="F9:H9"/>
    <mergeCell ref="I9:L9"/>
    <mergeCell ref="M9:O9"/>
    <mergeCell ref="P9:R9"/>
    <mergeCell ref="AJ12:AO12"/>
    <mergeCell ref="AM13:AO13"/>
    <mergeCell ref="AP13:AR13"/>
    <mergeCell ref="AM19:AR19"/>
    <mergeCell ref="D40:R40"/>
    <mergeCell ref="D41:H41"/>
    <mergeCell ref="I41:N41"/>
    <mergeCell ref="O41:S41"/>
    <mergeCell ref="D42:H42"/>
    <mergeCell ref="I42:N42"/>
    <mergeCell ref="O42:S42"/>
    <mergeCell ref="D43:E43"/>
    <mergeCell ref="F43:G43"/>
    <mergeCell ref="I43:K43"/>
    <mergeCell ref="L43:M43"/>
    <mergeCell ref="O43:P43"/>
    <mergeCell ref="Q43:R43"/>
    <mergeCell ref="D44:E44"/>
    <mergeCell ref="F44:G44"/>
    <mergeCell ref="I44:K44"/>
    <mergeCell ref="L44:M44"/>
    <mergeCell ref="O44:P44"/>
    <mergeCell ref="Q44:R44"/>
    <mergeCell ref="D46:E46"/>
    <mergeCell ref="F46:G46"/>
    <mergeCell ref="I46:K46"/>
    <mergeCell ref="L46:M46"/>
    <mergeCell ref="O46:P46"/>
    <mergeCell ref="Q46:R4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114"/>
  <sheetViews>
    <sheetView zoomScalePageLayoutView="0" workbookViewId="0" topLeftCell="A1">
      <selection activeCell="C14" sqref="C13:C14"/>
    </sheetView>
  </sheetViews>
  <sheetFormatPr defaultColWidth="9.25390625" defaultRowHeight="12.75" outlineLevelRow="1"/>
  <cols>
    <col min="1" max="1" width="4.00390625" style="128" customWidth="1"/>
    <col min="2" max="2" width="5.875" style="128" customWidth="1"/>
    <col min="3" max="3" width="49.75390625" style="128" customWidth="1"/>
    <col min="4" max="4" width="30.00390625" style="114" customWidth="1"/>
    <col min="5" max="5" width="5.875" style="90" hidden="1" customWidth="1"/>
    <col min="6" max="6" width="7.25390625" style="90" hidden="1" customWidth="1"/>
    <col min="7" max="7" width="9.75390625" style="90" customWidth="1"/>
    <col min="8" max="9" width="9.125" style="90" customWidth="1"/>
    <col min="10" max="10" width="10.375" style="90" customWidth="1"/>
    <col min="11" max="11" width="5.75390625" style="0" customWidth="1"/>
    <col min="12" max="12" width="16.125" style="90" customWidth="1"/>
    <col min="13" max="13" width="14.125" style="90" customWidth="1"/>
    <col min="14" max="16384" width="9.25390625" style="90" customWidth="1"/>
  </cols>
  <sheetData>
    <row r="1" spans="1:10" ht="12.75">
      <c r="A1" s="128" t="s">
        <v>615</v>
      </c>
      <c r="B1" s="126"/>
      <c r="C1" s="986" t="s">
        <v>1808</v>
      </c>
      <c r="D1" s="986"/>
      <c r="E1" s="986"/>
      <c r="F1" s="986"/>
      <c r="G1" s="986"/>
      <c r="H1" s="986"/>
      <c r="I1" s="986"/>
      <c r="J1" s="986"/>
    </row>
    <row r="2" spans="3:10" ht="12.75">
      <c r="C2" s="986" t="s">
        <v>1809</v>
      </c>
      <c r="D2" s="986"/>
      <c r="E2" s="986"/>
      <c r="F2" s="986"/>
      <c r="G2" s="986"/>
      <c r="H2" s="986"/>
      <c r="I2" s="986"/>
      <c r="J2" s="986"/>
    </row>
    <row r="3" spans="1:17" ht="12.75" customHeight="1">
      <c r="A3" s="987"/>
      <c r="B3" s="987" t="s">
        <v>1810</v>
      </c>
      <c r="C3" s="987"/>
      <c r="D3" s="988"/>
      <c r="G3" s="106"/>
      <c r="H3" s="129"/>
      <c r="I3" s="129"/>
      <c r="J3" s="232"/>
      <c r="O3" s="106"/>
      <c r="P3" s="106"/>
      <c r="Q3" s="106"/>
    </row>
    <row r="4" spans="3:17" ht="12.75" customHeight="1">
      <c r="C4" s="989" t="s">
        <v>1811</v>
      </c>
      <c r="D4" s="990"/>
      <c r="E4" s="990"/>
      <c r="F4" s="990"/>
      <c r="G4" s="106"/>
      <c r="H4" s="139"/>
      <c r="I4" s="139"/>
      <c r="O4" s="106"/>
      <c r="P4" s="106"/>
      <c r="Q4" s="106"/>
    </row>
    <row r="5" spans="1:17" ht="12.75" customHeight="1">
      <c r="A5" s="126"/>
      <c r="B5" s="991" t="s">
        <v>1812</v>
      </c>
      <c r="C5" s="992"/>
      <c r="D5" s="993" t="s">
        <v>1813</v>
      </c>
      <c r="E5" s="994"/>
      <c r="F5" s="995"/>
      <c r="G5" s="996" t="s">
        <v>1060</v>
      </c>
      <c r="H5" s="996" t="s">
        <v>1060</v>
      </c>
      <c r="I5" s="996" t="s">
        <v>1060</v>
      </c>
      <c r="J5" s="997" t="s">
        <v>1060</v>
      </c>
      <c r="K5" s="321"/>
      <c r="O5" s="106"/>
      <c r="P5" s="106"/>
      <c r="Q5" s="106"/>
    </row>
    <row r="6" spans="1:11" ht="12.75">
      <c r="A6" s="126"/>
      <c r="B6" s="998"/>
      <c r="C6" s="999"/>
      <c r="D6" s="1000"/>
      <c r="E6" s="994"/>
      <c r="F6" s="995"/>
      <c r="G6" s="1001" t="s">
        <v>1056</v>
      </c>
      <c r="H6" s="1002" t="s">
        <v>976</v>
      </c>
      <c r="I6" s="1003" t="s">
        <v>1814</v>
      </c>
      <c r="J6" s="1003" t="s">
        <v>1053</v>
      </c>
      <c r="K6" s="321"/>
    </row>
    <row r="7" spans="2:11" ht="10.5" customHeight="1">
      <c r="B7" s="1004" t="s">
        <v>1815</v>
      </c>
      <c r="D7" s="1005" t="s">
        <v>1816</v>
      </c>
      <c r="G7" s="1006">
        <v>112.9</v>
      </c>
      <c r="H7" s="1006">
        <v>111</v>
      </c>
      <c r="I7" s="1006">
        <v>189.6</v>
      </c>
      <c r="J7" s="1006">
        <v>101.5</v>
      </c>
      <c r="K7" s="321"/>
    </row>
    <row r="8" spans="1:10" ht="10.5" customHeight="1" outlineLevel="1">
      <c r="A8" s="895" t="s">
        <v>1817</v>
      </c>
      <c r="B8" s="1007"/>
      <c r="D8" s="237" t="s">
        <v>1818</v>
      </c>
      <c r="F8" s="322"/>
      <c r="G8" s="272">
        <v>116.2</v>
      </c>
      <c r="H8" s="272">
        <v>111.2</v>
      </c>
      <c r="I8" s="272">
        <v>215.8</v>
      </c>
      <c r="J8" s="272">
        <v>102.4</v>
      </c>
    </row>
    <row r="9" spans="1:10" ht="10.5" customHeight="1" outlineLevel="1">
      <c r="A9" s="172"/>
      <c r="B9" s="1008" t="s">
        <v>1819</v>
      </c>
      <c r="C9" s="1008"/>
      <c r="D9" s="1009" t="s">
        <v>1820</v>
      </c>
      <c r="F9" s="322"/>
      <c r="G9" s="1010">
        <v>116.4</v>
      </c>
      <c r="H9" s="1010">
        <v>111.2</v>
      </c>
      <c r="I9" s="1010">
        <v>218</v>
      </c>
      <c r="J9" s="1010">
        <v>102.4</v>
      </c>
    </row>
    <row r="10" spans="1:10" ht="10.5" customHeight="1" outlineLevel="1">
      <c r="A10" s="172"/>
      <c r="B10" s="1007"/>
      <c r="C10" s="392" t="s">
        <v>1821</v>
      </c>
      <c r="D10" s="114" t="s">
        <v>1822</v>
      </c>
      <c r="E10" s="1011"/>
      <c r="F10" s="322"/>
      <c r="G10" s="139">
        <v>105.7</v>
      </c>
      <c r="H10" s="139">
        <v>107.9</v>
      </c>
      <c r="I10" s="139">
        <v>190.9</v>
      </c>
      <c r="J10" s="139">
        <v>100.5</v>
      </c>
    </row>
    <row r="11" spans="1:10" ht="10.5" customHeight="1" outlineLevel="1">
      <c r="A11" s="172"/>
      <c r="B11" s="1007"/>
      <c r="C11" s="392" t="s">
        <v>1823</v>
      </c>
      <c r="D11" s="114" t="s">
        <v>1824</v>
      </c>
      <c r="E11" s="1011"/>
      <c r="F11" s="322"/>
      <c r="G11" s="139">
        <v>149</v>
      </c>
      <c r="H11" s="139">
        <v>124.3</v>
      </c>
      <c r="I11" s="139">
        <v>248.9</v>
      </c>
      <c r="J11" s="139">
        <v>107.9</v>
      </c>
    </row>
    <row r="12" spans="1:10" ht="10.5" customHeight="1" outlineLevel="1">
      <c r="A12" s="172"/>
      <c r="B12" s="1007"/>
      <c r="C12" s="1012" t="s">
        <v>1825</v>
      </c>
      <c r="D12" s="1013" t="s">
        <v>1826</v>
      </c>
      <c r="G12" s="139">
        <v>109.6</v>
      </c>
      <c r="H12" s="139">
        <v>93.6</v>
      </c>
      <c r="I12" s="139">
        <v>243.3</v>
      </c>
      <c r="J12" s="139">
        <v>111.5</v>
      </c>
    </row>
    <row r="13" spans="1:10" ht="10.5" customHeight="1" outlineLevel="1">
      <c r="A13" s="172"/>
      <c r="B13" s="1007"/>
      <c r="C13" s="1012" t="s">
        <v>1827</v>
      </c>
      <c r="D13" s="114" t="s">
        <v>1828</v>
      </c>
      <c r="G13" s="139">
        <v>119.9</v>
      </c>
      <c r="H13" s="139">
        <v>106</v>
      </c>
      <c r="I13" s="139">
        <v>218.4</v>
      </c>
      <c r="J13" s="139">
        <v>101.1</v>
      </c>
    </row>
    <row r="14" spans="1:10" ht="10.5" customHeight="1" outlineLevel="1">
      <c r="A14" s="177"/>
      <c r="B14" s="1014"/>
      <c r="C14" s="1012" t="s">
        <v>1829</v>
      </c>
      <c r="D14" s="114" t="s">
        <v>1830</v>
      </c>
      <c r="E14" s="1015"/>
      <c r="F14" s="1015"/>
      <c r="G14" s="139">
        <v>151.7</v>
      </c>
      <c r="H14" s="139">
        <v>151.7</v>
      </c>
      <c r="I14" s="139">
        <v>476.9</v>
      </c>
      <c r="J14" s="139">
        <v>98.2</v>
      </c>
    </row>
    <row r="15" spans="1:10" ht="10.5" customHeight="1" outlineLevel="1">
      <c r="A15" s="177"/>
      <c r="B15" s="1014"/>
      <c r="C15" s="1016" t="s">
        <v>1831</v>
      </c>
      <c r="D15" s="1017" t="s">
        <v>1832</v>
      </c>
      <c r="E15" s="1015"/>
      <c r="F15" s="1015"/>
      <c r="G15" s="139">
        <v>121.8</v>
      </c>
      <c r="H15" s="139">
        <v>115.7</v>
      </c>
      <c r="I15" s="139">
        <v>216.5</v>
      </c>
      <c r="J15" s="139">
        <v>100</v>
      </c>
    </row>
    <row r="16" spans="1:10" ht="10.5" customHeight="1" outlineLevel="1">
      <c r="A16" s="172"/>
      <c r="B16" s="1007"/>
      <c r="C16" s="1018" t="s">
        <v>1833</v>
      </c>
      <c r="D16" s="1019" t="s">
        <v>1834</v>
      </c>
      <c r="E16" s="1020"/>
      <c r="F16" s="1020"/>
      <c r="G16" s="139">
        <v>102.6</v>
      </c>
      <c r="H16" s="139">
        <v>102.6</v>
      </c>
      <c r="I16" s="139">
        <v>224</v>
      </c>
      <c r="J16" s="139">
        <v>102.5</v>
      </c>
    </row>
    <row r="17" spans="1:10" ht="10.5" customHeight="1" outlineLevel="1">
      <c r="A17" s="172"/>
      <c r="B17" s="1007"/>
      <c r="C17" s="392" t="s">
        <v>1835</v>
      </c>
      <c r="D17" s="114" t="s">
        <v>1836</v>
      </c>
      <c r="G17" s="139">
        <v>105.3</v>
      </c>
      <c r="H17" s="139">
        <v>105.3</v>
      </c>
      <c r="I17" s="139">
        <v>207</v>
      </c>
      <c r="J17" s="139">
        <v>100</v>
      </c>
    </row>
    <row r="18" spans="1:10" ht="10.5" customHeight="1">
      <c r="A18" s="172"/>
      <c r="B18" s="1007" t="s">
        <v>1837</v>
      </c>
      <c r="C18" s="1007"/>
      <c r="D18" s="114" t="s">
        <v>1838</v>
      </c>
      <c r="G18" s="139">
        <v>110.8</v>
      </c>
      <c r="H18" s="139">
        <v>110.7</v>
      </c>
      <c r="I18" s="139">
        <v>155</v>
      </c>
      <c r="J18" s="139">
        <v>101.8</v>
      </c>
    </row>
    <row r="19" spans="1:10" ht="10.5" customHeight="1" outlineLevel="1">
      <c r="A19" s="1021" t="s">
        <v>1839</v>
      </c>
      <c r="B19" s="1007"/>
      <c r="D19" s="114" t="s">
        <v>1840</v>
      </c>
      <c r="G19" s="139">
        <v>110.1</v>
      </c>
      <c r="H19" s="139">
        <v>107.7</v>
      </c>
      <c r="I19" s="139">
        <v>168.9</v>
      </c>
      <c r="J19" s="139">
        <v>100.2</v>
      </c>
    </row>
    <row r="20" spans="1:10" ht="10.5" customHeight="1" outlineLevel="1">
      <c r="A20" s="172"/>
      <c r="B20" s="1007" t="s">
        <v>1841</v>
      </c>
      <c r="C20" s="1007"/>
      <c r="D20" s="114" t="s">
        <v>1842</v>
      </c>
      <c r="G20" s="139">
        <v>111.4</v>
      </c>
      <c r="H20" s="139">
        <v>108</v>
      </c>
      <c r="I20" s="139">
        <v>164.5</v>
      </c>
      <c r="J20" s="139">
        <v>100</v>
      </c>
    </row>
    <row r="21" spans="1:10" ht="10.5" customHeight="1" outlineLevel="1">
      <c r="A21" s="172"/>
      <c r="B21" s="1007" t="s">
        <v>1843</v>
      </c>
      <c r="C21" s="1007"/>
      <c r="D21" s="114" t="s">
        <v>1844</v>
      </c>
      <c r="G21" s="139">
        <v>106.8</v>
      </c>
      <c r="H21" s="139">
        <v>106.8</v>
      </c>
      <c r="I21" s="139">
        <v>180.3</v>
      </c>
      <c r="J21" s="139">
        <v>100.7</v>
      </c>
    </row>
    <row r="22" spans="1:10" ht="10.5" customHeight="1" outlineLevel="1">
      <c r="A22" s="172" t="s">
        <v>1845</v>
      </c>
      <c r="B22" s="1007"/>
      <c r="D22" s="114" t="s">
        <v>1846</v>
      </c>
      <c r="E22" s="93"/>
      <c r="G22" s="139">
        <v>112.7</v>
      </c>
      <c r="H22" s="139">
        <v>112.7</v>
      </c>
      <c r="I22" s="139">
        <v>176.3</v>
      </c>
      <c r="J22" s="139">
        <v>100.6</v>
      </c>
    </row>
    <row r="23" spans="1:10" ht="10.5" customHeight="1" outlineLevel="1">
      <c r="A23" s="172"/>
      <c r="B23" s="1007" t="s">
        <v>1847</v>
      </c>
      <c r="C23" s="1007"/>
      <c r="D23" s="114" t="s">
        <v>1848</v>
      </c>
      <c r="G23" s="139">
        <v>114.3</v>
      </c>
      <c r="H23" s="139">
        <v>114.3</v>
      </c>
      <c r="I23" s="139">
        <v>183.7</v>
      </c>
      <c r="J23" s="139">
        <v>101</v>
      </c>
    </row>
    <row r="24" spans="1:10" ht="10.5" customHeight="1" outlineLevel="1">
      <c r="A24" s="172"/>
      <c r="B24" s="1007"/>
      <c r="C24" s="1012" t="s">
        <v>1849</v>
      </c>
      <c r="D24" s="114" t="s">
        <v>1850</v>
      </c>
      <c r="F24" s="1015"/>
      <c r="G24" s="139">
        <v>123.8</v>
      </c>
      <c r="H24" s="139">
        <v>123.8</v>
      </c>
      <c r="I24" s="139">
        <v>210.8</v>
      </c>
      <c r="J24" s="139">
        <v>101</v>
      </c>
    </row>
    <row r="25" spans="1:12" ht="10.5" customHeight="1">
      <c r="A25" s="172"/>
      <c r="B25" s="1007"/>
      <c r="C25" s="1012" t="s">
        <v>1851</v>
      </c>
      <c r="D25" s="114" t="s">
        <v>1852</v>
      </c>
      <c r="E25" s="1022"/>
      <c r="F25" s="1022"/>
      <c r="G25" s="139">
        <v>112.4</v>
      </c>
      <c r="H25" s="139">
        <v>112.4</v>
      </c>
      <c r="I25" s="139">
        <v>178.5</v>
      </c>
      <c r="J25" s="139">
        <v>101</v>
      </c>
      <c r="L25" s="139"/>
    </row>
    <row r="26" spans="1:10" ht="10.5" customHeight="1" outlineLevel="1">
      <c r="A26" s="172"/>
      <c r="B26" s="1007"/>
      <c r="C26" s="1023" t="s">
        <v>1853</v>
      </c>
      <c r="D26" s="263" t="s">
        <v>1854</v>
      </c>
      <c r="E26" s="1024" t="s">
        <v>1853</v>
      </c>
      <c r="G26" s="139">
        <v>112.5</v>
      </c>
      <c r="H26" s="139">
        <v>112.5</v>
      </c>
      <c r="I26" s="139">
        <v>188.7</v>
      </c>
      <c r="J26" s="139">
        <v>102.5</v>
      </c>
    </row>
    <row r="27" spans="1:10" ht="10.5" customHeight="1" outlineLevel="1">
      <c r="A27" s="177"/>
      <c r="B27" s="1014"/>
      <c r="C27" s="1025" t="s">
        <v>1855</v>
      </c>
      <c r="D27" s="263" t="s">
        <v>1856</v>
      </c>
      <c r="E27" s="1026" t="s">
        <v>1855</v>
      </c>
      <c r="F27" s="1015"/>
      <c r="G27" s="139">
        <v>113.4</v>
      </c>
      <c r="H27" s="139">
        <v>113.4</v>
      </c>
      <c r="I27" s="139">
        <v>168.1</v>
      </c>
      <c r="J27" s="139">
        <v>100</v>
      </c>
    </row>
    <row r="28" spans="1:10" ht="10.5" customHeight="1" outlineLevel="1">
      <c r="A28" s="177"/>
      <c r="B28" s="1014"/>
      <c r="C28" s="1025" t="s">
        <v>1857</v>
      </c>
      <c r="D28" s="263" t="s">
        <v>1858</v>
      </c>
      <c r="E28" s="1026" t="s">
        <v>1857</v>
      </c>
      <c r="F28" s="1015"/>
      <c r="G28" s="139">
        <v>100.7</v>
      </c>
      <c r="H28" s="139">
        <v>100.7</v>
      </c>
      <c r="I28" s="139">
        <v>211.6</v>
      </c>
      <c r="J28" s="139">
        <v>100</v>
      </c>
    </row>
    <row r="29" spans="1:10" ht="10.5" customHeight="1" outlineLevel="1">
      <c r="A29" s="172"/>
      <c r="B29" s="1007"/>
      <c r="C29" s="392" t="s">
        <v>1859</v>
      </c>
      <c r="D29" s="114" t="s">
        <v>1860</v>
      </c>
      <c r="E29" s="1027"/>
      <c r="G29" s="139">
        <v>100</v>
      </c>
      <c r="H29" s="139">
        <v>100</v>
      </c>
      <c r="I29" s="139">
        <v>137.3</v>
      </c>
      <c r="J29" s="139">
        <v>100</v>
      </c>
    </row>
    <row r="30" spans="1:10" ht="10.5" customHeight="1" outlineLevel="1">
      <c r="A30" s="177"/>
      <c r="B30" s="1007" t="s">
        <v>1861</v>
      </c>
      <c r="C30" s="1007"/>
      <c r="D30" s="114" t="s">
        <v>1862</v>
      </c>
      <c r="E30" s="1028"/>
      <c r="F30" s="1015"/>
      <c r="G30" s="139">
        <v>110.4</v>
      </c>
      <c r="H30" s="139">
        <v>110.4</v>
      </c>
      <c r="I30" s="139">
        <v>166.3</v>
      </c>
      <c r="J30" s="139">
        <v>100</v>
      </c>
    </row>
    <row r="31" spans="1:10" ht="10.5" customHeight="1" outlineLevel="1">
      <c r="A31" s="172" t="s">
        <v>1863</v>
      </c>
      <c r="B31" s="1007"/>
      <c r="D31" s="1027" t="s">
        <v>1864</v>
      </c>
      <c r="E31" s="1027"/>
      <c r="G31" s="139">
        <v>112.3</v>
      </c>
      <c r="H31" s="139">
        <v>112.3</v>
      </c>
      <c r="I31" s="139">
        <v>170.9</v>
      </c>
      <c r="J31" s="139">
        <v>109.8</v>
      </c>
    </row>
    <row r="32" spans="1:10" ht="10.5" customHeight="1" outlineLevel="1">
      <c r="A32" s="172"/>
      <c r="B32" s="1029" t="s">
        <v>1865</v>
      </c>
      <c r="C32" s="1029"/>
      <c r="D32" s="1027" t="s">
        <v>1866</v>
      </c>
      <c r="E32" s="1027"/>
      <c r="G32" s="139">
        <v>103.8</v>
      </c>
      <c r="H32" s="139">
        <v>103.8</v>
      </c>
      <c r="I32" s="139">
        <v>138.6</v>
      </c>
      <c r="J32" s="139">
        <v>100</v>
      </c>
    </row>
    <row r="33" spans="1:10" ht="10.5" customHeight="1">
      <c r="A33" s="177"/>
      <c r="B33" s="1029" t="s">
        <v>1867</v>
      </c>
      <c r="C33" s="1029"/>
      <c r="D33" s="1028" t="s">
        <v>1868</v>
      </c>
      <c r="E33" s="1028"/>
      <c r="F33" s="1015"/>
      <c r="G33" s="139">
        <v>100</v>
      </c>
      <c r="H33" s="139">
        <v>100</v>
      </c>
      <c r="I33" s="139">
        <v>136</v>
      </c>
      <c r="J33" s="139">
        <v>100</v>
      </c>
    </row>
    <row r="34" spans="1:10" ht="10.5" customHeight="1" outlineLevel="1">
      <c r="A34" s="177"/>
      <c r="B34" s="1029" t="s">
        <v>1869</v>
      </c>
      <c r="C34" s="1029"/>
      <c r="D34" s="1027" t="s">
        <v>1870</v>
      </c>
      <c r="E34" s="1028"/>
      <c r="F34" s="1015"/>
      <c r="G34" s="139">
        <v>113.7</v>
      </c>
      <c r="H34" s="139">
        <v>113.7</v>
      </c>
      <c r="I34" s="139">
        <v>184.6</v>
      </c>
      <c r="J34" s="139">
        <v>111.4</v>
      </c>
    </row>
    <row r="35" spans="1:10" ht="10.5" customHeight="1" outlineLevel="1">
      <c r="A35" s="172" t="s">
        <v>1871</v>
      </c>
      <c r="B35" s="1007"/>
      <c r="D35" s="1027" t="s">
        <v>1872</v>
      </c>
      <c r="E35" s="1027"/>
      <c r="G35" s="139">
        <v>119</v>
      </c>
      <c r="H35" s="139">
        <v>119</v>
      </c>
      <c r="I35" s="139">
        <v>201.2</v>
      </c>
      <c r="J35" s="139">
        <v>100.6</v>
      </c>
    </row>
    <row r="36" spans="1:10" ht="10.5" customHeight="1" outlineLevel="1">
      <c r="A36" s="1030" t="s">
        <v>1873</v>
      </c>
      <c r="B36" s="1030"/>
      <c r="C36" s="1030"/>
      <c r="D36" s="1031" t="s">
        <v>1874</v>
      </c>
      <c r="E36" s="1032"/>
      <c r="F36" s="1032"/>
      <c r="G36" s="139">
        <v>122.9</v>
      </c>
      <c r="H36" s="139">
        <v>122.9</v>
      </c>
      <c r="I36" s="139">
        <v>226.3</v>
      </c>
      <c r="J36" s="139">
        <v>101.4</v>
      </c>
    </row>
    <row r="37" spans="1:10" ht="10.5" customHeight="1" outlineLevel="1">
      <c r="A37" s="1033"/>
      <c r="B37" s="1034" t="s">
        <v>1875</v>
      </c>
      <c r="C37" s="1034"/>
      <c r="D37" s="1035" t="s">
        <v>1876</v>
      </c>
      <c r="E37" s="1035"/>
      <c r="F37" s="1034"/>
      <c r="G37" s="139">
        <v>130.3</v>
      </c>
      <c r="H37" s="139">
        <v>130.3</v>
      </c>
      <c r="I37" s="139">
        <v>150.1</v>
      </c>
      <c r="J37" s="139">
        <v>100</v>
      </c>
    </row>
    <row r="38" spans="1:10" ht="10.5" customHeight="1" outlineLevel="1">
      <c r="A38" s="91"/>
      <c r="B38" s="1036" t="s">
        <v>1877</v>
      </c>
      <c r="C38" s="1036"/>
      <c r="D38" s="1027" t="s">
        <v>1878</v>
      </c>
      <c r="E38" s="1027"/>
      <c r="G38" s="139">
        <v>110.2</v>
      </c>
      <c r="H38" s="139">
        <v>110.2</v>
      </c>
      <c r="I38" s="139">
        <v>149.4</v>
      </c>
      <c r="J38" s="139">
        <v>100</v>
      </c>
    </row>
    <row r="39" spans="1:10" ht="10.5" customHeight="1" outlineLevel="1">
      <c r="A39" s="135"/>
      <c r="B39" s="1037" t="s">
        <v>1879</v>
      </c>
      <c r="C39" s="1037"/>
      <c r="D39" s="1038" t="s">
        <v>1880</v>
      </c>
      <c r="E39" s="1038"/>
      <c r="F39" s="93"/>
      <c r="G39" s="139">
        <v>126.1</v>
      </c>
      <c r="H39" s="139">
        <v>126.1</v>
      </c>
      <c r="I39" s="139">
        <v>233.2</v>
      </c>
      <c r="J39" s="139">
        <v>100</v>
      </c>
    </row>
    <row r="40" spans="1:13" ht="10.5" customHeight="1" outlineLevel="1">
      <c r="A40" s="135"/>
      <c r="B40" s="1039" t="s">
        <v>1881</v>
      </c>
      <c r="C40" s="1039"/>
      <c r="D40" s="1040"/>
      <c r="E40" s="1039"/>
      <c r="F40" s="1039"/>
      <c r="G40" s="139">
        <v>100</v>
      </c>
      <c r="H40" s="139">
        <v>100</v>
      </c>
      <c r="I40" s="139">
        <v>151.8</v>
      </c>
      <c r="J40" s="139">
        <v>100</v>
      </c>
      <c r="M40" s="90" t="s">
        <v>615</v>
      </c>
    </row>
    <row r="41" spans="1:10" ht="10.5" customHeight="1" outlineLevel="1">
      <c r="A41" s="91"/>
      <c r="B41" s="1041" t="s">
        <v>1882</v>
      </c>
      <c r="C41" s="1041"/>
      <c r="D41" s="1042"/>
      <c r="E41" s="1043"/>
      <c r="F41" s="1043"/>
      <c r="G41" s="131">
        <v>115.4</v>
      </c>
      <c r="H41" s="131">
        <v>115.4</v>
      </c>
      <c r="I41" s="131">
        <v>206.7</v>
      </c>
      <c r="J41" s="131">
        <v>100</v>
      </c>
    </row>
    <row r="42" spans="1:10" ht="10.5" customHeight="1">
      <c r="A42" s="895"/>
      <c r="B42" s="1044"/>
      <c r="C42" s="1045" t="s">
        <v>1883</v>
      </c>
      <c r="D42" s="1046"/>
      <c r="E42" s="1045"/>
      <c r="F42" s="1045"/>
      <c r="G42" s="1045"/>
      <c r="H42" s="1045"/>
      <c r="I42" s="1045"/>
      <c r="J42" s="129"/>
    </row>
    <row r="43" spans="2:9" ht="10.5" customHeight="1" outlineLevel="1">
      <c r="B43" s="173"/>
      <c r="E43" s="994"/>
      <c r="F43" s="995"/>
      <c r="G43" s="139"/>
      <c r="H43" s="139"/>
      <c r="I43" s="139"/>
    </row>
    <row r="44" spans="1:11" ht="10.5" customHeight="1" outlineLevel="1">
      <c r="A44" s="126"/>
      <c r="B44" s="991" t="s">
        <v>1812</v>
      </c>
      <c r="C44" s="992"/>
      <c r="D44" s="993" t="s">
        <v>1813</v>
      </c>
      <c r="E44" s="994"/>
      <c r="F44" s="995"/>
      <c r="G44" s="996" t="s">
        <v>1060</v>
      </c>
      <c r="H44" s="996" t="s">
        <v>1060</v>
      </c>
      <c r="I44" s="996" t="s">
        <v>1060</v>
      </c>
      <c r="J44" s="997" t="s">
        <v>1060</v>
      </c>
      <c r="K44" s="321"/>
    </row>
    <row r="45" spans="1:11" ht="10.5" customHeight="1" outlineLevel="1">
      <c r="A45" s="126"/>
      <c r="B45" s="998"/>
      <c r="C45" s="999"/>
      <c r="D45" s="1000"/>
      <c r="E45" s="994"/>
      <c r="F45" s="995"/>
      <c r="G45" s="1001" t="s">
        <v>1056</v>
      </c>
      <c r="H45" s="1002" t="s">
        <v>976</v>
      </c>
      <c r="I45" s="1003" t="s">
        <v>1814</v>
      </c>
      <c r="J45" s="1003" t="s">
        <v>1053</v>
      </c>
      <c r="K45" s="321"/>
    </row>
    <row r="46" spans="1:10" ht="10.5" customHeight="1">
      <c r="A46" s="172" t="s">
        <v>1884</v>
      </c>
      <c r="B46" s="1007"/>
      <c r="D46" s="114" t="s">
        <v>1885</v>
      </c>
      <c r="E46" s="1027"/>
      <c r="G46" s="139">
        <v>106.9</v>
      </c>
      <c r="H46" s="139">
        <v>106.9</v>
      </c>
      <c r="I46" s="139">
        <v>229</v>
      </c>
      <c r="J46" s="139">
        <v>100</v>
      </c>
    </row>
    <row r="47" spans="1:10" ht="10.5" customHeight="1" outlineLevel="1">
      <c r="A47" s="172"/>
      <c r="B47" s="1007" t="s">
        <v>1886</v>
      </c>
      <c r="C47" s="1007"/>
      <c r="D47" s="114" t="s">
        <v>1887</v>
      </c>
      <c r="E47" s="1027"/>
      <c r="G47" s="139">
        <v>101.2</v>
      </c>
      <c r="H47" s="139">
        <v>101.5</v>
      </c>
      <c r="I47" s="139">
        <v>169.8</v>
      </c>
      <c r="J47" s="139">
        <v>100</v>
      </c>
    </row>
    <row r="48" spans="1:10" ht="10.5" customHeight="1" outlineLevel="1">
      <c r="A48" s="172"/>
      <c r="B48" s="1007" t="s">
        <v>1888</v>
      </c>
      <c r="D48" s="114" t="s">
        <v>1889</v>
      </c>
      <c r="E48" s="1028"/>
      <c r="G48" s="139">
        <v>233.3</v>
      </c>
      <c r="H48" s="139">
        <v>233.3</v>
      </c>
      <c r="I48" s="139">
        <v>280</v>
      </c>
      <c r="J48" s="139">
        <v>100</v>
      </c>
    </row>
    <row r="49" spans="1:10" ht="10.5" customHeight="1" outlineLevel="1">
      <c r="A49" s="172"/>
      <c r="B49" s="1007" t="s">
        <v>1890</v>
      </c>
      <c r="D49" s="1026" t="s">
        <v>1891</v>
      </c>
      <c r="E49" s="1026"/>
      <c r="G49" s="139">
        <v>100</v>
      </c>
      <c r="H49" s="139">
        <v>100</v>
      </c>
      <c r="I49" s="139">
        <v>343.1</v>
      </c>
      <c r="J49" s="139">
        <v>100</v>
      </c>
    </row>
    <row r="50" spans="1:10" ht="12.75" outlineLevel="1">
      <c r="A50" s="172" t="s">
        <v>1892</v>
      </c>
      <c r="B50" s="1007"/>
      <c r="D50" s="114" t="s">
        <v>1893</v>
      </c>
      <c r="E50" s="1047"/>
      <c r="G50" s="139">
        <v>108.7</v>
      </c>
      <c r="H50" s="139">
        <v>108.2</v>
      </c>
      <c r="I50" s="139">
        <v>165</v>
      </c>
      <c r="J50" s="139">
        <v>100</v>
      </c>
    </row>
    <row r="51" spans="1:10" ht="12.75" outlineLevel="1">
      <c r="A51" s="172"/>
      <c r="B51" s="1007" t="s">
        <v>1894</v>
      </c>
      <c r="D51" s="1026" t="s">
        <v>1895</v>
      </c>
      <c r="E51" s="1047"/>
      <c r="G51" s="139">
        <v>101.3</v>
      </c>
      <c r="H51" s="139">
        <v>101.3</v>
      </c>
      <c r="I51" s="139">
        <v>103.2</v>
      </c>
      <c r="J51" s="139">
        <v>100</v>
      </c>
    </row>
    <row r="52" spans="1:10" ht="12" customHeight="1" outlineLevel="1">
      <c r="A52" s="172"/>
      <c r="B52" s="1007" t="s">
        <v>1896</v>
      </c>
      <c r="D52" s="1026" t="s">
        <v>1897</v>
      </c>
      <c r="E52" s="1047"/>
      <c r="G52" s="139">
        <v>115.4</v>
      </c>
      <c r="H52" s="139">
        <v>114.7</v>
      </c>
      <c r="I52" s="139">
        <v>196</v>
      </c>
      <c r="J52" s="139">
        <v>100</v>
      </c>
    </row>
    <row r="53" spans="1:10" ht="12" customHeight="1">
      <c r="A53" s="172"/>
      <c r="B53" s="1007" t="s">
        <v>1898</v>
      </c>
      <c r="D53" s="114" t="s">
        <v>1899</v>
      </c>
      <c r="E53" s="1047"/>
      <c r="G53" s="139">
        <v>100.1</v>
      </c>
      <c r="H53" s="139">
        <v>100.1</v>
      </c>
      <c r="I53" s="139">
        <v>182.1</v>
      </c>
      <c r="J53" s="139">
        <v>100.1</v>
      </c>
    </row>
    <row r="54" spans="1:10" ht="10.5" customHeight="1" outlineLevel="1">
      <c r="A54" s="172" t="s">
        <v>1900</v>
      </c>
      <c r="B54" s="1007"/>
      <c r="D54" s="1026" t="s">
        <v>1901</v>
      </c>
      <c r="E54" s="1047"/>
      <c r="G54" s="139">
        <v>100</v>
      </c>
      <c r="H54" s="139">
        <v>100</v>
      </c>
      <c r="I54" s="139">
        <v>26.6</v>
      </c>
      <c r="J54" s="139">
        <v>100</v>
      </c>
    </row>
    <row r="55" spans="1:10" ht="10.5" customHeight="1" outlineLevel="1">
      <c r="A55" s="172"/>
      <c r="B55" s="1007" t="s">
        <v>1902</v>
      </c>
      <c r="D55" s="1026" t="s">
        <v>1903</v>
      </c>
      <c r="E55" s="1047"/>
      <c r="G55" s="139">
        <v>100</v>
      </c>
      <c r="H55" s="139">
        <v>100</v>
      </c>
      <c r="I55" s="139">
        <v>26.6</v>
      </c>
      <c r="J55" s="139">
        <v>100</v>
      </c>
    </row>
    <row r="56" spans="1:10" ht="10.5" customHeight="1" outlineLevel="1">
      <c r="A56" s="172" t="s">
        <v>1904</v>
      </c>
      <c r="B56" s="1007"/>
      <c r="D56" s="114" t="s">
        <v>1905</v>
      </c>
      <c r="E56" s="1026"/>
      <c r="G56" s="139">
        <v>106.8</v>
      </c>
      <c r="H56" s="139">
        <v>106.6</v>
      </c>
      <c r="I56" s="139">
        <v>122.6</v>
      </c>
      <c r="J56" s="139">
        <v>100</v>
      </c>
    </row>
    <row r="57" spans="1:10" ht="10.5" customHeight="1" outlineLevel="1">
      <c r="A57" s="172"/>
      <c r="B57" s="1321" t="s">
        <v>1906</v>
      </c>
      <c r="C57" s="1321"/>
      <c r="D57" s="1048"/>
      <c r="E57" s="1049"/>
      <c r="F57" s="1049"/>
      <c r="G57" s="139">
        <v>107.2</v>
      </c>
      <c r="H57" s="139">
        <v>106.9</v>
      </c>
      <c r="I57" s="139">
        <v>122.4</v>
      </c>
      <c r="J57" s="139">
        <v>100</v>
      </c>
    </row>
    <row r="58" spans="1:10" ht="10.5" customHeight="1" outlineLevel="1">
      <c r="A58" s="172"/>
      <c r="B58" s="1007" t="s">
        <v>1907</v>
      </c>
      <c r="D58" s="114" t="s">
        <v>1908</v>
      </c>
      <c r="E58" s="1027"/>
      <c r="G58" s="139">
        <v>94.4</v>
      </c>
      <c r="H58" s="139">
        <v>94.4</v>
      </c>
      <c r="I58" s="139">
        <v>93</v>
      </c>
      <c r="J58" s="139">
        <v>100</v>
      </c>
    </row>
    <row r="59" spans="1:10" ht="10.5" customHeight="1">
      <c r="A59" s="172"/>
      <c r="B59" s="1007" t="s">
        <v>1909</v>
      </c>
      <c r="D59" s="114" t="s">
        <v>1910</v>
      </c>
      <c r="E59" s="1027"/>
      <c r="G59" s="139">
        <v>108.7</v>
      </c>
      <c r="H59" s="139">
        <v>108.7</v>
      </c>
      <c r="I59" s="139">
        <v>128.6</v>
      </c>
      <c r="J59" s="139">
        <v>100</v>
      </c>
    </row>
    <row r="60" spans="1:10" ht="10.5" customHeight="1">
      <c r="A60" s="172" t="s">
        <v>1911</v>
      </c>
      <c r="B60" s="1007"/>
      <c r="D60" s="114" t="s">
        <v>1912</v>
      </c>
      <c r="E60" s="1027"/>
      <c r="G60" s="139">
        <v>125.2</v>
      </c>
      <c r="H60" s="139">
        <v>125.2</v>
      </c>
      <c r="I60" s="139">
        <v>319</v>
      </c>
      <c r="J60" s="139">
        <v>100</v>
      </c>
    </row>
    <row r="61" spans="1:10" ht="10.5" customHeight="1">
      <c r="A61" s="172"/>
      <c r="B61" s="1007" t="s">
        <v>1913</v>
      </c>
      <c r="D61" s="114" t="s">
        <v>1914</v>
      </c>
      <c r="E61" s="1027"/>
      <c r="G61" s="139">
        <v>125.2</v>
      </c>
      <c r="H61" s="139">
        <v>125.2</v>
      </c>
      <c r="I61" s="139">
        <v>319</v>
      </c>
      <c r="J61" s="139">
        <v>100</v>
      </c>
    </row>
    <row r="62" spans="1:10" ht="10.5" customHeight="1">
      <c r="A62" s="172" t="s">
        <v>1915</v>
      </c>
      <c r="B62" s="1007"/>
      <c r="D62" s="114" t="s">
        <v>1916</v>
      </c>
      <c r="E62" s="1027"/>
      <c r="G62" s="139">
        <v>100.9</v>
      </c>
      <c r="H62" s="139">
        <v>100.3</v>
      </c>
      <c r="I62" s="139">
        <v>136</v>
      </c>
      <c r="J62" s="139">
        <v>100.1</v>
      </c>
    </row>
    <row r="63" spans="1:10" ht="10.5" customHeight="1">
      <c r="A63" s="172"/>
      <c r="B63" s="1007" t="s">
        <v>1917</v>
      </c>
      <c r="D63" s="114" t="s">
        <v>1918</v>
      </c>
      <c r="E63" s="1027"/>
      <c r="G63" s="139">
        <v>108.7</v>
      </c>
      <c r="H63" s="139">
        <v>102.7</v>
      </c>
      <c r="I63" s="139">
        <v>224.9</v>
      </c>
      <c r="J63" s="139">
        <v>101.1</v>
      </c>
    </row>
    <row r="64" spans="1:10" ht="10.5" customHeight="1">
      <c r="A64" s="172"/>
      <c r="B64" s="1007" t="s">
        <v>1919</v>
      </c>
      <c r="D64" s="114" t="s">
        <v>1920</v>
      </c>
      <c r="E64" s="1047"/>
      <c r="G64" s="139">
        <v>100</v>
      </c>
      <c r="H64" s="139">
        <v>100</v>
      </c>
      <c r="I64" s="139">
        <v>126</v>
      </c>
      <c r="J64" s="139">
        <v>100</v>
      </c>
    </row>
    <row r="65" spans="1:10" ht="10.5" customHeight="1">
      <c r="A65" s="172" t="s">
        <v>1921</v>
      </c>
      <c r="B65" s="1007"/>
      <c r="D65" s="114" t="s">
        <v>1922</v>
      </c>
      <c r="E65" s="1047"/>
      <c r="G65" s="139">
        <v>109.9</v>
      </c>
      <c r="H65" s="139">
        <v>109.9</v>
      </c>
      <c r="I65" s="139">
        <v>161</v>
      </c>
      <c r="J65" s="139">
        <v>100.1</v>
      </c>
    </row>
    <row r="66" spans="1:10" ht="10.5" customHeight="1">
      <c r="A66" s="172"/>
      <c r="B66" s="1007" t="s">
        <v>1923</v>
      </c>
      <c r="D66" s="114" t="s">
        <v>1924</v>
      </c>
      <c r="E66" s="1047"/>
      <c r="G66" s="139">
        <v>112.6</v>
      </c>
      <c r="H66" s="139">
        <v>112.6</v>
      </c>
      <c r="I66" s="139">
        <v>185.4</v>
      </c>
      <c r="J66" s="139">
        <v>100.1</v>
      </c>
    </row>
    <row r="67" spans="1:10" ht="10.5" customHeight="1">
      <c r="A67" s="172"/>
      <c r="B67" s="1007" t="s">
        <v>1925</v>
      </c>
      <c r="D67" s="114" t="s">
        <v>1926</v>
      </c>
      <c r="E67" s="1026"/>
      <c r="G67" s="139">
        <v>118</v>
      </c>
      <c r="H67" s="139">
        <v>118</v>
      </c>
      <c r="I67" s="139">
        <v>183.9</v>
      </c>
      <c r="J67" s="139">
        <v>100</v>
      </c>
    </row>
    <row r="68" spans="1:10" ht="10.5" customHeight="1">
      <c r="A68" s="895"/>
      <c r="B68" s="1050" t="s">
        <v>1927</v>
      </c>
      <c r="C68" s="127"/>
      <c r="D68" s="244" t="s">
        <v>1928</v>
      </c>
      <c r="E68" s="1051"/>
      <c r="F68" s="95"/>
      <c r="G68" s="131">
        <v>100</v>
      </c>
      <c r="H68" s="131">
        <v>100</v>
      </c>
      <c r="I68" s="131">
        <v>100</v>
      </c>
      <c r="J68" s="131">
        <v>100</v>
      </c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8.7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spans="15:30" ht="10.5" customHeight="1"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</row>
    <row r="112" spans="15:30" ht="10.5" customHeight="1">
      <c r="O112" s="1052"/>
      <c r="P112" s="129"/>
      <c r="Q112" s="129"/>
      <c r="R112" s="129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</row>
    <row r="113" spans="15:30" ht="10.5" customHeight="1">
      <c r="O113" s="1052"/>
      <c r="P113" s="1053"/>
      <c r="Q113" s="1053"/>
      <c r="R113" s="105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</row>
    <row r="114" spans="15:30" ht="10.5" customHeight="1">
      <c r="O114" s="1052"/>
      <c r="P114" s="1053"/>
      <c r="Q114" s="1053"/>
      <c r="R114" s="105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</row>
    <row r="115" ht="10.5" customHeight="1"/>
    <row r="116" ht="10.5" customHeight="1"/>
    <row r="117" ht="10.5" customHeight="1"/>
    <row r="118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7.25" customHeight="1"/>
    <row r="137" ht="10.5" customHeight="1"/>
    <row r="138" ht="10.5" customHeight="1"/>
    <row r="139" ht="12.75" customHeight="1"/>
    <row r="140" ht="11.25" customHeight="1"/>
    <row r="141" ht="13.5" customHeight="1"/>
    <row r="143" ht="18" customHeight="1"/>
    <row r="144" ht="22.5" customHeight="1"/>
    <row r="145" ht="16.5" customHeight="1"/>
    <row r="146" ht="12.7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0.5" customHeight="1"/>
    <row r="177" ht="12.75" customHeight="1"/>
    <row r="179" ht="16.5" customHeight="1"/>
    <row r="181" ht="18.75" customHeight="1"/>
    <row r="182" ht="12.75" customHeight="1"/>
    <row r="184" ht="15.75" customHeight="1"/>
    <row r="185" ht="19.5" customHeight="1"/>
    <row r="186" ht="16.5" customHeight="1"/>
    <row r="191" ht="12" customHeight="1"/>
    <row r="197" ht="10.5" customHeight="1"/>
    <row r="205" ht="15.75" customHeight="1"/>
    <row r="206" ht="15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7.25" customHeight="1"/>
    <row r="227" ht="10.5" customHeight="1"/>
    <row r="228" ht="13.5" customHeight="1"/>
    <row r="229" ht="17.25" customHeight="1"/>
    <row r="232" ht="15.75" customHeight="1"/>
    <row r="238" ht="10.5" customHeight="1"/>
    <row r="239" ht="10.5" customHeight="1"/>
    <row r="240" ht="10.5" customHeight="1"/>
    <row r="241" ht="10.5" customHeight="1"/>
    <row r="244" ht="15.75" customHeight="1"/>
    <row r="245" ht="13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4.25" customHeight="1"/>
    <row r="259" ht="20.25" customHeight="1"/>
    <row r="260" ht="15" customHeight="1"/>
    <row r="262" ht="15" customHeight="1"/>
    <row r="266" ht="12.75" customHeight="1"/>
    <row r="267" ht="18" customHeight="1"/>
    <row r="268" ht="15.75" customHeight="1"/>
    <row r="269" ht="10.5" customHeight="1"/>
    <row r="270" ht="10.5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11.25" customHeight="1"/>
    <row r="327" ht="120" customHeight="1"/>
    <row r="328" ht="16.5" customHeight="1"/>
    <row r="329" ht="13.5" customHeight="1"/>
    <row r="330" ht="12.75" customHeight="1"/>
    <row r="331" ht="15.75" customHeight="1"/>
    <row r="332" ht="9.75" customHeight="1"/>
    <row r="333" ht="9.75" customHeight="1"/>
    <row r="334" ht="15" customHeight="1"/>
    <row r="335" ht="12" customHeight="1"/>
    <row r="336" ht="12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24.7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2" customHeight="1"/>
    <row r="352" ht="12" customHeight="1"/>
    <row r="353" ht="12" customHeight="1"/>
    <row r="354" ht="10.5" customHeight="1"/>
    <row r="355" ht="12" customHeight="1"/>
    <row r="356" ht="9.75" customHeight="1"/>
    <row r="357" ht="12" customHeight="1"/>
    <row r="358" ht="13.5" customHeight="1"/>
    <row r="359" ht="14.25" customHeight="1"/>
    <row r="360" ht="17.25" customHeight="1"/>
    <row r="361" ht="13.5" customHeight="1"/>
    <row r="362" ht="18.75" customHeight="1"/>
    <row r="363" ht="12.75" customHeight="1"/>
    <row r="364" ht="12" customHeight="1"/>
    <row r="365" ht="12" customHeight="1"/>
    <row r="366" ht="13.5" customHeight="1"/>
    <row r="367" ht="15" customHeight="1"/>
    <row r="368" ht="9.75" customHeight="1"/>
    <row r="369" ht="68.25" customHeight="1"/>
    <row r="370" ht="12" customHeight="1"/>
    <row r="371" ht="12" customHeight="1"/>
    <row r="372" ht="12" customHeight="1"/>
    <row r="373" ht="15.75" customHeight="1"/>
    <row r="374" ht="15.75" customHeight="1"/>
    <row r="375" ht="15.75" customHeight="1"/>
    <row r="376" ht="23.25" customHeight="1"/>
    <row r="377" ht="15.75" customHeight="1"/>
    <row r="378" ht="15.75" customHeight="1"/>
    <row r="379" ht="21.75" customHeight="1"/>
    <row r="380" ht="15.75" customHeight="1"/>
    <row r="381" ht="15.75" customHeight="1"/>
    <row r="382" ht="15.75" customHeight="1"/>
    <row r="383" ht="15.75" customHeight="1"/>
    <row r="384" ht="21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</sheetData>
  <sheetProtection/>
  <mergeCells count="1">
    <mergeCell ref="B57:C57"/>
  </mergeCells>
  <conditionalFormatting sqref="E43:E45 D43 A46:J68 B43 G1:J45 M1:M6 B1:C4 B7:D42 E1:F42 D1:D5 A1:A45 P112:R112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41"/>
  <sheetViews>
    <sheetView tabSelected="1" zoomScalePageLayoutView="0" workbookViewId="0" topLeftCell="B1">
      <selection activeCell="H25" sqref="H25"/>
    </sheetView>
  </sheetViews>
  <sheetFormatPr defaultColWidth="8.00390625" defaultRowHeight="12.75"/>
  <cols>
    <col min="1" max="1" width="4.375" style="1322" hidden="1" customWidth="1"/>
    <col min="2" max="2" width="7.625" style="1322" customWidth="1"/>
    <col min="3" max="3" width="6.625" style="1322" customWidth="1"/>
    <col min="4" max="4" width="13.00390625" style="1322" customWidth="1"/>
    <col min="5" max="5" width="10.375" style="1322" customWidth="1"/>
    <col min="6" max="6" width="10.25390625" style="1322" customWidth="1"/>
    <col min="7" max="7" width="14.25390625" style="1322" customWidth="1"/>
    <col min="8" max="8" width="9.75390625" style="1322" customWidth="1"/>
    <col min="9" max="9" width="15.00390625" style="1322" customWidth="1"/>
    <col min="10" max="10" width="10.75390625" style="1322" customWidth="1"/>
    <col min="11" max="11" width="18.00390625" style="1322" customWidth="1"/>
    <col min="12" max="12" width="17.875" style="1322" customWidth="1"/>
    <col min="13" max="13" width="11.75390625" style="1322" customWidth="1"/>
    <col min="14" max="14" width="7.375" style="1322" customWidth="1"/>
    <col min="15" max="15" width="8.00390625" style="1322" customWidth="1"/>
    <col min="16" max="16" width="6.75390625" style="1322" customWidth="1"/>
    <col min="17" max="16384" width="8.00390625" style="1322" customWidth="1"/>
  </cols>
  <sheetData>
    <row r="1" spans="1:10" ht="12.75">
      <c r="A1" s="1322" t="s">
        <v>1929</v>
      </c>
      <c r="B1" s="1323"/>
      <c r="C1" s="1323"/>
      <c r="D1" s="1323" t="s">
        <v>615</v>
      </c>
      <c r="E1" s="1323"/>
      <c r="F1" s="1324" t="s">
        <v>1930</v>
      </c>
      <c r="G1" s="1325" t="s">
        <v>1931</v>
      </c>
      <c r="I1" s="1323"/>
      <c r="J1" s="1323"/>
    </row>
    <row r="2" spans="2:12" ht="12.75">
      <c r="B2" s="1323"/>
      <c r="C2" s="1323"/>
      <c r="D2" s="1323"/>
      <c r="E2" s="1323"/>
      <c r="F2" s="1323"/>
      <c r="G2" s="1325" t="s">
        <v>1932</v>
      </c>
      <c r="I2" s="1323"/>
      <c r="J2" s="1326"/>
      <c r="K2" s="1323" t="s">
        <v>615</v>
      </c>
      <c r="L2" s="1327"/>
    </row>
    <row r="3" spans="2:12" ht="9.75" customHeight="1">
      <c r="B3" s="1323"/>
      <c r="C3" s="1323"/>
      <c r="D3" s="1323"/>
      <c r="E3" s="1323"/>
      <c r="F3" s="1323"/>
      <c r="G3" s="1323"/>
      <c r="H3" s="1325"/>
      <c r="I3" s="1323"/>
      <c r="J3" s="1326"/>
      <c r="K3" s="1323"/>
      <c r="L3" s="1327"/>
    </row>
    <row r="4" spans="1:17" ht="14.25" customHeight="1">
      <c r="A4" s="1323"/>
      <c r="B4" s="1328"/>
      <c r="C4" s="1329"/>
      <c r="D4" s="1330" t="s">
        <v>1933</v>
      </c>
      <c r="E4" s="1331"/>
      <c r="F4" s="1332"/>
      <c r="G4" s="1333"/>
      <c r="H4" s="1333" t="s">
        <v>1934</v>
      </c>
      <c r="I4" s="1333"/>
      <c r="J4" s="1333"/>
      <c r="K4" s="1334" t="s">
        <v>1935</v>
      </c>
      <c r="L4" s="1331" t="s">
        <v>1936</v>
      </c>
      <c r="M4" s="1330" t="s">
        <v>1937</v>
      </c>
      <c r="N4" s="1335"/>
      <c r="O4" s="1335"/>
      <c r="P4" s="1335"/>
      <c r="Q4" s="1323"/>
    </row>
    <row r="5" spans="1:17" ht="15.75" customHeight="1">
      <c r="A5" s="1323"/>
      <c r="B5" s="1323"/>
      <c r="C5" s="1336"/>
      <c r="D5" s="1337" t="s">
        <v>1938</v>
      </c>
      <c r="E5" s="1338"/>
      <c r="F5" s="1339"/>
      <c r="G5" s="1330" t="s">
        <v>1939</v>
      </c>
      <c r="H5" s="1332"/>
      <c r="I5" s="1340" t="s">
        <v>1940</v>
      </c>
      <c r="J5" s="1341"/>
      <c r="K5" s="1342" t="s">
        <v>1941</v>
      </c>
      <c r="L5" s="1335" t="s">
        <v>1942</v>
      </c>
      <c r="M5" s="1343" t="s">
        <v>712</v>
      </c>
      <c r="N5" s="1335"/>
      <c r="O5" s="1335"/>
      <c r="P5" s="1344"/>
      <c r="Q5" s="1323"/>
    </row>
    <row r="6" spans="1:17" ht="15">
      <c r="A6" s="1323"/>
      <c r="B6" s="1345" t="s">
        <v>417</v>
      </c>
      <c r="C6" s="1343" t="s">
        <v>1943</v>
      </c>
      <c r="D6" s="1334" t="s">
        <v>1944</v>
      </c>
      <c r="E6" s="1346" t="s">
        <v>1166</v>
      </c>
      <c r="F6" s="1347" t="s">
        <v>1168</v>
      </c>
      <c r="G6" s="1348" t="s">
        <v>1945</v>
      </c>
      <c r="H6" s="1349"/>
      <c r="I6" s="1350" t="s">
        <v>1946</v>
      </c>
      <c r="J6" s="1351"/>
      <c r="K6" s="1342" t="s">
        <v>1947</v>
      </c>
      <c r="L6" s="1352" t="s">
        <v>1948</v>
      </c>
      <c r="M6" s="1337" t="s">
        <v>1949</v>
      </c>
      <c r="N6" s="1335"/>
      <c r="O6" s="1335"/>
      <c r="P6" s="1344"/>
      <c r="Q6" s="1323"/>
    </row>
    <row r="7" spans="1:17" ht="15.75">
      <c r="A7" s="1323"/>
      <c r="B7" s="1335"/>
      <c r="C7" s="1353"/>
      <c r="D7" s="1354" t="s">
        <v>1950</v>
      </c>
      <c r="E7" s="1355" t="s">
        <v>1951</v>
      </c>
      <c r="F7" s="1355" t="s">
        <v>1952</v>
      </c>
      <c r="G7" s="1334" t="s">
        <v>1944</v>
      </c>
      <c r="H7" s="1335" t="s">
        <v>1166</v>
      </c>
      <c r="I7" s="1334" t="s">
        <v>1944</v>
      </c>
      <c r="J7" s="1335" t="s">
        <v>1166</v>
      </c>
      <c r="K7" s="1342" t="s">
        <v>1953</v>
      </c>
      <c r="L7" s="1338" t="s">
        <v>1954</v>
      </c>
      <c r="M7" s="1337" t="s">
        <v>1955</v>
      </c>
      <c r="N7" s="1335"/>
      <c r="O7" s="1335"/>
      <c r="P7" s="1356"/>
      <c r="Q7" s="1323"/>
    </row>
    <row r="8" spans="1:17" ht="10.5" customHeight="1">
      <c r="A8" s="1323"/>
      <c r="B8" s="1357"/>
      <c r="C8" s="1358"/>
      <c r="D8" s="1359"/>
      <c r="E8" s="1360"/>
      <c r="F8" s="1360"/>
      <c r="G8" s="1361" t="s">
        <v>1950</v>
      </c>
      <c r="H8" s="1362" t="s">
        <v>1168</v>
      </c>
      <c r="I8" s="1361" t="s">
        <v>1950</v>
      </c>
      <c r="J8" s="1362" t="s">
        <v>1168</v>
      </c>
      <c r="K8" s="1359" t="s">
        <v>615</v>
      </c>
      <c r="L8" s="1357"/>
      <c r="M8" s="1358"/>
      <c r="N8" s="1335"/>
      <c r="O8" s="1335"/>
      <c r="P8" s="1356"/>
      <c r="Q8" s="1323"/>
    </row>
    <row r="9" spans="1:17" ht="13.5" customHeight="1">
      <c r="A9" s="1323"/>
      <c r="B9" s="119" t="s">
        <v>737</v>
      </c>
      <c r="C9" s="1363" t="s">
        <v>652</v>
      </c>
      <c r="D9" s="1364">
        <f aca="true" t="shared" si="0" ref="D9:D17">G9+I9</f>
        <v>10100</v>
      </c>
      <c r="E9" s="1364">
        <v>3999.4</v>
      </c>
      <c r="F9" s="1364">
        <f>H9+J9</f>
        <v>6244.1</v>
      </c>
      <c r="G9" s="1364">
        <v>600</v>
      </c>
      <c r="H9" s="1364">
        <v>400</v>
      </c>
      <c r="I9" s="1364">
        <v>9500</v>
      </c>
      <c r="J9" s="1365">
        <v>5844.1</v>
      </c>
      <c r="K9" s="1364">
        <v>15972.1</v>
      </c>
      <c r="L9" s="1364">
        <v>520</v>
      </c>
      <c r="M9" s="1364">
        <v>350</v>
      </c>
      <c r="N9" s="1335">
        <v>111</v>
      </c>
      <c r="O9" s="1335" t="s">
        <v>1956</v>
      </c>
      <c r="P9" s="1366"/>
      <c r="Q9" s="1367"/>
    </row>
    <row r="10" spans="1:17" ht="13.5" customHeight="1">
      <c r="A10" s="1323"/>
      <c r="B10" s="119" t="s">
        <v>738</v>
      </c>
      <c r="C10" s="1363" t="s">
        <v>280</v>
      </c>
      <c r="D10" s="1364">
        <f t="shared" si="0"/>
        <v>7300</v>
      </c>
      <c r="E10" s="1364">
        <v>4708.1</v>
      </c>
      <c r="F10" s="1364">
        <f aca="true" t="shared" si="1" ref="F10:F31">H10+J10</f>
        <v>5519.8</v>
      </c>
      <c r="G10" s="1364">
        <v>300</v>
      </c>
      <c r="H10" s="1364">
        <v>196.3</v>
      </c>
      <c r="I10" s="1364">
        <v>7000</v>
      </c>
      <c r="J10" s="1365">
        <v>5323.5</v>
      </c>
      <c r="K10" s="1364">
        <v>9987.7</v>
      </c>
      <c r="L10" s="1364">
        <v>251.3</v>
      </c>
      <c r="M10" s="1364"/>
      <c r="N10" s="1335">
        <v>1111</v>
      </c>
      <c r="O10" s="1335" t="s">
        <v>1956</v>
      </c>
      <c r="P10" s="1366"/>
      <c r="Q10" s="1367"/>
    </row>
    <row r="11" spans="1:17" ht="13.5" customHeight="1">
      <c r="A11" s="1323"/>
      <c r="B11" s="119" t="s">
        <v>739</v>
      </c>
      <c r="C11" s="1363" t="s">
        <v>281</v>
      </c>
      <c r="D11" s="1364">
        <f t="shared" si="0"/>
        <v>4900</v>
      </c>
      <c r="E11" s="1364">
        <v>5141</v>
      </c>
      <c r="F11" s="1364">
        <f t="shared" si="1"/>
        <v>3772.6</v>
      </c>
      <c r="G11" s="1364">
        <v>300</v>
      </c>
      <c r="H11" s="1364">
        <v>200</v>
      </c>
      <c r="I11" s="1364">
        <v>4600</v>
      </c>
      <c r="J11" s="1365">
        <v>3572.6</v>
      </c>
      <c r="K11" s="1364">
        <v>9355.5</v>
      </c>
      <c r="L11" s="1364">
        <v>200</v>
      </c>
      <c r="M11" s="1364"/>
      <c r="N11" s="1368">
        <v>1111</v>
      </c>
      <c r="O11" s="1335" t="s">
        <v>1956</v>
      </c>
      <c r="P11" s="1366"/>
      <c r="Q11" s="1367"/>
    </row>
    <row r="12" spans="2:17" ht="13.5" customHeight="1">
      <c r="B12" s="119" t="s">
        <v>740</v>
      </c>
      <c r="C12" s="1363" t="s">
        <v>282</v>
      </c>
      <c r="D12" s="1364">
        <f t="shared" si="0"/>
        <v>8600</v>
      </c>
      <c r="E12" s="1364">
        <v>5037.7</v>
      </c>
      <c r="F12" s="1364">
        <f t="shared" si="1"/>
        <v>5154.7</v>
      </c>
      <c r="G12" s="1364">
        <v>400</v>
      </c>
      <c r="H12" s="1364">
        <v>262.7</v>
      </c>
      <c r="I12" s="1364">
        <v>8200</v>
      </c>
      <c r="J12" s="1365">
        <v>4892</v>
      </c>
      <c r="K12" s="1364">
        <v>12383</v>
      </c>
      <c r="L12" s="1364">
        <v>146</v>
      </c>
      <c r="M12" s="1364">
        <v>325</v>
      </c>
      <c r="N12" s="1335">
        <v>1111</v>
      </c>
      <c r="O12" s="1367" t="s">
        <v>1956</v>
      </c>
      <c r="P12" s="1366"/>
      <c r="Q12" s="1367"/>
    </row>
    <row r="13" spans="2:17" ht="12" customHeight="1">
      <c r="B13" s="119"/>
      <c r="C13" s="1363"/>
      <c r="D13" s="1364"/>
      <c r="E13" s="1364"/>
      <c r="F13" s="1364"/>
      <c r="G13" s="1365"/>
      <c r="H13" s="1365"/>
      <c r="I13" s="1365"/>
      <c r="J13" s="1365"/>
      <c r="K13" s="1367"/>
      <c r="L13" s="1367"/>
      <c r="M13" s="1365"/>
      <c r="N13" s="1335"/>
      <c r="O13" s="1367"/>
      <c r="P13" s="1366"/>
      <c r="Q13" s="1367"/>
    </row>
    <row r="14" spans="2:17" ht="13.5" customHeight="1">
      <c r="B14" s="119" t="s">
        <v>741</v>
      </c>
      <c r="C14" s="1363" t="s">
        <v>283</v>
      </c>
      <c r="D14" s="1364">
        <f t="shared" si="0"/>
        <v>10350</v>
      </c>
      <c r="E14" s="1364">
        <v>5526.2</v>
      </c>
      <c r="F14" s="1364">
        <f t="shared" si="1"/>
        <v>6213</v>
      </c>
      <c r="G14" s="1364">
        <v>400</v>
      </c>
      <c r="H14" s="1364">
        <v>127</v>
      </c>
      <c r="I14" s="1364">
        <v>9950</v>
      </c>
      <c r="J14" s="1365">
        <v>6086</v>
      </c>
      <c r="K14" s="1364">
        <v>11971.1</v>
      </c>
      <c r="L14" s="1364">
        <v>656</v>
      </c>
      <c r="M14" s="1364">
        <v>285</v>
      </c>
      <c r="N14" s="1335">
        <v>111</v>
      </c>
      <c r="O14" s="1367" t="s">
        <v>1956</v>
      </c>
      <c r="P14" s="1366"/>
      <c r="Q14" s="1367"/>
    </row>
    <row r="15" spans="2:17" ht="13.5" customHeight="1">
      <c r="B15" s="119" t="s">
        <v>742</v>
      </c>
      <c r="C15" s="1363" t="s">
        <v>284</v>
      </c>
      <c r="D15" s="1364">
        <f t="shared" si="0"/>
        <v>10200</v>
      </c>
      <c r="E15" s="1364">
        <v>4070</v>
      </c>
      <c r="F15" s="1364">
        <f t="shared" si="1"/>
        <v>6079</v>
      </c>
      <c r="G15" s="1364">
        <v>300</v>
      </c>
      <c r="H15" s="1364">
        <v>260</v>
      </c>
      <c r="I15" s="1364">
        <v>9900</v>
      </c>
      <c r="J15" s="1365">
        <v>5819</v>
      </c>
      <c r="K15" s="1364">
        <v>14451</v>
      </c>
      <c r="L15" s="1364">
        <v>350</v>
      </c>
      <c r="M15" s="1364"/>
      <c r="N15" s="1369">
        <v>111</v>
      </c>
      <c r="O15" s="1367" t="s">
        <v>1956</v>
      </c>
      <c r="P15" s="1366"/>
      <c r="Q15" s="1367"/>
    </row>
    <row r="16" spans="2:17" ht="13.5" customHeight="1">
      <c r="B16" s="119" t="s">
        <v>403</v>
      </c>
      <c r="C16" s="1363" t="s">
        <v>285</v>
      </c>
      <c r="D16" s="1364">
        <f t="shared" si="0"/>
        <v>8050</v>
      </c>
      <c r="E16" s="1364">
        <v>9485.2</v>
      </c>
      <c r="F16" s="1364">
        <f t="shared" si="1"/>
        <v>3602.1</v>
      </c>
      <c r="G16" s="1364">
        <v>400</v>
      </c>
      <c r="H16" s="1364">
        <v>400</v>
      </c>
      <c r="I16" s="1364">
        <v>7650</v>
      </c>
      <c r="J16" s="1365">
        <v>3202.1</v>
      </c>
      <c r="K16" s="1364">
        <v>12746.6</v>
      </c>
      <c r="L16" s="1364">
        <v>343.6</v>
      </c>
      <c r="M16" s="1364"/>
      <c r="N16" s="1335">
        <v>111</v>
      </c>
      <c r="O16" s="1367" t="s">
        <v>1956</v>
      </c>
      <c r="P16" s="1366"/>
      <c r="Q16" s="1367"/>
    </row>
    <row r="17" spans="2:17" ht="13.5" customHeight="1">
      <c r="B17" s="119" t="s">
        <v>404</v>
      </c>
      <c r="C17" s="1363" t="s">
        <v>286</v>
      </c>
      <c r="D17" s="1364">
        <f t="shared" si="0"/>
        <v>6450</v>
      </c>
      <c r="E17" s="1364">
        <v>3438</v>
      </c>
      <c r="F17" s="1364">
        <f t="shared" si="1"/>
        <v>3862</v>
      </c>
      <c r="G17" s="1364">
        <v>400</v>
      </c>
      <c r="H17" s="1364">
        <v>230</v>
      </c>
      <c r="I17" s="1364">
        <v>6050</v>
      </c>
      <c r="J17" s="1365">
        <v>3632</v>
      </c>
      <c r="K17" s="1364">
        <v>9026.2</v>
      </c>
      <c r="L17" s="1364"/>
      <c r="M17" s="1364"/>
      <c r="N17" s="1335">
        <v>111</v>
      </c>
      <c r="O17" s="1367" t="s">
        <v>1956</v>
      </c>
      <c r="P17" s="1366"/>
      <c r="Q17" s="1367"/>
    </row>
    <row r="18" spans="2:17" ht="12" customHeight="1">
      <c r="B18" s="119"/>
      <c r="C18" s="1363"/>
      <c r="D18" s="1364"/>
      <c r="E18" s="1364"/>
      <c r="F18" s="1364"/>
      <c r="G18" s="1365"/>
      <c r="H18" s="1365"/>
      <c r="I18" s="1365"/>
      <c r="J18" s="1365"/>
      <c r="K18" s="1367"/>
      <c r="L18" s="1367"/>
      <c r="M18" s="1365"/>
      <c r="N18" s="1335"/>
      <c r="O18" s="1367"/>
      <c r="P18" s="1366"/>
      <c r="Q18" s="1367"/>
    </row>
    <row r="19" spans="2:17" ht="13.5" customHeight="1">
      <c r="B19" s="119" t="s">
        <v>394</v>
      </c>
      <c r="C19" s="1363" t="s">
        <v>287</v>
      </c>
      <c r="D19" s="1364">
        <f>G19+I19</f>
        <v>6200</v>
      </c>
      <c r="E19" s="1364">
        <v>2681</v>
      </c>
      <c r="F19" s="1364">
        <f t="shared" si="1"/>
        <v>3200</v>
      </c>
      <c r="G19" s="1364">
        <v>300</v>
      </c>
      <c r="H19" s="1364">
        <v>150</v>
      </c>
      <c r="I19" s="1364">
        <v>5900</v>
      </c>
      <c r="J19" s="1365">
        <v>3050</v>
      </c>
      <c r="K19" s="1364">
        <v>8262.7</v>
      </c>
      <c r="L19" s="1364"/>
      <c r="M19" s="1364"/>
      <c r="N19" s="1370">
        <v>1111</v>
      </c>
      <c r="O19" s="1367" t="s">
        <v>1956</v>
      </c>
      <c r="P19" s="1366"/>
      <c r="Q19" s="1367"/>
    </row>
    <row r="20" spans="2:17" ht="13.5" customHeight="1">
      <c r="B20" s="119" t="s">
        <v>395</v>
      </c>
      <c r="C20" s="1363" t="s">
        <v>288</v>
      </c>
      <c r="D20" s="1364">
        <f>G20+I20</f>
        <v>4800</v>
      </c>
      <c r="E20" s="1364">
        <v>4769.9</v>
      </c>
      <c r="F20" s="1364">
        <f t="shared" si="1"/>
        <v>3107</v>
      </c>
      <c r="G20" s="1364">
        <v>300</v>
      </c>
      <c r="H20" s="1364">
        <v>205</v>
      </c>
      <c r="I20" s="1364">
        <v>4500</v>
      </c>
      <c r="J20" s="1365">
        <v>2902</v>
      </c>
      <c r="K20" s="1364">
        <v>6835.5</v>
      </c>
      <c r="L20" s="1364">
        <v>55</v>
      </c>
      <c r="M20" s="1364"/>
      <c r="N20" s="1335">
        <v>1111</v>
      </c>
      <c r="O20" s="1367" t="s">
        <v>1956</v>
      </c>
      <c r="P20" s="1366"/>
      <c r="Q20" s="1367"/>
    </row>
    <row r="21" spans="2:17" ht="13.5" customHeight="1">
      <c r="B21" s="119" t="s">
        <v>705</v>
      </c>
      <c r="C21" s="1363" t="s">
        <v>289</v>
      </c>
      <c r="D21" s="1364">
        <f>G21+I21</f>
        <v>2459</v>
      </c>
      <c r="E21" s="1364">
        <v>1079</v>
      </c>
      <c r="F21" s="1364">
        <f t="shared" si="1"/>
        <v>1132.4</v>
      </c>
      <c r="G21" s="1364">
        <v>300</v>
      </c>
      <c r="H21" s="1364"/>
      <c r="I21" s="1364">
        <v>2159</v>
      </c>
      <c r="J21" s="1365">
        <v>1132.4</v>
      </c>
      <c r="K21" s="1364">
        <v>2597.6</v>
      </c>
      <c r="L21" s="1364"/>
      <c r="M21" s="1364"/>
      <c r="N21" s="1369"/>
      <c r="O21" s="1367"/>
      <c r="P21" s="1366"/>
      <c r="Q21" s="1367"/>
    </row>
    <row r="22" spans="2:17" ht="13.5" customHeight="1">
      <c r="B22" s="119" t="s">
        <v>405</v>
      </c>
      <c r="C22" s="1363" t="s">
        <v>290</v>
      </c>
      <c r="D22" s="1364"/>
      <c r="E22" s="1364"/>
      <c r="F22" s="1364"/>
      <c r="G22" s="1364"/>
      <c r="H22" s="1364"/>
      <c r="I22" s="1364"/>
      <c r="J22" s="1365"/>
      <c r="K22" s="1364"/>
      <c r="L22" s="1364"/>
      <c r="M22" s="1364"/>
      <c r="N22" s="1335"/>
      <c r="O22" s="1367"/>
      <c r="P22" s="1366"/>
      <c r="Q22" s="1367"/>
    </row>
    <row r="23" spans="2:17" ht="12" customHeight="1">
      <c r="B23" s="119"/>
      <c r="C23" s="1363"/>
      <c r="D23" s="1364"/>
      <c r="E23" s="1364"/>
      <c r="F23" s="1364"/>
      <c r="G23" s="1365"/>
      <c r="H23" s="1365"/>
      <c r="I23" s="1365"/>
      <c r="J23" s="1365"/>
      <c r="K23" s="1367"/>
      <c r="L23" s="1367"/>
      <c r="M23" s="1365"/>
      <c r="N23" s="1335"/>
      <c r="O23" s="1367"/>
      <c r="P23" s="1366"/>
      <c r="Q23" s="1367"/>
    </row>
    <row r="24" spans="2:17" ht="13.5" customHeight="1">
      <c r="B24" s="119" t="s">
        <v>406</v>
      </c>
      <c r="C24" s="1363" t="s">
        <v>291</v>
      </c>
      <c r="D24" s="1364"/>
      <c r="E24" s="1364"/>
      <c r="F24" s="1364"/>
      <c r="G24" s="1364"/>
      <c r="H24" s="1364"/>
      <c r="I24" s="1364"/>
      <c r="J24" s="1365"/>
      <c r="K24" s="1371"/>
      <c r="L24" s="1371"/>
      <c r="M24" s="1364"/>
      <c r="N24" s="1335"/>
      <c r="O24" s="1367"/>
      <c r="P24" s="1366"/>
      <c r="Q24" s="1367"/>
    </row>
    <row r="25" spans="2:17" ht="13.5" customHeight="1">
      <c r="B25" s="119" t="s">
        <v>407</v>
      </c>
      <c r="C25" s="1363" t="s">
        <v>292</v>
      </c>
      <c r="D25" s="1364">
        <f>G25+I25</f>
        <v>5000</v>
      </c>
      <c r="E25" s="1364">
        <v>2803</v>
      </c>
      <c r="F25" s="1364">
        <f t="shared" si="1"/>
        <v>3489</v>
      </c>
      <c r="G25" s="1364">
        <v>300</v>
      </c>
      <c r="H25" s="1364">
        <v>131</v>
      </c>
      <c r="I25" s="1364">
        <v>4700</v>
      </c>
      <c r="J25" s="1365">
        <v>3358</v>
      </c>
      <c r="K25" s="1364">
        <v>8381.8</v>
      </c>
      <c r="L25" s="1364">
        <v>955</v>
      </c>
      <c r="M25" s="1364">
        <v>384.3</v>
      </c>
      <c r="N25" s="1335">
        <v>111</v>
      </c>
      <c r="O25" s="1367" t="s">
        <v>1956</v>
      </c>
      <c r="P25" s="1366"/>
      <c r="Q25" s="1367"/>
    </row>
    <row r="26" spans="2:17" ht="13.5" customHeight="1">
      <c r="B26" s="119" t="s">
        <v>408</v>
      </c>
      <c r="C26" s="1363" t="s">
        <v>293</v>
      </c>
      <c r="D26" s="1364">
        <f>G26+I26</f>
        <v>10600</v>
      </c>
      <c r="E26" s="1364">
        <v>5618</v>
      </c>
      <c r="F26" s="1364">
        <f t="shared" si="1"/>
        <v>10600</v>
      </c>
      <c r="G26" s="1364">
        <v>600</v>
      </c>
      <c r="H26" s="1364">
        <v>600</v>
      </c>
      <c r="I26" s="1364">
        <v>10000</v>
      </c>
      <c r="J26" s="1365">
        <v>10000</v>
      </c>
      <c r="K26" s="1364">
        <v>20100</v>
      </c>
      <c r="L26" s="1364"/>
      <c r="M26" s="1364"/>
      <c r="N26" s="1335">
        <v>111</v>
      </c>
      <c r="O26" s="1367" t="s">
        <v>1956</v>
      </c>
      <c r="P26" s="1366"/>
      <c r="Q26" s="1367"/>
    </row>
    <row r="27" spans="2:17" ht="13.5" customHeight="1">
      <c r="B27" s="119" t="s">
        <v>409</v>
      </c>
      <c r="C27" s="1363" t="s">
        <v>294</v>
      </c>
      <c r="D27" s="1364">
        <f>G27+I27</f>
        <v>6800</v>
      </c>
      <c r="E27" s="1364">
        <v>2448</v>
      </c>
      <c r="F27" s="1364">
        <f t="shared" si="1"/>
        <v>3240.6</v>
      </c>
      <c r="G27" s="1364">
        <v>300</v>
      </c>
      <c r="H27" s="1364">
        <v>352</v>
      </c>
      <c r="I27" s="1364">
        <v>6500</v>
      </c>
      <c r="J27" s="1365">
        <v>2888.6</v>
      </c>
      <c r="K27" s="1364">
        <v>10300.7</v>
      </c>
      <c r="L27" s="1364">
        <v>300</v>
      </c>
      <c r="M27" s="1364"/>
      <c r="N27" s="1370">
        <v>111</v>
      </c>
      <c r="O27" s="1367" t="s">
        <v>1956</v>
      </c>
      <c r="P27" s="1366"/>
      <c r="Q27" s="1367"/>
    </row>
    <row r="28" spans="2:17" ht="11.25" customHeight="1">
      <c r="B28" s="119"/>
      <c r="C28" s="1363"/>
      <c r="D28" s="1364"/>
      <c r="E28" s="1364"/>
      <c r="F28" s="1364"/>
      <c r="G28" s="1365"/>
      <c r="H28" s="1365"/>
      <c r="I28" s="1365"/>
      <c r="J28" s="1365"/>
      <c r="K28" s="1367"/>
      <c r="L28" s="1367"/>
      <c r="M28" s="1365"/>
      <c r="N28" s="1335"/>
      <c r="O28" s="1367"/>
      <c r="P28" s="1366"/>
      <c r="Q28" s="1367"/>
    </row>
    <row r="29" spans="2:17" ht="13.5" customHeight="1">
      <c r="B29" s="119" t="s">
        <v>410</v>
      </c>
      <c r="C29" s="1363" t="s">
        <v>295</v>
      </c>
      <c r="D29" s="1364">
        <f>G29+I29</f>
        <v>8100</v>
      </c>
      <c r="E29" s="1364">
        <v>5738.5</v>
      </c>
      <c r="F29" s="1364">
        <f t="shared" si="1"/>
        <v>8100</v>
      </c>
      <c r="G29" s="1364">
        <v>600</v>
      </c>
      <c r="H29" s="1364">
        <v>600</v>
      </c>
      <c r="I29" s="1364">
        <v>7500</v>
      </c>
      <c r="J29" s="1365">
        <v>7500</v>
      </c>
      <c r="K29" s="1364">
        <v>24458.7</v>
      </c>
      <c r="L29" s="1364">
        <v>1000</v>
      </c>
      <c r="M29" s="1364">
        <v>3478.4</v>
      </c>
      <c r="N29" s="1335">
        <v>111</v>
      </c>
      <c r="O29" s="1367"/>
      <c r="P29" s="1366"/>
      <c r="Q29" s="1367"/>
    </row>
    <row r="30" spans="2:17" ht="13.5" customHeight="1">
      <c r="B30" s="119" t="s">
        <v>411</v>
      </c>
      <c r="C30" s="1363" t="s">
        <v>296</v>
      </c>
      <c r="D30" s="1364"/>
      <c r="E30" s="1364"/>
      <c r="F30" s="1364"/>
      <c r="G30" s="1364"/>
      <c r="H30" s="1364"/>
      <c r="I30" s="1364"/>
      <c r="J30" s="1365"/>
      <c r="K30" s="1364"/>
      <c r="L30" s="1364">
        <v>700</v>
      </c>
      <c r="M30" s="1364">
        <v>28.4</v>
      </c>
      <c r="N30" s="1368"/>
      <c r="O30" s="1367" t="s">
        <v>1956</v>
      </c>
      <c r="P30" s="1366"/>
      <c r="Q30" s="1367"/>
    </row>
    <row r="31" spans="2:17" ht="13.5" customHeight="1">
      <c r="B31" s="119" t="s">
        <v>412</v>
      </c>
      <c r="C31" s="1363" t="s">
        <v>297</v>
      </c>
      <c r="D31" s="1364">
        <f>G31+I31</f>
        <v>3000</v>
      </c>
      <c r="E31" s="1364">
        <v>963</v>
      </c>
      <c r="F31" s="1364">
        <f t="shared" si="1"/>
        <v>1397</v>
      </c>
      <c r="G31" s="1364">
        <v>300</v>
      </c>
      <c r="H31" s="1364"/>
      <c r="I31" s="1364">
        <v>2700</v>
      </c>
      <c r="J31" s="1365">
        <v>1397</v>
      </c>
      <c r="K31" s="1364">
        <v>3078.3</v>
      </c>
      <c r="L31" s="1371"/>
      <c r="M31" s="1364"/>
      <c r="N31" s="1335">
        <v>111</v>
      </c>
      <c r="O31" s="1367"/>
      <c r="P31" s="1366"/>
      <c r="Q31" s="1367"/>
    </row>
    <row r="32" spans="2:17" ht="12" customHeight="1">
      <c r="B32" s="218" t="s">
        <v>615</v>
      </c>
      <c r="C32" s="218"/>
      <c r="D32" s="1364"/>
      <c r="E32" s="1372"/>
      <c r="F32" s="1372"/>
      <c r="G32" s="1372"/>
      <c r="H32" s="1372"/>
      <c r="I32" s="1372"/>
      <c r="J32" s="1372"/>
      <c r="K32" s="1373"/>
      <c r="L32" s="1373"/>
      <c r="M32" s="1373"/>
      <c r="N32" s="1335"/>
      <c r="O32" s="1367"/>
      <c r="P32" s="1366"/>
      <c r="Q32" s="1367"/>
    </row>
    <row r="33" spans="2:16" ht="15" customHeight="1">
      <c r="B33" s="1374" t="s">
        <v>250</v>
      </c>
      <c r="C33" s="1375" t="s">
        <v>128</v>
      </c>
      <c r="D33" s="1376">
        <f>G33+I33</f>
        <v>112909</v>
      </c>
      <c r="E33" s="1377">
        <f aca="true" t="shared" si="2" ref="E33:M33">SUM(E9:E32)</f>
        <v>67506</v>
      </c>
      <c r="F33" s="1377">
        <f t="shared" si="2"/>
        <v>74713.29999999999</v>
      </c>
      <c r="G33" s="1377">
        <f t="shared" si="2"/>
        <v>6100</v>
      </c>
      <c r="H33" s="1377">
        <f t="shared" si="2"/>
        <v>4114</v>
      </c>
      <c r="I33" s="1377">
        <f t="shared" si="2"/>
        <v>106809</v>
      </c>
      <c r="J33" s="1377">
        <f t="shared" si="2"/>
        <v>70599.3</v>
      </c>
      <c r="K33" s="1377">
        <f t="shared" si="2"/>
        <v>179908.5</v>
      </c>
      <c r="L33" s="1377">
        <f t="shared" si="2"/>
        <v>5476.9</v>
      </c>
      <c r="M33" s="1377">
        <f t="shared" si="2"/>
        <v>4851.099999999999</v>
      </c>
      <c r="N33" s="1345"/>
      <c r="O33" s="1378"/>
      <c r="P33" s="1366"/>
    </row>
    <row r="34" spans="2:16" ht="23.25" customHeight="1">
      <c r="B34" s="1379" t="s">
        <v>937</v>
      </c>
      <c r="C34" s="1380" t="s">
        <v>1171</v>
      </c>
      <c r="D34" s="1381">
        <v>98332</v>
      </c>
      <c r="E34" s="1381"/>
      <c r="F34" s="1381">
        <v>67506</v>
      </c>
      <c r="G34" s="1381">
        <v>3000</v>
      </c>
      <c r="H34" s="1381">
        <v>2525.9</v>
      </c>
      <c r="I34" s="1381">
        <v>95332</v>
      </c>
      <c r="J34" s="1381">
        <v>64980.1</v>
      </c>
      <c r="K34" s="1381">
        <v>126386.9</v>
      </c>
      <c r="L34" s="1381">
        <v>2980</v>
      </c>
      <c r="M34" s="1381">
        <v>330.9</v>
      </c>
      <c r="N34" s="1335"/>
      <c r="O34" s="1367"/>
      <c r="P34" s="1366"/>
    </row>
    <row r="35" ht="10.5">
      <c r="N35" s="1323"/>
    </row>
    <row r="36" ht="10.5">
      <c r="N36" s="1323"/>
    </row>
    <row r="37" ht="10.5">
      <c r="N37" s="1323"/>
    </row>
    <row r="38" ht="10.5">
      <c r="N38" s="1323"/>
    </row>
    <row r="39" ht="10.5">
      <c r="N39" s="1323"/>
    </row>
    <row r="40" ht="10.5">
      <c r="N40" s="1323"/>
    </row>
    <row r="41" ht="10.5">
      <c r="N41" s="1323"/>
    </row>
    <row r="42" ht="10.5">
      <c r="N42" s="1323"/>
    </row>
    <row r="43" ht="10.5">
      <c r="N43" s="1323"/>
    </row>
    <row r="44" ht="10.5">
      <c r="N44" s="1323"/>
    </row>
    <row r="45" ht="10.5">
      <c r="N45" s="1323"/>
    </row>
    <row r="46" ht="10.5">
      <c r="N46" s="1323"/>
    </row>
    <row r="47" ht="10.5">
      <c r="N47" s="1323"/>
    </row>
    <row r="48" ht="10.5">
      <c r="N48" s="1323"/>
    </row>
    <row r="49" ht="10.5">
      <c r="N49" s="1323"/>
    </row>
    <row r="50" ht="10.5">
      <c r="N50" s="1323"/>
    </row>
    <row r="51" ht="10.5">
      <c r="N51" s="1323"/>
    </row>
    <row r="52" ht="10.5">
      <c r="N52" s="1323"/>
    </row>
    <row r="53" ht="10.5">
      <c r="N53" s="1323"/>
    </row>
    <row r="54" ht="10.5">
      <c r="N54" s="1323"/>
    </row>
    <row r="55" ht="10.5">
      <c r="N55" s="1323"/>
    </row>
    <row r="56" ht="10.5">
      <c r="N56" s="1323"/>
    </row>
    <row r="57" ht="10.5">
      <c r="N57" s="1323"/>
    </row>
    <row r="58" ht="10.5">
      <c r="N58" s="1323"/>
    </row>
    <row r="59" ht="10.5">
      <c r="N59" s="1323"/>
    </row>
    <row r="60" ht="10.5">
      <c r="N60" s="1323"/>
    </row>
    <row r="61" ht="10.5">
      <c r="N61" s="1323"/>
    </row>
    <row r="62" ht="10.5">
      <c r="N62" s="1323"/>
    </row>
    <row r="63" ht="10.5">
      <c r="N63" s="1323"/>
    </row>
    <row r="64" ht="10.5">
      <c r="N64" s="1323"/>
    </row>
    <row r="65" ht="10.5">
      <c r="N65" s="1323"/>
    </row>
    <row r="66" ht="10.5">
      <c r="N66" s="1323"/>
    </row>
    <row r="67" ht="10.5">
      <c r="N67" s="1323"/>
    </row>
    <row r="68" ht="10.5">
      <c r="N68" s="1323"/>
    </row>
    <row r="69" ht="10.5">
      <c r="N69" s="1323"/>
    </row>
    <row r="70" ht="10.5">
      <c r="N70" s="1323"/>
    </row>
    <row r="71" ht="10.5">
      <c r="N71" s="1323"/>
    </row>
    <row r="72" ht="10.5">
      <c r="N72" s="1323"/>
    </row>
    <row r="73" ht="10.5">
      <c r="N73" s="1323"/>
    </row>
    <row r="74" ht="10.5">
      <c r="N74" s="1323"/>
    </row>
    <row r="75" ht="10.5">
      <c r="N75" s="1323"/>
    </row>
    <row r="76" ht="10.5">
      <c r="N76" s="1323"/>
    </row>
    <row r="77" ht="10.5">
      <c r="N77" s="1323"/>
    </row>
    <row r="78" ht="10.5">
      <c r="N78" s="1323"/>
    </row>
    <row r="79" ht="10.5">
      <c r="N79" s="1323"/>
    </row>
    <row r="80" ht="10.5">
      <c r="N80" s="1323"/>
    </row>
    <row r="81" ht="10.5">
      <c r="N81" s="1323"/>
    </row>
    <row r="82" ht="10.5">
      <c r="N82" s="1323"/>
    </row>
    <row r="83" ht="10.5">
      <c r="N83" s="1323"/>
    </row>
    <row r="84" ht="10.5">
      <c r="N84" s="1323"/>
    </row>
    <row r="85" ht="10.5">
      <c r="N85" s="1323"/>
    </row>
    <row r="86" ht="10.5">
      <c r="N86" s="1323"/>
    </row>
    <row r="87" ht="10.5">
      <c r="N87" s="1323"/>
    </row>
    <row r="88" ht="10.5">
      <c r="N88" s="1323"/>
    </row>
    <row r="89" ht="10.5">
      <c r="N89" s="1323"/>
    </row>
    <row r="90" ht="10.5">
      <c r="N90" s="1323"/>
    </row>
    <row r="91" ht="10.5">
      <c r="N91" s="1323"/>
    </row>
    <row r="92" ht="10.5">
      <c r="N92" s="1323"/>
    </row>
    <row r="93" ht="10.5">
      <c r="N93" s="1323"/>
    </row>
    <row r="94" ht="10.5">
      <c r="N94" s="1323"/>
    </row>
    <row r="95" ht="10.5">
      <c r="N95" s="1323"/>
    </row>
    <row r="96" ht="10.5">
      <c r="N96" s="1323"/>
    </row>
    <row r="97" ht="10.5">
      <c r="N97" s="1323"/>
    </row>
    <row r="98" ht="10.5">
      <c r="N98" s="1323"/>
    </row>
    <row r="99" ht="10.5">
      <c r="N99" s="1323"/>
    </row>
    <row r="100" ht="10.5">
      <c r="N100" s="1323"/>
    </row>
    <row r="101" ht="10.5">
      <c r="N101" s="1323"/>
    </row>
    <row r="102" ht="10.5">
      <c r="N102" s="1323"/>
    </row>
    <row r="103" ht="10.5">
      <c r="N103" s="1323"/>
    </row>
    <row r="104" ht="10.5">
      <c r="N104" s="1323"/>
    </row>
    <row r="105" ht="10.5">
      <c r="N105" s="1323"/>
    </row>
    <row r="106" ht="10.5">
      <c r="N106" s="1323"/>
    </row>
    <row r="107" ht="10.5">
      <c r="N107" s="1323"/>
    </row>
    <row r="108" ht="10.5">
      <c r="N108" s="1323"/>
    </row>
    <row r="109" ht="10.5">
      <c r="N109" s="1323"/>
    </row>
    <row r="110" ht="10.5">
      <c r="N110" s="1323"/>
    </row>
    <row r="111" ht="10.5">
      <c r="N111" s="1323"/>
    </row>
    <row r="112" ht="10.5">
      <c r="N112" s="1323"/>
    </row>
    <row r="113" ht="10.5">
      <c r="N113" s="1323"/>
    </row>
    <row r="114" ht="10.5">
      <c r="N114" s="1323"/>
    </row>
    <row r="115" ht="10.5">
      <c r="N115" s="1323"/>
    </row>
    <row r="116" ht="10.5">
      <c r="N116" s="1323"/>
    </row>
    <row r="117" ht="10.5">
      <c r="N117" s="1323"/>
    </row>
    <row r="118" ht="10.5">
      <c r="N118" s="1323"/>
    </row>
    <row r="119" ht="10.5">
      <c r="N119" s="1323"/>
    </row>
    <row r="120" ht="10.5">
      <c r="N120" s="1323"/>
    </row>
    <row r="121" ht="10.5">
      <c r="N121" s="1323"/>
    </row>
    <row r="122" ht="10.5">
      <c r="N122" s="1323"/>
    </row>
    <row r="123" ht="10.5">
      <c r="N123" s="1323"/>
    </row>
    <row r="124" ht="10.5">
      <c r="N124" s="1323"/>
    </row>
    <row r="125" ht="10.5">
      <c r="N125" s="1323"/>
    </row>
    <row r="126" ht="10.5">
      <c r="N126" s="1323"/>
    </row>
    <row r="127" ht="10.5">
      <c r="N127" s="1323"/>
    </row>
    <row r="128" ht="10.5">
      <c r="N128" s="1323"/>
    </row>
    <row r="129" ht="10.5">
      <c r="N129" s="1323"/>
    </row>
    <row r="130" ht="10.5">
      <c r="N130" s="1323"/>
    </row>
    <row r="131" ht="10.5">
      <c r="N131" s="1323"/>
    </row>
    <row r="132" ht="10.5">
      <c r="N132" s="1323"/>
    </row>
    <row r="133" ht="10.5">
      <c r="N133" s="1323"/>
    </row>
    <row r="134" ht="10.5">
      <c r="N134" s="1323"/>
    </row>
    <row r="135" ht="10.5">
      <c r="N135" s="1323"/>
    </row>
    <row r="136" ht="10.5">
      <c r="N136" s="1323"/>
    </row>
    <row r="137" ht="10.5">
      <c r="N137" s="1323"/>
    </row>
    <row r="138" ht="10.5">
      <c r="N138" s="1323"/>
    </row>
    <row r="139" ht="10.5">
      <c r="N139" s="1323"/>
    </row>
    <row r="140" ht="10.5">
      <c r="N140" s="1323"/>
    </row>
    <row r="141" ht="10.5">
      <c r="N141" s="1323"/>
    </row>
    <row r="142" ht="10.5">
      <c r="N142" s="1323"/>
    </row>
    <row r="143" ht="10.5">
      <c r="N143" s="1323"/>
    </row>
    <row r="144" ht="10.5">
      <c r="N144" s="1323"/>
    </row>
    <row r="145" ht="10.5">
      <c r="N145" s="1323"/>
    </row>
    <row r="146" ht="10.5">
      <c r="N146" s="1323"/>
    </row>
    <row r="147" ht="10.5">
      <c r="N147" s="1323"/>
    </row>
    <row r="148" ht="10.5">
      <c r="N148" s="1323"/>
    </row>
    <row r="149" ht="10.5">
      <c r="N149" s="1323"/>
    </row>
    <row r="150" ht="10.5">
      <c r="N150" s="1323"/>
    </row>
    <row r="151" ht="10.5">
      <c r="N151" s="1323"/>
    </row>
    <row r="152" ht="10.5">
      <c r="N152" s="1323"/>
    </row>
    <row r="153" ht="10.5">
      <c r="N153" s="1323"/>
    </row>
    <row r="154" ht="10.5">
      <c r="N154" s="1323"/>
    </row>
    <row r="155" ht="10.5">
      <c r="N155" s="1323"/>
    </row>
    <row r="156" ht="10.5">
      <c r="N156" s="1323"/>
    </row>
    <row r="157" ht="10.5">
      <c r="N157" s="1323"/>
    </row>
    <row r="158" ht="10.5">
      <c r="N158" s="1323"/>
    </row>
    <row r="159" ht="10.5">
      <c r="N159" s="1323"/>
    </row>
    <row r="160" ht="10.5">
      <c r="N160" s="1323"/>
    </row>
    <row r="161" ht="10.5">
      <c r="N161" s="1323"/>
    </row>
    <row r="162" ht="10.5">
      <c r="N162" s="1323"/>
    </row>
    <row r="163" ht="10.5">
      <c r="N163" s="1323"/>
    </row>
    <row r="164" ht="10.5">
      <c r="N164" s="1323"/>
    </row>
    <row r="165" ht="10.5">
      <c r="N165" s="1323"/>
    </row>
    <row r="166" ht="10.5">
      <c r="N166" s="1323"/>
    </row>
    <row r="167" ht="10.5">
      <c r="N167" s="1323"/>
    </row>
    <row r="168" ht="10.5">
      <c r="N168" s="1323"/>
    </row>
    <row r="169" ht="10.5">
      <c r="N169" s="1323"/>
    </row>
    <row r="170" ht="10.5">
      <c r="N170" s="1323"/>
    </row>
    <row r="171" ht="10.5">
      <c r="N171" s="1323"/>
    </row>
    <row r="172" ht="10.5">
      <c r="N172" s="1323"/>
    </row>
    <row r="173" ht="10.5">
      <c r="N173" s="1323"/>
    </row>
    <row r="174" ht="10.5">
      <c r="N174" s="1323"/>
    </row>
    <row r="175" ht="10.5">
      <c r="N175" s="1323"/>
    </row>
    <row r="176" ht="10.5">
      <c r="N176" s="1323"/>
    </row>
    <row r="177" ht="10.5">
      <c r="N177" s="1323"/>
    </row>
    <row r="178" ht="10.5">
      <c r="N178" s="1323"/>
    </row>
    <row r="179" ht="10.5">
      <c r="N179" s="1323"/>
    </row>
    <row r="180" ht="10.5">
      <c r="N180" s="1323"/>
    </row>
    <row r="181" ht="10.5">
      <c r="N181" s="1323"/>
    </row>
    <row r="182" ht="10.5">
      <c r="N182" s="1323"/>
    </row>
    <row r="183" ht="10.5">
      <c r="N183" s="1323"/>
    </row>
    <row r="184" ht="10.5">
      <c r="N184" s="1323"/>
    </row>
    <row r="185" ht="10.5">
      <c r="N185" s="1323"/>
    </row>
    <row r="186" ht="10.5">
      <c r="N186" s="1323"/>
    </row>
    <row r="187" ht="10.5">
      <c r="N187" s="1323"/>
    </row>
    <row r="188" ht="10.5">
      <c r="N188" s="1323"/>
    </row>
    <row r="189" ht="10.5">
      <c r="N189" s="1323"/>
    </row>
    <row r="190" ht="10.5">
      <c r="N190" s="1323"/>
    </row>
    <row r="191" ht="10.5">
      <c r="N191" s="1323"/>
    </row>
    <row r="192" ht="10.5">
      <c r="N192" s="1323"/>
    </row>
    <row r="193" ht="10.5">
      <c r="N193" s="1323"/>
    </row>
    <row r="194" ht="10.5">
      <c r="N194" s="1323"/>
    </row>
    <row r="195" ht="10.5">
      <c r="N195" s="1323"/>
    </row>
    <row r="196" ht="10.5">
      <c r="N196" s="1323"/>
    </row>
    <row r="197" ht="10.5">
      <c r="N197" s="1323"/>
    </row>
    <row r="198" ht="10.5">
      <c r="N198" s="1323"/>
    </row>
    <row r="199" ht="10.5">
      <c r="N199" s="1323"/>
    </row>
    <row r="200" ht="10.5">
      <c r="N200" s="1323"/>
    </row>
    <row r="201" ht="10.5">
      <c r="N201" s="1323"/>
    </row>
    <row r="202" ht="10.5">
      <c r="N202" s="1323"/>
    </row>
    <row r="203" ht="10.5">
      <c r="N203" s="1323"/>
    </row>
    <row r="204" ht="10.5">
      <c r="N204" s="1323"/>
    </row>
    <row r="205" ht="10.5">
      <c r="N205" s="1323"/>
    </row>
    <row r="206" ht="10.5">
      <c r="N206" s="1323"/>
    </row>
    <row r="207" ht="10.5">
      <c r="N207" s="1323"/>
    </row>
    <row r="208" ht="10.5">
      <c r="N208" s="1323"/>
    </row>
    <row r="209" ht="10.5">
      <c r="N209" s="1323"/>
    </row>
    <row r="210" ht="10.5">
      <c r="N210" s="1323"/>
    </row>
    <row r="211" ht="10.5">
      <c r="N211" s="1323"/>
    </row>
    <row r="212" ht="10.5">
      <c r="N212" s="1323"/>
    </row>
    <row r="213" ht="10.5">
      <c r="N213" s="1323"/>
    </row>
    <row r="214" ht="10.5">
      <c r="N214" s="1323"/>
    </row>
    <row r="215" ht="10.5">
      <c r="N215" s="1323"/>
    </row>
    <row r="216" ht="10.5">
      <c r="N216" s="1323"/>
    </row>
    <row r="217" ht="10.5">
      <c r="N217" s="1323"/>
    </row>
    <row r="218" ht="10.5">
      <c r="N218" s="1323"/>
    </row>
    <row r="219" ht="10.5">
      <c r="N219" s="1323"/>
    </row>
    <row r="220" ht="10.5">
      <c r="N220" s="1323"/>
    </row>
    <row r="221" ht="10.5">
      <c r="N221" s="1323"/>
    </row>
    <row r="222" ht="10.5">
      <c r="N222" s="1323"/>
    </row>
    <row r="223" ht="10.5">
      <c r="N223" s="1323"/>
    </row>
    <row r="224" ht="10.5">
      <c r="N224" s="1323"/>
    </row>
    <row r="225" ht="10.5">
      <c r="N225" s="1323"/>
    </row>
    <row r="226" ht="10.5">
      <c r="N226" s="1323"/>
    </row>
    <row r="227" ht="10.5">
      <c r="N227" s="1323"/>
    </row>
    <row r="228" ht="10.5">
      <c r="N228" s="1323"/>
    </row>
    <row r="229" ht="10.5">
      <c r="N229" s="1323"/>
    </row>
    <row r="230" ht="10.5">
      <c r="N230" s="1323"/>
    </row>
    <row r="231" ht="10.5">
      <c r="N231" s="1323"/>
    </row>
    <row r="232" ht="10.5">
      <c r="N232" s="1323"/>
    </row>
    <row r="233" ht="10.5">
      <c r="N233" s="1323"/>
    </row>
    <row r="234" ht="10.5">
      <c r="N234" s="1323"/>
    </row>
    <row r="235" ht="10.5">
      <c r="N235" s="1323"/>
    </row>
    <row r="236" ht="10.5">
      <c r="N236" s="1323"/>
    </row>
    <row r="237" ht="10.5">
      <c r="N237" s="1323"/>
    </row>
    <row r="238" ht="10.5">
      <c r="N238" s="1323"/>
    </row>
    <row r="239" ht="10.5">
      <c r="N239" s="1323"/>
    </row>
    <row r="240" ht="10.5">
      <c r="N240" s="1323"/>
    </row>
    <row r="241" ht="10.5">
      <c r="N241" s="1323"/>
    </row>
    <row r="242" ht="10.5">
      <c r="N242" s="1323"/>
    </row>
    <row r="243" ht="10.5">
      <c r="N243" s="1323"/>
    </row>
    <row r="244" ht="10.5">
      <c r="N244" s="1323"/>
    </row>
    <row r="245" ht="10.5">
      <c r="N245" s="1323"/>
    </row>
    <row r="246" ht="10.5">
      <c r="N246" s="1323"/>
    </row>
    <row r="247" ht="10.5">
      <c r="N247" s="1323"/>
    </row>
    <row r="248" ht="10.5">
      <c r="N248" s="1323"/>
    </row>
    <row r="249" ht="10.5">
      <c r="N249" s="1323"/>
    </row>
    <row r="250" ht="10.5">
      <c r="N250" s="1323"/>
    </row>
    <row r="251" ht="10.5">
      <c r="N251" s="1323"/>
    </row>
    <row r="252" ht="10.5">
      <c r="N252" s="1323"/>
    </row>
    <row r="253" ht="10.5">
      <c r="N253" s="1323"/>
    </row>
    <row r="254" ht="10.5">
      <c r="N254" s="1323"/>
    </row>
    <row r="255" ht="10.5">
      <c r="N255" s="1323"/>
    </row>
    <row r="256" ht="10.5">
      <c r="N256" s="1323"/>
    </row>
    <row r="257" ht="10.5">
      <c r="N257" s="1323"/>
    </row>
    <row r="258" ht="10.5">
      <c r="N258" s="1323"/>
    </row>
    <row r="259" ht="10.5">
      <c r="N259" s="1323"/>
    </row>
    <row r="260" ht="10.5">
      <c r="N260" s="1323"/>
    </row>
    <row r="261" ht="10.5">
      <c r="N261" s="1323"/>
    </row>
    <row r="262" ht="10.5">
      <c r="N262" s="1323"/>
    </row>
    <row r="263" ht="10.5">
      <c r="N263" s="1323"/>
    </row>
    <row r="264" ht="10.5">
      <c r="N264" s="1323"/>
    </row>
    <row r="265" ht="10.5">
      <c r="N265" s="1323"/>
    </row>
    <row r="266" ht="10.5">
      <c r="N266" s="1323"/>
    </row>
    <row r="267" ht="10.5">
      <c r="N267" s="1323"/>
    </row>
    <row r="268" ht="10.5">
      <c r="N268" s="1323"/>
    </row>
    <row r="269" ht="10.5">
      <c r="N269" s="1323"/>
    </row>
    <row r="270" ht="10.5">
      <c r="N270" s="1323"/>
    </row>
    <row r="271" ht="10.5">
      <c r="N271" s="1323"/>
    </row>
    <row r="272" ht="10.5">
      <c r="N272" s="1323"/>
    </row>
    <row r="273" ht="10.5">
      <c r="N273" s="1323"/>
    </row>
    <row r="274" ht="10.5">
      <c r="N274" s="1323"/>
    </row>
    <row r="275" ht="10.5">
      <c r="N275" s="1323"/>
    </row>
    <row r="276" ht="10.5">
      <c r="N276" s="1323"/>
    </row>
    <row r="277" ht="10.5">
      <c r="N277" s="1323"/>
    </row>
    <row r="278" ht="10.5">
      <c r="N278" s="1323"/>
    </row>
    <row r="279" ht="10.5">
      <c r="N279" s="1323"/>
    </row>
    <row r="280" ht="10.5">
      <c r="N280" s="1323"/>
    </row>
    <row r="281" ht="10.5">
      <c r="N281" s="1323"/>
    </row>
    <row r="282" ht="10.5">
      <c r="N282" s="1323"/>
    </row>
    <row r="283" ht="10.5">
      <c r="N283" s="1323"/>
    </row>
    <row r="284" ht="10.5">
      <c r="N284" s="1323"/>
    </row>
    <row r="285" ht="10.5">
      <c r="N285" s="1323"/>
    </row>
    <row r="286" ht="10.5">
      <c r="N286" s="1323"/>
    </row>
    <row r="287" ht="10.5">
      <c r="N287" s="1323"/>
    </row>
    <row r="288" ht="10.5">
      <c r="N288" s="1323"/>
    </row>
    <row r="289" ht="10.5">
      <c r="N289" s="1323"/>
    </row>
    <row r="290" ht="10.5">
      <c r="N290" s="1323"/>
    </row>
    <row r="291" ht="10.5">
      <c r="N291" s="1323"/>
    </row>
    <row r="292" ht="10.5">
      <c r="N292" s="1323"/>
    </row>
    <row r="293" ht="10.5">
      <c r="N293" s="1323"/>
    </row>
    <row r="294" ht="10.5">
      <c r="N294" s="1323"/>
    </row>
    <row r="295" ht="10.5">
      <c r="N295" s="1323"/>
    </row>
    <row r="296" ht="10.5">
      <c r="N296" s="1323"/>
    </row>
    <row r="297" ht="10.5">
      <c r="N297" s="1323"/>
    </row>
    <row r="298" ht="10.5">
      <c r="N298" s="1323"/>
    </row>
    <row r="299" ht="10.5">
      <c r="N299" s="1323"/>
    </row>
    <row r="300" ht="10.5">
      <c r="N300" s="1323"/>
    </row>
    <row r="301" ht="10.5">
      <c r="N301" s="1323"/>
    </row>
    <row r="302" ht="10.5">
      <c r="N302" s="1323"/>
    </row>
    <row r="303" ht="10.5">
      <c r="N303" s="1323"/>
    </row>
    <row r="304" ht="10.5">
      <c r="N304" s="1323"/>
    </row>
    <row r="305" ht="10.5">
      <c r="N305" s="1323"/>
    </row>
    <row r="306" ht="10.5">
      <c r="N306" s="1323"/>
    </row>
    <row r="307" ht="10.5">
      <c r="N307" s="1323"/>
    </row>
    <row r="308" ht="10.5">
      <c r="N308" s="1323"/>
    </row>
    <row r="309" ht="10.5">
      <c r="N309" s="1323"/>
    </row>
    <row r="310" ht="10.5">
      <c r="N310" s="1323"/>
    </row>
    <row r="311" ht="10.5">
      <c r="N311" s="1323"/>
    </row>
    <row r="312" ht="10.5">
      <c r="N312" s="1323"/>
    </row>
    <row r="313" ht="10.5">
      <c r="N313" s="1323"/>
    </row>
    <row r="314" ht="10.5">
      <c r="N314" s="1323"/>
    </row>
    <row r="315" ht="10.5">
      <c r="N315" s="1323"/>
    </row>
    <row r="316" ht="10.5">
      <c r="N316" s="1323"/>
    </row>
    <row r="317" ht="10.5">
      <c r="N317" s="1323"/>
    </row>
    <row r="318" ht="10.5">
      <c r="N318" s="1323"/>
    </row>
    <row r="319" ht="10.5">
      <c r="N319" s="1323"/>
    </row>
    <row r="320" ht="10.5">
      <c r="N320" s="1323"/>
    </row>
    <row r="321" ht="10.5">
      <c r="N321" s="1323"/>
    </row>
    <row r="322" ht="10.5">
      <c r="N322" s="1323"/>
    </row>
    <row r="323" ht="10.5">
      <c r="N323" s="1323"/>
    </row>
    <row r="324" ht="10.5">
      <c r="N324" s="1323"/>
    </row>
    <row r="325" ht="10.5">
      <c r="N325" s="1323"/>
    </row>
    <row r="326" ht="10.5">
      <c r="N326" s="1323"/>
    </row>
    <row r="327" ht="10.5">
      <c r="N327" s="1323"/>
    </row>
    <row r="328" ht="10.5">
      <c r="N328" s="1323"/>
    </row>
    <row r="329" ht="10.5">
      <c r="N329" s="1323"/>
    </row>
    <row r="330" ht="10.5">
      <c r="N330" s="1323"/>
    </row>
    <row r="331" ht="10.5">
      <c r="N331" s="1323"/>
    </row>
    <row r="332" ht="10.5">
      <c r="N332" s="1323"/>
    </row>
    <row r="333" ht="10.5">
      <c r="N333" s="1323"/>
    </row>
    <row r="334" ht="10.5">
      <c r="N334" s="1323"/>
    </row>
    <row r="335" ht="10.5">
      <c r="N335" s="1323"/>
    </row>
    <row r="336" ht="10.5">
      <c r="N336" s="1323"/>
    </row>
    <row r="337" ht="10.5">
      <c r="N337" s="1323"/>
    </row>
    <row r="338" ht="10.5">
      <c r="N338" s="1323"/>
    </row>
    <row r="339" ht="10.5">
      <c r="N339" s="1323"/>
    </row>
    <row r="340" ht="10.5">
      <c r="N340" s="1323"/>
    </row>
    <row r="341" ht="10.5">
      <c r="N341" s="1323"/>
    </row>
    <row r="342" ht="10.5">
      <c r="N342" s="1323"/>
    </row>
    <row r="343" ht="10.5">
      <c r="N343" s="1323"/>
    </row>
    <row r="344" ht="10.5">
      <c r="N344" s="1323"/>
    </row>
    <row r="345" ht="10.5">
      <c r="N345" s="1323"/>
    </row>
    <row r="346" ht="10.5">
      <c r="N346" s="1323"/>
    </row>
    <row r="347" ht="10.5">
      <c r="N347" s="1323"/>
    </row>
    <row r="348" ht="10.5">
      <c r="N348" s="1323"/>
    </row>
    <row r="349" ht="10.5">
      <c r="N349" s="1323"/>
    </row>
    <row r="350" ht="10.5">
      <c r="N350" s="1323"/>
    </row>
    <row r="351" ht="10.5">
      <c r="N351" s="1323"/>
    </row>
    <row r="352" ht="10.5">
      <c r="N352" s="1323"/>
    </row>
    <row r="353" ht="10.5">
      <c r="N353" s="1323"/>
    </row>
    <row r="354" ht="10.5">
      <c r="N354" s="1323"/>
    </row>
    <row r="355" ht="10.5">
      <c r="N355" s="1323"/>
    </row>
    <row r="356" ht="10.5">
      <c r="N356" s="1323"/>
    </row>
    <row r="357" ht="10.5">
      <c r="N357" s="1323"/>
    </row>
    <row r="358" ht="10.5">
      <c r="N358" s="1323"/>
    </row>
    <row r="359" ht="10.5">
      <c r="N359" s="1323"/>
    </row>
    <row r="360" ht="10.5">
      <c r="N360" s="1323"/>
    </row>
    <row r="361" ht="10.5">
      <c r="N361" s="1323"/>
    </row>
    <row r="362" ht="10.5">
      <c r="N362" s="1323"/>
    </row>
    <row r="363" ht="10.5">
      <c r="N363" s="1323"/>
    </row>
    <row r="364" ht="10.5">
      <c r="N364" s="1323"/>
    </row>
    <row r="365" ht="10.5">
      <c r="N365" s="1323"/>
    </row>
    <row r="366" ht="10.5">
      <c r="N366" s="1323"/>
    </row>
    <row r="367" ht="10.5">
      <c r="N367" s="1323"/>
    </row>
    <row r="368" ht="10.5">
      <c r="N368" s="1323"/>
    </row>
    <row r="369" ht="10.5">
      <c r="N369" s="1323"/>
    </row>
    <row r="370" ht="10.5">
      <c r="N370" s="1323"/>
    </row>
    <row r="371" ht="10.5">
      <c r="N371" s="1323"/>
    </row>
    <row r="372" ht="10.5">
      <c r="N372" s="1323"/>
    </row>
    <row r="373" ht="10.5">
      <c r="N373" s="1323"/>
    </row>
    <row r="374" ht="10.5">
      <c r="N374" s="1323"/>
    </row>
    <row r="375" ht="10.5">
      <c r="N375" s="1323"/>
    </row>
    <row r="376" ht="10.5">
      <c r="N376" s="1323"/>
    </row>
    <row r="377" ht="10.5">
      <c r="N377" s="1323"/>
    </row>
    <row r="378" ht="10.5">
      <c r="N378" s="1323"/>
    </row>
    <row r="379" ht="10.5">
      <c r="N379" s="1323"/>
    </row>
    <row r="380" ht="10.5">
      <c r="N380" s="1323"/>
    </row>
    <row r="381" ht="10.5">
      <c r="N381" s="1323"/>
    </row>
    <row r="382" ht="10.5">
      <c r="N382" s="1323"/>
    </row>
    <row r="383" ht="10.5">
      <c r="N383" s="1323"/>
    </row>
    <row r="384" ht="10.5">
      <c r="N384" s="1323"/>
    </row>
    <row r="385" ht="10.5">
      <c r="N385" s="1323"/>
    </row>
    <row r="386" ht="10.5">
      <c r="N386" s="1323"/>
    </row>
    <row r="387" ht="10.5">
      <c r="N387" s="1323"/>
    </row>
    <row r="388" ht="10.5">
      <c r="N388" s="1323"/>
    </row>
    <row r="389" ht="10.5">
      <c r="N389" s="1323"/>
    </row>
    <row r="390" ht="10.5">
      <c r="N390" s="1323"/>
    </row>
    <row r="391" ht="10.5">
      <c r="N391" s="1323"/>
    </row>
    <row r="392" ht="10.5">
      <c r="N392" s="1323"/>
    </row>
    <row r="393" ht="10.5">
      <c r="N393" s="1323"/>
    </row>
    <row r="394" ht="10.5">
      <c r="N394" s="1323"/>
    </row>
    <row r="395" ht="10.5">
      <c r="N395" s="1323"/>
    </row>
    <row r="396" ht="10.5">
      <c r="N396" s="1323"/>
    </row>
    <row r="397" ht="10.5">
      <c r="N397" s="1323"/>
    </row>
    <row r="398" ht="10.5">
      <c r="N398" s="1323"/>
    </row>
    <row r="399" ht="10.5">
      <c r="N399" s="1323"/>
    </row>
    <row r="400" ht="10.5">
      <c r="N400" s="1323"/>
    </row>
    <row r="401" ht="10.5">
      <c r="N401" s="1323"/>
    </row>
    <row r="402" ht="10.5">
      <c r="N402" s="1323"/>
    </row>
    <row r="403" ht="10.5">
      <c r="N403" s="1323"/>
    </row>
    <row r="404" ht="10.5">
      <c r="N404" s="1323"/>
    </row>
    <row r="405" ht="10.5">
      <c r="N405" s="1323"/>
    </row>
    <row r="406" ht="10.5">
      <c r="N406" s="1323"/>
    </row>
    <row r="407" ht="10.5">
      <c r="N407" s="1323"/>
    </row>
    <row r="408" ht="10.5">
      <c r="N408" s="1323"/>
    </row>
    <row r="409" ht="10.5">
      <c r="N409" s="1323"/>
    </row>
    <row r="410" ht="10.5">
      <c r="N410" s="1323"/>
    </row>
    <row r="411" ht="10.5">
      <c r="N411" s="1323"/>
    </row>
    <row r="412" ht="10.5">
      <c r="N412" s="1323"/>
    </row>
    <row r="413" ht="10.5">
      <c r="N413" s="1323"/>
    </row>
    <row r="414" ht="10.5">
      <c r="N414" s="1323"/>
    </row>
    <row r="415" ht="10.5">
      <c r="N415" s="1323"/>
    </row>
    <row r="416" ht="10.5">
      <c r="N416" s="1323"/>
    </row>
    <row r="417" ht="10.5">
      <c r="N417" s="1323"/>
    </row>
    <row r="418" ht="10.5">
      <c r="N418" s="1323"/>
    </row>
    <row r="419" ht="10.5">
      <c r="N419" s="1323"/>
    </row>
    <row r="420" ht="10.5">
      <c r="N420" s="1323"/>
    </row>
    <row r="421" ht="10.5">
      <c r="N421" s="1323"/>
    </row>
    <row r="422" ht="10.5">
      <c r="N422" s="1323"/>
    </row>
    <row r="423" ht="10.5">
      <c r="N423" s="1323"/>
    </row>
    <row r="424" ht="10.5">
      <c r="N424" s="1323"/>
    </row>
    <row r="425" ht="10.5">
      <c r="N425" s="1323"/>
    </row>
    <row r="426" ht="10.5">
      <c r="N426" s="1323"/>
    </row>
    <row r="427" ht="10.5">
      <c r="N427" s="1323"/>
    </row>
    <row r="428" ht="10.5">
      <c r="N428" s="1323"/>
    </row>
    <row r="429" ht="10.5">
      <c r="N429" s="1323"/>
    </row>
    <row r="430" ht="10.5">
      <c r="N430" s="1323"/>
    </row>
    <row r="431" ht="10.5">
      <c r="N431" s="1323"/>
    </row>
    <row r="432" ht="10.5">
      <c r="N432" s="1323"/>
    </row>
    <row r="433" ht="10.5">
      <c r="N433" s="1323"/>
    </row>
    <row r="434" ht="10.5">
      <c r="N434" s="1323"/>
    </row>
    <row r="435" ht="10.5">
      <c r="N435" s="1323"/>
    </row>
    <row r="436" ht="10.5">
      <c r="N436" s="1323"/>
    </row>
    <row r="437" ht="10.5">
      <c r="N437" s="1323"/>
    </row>
    <row r="438" ht="10.5">
      <c r="N438" s="1323"/>
    </row>
    <row r="439" ht="10.5">
      <c r="N439" s="1323"/>
    </row>
    <row r="440" ht="10.5">
      <c r="N440" s="1323"/>
    </row>
    <row r="441" ht="10.5">
      <c r="N441" s="1323"/>
    </row>
    <row r="442" ht="10.5">
      <c r="N442" s="1323"/>
    </row>
    <row r="443" ht="10.5">
      <c r="N443" s="1323"/>
    </row>
    <row r="444" ht="10.5">
      <c r="N444" s="1323"/>
    </row>
    <row r="445" ht="10.5">
      <c r="N445" s="1323"/>
    </row>
    <row r="446" ht="10.5">
      <c r="N446" s="1323"/>
    </row>
    <row r="447" ht="10.5">
      <c r="N447" s="1323"/>
    </row>
    <row r="448" ht="10.5">
      <c r="N448" s="1323"/>
    </row>
    <row r="449" ht="10.5">
      <c r="N449" s="1323"/>
    </row>
    <row r="450" ht="10.5">
      <c r="N450" s="1323"/>
    </row>
    <row r="451" ht="10.5">
      <c r="N451" s="1323"/>
    </row>
    <row r="452" ht="10.5">
      <c r="N452" s="1323"/>
    </row>
    <row r="453" ht="10.5">
      <c r="N453" s="1323"/>
    </row>
    <row r="454" ht="10.5">
      <c r="N454" s="1323"/>
    </row>
    <row r="455" ht="10.5">
      <c r="N455" s="1323"/>
    </row>
    <row r="456" ht="10.5">
      <c r="N456" s="1323"/>
    </row>
    <row r="457" ht="10.5">
      <c r="N457" s="1323"/>
    </row>
    <row r="458" ht="10.5">
      <c r="N458" s="1323"/>
    </row>
    <row r="459" ht="10.5">
      <c r="N459" s="1323"/>
    </row>
    <row r="460" ht="10.5">
      <c r="N460" s="1323"/>
    </row>
    <row r="461" ht="10.5">
      <c r="N461" s="1323"/>
    </row>
    <row r="462" spans="2:14" ht="10.5">
      <c r="B462" s="1322" t="s">
        <v>1957</v>
      </c>
      <c r="N462" s="1323"/>
    </row>
    <row r="463" ht="10.5">
      <c r="N463" s="1323"/>
    </row>
    <row r="464" ht="10.5">
      <c r="N464" s="1323"/>
    </row>
    <row r="465" ht="10.5">
      <c r="N465" s="1323"/>
    </row>
    <row r="466" ht="10.5">
      <c r="N466" s="1323"/>
    </row>
    <row r="467" ht="10.5">
      <c r="N467" s="1323"/>
    </row>
    <row r="468" ht="10.5">
      <c r="N468" s="1323"/>
    </row>
    <row r="469" ht="10.5">
      <c r="N469" s="1323"/>
    </row>
    <row r="470" ht="10.5">
      <c r="N470" s="1323"/>
    </row>
    <row r="471" ht="10.5">
      <c r="N471" s="1323"/>
    </row>
    <row r="472" ht="10.5">
      <c r="N472" s="1323"/>
    </row>
    <row r="473" ht="10.5">
      <c r="N473" s="1323"/>
    </row>
    <row r="474" ht="10.5">
      <c r="N474" s="1323"/>
    </row>
    <row r="475" ht="10.5">
      <c r="N475" s="1323"/>
    </row>
    <row r="476" ht="10.5">
      <c r="N476" s="1323"/>
    </row>
    <row r="477" ht="10.5">
      <c r="N477" s="1323"/>
    </row>
    <row r="478" ht="10.5">
      <c r="N478" s="1323"/>
    </row>
    <row r="479" ht="10.5">
      <c r="N479" s="1323"/>
    </row>
    <row r="480" ht="10.5">
      <c r="N480" s="1323"/>
    </row>
    <row r="481" ht="10.5">
      <c r="N481" s="1323"/>
    </row>
    <row r="482" ht="10.5">
      <c r="N482" s="1323"/>
    </row>
    <row r="483" ht="10.5">
      <c r="N483" s="1323"/>
    </row>
    <row r="484" ht="10.5">
      <c r="N484" s="1323"/>
    </row>
    <row r="485" ht="10.5">
      <c r="N485" s="1323"/>
    </row>
    <row r="486" ht="10.5">
      <c r="N486" s="1323"/>
    </row>
    <row r="487" ht="10.5">
      <c r="N487" s="1323"/>
    </row>
    <row r="488" ht="10.5">
      <c r="N488" s="1323"/>
    </row>
    <row r="489" ht="10.5">
      <c r="N489" s="1323"/>
    </row>
    <row r="490" ht="10.5">
      <c r="N490" s="1323"/>
    </row>
    <row r="491" ht="10.5">
      <c r="N491" s="1323"/>
    </row>
    <row r="492" ht="10.5">
      <c r="N492" s="1323"/>
    </row>
    <row r="493" ht="10.5">
      <c r="N493" s="1323"/>
    </row>
    <row r="494" ht="10.5">
      <c r="N494" s="1323"/>
    </row>
    <row r="495" ht="10.5">
      <c r="N495" s="1323"/>
    </row>
    <row r="496" ht="10.5">
      <c r="N496" s="1323"/>
    </row>
    <row r="497" ht="10.5">
      <c r="N497" s="1323"/>
    </row>
    <row r="498" ht="10.5">
      <c r="N498" s="1323"/>
    </row>
    <row r="499" ht="10.5">
      <c r="N499" s="1323"/>
    </row>
    <row r="500" ht="10.5">
      <c r="N500" s="1323"/>
    </row>
    <row r="501" ht="10.5">
      <c r="N501" s="1323"/>
    </row>
    <row r="502" ht="10.5">
      <c r="N502" s="1323"/>
    </row>
    <row r="503" ht="10.5">
      <c r="N503" s="1323"/>
    </row>
    <row r="504" ht="10.5">
      <c r="N504" s="1323"/>
    </row>
    <row r="505" ht="10.5">
      <c r="N505" s="1323"/>
    </row>
    <row r="506" ht="10.5">
      <c r="N506" s="1323"/>
    </row>
    <row r="507" ht="10.5">
      <c r="N507" s="1323"/>
    </row>
    <row r="508" ht="10.5">
      <c r="N508" s="1323"/>
    </row>
    <row r="509" ht="10.5">
      <c r="N509" s="1323"/>
    </row>
    <row r="510" ht="10.5">
      <c r="N510" s="1323"/>
    </row>
    <row r="511" ht="10.5">
      <c r="N511" s="1323"/>
    </row>
    <row r="512" ht="10.5">
      <c r="N512" s="1323"/>
    </row>
    <row r="513" ht="10.5">
      <c r="N513" s="1323"/>
    </row>
    <row r="514" ht="10.5">
      <c r="N514" s="1323"/>
    </row>
    <row r="515" ht="10.5">
      <c r="N515" s="1323"/>
    </row>
    <row r="516" ht="10.5">
      <c r="N516" s="1323"/>
    </row>
    <row r="517" ht="10.5">
      <c r="N517" s="1323"/>
    </row>
    <row r="518" ht="10.5">
      <c r="N518" s="1323"/>
    </row>
    <row r="519" ht="10.5">
      <c r="N519" s="1323"/>
    </row>
    <row r="520" ht="10.5">
      <c r="N520" s="1323"/>
    </row>
    <row r="521" ht="10.5">
      <c r="N521" s="1323"/>
    </row>
    <row r="522" ht="10.5">
      <c r="N522" s="1323"/>
    </row>
    <row r="523" ht="10.5">
      <c r="N523" s="1323"/>
    </row>
    <row r="524" ht="10.5">
      <c r="N524" s="1323"/>
    </row>
    <row r="525" ht="10.5">
      <c r="N525" s="1323"/>
    </row>
    <row r="526" ht="10.5">
      <c r="N526" s="1323"/>
    </row>
    <row r="527" ht="10.5">
      <c r="N527" s="1323"/>
    </row>
    <row r="528" ht="10.5">
      <c r="N528" s="1323"/>
    </row>
    <row r="529" ht="10.5">
      <c r="N529" s="1323"/>
    </row>
    <row r="530" ht="10.5">
      <c r="N530" s="1323"/>
    </row>
    <row r="531" ht="10.5">
      <c r="N531" s="1323"/>
    </row>
    <row r="532" ht="10.5">
      <c r="N532" s="1323"/>
    </row>
    <row r="533" ht="10.5">
      <c r="N533" s="1323"/>
    </row>
    <row r="534" ht="10.5">
      <c r="N534" s="1323"/>
    </row>
    <row r="535" ht="10.5">
      <c r="N535" s="1323"/>
    </row>
    <row r="536" ht="10.5">
      <c r="N536" s="1323"/>
    </row>
    <row r="537" ht="10.5">
      <c r="N537" s="1323"/>
    </row>
    <row r="538" ht="10.5">
      <c r="N538" s="1323"/>
    </row>
    <row r="539" ht="10.5">
      <c r="N539" s="1323"/>
    </row>
    <row r="540" ht="10.5">
      <c r="N540" s="1323"/>
    </row>
    <row r="541" ht="10.5">
      <c r="N541" s="1323"/>
    </row>
    <row r="542" ht="10.5">
      <c r="N542" s="1323"/>
    </row>
    <row r="543" ht="10.5">
      <c r="N543" s="1323"/>
    </row>
    <row r="544" ht="10.5">
      <c r="N544" s="1323"/>
    </row>
    <row r="545" ht="10.5">
      <c r="N545" s="1323"/>
    </row>
    <row r="546" ht="10.5">
      <c r="N546" s="1323"/>
    </row>
    <row r="547" ht="10.5">
      <c r="N547" s="1323"/>
    </row>
    <row r="548" ht="10.5">
      <c r="N548" s="1323"/>
    </row>
    <row r="549" ht="10.5">
      <c r="N549" s="1323"/>
    </row>
    <row r="550" ht="10.5">
      <c r="N550" s="1323"/>
    </row>
    <row r="551" ht="10.5">
      <c r="N551" s="1323"/>
    </row>
    <row r="552" ht="10.5">
      <c r="N552" s="1323"/>
    </row>
    <row r="553" ht="10.5">
      <c r="N553" s="1323"/>
    </row>
    <row r="554" ht="10.5">
      <c r="N554" s="1323"/>
    </row>
    <row r="555" ht="10.5">
      <c r="N555" s="1323"/>
    </row>
    <row r="556" ht="10.5">
      <c r="N556" s="1323"/>
    </row>
    <row r="557" ht="10.5">
      <c r="N557" s="1323"/>
    </row>
    <row r="558" ht="10.5">
      <c r="N558" s="1323"/>
    </row>
    <row r="559" ht="10.5">
      <c r="N559" s="1323"/>
    </row>
    <row r="560" ht="10.5">
      <c r="N560" s="1323"/>
    </row>
    <row r="561" ht="10.5">
      <c r="N561" s="1323"/>
    </row>
    <row r="562" ht="10.5">
      <c r="N562" s="1323"/>
    </row>
    <row r="563" ht="10.5">
      <c r="N563" s="1323"/>
    </row>
    <row r="564" ht="10.5">
      <c r="N564" s="1323"/>
    </row>
    <row r="565" ht="10.5">
      <c r="N565" s="1323"/>
    </row>
    <row r="566" ht="10.5">
      <c r="N566" s="1323"/>
    </row>
    <row r="567" ht="10.5">
      <c r="N567" s="1323"/>
    </row>
    <row r="568" ht="10.5">
      <c r="N568" s="1323"/>
    </row>
    <row r="569" ht="10.5">
      <c r="N569" s="1323"/>
    </row>
    <row r="570" ht="10.5">
      <c r="N570" s="1323"/>
    </row>
    <row r="571" ht="10.5">
      <c r="N571" s="1323"/>
    </row>
    <row r="572" ht="10.5">
      <c r="N572" s="1323"/>
    </row>
    <row r="573" ht="10.5">
      <c r="N573" s="1323"/>
    </row>
    <row r="574" ht="10.5">
      <c r="N574" s="1323"/>
    </row>
    <row r="575" ht="10.5">
      <c r="N575" s="1323"/>
    </row>
    <row r="576" ht="10.5">
      <c r="N576" s="1323"/>
    </row>
    <row r="577" ht="10.5">
      <c r="N577" s="1323"/>
    </row>
    <row r="578" ht="10.5">
      <c r="N578" s="1323"/>
    </row>
    <row r="579" ht="10.5">
      <c r="N579" s="1323"/>
    </row>
    <row r="580" ht="10.5">
      <c r="N580" s="1323"/>
    </row>
    <row r="581" ht="10.5">
      <c r="N581" s="1323"/>
    </row>
    <row r="582" ht="10.5">
      <c r="N582" s="1323"/>
    </row>
    <row r="583" ht="10.5">
      <c r="N583" s="1323"/>
    </row>
    <row r="584" ht="10.5">
      <c r="N584" s="1323"/>
    </row>
    <row r="585" ht="10.5">
      <c r="N585" s="1323"/>
    </row>
    <row r="586" ht="10.5">
      <c r="N586" s="1323"/>
    </row>
    <row r="587" ht="10.5">
      <c r="N587" s="1323"/>
    </row>
    <row r="588" ht="10.5">
      <c r="N588" s="1323"/>
    </row>
    <row r="589" ht="10.5">
      <c r="N589" s="1323"/>
    </row>
    <row r="590" ht="10.5">
      <c r="N590" s="1323"/>
    </row>
    <row r="591" ht="10.5">
      <c r="N591" s="1323"/>
    </row>
    <row r="592" ht="10.5">
      <c r="N592" s="1323"/>
    </row>
    <row r="593" ht="10.5">
      <c r="N593" s="1323"/>
    </row>
    <row r="594" ht="10.5">
      <c r="N594" s="1323"/>
    </row>
    <row r="595" ht="10.5">
      <c r="N595" s="1323"/>
    </row>
    <row r="596" ht="10.5">
      <c r="N596" s="1323"/>
    </row>
    <row r="597" ht="10.5">
      <c r="N597" s="1323"/>
    </row>
    <row r="598" ht="10.5">
      <c r="N598" s="1323"/>
    </row>
    <row r="599" ht="10.5">
      <c r="N599" s="1323"/>
    </row>
    <row r="600" ht="10.5">
      <c r="N600" s="1323"/>
    </row>
    <row r="601" ht="10.5">
      <c r="N601" s="1323"/>
    </row>
    <row r="602" ht="10.5">
      <c r="N602" s="1323"/>
    </row>
    <row r="603" ht="10.5">
      <c r="N603" s="1323"/>
    </row>
    <row r="604" ht="10.5">
      <c r="N604" s="1323"/>
    </row>
    <row r="605" ht="10.5">
      <c r="N605" s="1323"/>
    </row>
    <row r="606" ht="10.5">
      <c r="N606" s="1323"/>
    </row>
    <row r="607" ht="10.5">
      <c r="N607" s="1323"/>
    </row>
    <row r="608" ht="10.5">
      <c r="N608" s="1323"/>
    </row>
    <row r="609" ht="10.5">
      <c r="N609" s="1323"/>
    </row>
    <row r="610" ht="10.5">
      <c r="N610" s="1323"/>
    </row>
    <row r="611" ht="10.5">
      <c r="N611" s="1323"/>
    </row>
    <row r="612" ht="10.5">
      <c r="N612" s="1323"/>
    </row>
    <row r="613" ht="10.5">
      <c r="N613" s="1323"/>
    </row>
    <row r="614" ht="10.5">
      <c r="N614" s="1323"/>
    </row>
    <row r="615" ht="10.5">
      <c r="N615" s="1323"/>
    </row>
    <row r="616" ht="10.5">
      <c r="N616" s="1323"/>
    </row>
    <row r="617" ht="10.5">
      <c r="N617" s="1323"/>
    </row>
    <row r="618" ht="10.5">
      <c r="N618" s="1323"/>
    </row>
    <row r="619" ht="10.5">
      <c r="N619" s="1323"/>
    </row>
    <row r="620" ht="10.5">
      <c r="N620" s="1323"/>
    </row>
    <row r="621" ht="10.5">
      <c r="N621" s="1323"/>
    </row>
    <row r="622" ht="10.5">
      <c r="N622" s="1323"/>
    </row>
    <row r="623" ht="10.5">
      <c r="N623" s="1323"/>
    </row>
    <row r="624" ht="10.5">
      <c r="N624" s="1323"/>
    </row>
    <row r="625" ht="10.5">
      <c r="N625" s="1323"/>
    </row>
    <row r="626" ht="10.5">
      <c r="N626" s="1323"/>
    </row>
    <row r="627" ht="10.5">
      <c r="N627" s="1323"/>
    </row>
    <row r="628" ht="10.5">
      <c r="N628" s="1323"/>
    </row>
    <row r="629" ht="10.5">
      <c r="N629" s="1323"/>
    </row>
    <row r="630" ht="10.5">
      <c r="N630" s="1323"/>
    </row>
    <row r="631" ht="10.5">
      <c r="N631" s="1323"/>
    </row>
    <row r="632" ht="10.5">
      <c r="N632" s="1323"/>
    </row>
    <row r="633" ht="10.5">
      <c r="N633" s="1323"/>
    </row>
    <row r="634" ht="10.5">
      <c r="N634" s="1323"/>
    </row>
    <row r="635" ht="10.5">
      <c r="N635" s="1323"/>
    </row>
    <row r="636" ht="10.5">
      <c r="N636" s="1323"/>
    </row>
    <row r="637" ht="10.5">
      <c r="N637" s="1323"/>
    </row>
    <row r="638" ht="10.5">
      <c r="N638" s="1323"/>
    </row>
    <row r="639" ht="10.5">
      <c r="N639" s="1323"/>
    </row>
    <row r="640" ht="10.5">
      <c r="N640" s="1323"/>
    </row>
    <row r="641" ht="10.5">
      <c r="N641" s="1323"/>
    </row>
  </sheetData>
  <sheetProtection/>
  <mergeCells count="5">
    <mergeCell ref="I5:J5"/>
    <mergeCell ref="G6:H6"/>
    <mergeCell ref="I6:J6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28"/>
  <sheetViews>
    <sheetView zoomScalePageLayoutView="0" workbookViewId="0" topLeftCell="A85">
      <selection activeCell="L129" sqref="L129"/>
    </sheetView>
  </sheetViews>
  <sheetFormatPr defaultColWidth="9.00390625" defaultRowHeight="12.75"/>
  <cols>
    <col min="1" max="1" width="7.75390625" style="49" customWidth="1"/>
    <col min="2" max="2" width="10.25390625" style="49" customWidth="1"/>
    <col min="3" max="3" width="9.25390625" style="49" customWidth="1"/>
    <col min="4" max="4" width="14.75390625" style="49" customWidth="1"/>
    <col min="5" max="5" width="10.00390625" style="49" customWidth="1"/>
    <col min="6" max="6" width="12.25390625" style="49" customWidth="1"/>
    <col min="7" max="7" width="10.375" style="49" customWidth="1"/>
    <col min="8" max="8" width="15.125" style="49" customWidth="1"/>
    <col min="9" max="9" width="10.125" style="49" customWidth="1"/>
    <col min="10" max="10" width="9.375" style="49" customWidth="1"/>
    <col min="11" max="11" width="10.00390625" style="49" customWidth="1"/>
    <col min="12" max="12" width="9.25390625" style="49" customWidth="1"/>
    <col min="13" max="13" width="9.125" style="49" customWidth="1"/>
    <col min="14" max="32" width="9.125" style="58" customWidth="1"/>
    <col min="33" max="33" width="33.25390625" style="58" customWidth="1"/>
    <col min="34" max="16384" width="9.125" style="58" customWidth="1"/>
  </cols>
  <sheetData>
    <row r="2" spans="6:37" ht="12.75">
      <c r="F2" s="279" t="s">
        <v>33</v>
      </c>
      <c r="G2" s="234"/>
      <c r="H2" s="239"/>
      <c r="I2" s="239"/>
      <c r="J2" s="239"/>
      <c r="AG2" s="70" t="s">
        <v>106</v>
      </c>
      <c r="AH2" s="66"/>
      <c r="AI2" s="66"/>
      <c r="AJ2" s="66"/>
      <c r="AK2" s="66"/>
    </row>
    <row r="3" spans="6:37" ht="12.75">
      <c r="F3" s="280" t="s">
        <v>34</v>
      </c>
      <c r="G3" s="234"/>
      <c r="H3" s="239"/>
      <c r="I3" s="239"/>
      <c r="J3" s="239"/>
      <c r="AG3" s="73" t="s">
        <v>732</v>
      </c>
      <c r="AH3" s="69"/>
      <c r="AI3" s="69"/>
      <c r="AJ3" s="69"/>
      <c r="AK3" s="69"/>
    </row>
    <row r="4" spans="6:37" ht="20.25" customHeight="1">
      <c r="F4" s="280"/>
      <c r="G4" s="234"/>
      <c r="H4" s="239"/>
      <c r="I4" s="239"/>
      <c r="J4" s="239"/>
      <c r="AG4" s="438"/>
      <c r="AH4" s="439"/>
      <c r="AI4" s="439"/>
      <c r="AJ4" s="439"/>
      <c r="AK4" s="439"/>
    </row>
    <row r="5" spans="3:37" ht="18.75" customHeight="1">
      <c r="C5" s="256" t="s">
        <v>35</v>
      </c>
      <c r="D5" s="173"/>
      <c r="E5" s="239"/>
      <c r="F5" s="239"/>
      <c r="G5" s="239"/>
      <c r="H5" s="239"/>
      <c r="I5" s="239"/>
      <c r="J5" s="239"/>
      <c r="K5" s="239"/>
      <c r="L5" s="239"/>
      <c r="AG5" s="60"/>
      <c r="AH5" s="59" t="s">
        <v>355</v>
      </c>
      <c r="AI5" s="74"/>
      <c r="AJ5" s="60" t="s">
        <v>353</v>
      </c>
      <c r="AK5" s="60"/>
    </row>
    <row r="6" spans="3:37" ht="15.75" customHeight="1">
      <c r="C6" s="222" t="s">
        <v>36</v>
      </c>
      <c r="D6" s="256"/>
      <c r="E6" s="239"/>
      <c r="F6" s="239"/>
      <c r="G6" s="239"/>
      <c r="H6" s="239"/>
      <c r="I6" s="239"/>
      <c r="J6" s="239"/>
      <c r="K6" s="239"/>
      <c r="L6" s="239"/>
      <c r="AG6" s="61"/>
      <c r="AH6" s="71" t="s">
        <v>440</v>
      </c>
      <c r="AI6" s="71" t="s">
        <v>439</v>
      </c>
      <c r="AJ6" s="67" t="s">
        <v>252</v>
      </c>
      <c r="AK6" s="61"/>
    </row>
    <row r="7" spans="3:37" ht="15.75" customHeight="1">
      <c r="C7" s="222"/>
      <c r="D7" s="256"/>
      <c r="E7" s="239"/>
      <c r="F7" s="239"/>
      <c r="G7" s="239"/>
      <c r="H7" s="239"/>
      <c r="I7" s="239"/>
      <c r="J7" s="239"/>
      <c r="K7" s="239"/>
      <c r="L7" s="239"/>
      <c r="AG7" s="62"/>
      <c r="AH7" s="440"/>
      <c r="AI7" s="440"/>
      <c r="AJ7" s="440"/>
      <c r="AK7" s="62"/>
    </row>
    <row r="8" spans="2:37" ht="44.25" customHeight="1">
      <c r="B8" s="254" t="s">
        <v>110</v>
      </c>
      <c r="C8" s="281" t="s">
        <v>880</v>
      </c>
      <c r="D8" s="253" t="s">
        <v>796</v>
      </c>
      <c r="E8" s="253" t="s">
        <v>446</v>
      </c>
      <c r="F8" s="253" t="s">
        <v>14</v>
      </c>
      <c r="G8" s="253" t="s">
        <v>734</v>
      </c>
      <c r="H8" s="253" t="s">
        <v>430</v>
      </c>
      <c r="I8" s="253" t="s">
        <v>226</v>
      </c>
      <c r="J8" s="253" t="s">
        <v>1032</v>
      </c>
      <c r="K8" s="282" t="s">
        <v>648</v>
      </c>
      <c r="L8" s="254" t="s">
        <v>649</v>
      </c>
      <c r="AG8" s="58" t="s">
        <v>356</v>
      </c>
      <c r="AH8" s="63">
        <v>212139.6</v>
      </c>
      <c r="AI8" s="63">
        <f>SUM(AI9:AI10)</f>
        <v>88136</v>
      </c>
      <c r="AJ8" s="63">
        <f>AI8/AH8*100</f>
        <v>41.54622710705592</v>
      </c>
      <c r="AK8" s="58" t="s">
        <v>357</v>
      </c>
    </row>
    <row r="9" spans="2:37" ht="12" customHeight="1" hidden="1">
      <c r="B9" s="49" t="s">
        <v>228</v>
      </c>
      <c r="C9" s="89">
        <f>SUM(D9+E9+F9+G9+H9+J9+K9+L9)</f>
        <v>309.6</v>
      </c>
      <c r="D9" s="89">
        <v>222</v>
      </c>
      <c r="E9" s="49">
        <v>23.3</v>
      </c>
      <c r="F9" s="49">
        <v>2.3</v>
      </c>
      <c r="H9" s="49">
        <v>51.8</v>
      </c>
      <c r="K9" s="49">
        <v>10.2</v>
      </c>
      <c r="AG9" s="58" t="s">
        <v>358</v>
      </c>
      <c r="AI9" s="58">
        <v>55514.1</v>
      </c>
      <c r="AK9" s="58" t="s">
        <v>135</v>
      </c>
    </row>
    <row r="10" spans="2:37" ht="6" customHeight="1" hidden="1">
      <c r="B10" s="49" t="s">
        <v>229</v>
      </c>
      <c r="C10" s="49">
        <f>SUM(D10+E10+F10+G10+H10+J10+K10+L10)</f>
        <v>1019.1</v>
      </c>
      <c r="D10" s="49">
        <v>599.1</v>
      </c>
      <c r="E10" s="49">
        <v>15.6</v>
      </c>
      <c r="F10" s="89">
        <v>213</v>
      </c>
      <c r="H10" s="49">
        <v>146.3</v>
      </c>
      <c r="K10" s="49">
        <v>37.6</v>
      </c>
      <c r="L10" s="49">
        <v>7.5</v>
      </c>
      <c r="AG10" s="58" t="s">
        <v>435</v>
      </c>
      <c r="AI10" s="63">
        <v>32621.9</v>
      </c>
      <c r="AK10" s="58" t="s">
        <v>436</v>
      </c>
    </row>
    <row r="11" spans="2:37" ht="9.75" customHeight="1">
      <c r="B11" s="52" t="s">
        <v>230</v>
      </c>
      <c r="C11" s="133">
        <f>SUM(D11+E11+F11+G11+H11+J11+K11+L11)</f>
        <v>740.4999999999999</v>
      </c>
      <c r="D11" s="52">
        <v>295.8</v>
      </c>
      <c r="E11" s="52">
        <v>13.1</v>
      </c>
      <c r="F11" s="52">
        <v>356.1</v>
      </c>
      <c r="G11" s="52"/>
      <c r="H11" s="52">
        <v>35.4</v>
      </c>
      <c r="I11" s="52">
        <v>46.6</v>
      </c>
      <c r="J11" s="52"/>
      <c r="K11" s="52">
        <v>39.3</v>
      </c>
      <c r="L11" s="52">
        <v>0.8</v>
      </c>
      <c r="AG11" s="58" t="s">
        <v>512</v>
      </c>
      <c r="AI11" s="63">
        <v>33289</v>
      </c>
      <c r="AK11" s="58" t="s">
        <v>513</v>
      </c>
    </row>
    <row r="12" spans="2:35" ht="9.75" customHeight="1">
      <c r="B12" s="52" t="s">
        <v>55</v>
      </c>
      <c r="C12" s="133">
        <f>SUM(D12+E12+F12+G12+H12+J12+K12+L12)</f>
        <v>933.7</v>
      </c>
      <c r="D12" s="52">
        <v>423.2</v>
      </c>
      <c r="E12" s="52">
        <v>14.7</v>
      </c>
      <c r="F12" s="52">
        <v>392.4</v>
      </c>
      <c r="G12" s="52"/>
      <c r="H12" s="52">
        <v>39.7</v>
      </c>
      <c r="I12" s="52">
        <v>42.6</v>
      </c>
      <c r="J12" s="133"/>
      <c r="K12" s="52">
        <v>63.7</v>
      </c>
      <c r="L12" s="52"/>
      <c r="AI12" s="63"/>
    </row>
    <row r="13" spans="2:12" ht="9.75" customHeight="1">
      <c r="B13" s="52" t="s">
        <v>599</v>
      </c>
      <c r="C13" s="133">
        <f>SUM(D13+E13+F13+G13+H13+J13+K13+L13+I13)</f>
        <v>954.6000000000001</v>
      </c>
      <c r="D13" s="133">
        <v>409.1</v>
      </c>
      <c r="E13" s="52">
        <v>14.5</v>
      </c>
      <c r="F13" s="52">
        <v>385.6</v>
      </c>
      <c r="G13" s="52"/>
      <c r="H13" s="133">
        <v>66.2</v>
      </c>
      <c r="I13" s="133">
        <v>10.4</v>
      </c>
      <c r="J13" s="52"/>
      <c r="K13" s="133">
        <v>66.2</v>
      </c>
      <c r="L13" s="52">
        <v>2.6</v>
      </c>
    </row>
    <row r="14" spans="2:19" ht="9.75" customHeight="1">
      <c r="B14" s="52" t="s">
        <v>817</v>
      </c>
      <c r="C14" s="133">
        <f>SUM(D14+E14+F14+G14+H14+J14+K14+L14+I14)</f>
        <v>767.8000000000001</v>
      </c>
      <c r="D14" s="133">
        <v>253.7</v>
      </c>
      <c r="E14" s="52">
        <v>14.4</v>
      </c>
      <c r="F14" s="52">
        <v>356.6</v>
      </c>
      <c r="G14" s="52"/>
      <c r="H14" s="133">
        <v>83.5</v>
      </c>
      <c r="I14" s="52">
        <v>6.4</v>
      </c>
      <c r="J14" s="52">
        <v>10.3</v>
      </c>
      <c r="K14" s="52">
        <v>30.2</v>
      </c>
      <c r="L14" s="52">
        <v>12.7</v>
      </c>
      <c r="M14" s="52"/>
      <c r="N14" s="62"/>
      <c r="O14" s="62"/>
      <c r="P14" s="62"/>
      <c r="Q14" s="62"/>
      <c r="R14" s="62"/>
      <c r="S14" s="62"/>
    </row>
    <row r="15" spans="2:19" ht="9.75" customHeight="1">
      <c r="B15" s="52" t="s">
        <v>934</v>
      </c>
      <c r="C15" s="133">
        <v>744.6</v>
      </c>
      <c r="D15" s="52">
        <v>146.7</v>
      </c>
      <c r="E15" s="133">
        <v>13.2</v>
      </c>
      <c r="F15" s="133">
        <v>337.9</v>
      </c>
      <c r="G15" s="52">
        <v>93.2</v>
      </c>
      <c r="H15" s="52">
        <v>83.7</v>
      </c>
      <c r="I15" s="52">
        <v>34.9</v>
      </c>
      <c r="J15" s="52">
        <v>3.1</v>
      </c>
      <c r="K15" s="52">
        <v>26.1</v>
      </c>
      <c r="L15" s="52">
        <v>5.8</v>
      </c>
      <c r="M15" s="52"/>
      <c r="N15" s="62"/>
      <c r="O15" s="62"/>
      <c r="P15" s="62"/>
      <c r="Q15" s="62"/>
      <c r="R15" s="62"/>
      <c r="S15" s="62"/>
    </row>
    <row r="16" spans="2:36" ht="9.75" customHeight="1">
      <c r="B16" s="52" t="s">
        <v>867</v>
      </c>
      <c r="C16" s="133">
        <f>SUM(D16:L16)</f>
        <v>790.2</v>
      </c>
      <c r="D16" s="52">
        <v>81.8</v>
      </c>
      <c r="E16" s="133">
        <v>18</v>
      </c>
      <c r="F16" s="133">
        <v>457.5</v>
      </c>
      <c r="G16" s="52">
        <v>105.1</v>
      </c>
      <c r="H16" s="52">
        <v>78.7</v>
      </c>
      <c r="I16" s="52">
        <v>29.3</v>
      </c>
      <c r="J16" s="52"/>
      <c r="K16" s="52">
        <v>17.1</v>
      </c>
      <c r="L16" s="52">
        <v>2.7</v>
      </c>
      <c r="M16" s="52"/>
      <c r="AH16" s="63"/>
      <c r="AI16" s="63"/>
      <c r="AJ16" s="63"/>
    </row>
    <row r="17" spans="1:36" s="62" customFormat="1" ht="9.75" customHeight="1">
      <c r="A17" s="52"/>
      <c r="B17" s="52" t="s">
        <v>747</v>
      </c>
      <c r="C17" s="133">
        <v>744.6</v>
      </c>
      <c r="D17" s="52">
        <v>137.4</v>
      </c>
      <c r="E17" s="133">
        <v>13.9</v>
      </c>
      <c r="F17" s="133">
        <v>519.9</v>
      </c>
      <c r="G17" s="52">
        <v>143</v>
      </c>
      <c r="H17" s="52">
        <v>99.5</v>
      </c>
      <c r="I17" s="52">
        <v>0</v>
      </c>
      <c r="J17" s="52"/>
      <c r="K17" s="52">
        <v>30.8</v>
      </c>
      <c r="L17" s="52">
        <v>3.7</v>
      </c>
      <c r="M17" s="52"/>
      <c r="AH17" s="363"/>
      <c r="AI17" s="363"/>
      <c r="AJ17" s="363"/>
    </row>
    <row r="18" spans="2:36" ht="9.75" customHeight="1">
      <c r="B18" s="52" t="s">
        <v>177</v>
      </c>
      <c r="C18" s="133">
        <v>1717.1</v>
      </c>
      <c r="D18" s="52">
        <v>805.8</v>
      </c>
      <c r="E18" s="133">
        <v>16</v>
      </c>
      <c r="F18" s="133">
        <v>607.7</v>
      </c>
      <c r="G18" s="52">
        <v>149.3</v>
      </c>
      <c r="H18" s="52">
        <v>100.9</v>
      </c>
      <c r="I18" s="52">
        <v>0</v>
      </c>
      <c r="J18" s="52"/>
      <c r="K18" s="52">
        <v>36.8</v>
      </c>
      <c r="L18" s="52">
        <v>0.6</v>
      </c>
      <c r="M18" s="52"/>
      <c r="AH18" s="63"/>
      <c r="AI18" s="63"/>
      <c r="AJ18" s="63"/>
    </row>
    <row r="19" spans="2:36" ht="9.75" customHeight="1">
      <c r="B19" s="52" t="s">
        <v>942</v>
      </c>
      <c r="C19" s="133">
        <v>3319.4</v>
      </c>
      <c r="D19" s="133">
        <v>1971.5</v>
      </c>
      <c r="E19" s="133">
        <v>18.6</v>
      </c>
      <c r="F19" s="133">
        <v>882.9</v>
      </c>
      <c r="G19" s="52">
        <v>247.6</v>
      </c>
      <c r="H19" s="133">
        <v>128.8</v>
      </c>
      <c r="I19" s="52">
        <v>0</v>
      </c>
      <c r="J19" s="52"/>
      <c r="K19" s="133">
        <v>63.5</v>
      </c>
      <c r="L19" s="52">
        <v>6.5</v>
      </c>
      <c r="M19" s="52"/>
      <c r="AH19" s="63"/>
      <c r="AI19" s="63"/>
      <c r="AJ19" s="63"/>
    </row>
    <row r="20" spans="2:36" ht="9.75" customHeight="1">
      <c r="B20" s="52" t="s">
        <v>943</v>
      </c>
      <c r="C20" s="133">
        <v>4027.0000000000005</v>
      </c>
      <c r="D20" s="133">
        <v>2257.2000000000003</v>
      </c>
      <c r="E20" s="133">
        <v>15.1</v>
      </c>
      <c r="F20" s="133">
        <v>1195.6</v>
      </c>
      <c r="G20" s="52">
        <v>370.8</v>
      </c>
      <c r="H20" s="133">
        <v>115.5</v>
      </c>
      <c r="I20" s="52">
        <v>0</v>
      </c>
      <c r="J20" s="52"/>
      <c r="K20" s="133">
        <v>56.4</v>
      </c>
      <c r="L20" s="52">
        <v>16.4</v>
      </c>
      <c r="M20" s="52"/>
      <c r="AH20" s="63"/>
      <c r="AI20" s="63"/>
      <c r="AJ20" s="63"/>
    </row>
    <row r="21" spans="2:36" ht="9.75" customHeight="1">
      <c r="B21" s="50" t="s">
        <v>944</v>
      </c>
      <c r="C21" s="357">
        <v>4255.1</v>
      </c>
      <c r="D21" s="357">
        <v>2126.6</v>
      </c>
      <c r="E21" s="357">
        <v>17.6</v>
      </c>
      <c r="F21" s="357">
        <v>1478</v>
      </c>
      <c r="G21" s="50">
        <v>450.5</v>
      </c>
      <c r="H21" s="357">
        <v>119</v>
      </c>
      <c r="I21" s="50">
        <v>0</v>
      </c>
      <c r="J21" s="50"/>
      <c r="K21" s="357">
        <v>61.7</v>
      </c>
      <c r="L21" s="50">
        <v>1.7</v>
      </c>
      <c r="M21" s="52"/>
      <c r="AH21" s="63"/>
      <c r="AI21" s="63"/>
      <c r="AJ21" s="63"/>
    </row>
    <row r="22" spans="2:12" ht="9.75" customHeight="1" hidden="1">
      <c r="B22" s="52" t="s">
        <v>939</v>
      </c>
      <c r="C22" s="133" t="e">
        <f>SUM(D22:L22)</f>
        <v>#REF!</v>
      </c>
      <c r="D22" s="133">
        <v>26</v>
      </c>
      <c r="E22" s="133">
        <v>2.9</v>
      </c>
      <c r="F22" s="133" t="e">
        <f>#REF!</f>
        <v>#REF!</v>
      </c>
      <c r="G22" s="52">
        <v>66.5</v>
      </c>
      <c r="H22" s="133">
        <v>17.3</v>
      </c>
      <c r="I22" s="52" t="e">
        <f>#REF!</f>
        <v>#REF!</v>
      </c>
      <c r="J22" s="52"/>
      <c r="K22" s="133">
        <v>13.3</v>
      </c>
      <c r="L22" s="52">
        <v>0.1</v>
      </c>
    </row>
    <row r="23" spans="2:12" ht="9.75" customHeight="1" hidden="1">
      <c r="B23" s="52" t="s">
        <v>945</v>
      </c>
      <c r="C23" s="133" t="e">
        <f>SUM(D23:L23)</f>
        <v>#REF!</v>
      </c>
      <c r="D23" s="133">
        <v>38.2</v>
      </c>
      <c r="E23" s="133">
        <v>4.5</v>
      </c>
      <c r="F23" s="133">
        <v>507.6</v>
      </c>
      <c r="G23" s="52">
        <v>99.9</v>
      </c>
      <c r="H23" s="133">
        <v>22</v>
      </c>
      <c r="I23" s="52" t="e">
        <f>#REF!</f>
        <v>#REF!</v>
      </c>
      <c r="J23" s="52"/>
      <c r="K23" s="133">
        <v>18.9</v>
      </c>
      <c r="L23" s="52">
        <v>0.1</v>
      </c>
    </row>
    <row r="24" spans="2:12" ht="9.75" customHeight="1" hidden="1">
      <c r="B24" s="52" t="s">
        <v>947</v>
      </c>
      <c r="C24" s="133">
        <f aca="true" t="shared" si="0" ref="C24:C31">SUM(D24:L24)</f>
        <v>925.7</v>
      </c>
      <c r="D24" s="133">
        <v>61.4</v>
      </c>
      <c r="E24" s="133">
        <v>5.3</v>
      </c>
      <c r="F24" s="133">
        <v>676.8</v>
      </c>
      <c r="G24" s="52">
        <v>131.7</v>
      </c>
      <c r="H24" s="133">
        <v>29.6</v>
      </c>
      <c r="I24" s="52">
        <v>0</v>
      </c>
      <c r="J24" s="52"/>
      <c r="K24" s="133">
        <v>20.8</v>
      </c>
      <c r="L24" s="52">
        <v>0.1</v>
      </c>
    </row>
    <row r="25" spans="2:12" ht="9.75" customHeight="1" hidden="1">
      <c r="B25" s="52" t="s">
        <v>953</v>
      </c>
      <c r="C25" s="133">
        <f t="shared" si="0"/>
        <v>982.3</v>
      </c>
      <c r="D25" s="133">
        <v>66.4</v>
      </c>
      <c r="E25" s="133">
        <v>6.2</v>
      </c>
      <c r="F25" s="133">
        <v>676.8</v>
      </c>
      <c r="G25" s="52">
        <v>163.9</v>
      </c>
      <c r="H25" s="133">
        <v>44.8</v>
      </c>
      <c r="I25" s="52">
        <v>0</v>
      </c>
      <c r="J25" s="52"/>
      <c r="K25" s="133">
        <v>24</v>
      </c>
      <c r="L25" s="52">
        <v>0.2</v>
      </c>
    </row>
    <row r="26" spans="2:12" ht="9.75" customHeight="1" hidden="1">
      <c r="B26" s="52" t="s">
        <v>962</v>
      </c>
      <c r="C26" s="133">
        <f t="shared" si="0"/>
        <v>1041</v>
      </c>
      <c r="D26" s="133">
        <v>95.7</v>
      </c>
      <c r="E26" s="133">
        <v>6.7</v>
      </c>
      <c r="F26" s="133">
        <v>676.8</v>
      </c>
      <c r="G26" s="52">
        <v>179.9</v>
      </c>
      <c r="H26" s="133">
        <v>52</v>
      </c>
      <c r="I26" s="52">
        <v>0</v>
      </c>
      <c r="J26" s="52"/>
      <c r="K26" s="133">
        <v>29.7</v>
      </c>
      <c r="L26" s="52">
        <v>0.2</v>
      </c>
    </row>
    <row r="27" spans="2:12" ht="9.75" customHeight="1" hidden="1">
      <c r="B27" s="52" t="s">
        <v>965</v>
      </c>
      <c r="C27" s="133">
        <f t="shared" si="0"/>
        <v>1090.4999999999998</v>
      </c>
      <c r="D27" s="133">
        <v>124.8</v>
      </c>
      <c r="E27" s="133">
        <v>6.7</v>
      </c>
      <c r="F27" s="133">
        <v>676.8</v>
      </c>
      <c r="G27" s="52">
        <v>196.2</v>
      </c>
      <c r="H27" s="133">
        <v>52.3</v>
      </c>
      <c r="I27" s="52">
        <v>0</v>
      </c>
      <c r="J27" s="52"/>
      <c r="K27" s="133">
        <v>31.6</v>
      </c>
      <c r="L27" s="52">
        <v>2.1</v>
      </c>
    </row>
    <row r="28" spans="2:12" ht="9.75" customHeight="1" hidden="1">
      <c r="B28" s="52" t="s">
        <v>968</v>
      </c>
      <c r="C28" s="133">
        <f t="shared" si="0"/>
        <v>1124.5999999999997</v>
      </c>
      <c r="D28" s="133">
        <v>137.7</v>
      </c>
      <c r="E28" s="133">
        <v>6.7</v>
      </c>
      <c r="F28" s="133">
        <v>676.8</v>
      </c>
      <c r="G28" s="52">
        <v>211</v>
      </c>
      <c r="H28" s="133">
        <v>55.2</v>
      </c>
      <c r="I28" s="52">
        <v>0</v>
      </c>
      <c r="J28" s="52"/>
      <c r="K28" s="133">
        <v>35.1</v>
      </c>
      <c r="L28" s="52">
        <v>2.1</v>
      </c>
    </row>
    <row r="29" spans="1:13" s="62" customFormat="1" ht="9.75" customHeight="1" hidden="1">
      <c r="A29" s="52"/>
      <c r="B29" s="52" t="s">
        <v>970</v>
      </c>
      <c r="C29" s="133">
        <f>SUM(D29:L29)</f>
        <v>2106.4</v>
      </c>
      <c r="D29" s="133">
        <v>1076.8</v>
      </c>
      <c r="E29" s="133">
        <v>7.4</v>
      </c>
      <c r="F29" s="133">
        <v>676.8</v>
      </c>
      <c r="G29" s="52">
        <v>225.8</v>
      </c>
      <c r="H29" s="133">
        <v>71.1</v>
      </c>
      <c r="I29" s="52">
        <v>0</v>
      </c>
      <c r="J29" s="52"/>
      <c r="K29" s="133">
        <v>41.3</v>
      </c>
      <c r="L29" s="52">
        <v>7.2</v>
      </c>
      <c r="M29" s="52"/>
    </row>
    <row r="30" spans="2:12" ht="9.75" customHeight="1" hidden="1">
      <c r="B30" s="52" t="s">
        <v>972</v>
      </c>
      <c r="C30" s="133">
        <f t="shared" si="0"/>
        <v>2942.7000000000007</v>
      </c>
      <c r="D30" s="133">
        <v>1681.5</v>
      </c>
      <c r="E30" s="133">
        <v>13</v>
      </c>
      <c r="F30" s="133">
        <v>845.8</v>
      </c>
      <c r="G30" s="52">
        <v>255.8</v>
      </c>
      <c r="H30" s="133">
        <v>83.9</v>
      </c>
      <c r="I30" s="52">
        <v>0</v>
      </c>
      <c r="J30" s="52"/>
      <c r="K30" s="133">
        <v>48.4</v>
      </c>
      <c r="L30" s="52">
        <v>14.3</v>
      </c>
    </row>
    <row r="31" spans="2:12" ht="9.75" customHeight="1" hidden="1">
      <c r="B31" s="52" t="s">
        <v>974</v>
      </c>
      <c r="C31" s="133">
        <f t="shared" si="0"/>
        <v>3704.3999999999996</v>
      </c>
      <c r="D31" s="133">
        <v>2219.1</v>
      </c>
      <c r="E31" s="133">
        <v>13.9</v>
      </c>
      <c r="F31" s="133">
        <v>1006.7</v>
      </c>
      <c r="G31" s="52">
        <v>306.1</v>
      </c>
      <c r="H31" s="133">
        <v>90.5</v>
      </c>
      <c r="I31" s="52"/>
      <c r="J31" s="52"/>
      <c r="K31" s="133">
        <v>51.7</v>
      </c>
      <c r="L31" s="52">
        <v>16.4</v>
      </c>
    </row>
    <row r="32" spans="2:12" ht="9.75" customHeight="1" hidden="1">
      <c r="B32" s="52" t="s">
        <v>977</v>
      </c>
      <c r="C32" s="133">
        <f>SUM(D32:L32)</f>
        <v>4027</v>
      </c>
      <c r="D32" s="133">
        <v>2257.2</v>
      </c>
      <c r="E32" s="133">
        <v>15.1</v>
      </c>
      <c r="F32" s="133">
        <v>1195.6</v>
      </c>
      <c r="G32" s="52">
        <v>370.8</v>
      </c>
      <c r="H32" s="133">
        <v>115.5</v>
      </c>
      <c r="I32" s="52"/>
      <c r="J32" s="52"/>
      <c r="K32" s="133">
        <v>56.4</v>
      </c>
      <c r="L32" s="52">
        <v>16.4</v>
      </c>
    </row>
    <row r="33" spans="2:12" ht="9.75" customHeight="1">
      <c r="B33" s="52" t="s">
        <v>185</v>
      </c>
      <c r="C33" s="133">
        <f>SUM(D33:L33)</f>
        <v>285.2</v>
      </c>
      <c r="D33" s="133">
        <v>8.7</v>
      </c>
      <c r="E33" s="133">
        <v>1.3</v>
      </c>
      <c r="F33" s="133">
        <v>229.8</v>
      </c>
      <c r="G33" s="52">
        <v>32.8</v>
      </c>
      <c r="H33" s="133">
        <v>4.4</v>
      </c>
      <c r="I33" s="52">
        <v>0</v>
      </c>
      <c r="J33" s="52"/>
      <c r="K33" s="133">
        <v>8</v>
      </c>
      <c r="L33" s="52">
        <v>0.2</v>
      </c>
    </row>
    <row r="34" spans="2:12" ht="9" customHeight="1">
      <c r="B34" s="52" t="s">
        <v>994</v>
      </c>
      <c r="C34" s="133">
        <f>SUM(D34:L34)</f>
        <v>544.8</v>
      </c>
      <c r="D34" s="133">
        <v>27.6</v>
      </c>
      <c r="E34" s="133">
        <v>2.4</v>
      </c>
      <c r="F34" s="133">
        <v>423.2</v>
      </c>
      <c r="G34" s="52">
        <v>64.9</v>
      </c>
      <c r="H34" s="133">
        <v>9.3</v>
      </c>
      <c r="I34" s="52">
        <v>0</v>
      </c>
      <c r="J34" s="52"/>
      <c r="K34" s="133">
        <v>17.1</v>
      </c>
      <c r="L34" s="52">
        <v>0.3</v>
      </c>
    </row>
    <row r="35" spans="2:12" ht="9" customHeight="1">
      <c r="B35" s="52" t="s">
        <v>1010</v>
      </c>
      <c r="C35" s="133">
        <f aca="true" t="shared" si="1" ref="C35:C47">SUM(D35:L35)</f>
        <v>814.2</v>
      </c>
      <c r="D35" s="133">
        <v>53.7</v>
      </c>
      <c r="E35" s="133">
        <v>3.3</v>
      </c>
      <c r="F35" s="133">
        <v>612.4</v>
      </c>
      <c r="G35" s="52">
        <v>106.5</v>
      </c>
      <c r="H35" s="133">
        <v>14.5</v>
      </c>
      <c r="I35" s="52">
        <v>0</v>
      </c>
      <c r="J35" s="52"/>
      <c r="K35" s="133">
        <v>23.2</v>
      </c>
      <c r="L35" s="52">
        <v>0.6</v>
      </c>
    </row>
    <row r="36" spans="2:12" ht="9" customHeight="1">
      <c r="B36" s="52" t="s">
        <v>1017</v>
      </c>
      <c r="C36" s="133">
        <f t="shared" si="1"/>
        <v>1072.6999999999998</v>
      </c>
      <c r="D36" s="133">
        <v>83.1</v>
      </c>
      <c r="E36" s="133">
        <v>4.5</v>
      </c>
      <c r="F36" s="133">
        <v>782.9</v>
      </c>
      <c r="G36" s="52">
        <v>150.8</v>
      </c>
      <c r="H36" s="133">
        <v>23</v>
      </c>
      <c r="I36" s="52">
        <v>0</v>
      </c>
      <c r="J36" s="52"/>
      <c r="K36" s="133">
        <v>27.6</v>
      </c>
      <c r="L36" s="52">
        <v>0.8</v>
      </c>
    </row>
    <row r="37" spans="2:12" ht="9" customHeight="1">
      <c r="B37" s="52" t="s">
        <v>1024</v>
      </c>
      <c r="C37" s="133">
        <f aca="true" t="shared" si="2" ref="C37:C42">SUM(D37:L37)</f>
        <v>1157.1000000000001</v>
      </c>
      <c r="D37" s="133">
        <v>110.4</v>
      </c>
      <c r="E37" s="133">
        <v>5</v>
      </c>
      <c r="F37" s="133">
        <v>782.9</v>
      </c>
      <c r="G37" s="52">
        <v>192.9</v>
      </c>
      <c r="H37" s="133">
        <v>33.9</v>
      </c>
      <c r="I37" s="52">
        <v>0</v>
      </c>
      <c r="J37" s="52"/>
      <c r="K37" s="133">
        <v>31.2</v>
      </c>
      <c r="L37" s="52">
        <v>0.8</v>
      </c>
    </row>
    <row r="38" spans="2:12" ht="9" customHeight="1">
      <c r="B38" s="52" t="s">
        <v>1030</v>
      </c>
      <c r="C38" s="133">
        <f t="shared" si="2"/>
        <v>1230.3</v>
      </c>
      <c r="D38" s="133">
        <v>138.8</v>
      </c>
      <c r="E38" s="133">
        <v>6.4</v>
      </c>
      <c r="F38" s="133">
        <v>782.9</v>
      </c>
      <c r="G38" s="52">
        <v>232.5</v>
      </c>
      <c r="H38" s="133">
        <v>36.1</v>
      </c>
      <c r="I38" s="52">
        <v>0</v>
      </c>
      <c r="J38" s="52"/>
      <c r="K38" s="133">
        <v>32.7</v>
      </c>
      <c r="L38" s="52">
        <v>0.9</v>
      </c>
    </row>
    <row r="39" spans="2:12" ht="9" customHeight="1">
      <c r="B39" s="52" t="s">
        <v>1039</v>
      </c>
      <c r="C39" s="133">
        <f t="shared" si="2"/>
        <v>1294.1999999999998</v>
      </c>
      <c r="D39" s="133">
        <v>168.5</v>
      </c>
      <c r="E39" s="133">
        <v>6.4</v>
      </c>
      <c r="F39" s="133">
        <v>782.9</v>
      </c>
      <c r="G39" s="52">
        <v>254.5</v>
      </c>
      <c r="H39" s="133">
        <v>43.3</v>
      </c>
      <c r="I39" s="52">
        <v>0</v>
      </c>
      <c r="J39" s="52"/>
      <c r="K39" s="133">
        <v>37.5</v>
      </c>
      <c r="L39" s="52">
        <v>1.1</v>
      </c>
    </row>
    <row r="40" spans="2:12" ht="9" customHeight="1">
      <c r="B40" s="52" t="s">
        <v>1043</v>
      </c>
      <c r="C40" s="133">
        <f t="shared" si="2"/>
        <v>1346.1</v>
      </c>
      <c r="D40" s="133">
        <v>184.9</v>
      </c>
      <c r="E40" s="133">
        <v>6.4</v>
      </c>
      <c r="F40" s="133">
        <v>782.9</v>
      </c>
      <c r="G40" s="52">
        <v>276.4</v>
      </c>
      <c r="H40" s="133">
        <v>49.9</v>
      </c>
      <c r="I40" s="52">
        <v>0</v>
      </c>
      <c r="J40" s="52"/>
      <c r="K40" s="133">
        <v>42.1</v>
      </c>
      <c r="L40" s="52">
        <v>3.5</v>
      </c>
    </row>
    <row r="41" spans="2:12" ht="9" customHeight="1">
      <c r="B41" s="52" t="s">
        <v>1051</v>
      </c>
      <c r="C41" s="133">
        <f t="shared" si="2"/>
        <v>2260.4</v>
      </c>
      <c r="D41" s="133">
        <v>1032.8</v>
      </c>
      <c r="E41" s="133">
        <v>8.6</v>
      </c>
      <c r="F41" s="133">
        <v>782.9</v>
      </c>
      <c r="G41" s="52">
        <v>318.5</v>
      </c>
      <c r="H41" s="133">
        <v>66.8</v>
      </c>
      <c r="I41" s="52">
        <v>0</v>
      </c>
      <c r="J41" s="52"/>
      <c r="K41" s="133">
        <v>47.3</v>
      </c>
      <c r="L41" s="52">
        <v>3.5</v>
      </c>
    </row>
    <row r="42" spans="2:12" ht="9" customHeight="1">
      <c r="B42" s="52" t="s">
        <v>1056</v>
      </c>
      <c r="C42" s="133">
        <f t="shared" si="2"/>
        <v>3425.1</v>
      </c>
      <c r="D42" s="133">
        <v>1877.9</v>
      </c>
      <c r="E42" s="133">
        <v>11.4</v>
      </c>
      <c r="F42" s="133">
        <v>1013.2</v>
      </c>
      <c r="G42" s="52">
        <v>362.5</v>
      </c>
      <c r="H42" s="133">
        <v>102.5</v>
      </c>
      <c r="I42" s="52">
        <v>0</v>
      </c>
      <c r="J42" s="52"/>
      <c r="K42" s="133">
        <v>53.7</v>
      </c>
      <c r="L42" s="52">
        <v>3.9</v>
      </c>
    </row>
    <row r="43" spans="2:12" ht="9" customHeight="1">
      <c r="B43" s="50" t="s">
        <v>1063</v>
      </c>
      <c r="C43" s="357">
        <f>SUM(D43:L43)</f>
        <v>3967.5</v>
      </c>
      <c r="D43" s="357">
        <v>2127.6</v>
      </c>
      <c r="E43" s="357">
        <v>13.7</v>
      </c>
      <c r="F43" s="357">
        <v>1242.4</v>
      </c>
      <c r="G43" s="50">
        <v>406.1</v>
      </c>
      <c r="H43" s="357">
        <v>114.5</v>
      </c>
      <c r="I43" s="50">
        <v>0</v>
      </c>
      <c r="J43" s="50"/>
      <c r="K43" s="357">
        <v>59.3</v>
      </c>
      <c r="L43" s="50">
        <v>3.9</v>
      </c>
    </row>
    <row r="44" spans="2:12" ht="9" customHeight="1">
      <c r="B44" s="52" t="s">
        <v>980</v>
      </c>
      <c r="C44" s="133">
        <f t="shared" si="1"/>
        <v>282.7</v>
      </c>
      <c r="D44" s="133">
        <v>13.4</v>
      </c>
      <c r="E44" s="133">
        <v>1.7</v>
      </c>
      <c r="F44" s="133">
        <v>210.3</v>
      </c>
      <c r="G44" s="52">
        <v>44.4</v>
      </c>
      <c r="H44" s="133">
        <v>4.7</v>
      </c>
      <c r="I44" s="52">
        <v>0</v>
      </c>
      <c r="J44" s="52"/>
      <c r="K44" s="133">
        <v>8</v>
      </c>
      <c r="L44" s="52">
        <v>0.2</v>
      </c>
    </row>
    <row r="45" spans="2:12" ht="9" customHeight="1">
      <c r="B45" s="52" t="s">
        <v>995</v>
      </c>
      <c r="C45" s="133">
        <f t="shared" si="1"/>
        <v>566.2000000000002</v>
      </c>
      <c r="D45" s="133">
        <v>31.4</v>
      </c>
      <c r="E45" s="133">
        <v>2.9</v>
      </c>
      <c r="F45" s="133">
        <v>420.6</v>
      </c>
      <c r="G45" s="52">
        <v>85.3</v>
      </c>
      <c r="H45" s="133">
        <v>10.2</v>
      </c>
      <c r="I45" s="52">
        <v>0</v>
      </c>
      <c r="J45" s="52"/>
      <c r="K45" s="133">
        <v>15.6</v>
      </c>
      <c r="L45" s="52">
        <v>0.2</v>
      </c>
    </row>
    <row r="46" spans="2:12" ht="9" customHeight="1">
      <c r="B46" s="52" t="s">
        <v>1011</v>
      </c>
      <c r="C46" s="133">
        <f t="shared" si="1"/>
        <v>843.4999999999999</v>
      </c>
      <c r="D46" s="133">
        <v>48.3</v>
      </c>
      <c r="E46" s="133">
        <v>5.2</v>
      </c>
      <c r="F46" s="133">
        <v>630.9</v>
      </c>
      <c r="G46" s="52">
        <v>127.5</v>
      </c>
      <c r="H46" s="133">
        <v>13.5</v>
      </c>
      <c r="I46" s="52">
        <v>0</v>
      </c>
      <c r="J46" s="52"/>
      <c r="K46" s="133">
        <v>17.8</v>
      </c>
      <c r="L46" s="52">
        <v>0.3</v>
      </c>
    </row>
    <row r="47" spans="2:12" ht="9" customHeight="1">
      <c r="B47" s="52" t="s">
        <v>1016</v>
      </c>
      <c r="C47" s="133">
        <f t="shared" si="1"/>
        <v>1137.8</v>
      </c>
      <c r="D47" s="133">
        <v>74.2</v>
      </c>
      <c r="E47" s="133">
        <v>7</v>
      </c>
      <c r="F47" s="133">
        <v>841.2</v>
      </c>
      <c r="G47" s="133">
        <v>169</v>
      </c>
      <c r="H47" s="133">
        <v>17.5</v>
      </c>
      <c r="I47" s="52">
        <v>0</v>
      </c>
      <c r="J47" s="52"/>
      <c r="K47" s="133">
        <v>28.6</v>
      </c>
      <c r="L47" s="52">
        <v>0.3</v>
      </c>
    </row>
    <row r="48" spans="2:12" ht="9" customHeight="1">
      <c r="B48" s="52" t="s">
        <v>1023</v>
      </c>
      <c r="C48" s="133">
        <f aca="true" t="shared" si="3" ref="C48:C53">SUM(D48:L48)</f>
        <v>1234.5</v>
      </c>
      <c r="D48" s="133">
        <v>103.5</v>
      </c>
      <c r="E48" s="133">
        <v>10.2</v>
      </c>
      <c r="F48" s="133">
        <v>841.2</v>
      </c>
      <c r="G48" s="133">
        <v>210.6</v>
      </c>
      <c r="H48" s="133">
        <v>33.2</v>
      </c>
      <c r="I48" s="52">
        <v>0</v>
      </c>
      <c r="J48" s="52"/>
      <c r="K48" s="133">
        <v>35.3</v>
      </c>
      <c r="L48" s="133">
        <v>0.5</v>
      </c>
    </row>
    <row r="49" spans="2:12" ht="9" customHeight="1">
      <c r="B49" s="52" t="s">
        <v>1029</v>
      </c>
      <c r="C49" s="133">
        <f t="shared" si="3"/>
        <v>1326.1000000000004</v>
      </c>
      <c r="D49" s="133">
        <v>127.1</v>
      </c>
      <c r="E49" s="133">
        <v>12.1</v>
      </c>
      <c r="F49" s="133">
        <v>841.2</v>
      </c>
      <c r="G49" s="133">
        <v>252.2</v>
      </c>
      <c r="H49" s="133">
        <v>38.9</v>
      </c>
      <c r="I49" s="52">
        <v>0</v>
      </c>
      <c r="J49" s="52">
        <v>13.2</v>
      </c>
      <c r="K49" s="133">
        <v>40.4</v>
      </c>
      <c r="L49" s="133">
        <v>1</v>
      </c>
    </row>
    <row r="50" spans="2:12" ht="11.25" customHeight="1">
      <c r="B50" s="52" t="s">
        <v>1038</v>
      </c>
      <c r="C50" s="133">
        <f t="shared" si="3"/>
        <v>1399.3000000000002</v>
      </c>
      <c r="D50" s="133">
        <v>153.1</v>
      </c>
      <c r="E50" s="133">
        <v>14.7</v>
      </c>
      <c r="F50" s="133">
        <v>841.2</v>
      </c>
      <c r="G50" s="133">
        <v>283.4</v>
      </c>
      <c r="H50" s="133">
        <v>42</v>
      </c>
      <c r="I50" s="52">
        <v>0</v>
      </c>
      <c r="J50" s="52">
        <v>17.2</v>
      </c>
      <c r="K50" s="133">
        <v>46.3</v>
      </c>
      <c r="L50" s="52">
        <v>1.4</v>
      </c>
    </row>
    <row r="51" spans="2:12" ht="11.25" customHeight="1">
      <c r="B51" s="52" t="s">
        <v>1044</v>
      </c>
      <c r="C51" s="133">
        <f t="shared" si="3"/>
        <v>1450.8000000000002</v>
      </c>
      <c r="D51" s="133">
        <v>164.3</v>
      </c>
      <c r="E51" s="133">
        <v>14.7</v>
      </c>
      <c r="F51" s="133">
        <v>841.2</v>
      </c>
      <c r="G51" s="133">
        <v>305.4</v>
      </c>
      <c r="H51" s="133">
        <v>47.9</v>
      </c>
      <c r="I51" s="52">
        <v>0</v>
      </c>
      <c r="J51" s="52">
        <v>20.2</v>
      </c>
      <c r="K51" s="133">
        <v>50.9</v>
      </c>
      <c r="L51" s="52">
        <v>6.2</v>
      </c>
    </row>
    <row r="52" spans="2:12" ht="9.75" customHeight="1">
      <c r="B52" s="52" t="s">
        <v>1050</v>
      </c>
      <c r="C52" s="133">
        <f t="shared" si="3"/>
        <v>2282.7</v>
      </c>
      <c r="D52" s="133">
        <v>938.7</v>
      </c>
      <c r="E52" s="133">
        <v>15.7</v>
      </c>
      <c r="F52" s="133">
        <v>841.2</v>
      </c>
      <c r="G52" s="133">
        <v>344.9</v>
      </c>
      <c r="H52" s="133">
        <v>55.5</v>
      </c>
      <c r="I52" s="52">
        <v>0</v>
      </c>
      <c r="J52" s="52">
        <v>23.6</v>
      </c>
      <c r="K52" s="133">
        <v>56.6</v>
      </c>
      <c r="L52" s="52">
        <v>6.5</v>
      </c>
    </row>
    <row r="53" spans="2:12" ht="10.5" customHeight="1">
      <c r="B53" s="52" t="s">
        <v>1055</v>
      </c>
      <c r="C53" s="133">
        <f t="shared" si="3"/>
        <v>3694.1000000000004</v>
      </c>
      <c r="D53" s="133">
        <v>2050.3</v>
      </c>
      <c r="E53" s="133">
        <v>18.4</v>
      </c>
      <c r="F53" s="133">
        <v>1083.6</v>
      </c>
      <c r="G53" s="133">
        <v>384.8</v>
      </c>
      <c r="H53" s="133">
        <v>62.6</v>
      </c>
      <c r="I53" s="52">
        <v>0</v>
      </c>
      <c r="J53" s="52">
        <v>27.4</v>
      </c>
      <c r="K53" s="133">
        <v>60.5</v>
      </c>
      <c r="L53" s="52">
        <v>6.5</v>
      </c>
    </row>
    <row r="54" spans="2:12" ht="10.5" customHeight="1">
      <c r="B54" s="50" t="s">
        <v>1062</v>
      </c>
      <c r="C54" s="357">
        <f>SUM(D54:L54)</f>
        <v>4237.499999999999</v>
      </c>
      <c r="D54" s="357">
        <v>2306.2</v>
      </c>
      <c r="E54" s="357">
        <v>20.7</v>
      </c>
      <c r="F54" s="357">
        <v>1291.5</v>
      </c>
      <c r="G54" s="357">
        <v>426.7</v>
      </c>
      <c r="H54" s="357">
        <v>93</v>
      </c>
      <c r="I54" s="52">
        <v>0</v>
      </c>
      <c r="J54" s="50">
        <v>27.4</v>
      </c>
      <c r="K54" s="357">
        <v>65.3</v>
      </c>
      <c r="L54" s="50">
        <v>6.7</v>
      </c>
    </row>
    <row r="55" spans="2:12" ht="6" customHeight="1">
      <c r="B55" s="52"/>
      <c r="C55" s="133"/>
      <c r="D55" s="133"/>
      <c r="E55" s="133"/>
      <c r="F55" s="133"/>
      <c r="G55" s="52"/>
      <c r="H55" s="133"/>
      <c r="I55" s="52"/>
      <c r="J55" s="52"/>
      <c r="K55" s="133"/>
      <c r="L55" s="52"/>
    </row>
    <row r="56" spans="2:12" ht="6" customHeight="1">
      <c r="B56" s="52"/>
      <c r="C56" s="133"/>
      <c r="D56" s="133"/>
      <c r="E56" s="133"/>
      <c r="F56" s="133"/>
      <c r="G56" s="52"/>
      <c r="H56" s="133"/>
      <c r="I56" s="52"/>
      <c r="J56" s="52"/>
      <c r="K56" s="133"/>
      <c r="L56" s="52"/>
    </row>
    <row r="57" spans="2:12" ht="6" customHeight="1">
      <c r="B57" s="52"/>
      <c r="C57" s="133"/>
      <c r="D57" s="133"/>
      <c r="E57" s="133"/>
      <c r="F57" s="133"/>
      <c r="G57" s="52"/>
      <c r="H57" s="133"/>
      <c r="I57" s="52"/>
      <c r="J57" s="52"/>
      <c r="K57" s="133"/>
      <c r="L57" s="52"/>
    </row>
    <row r="58" spans="2:12" ht="6" customHeight="1">
      <c r="B58" s="52"/>
      <c r="C58" s="133"/>
      <c r="D58" s="133"/>
      <c r="E58" s="133"/>
      <c r="F58" s="133"/>
      <c r="G58" s="52"/>
      <c r="H58" s="133"/>
      <c r="I58" s="52"/>
      <c r="J58" s="52"/>
      <c r="K58" s="133"/>
      <c r="L58" s="52"/>
    </row>
    <row r="59" spans="2:12" ht="6" customHeight="1">
      <c r="B59" s="52"/>
      <c r="C59" s="133"/>
      <c r="D59" s="133"/>
      <c r="E59" s="133"/>
      <c r="F59" s="133"/>
      <c r="G59" s="52"/>
      <c r="H59" s="133"/>
      <c r="I59" s="52"/>
      <c r="J59" s="52"/>
      <c r="K59" s="133"/>
      <c r="L59" s="52"/>
    </row>
    <row r="60" spans="2:12" ht="6" customHeight="1">
      <c r="B60" s="52"/>
      <c r="C60" s="133"/>
      <c r="D60" s="133"/>
      <c r="E60" s="133"/>
      <c r="F60" s="133"/>
      <c r="G60" s="52"/>
      <c r="H60" s="133"/>
      <c r="I60" s="52"/>
      <c r="J60" s="52"/>
      <c r="K60" s="133"/>
      <c r="L60" s="52"/>
    </row>
    <row r="61" spans="2:12" ht="6" customHeight="1">
      <c r="B61" s="52"/>
      <c r="C61" s="133"/>
      <c r="D61" s="133"/>
      <c r="E61" s="133"/>
      <c r="F61" s="133"/>
      <c r="G61" s="52"/>
      <c r="H61" s="133"/>
      <c r="I61" s="52"/>
      <c r="J61" s="52"/>
      <c r="K61" s="133"/>
      <c r="L61" s="52"/>
    </row>
    <row r="62" spans="2:12" ht="6" customHeight="1">
      <c r="B62" s="52"/>
      <c r="C62" s="133"/>
      <c r="D62" s="133"/>
      <c r="E62" s="133"/>
      <c r="F62" s="133"/>
      <c r="G62" s="52"/>
      <c r="H62" s="133"/>
      <c r="I62" s="52"/>
      <c r="J62" s="52"/>
      <c r="K62" s="133"/>
      <c r="L62" s="52"/>
    </row>
    <row r="63" spans="2:12" ht="6" customHeight="1">
      <c r="B63" s="52"/>
      <c r="C63" s="133"/>
      <c r="D63" s="133"/>
      <c r="E63" s="133"/>
      <c r="F63" s="133"/>
      <c r="G63" s="52"/>
      <c r="H63" s="133"/>
      <c r="I63" s="52"/>
      <c r="J63" s="52"/>
      <c r="K63" s="133"/>
      <c r="L63" s="52"/>
    </row>
    <row r="64" spans="2:12" ht="6" customHeight="1">
      <c r="B64" s="52"/>
      <c r="C64" s="133"/>
      <c r="D64" s="133"/>
      <c r="E64" s="133"/>
      <c r="F64" s="133"/>
      <c r="G64" s="52"/>
      <c r="H64" s="133"/>
      <c r="I64" s="52"/>
      <c r="J64" s="52"/>
      <c r="K64" s="133"/>
      <c r="L64" s="52"/>
    </row>
    <row r="65" spans="2:12" ht="6" customHeight="1">
      <c r="B65" s="52"/>
      <c r="C65" s="133"/>
      <c r="D65" s="133"/>
      <c r="E65" s="133"/>
      <c r="F65" s="133"/>
      <c r="G65" s="52"/>
      <c r="H65" s="133"/>
      <c r="I65" s="52"/>
      <c r="J65" s="52"/>
      <c r="K65" s="133"/>
      <c r="L65" s="52"/>
    </row>
    <row r="66" spans="2:12" ht="6" customHeight="1">
      <c r="B66" s="52"/>
      <c r="C66" s="133"/>
      <c r="D66" s="133"/>
      <c r="E66" s="133"/>
      <c r="F66" s="133"/>
      <c r="G66" s="52"/>
      <c r="H66" s="133"/>
      <c r="I66" s="52"/>
      <c r="J66" s="52"/>
      <c r="K66" s="133"/>
      <c r="L66" s="52"/>
    </row>
    <row r="67" spans="2:12" ht="6" customHeight="1">
      <c r="B67" s="52"/>
      <c r="C67" s="133"/>
      <c r="D67" s="133"/>
      <c r="E67" s="133"/>
      <c r="F67" s="133"/>
      <c r="G67" s="52"/>
      <c r="H67" s="133"/>
      <c r="I67" s="52"/>
      <c r="J67" s="52"/>
      <c r="K67" s="133"/>
      <c r="L67" s="52"/>
    </row>
    <row r="68" spans="2:12" ht="6" customHeight="1">
      <c r="B68" s="52"/>
      <c r="C68" s="133"/>
      <c r="D68" s="133"/>
      <c r="E68" s="133"/>
      <c r="F68" s="133"/>
      <c r="G68" s="52"/>
      <c r="H68" s="133"/>
      <c r="I68" s="52"/>
      <c r="J68" s="52"/>
      <c r="K68" s="133"/>
      <c r="L68" s="52"/>
    </row>
    <row r="69" spans="2:12" ht="6" customHeight="1">
      <c r="B69" s="52"/>
      <c r="C69" s="133"/>
      <c r="D69" s="133"/>
      <c r="E69" s="133"/>
      <c r="F69" s="133"/>
      <c r="G69" s="52"/>
      <c r="H69" s="133"/>
      <c r="I69" s="52"/>
      <c r="J69" s="52"/>
      <c r="K69" s="133"/>
      <c r="L69" s="52"/>
    </row>
    <row r="70" spans="2:12" ht="6" customHeight="1">
      <c r="B70" s="52"/>
      <c r="C70" s="133"/>
      <c r="D70" s="133"/>
      <c r="E70" s="133"/>
      <c r="F70" s="133"/>
      <c r="G70" s="52"/>
      <c r="H70" s="133"/>
      <c r="I70" s="52"/>
      <c r="J70" s="52"/>
      <c r="K70" s="133"/>
      <c r="L70" s="52"/>
    </row>
    <row r="71" spans="2:12" ht="6" customHeight="1">
      <c r="B71" s="52"/>
      <c r="C71" s="133"/>
      <c r="D71" s="133"/>
      <c r="E71" s="133"/>
      <c r="F71" s="133"/>
      <c r="G71" s="52"/>
      <c r="H71" s="133"/>
      <c r="I71" s="52"/>
      <c r="J71" s="52"/>
      <c r="K71" s="133"/>
      <c r="L71" s="52"/>
    </row>
    <row r="72" spans="2:12" ht="6" customHeight="1">
      <c r="B72" s="52"/>
      <c r="C72" s="133"/>
      <c r="D72" s="133"/>
      <c r="E72" s="133"/>
      <c r="F72" s="133"/>
      <c r="G72" s="52"/>
      <c r="H72" s="133"/>
      <c r="I72" s="52"/>
      <c r="J72" s="52"/>
      <c r="K72" s="133"/>
      <c r="L72" s="52"/>
    </row>
    <row r="73" spans="2:12" ht="6" customHeight="1">
      <c r="B73" s="52"/>
      <c r="C73" s="133"/>
      <c r="D73" s="133"/>
      <c r="E73" s="133"/>
      <c r="F73" s="133"/>
      <c r="G73" s="52"/>
      <c r="H73" s="133"/>
      <c r="I73" s="52"/>
      <c r="J73" s="52"/>
      <c r="K73" s="133"/>
      <c r="L73" s="52"/>
    </row>
    <row r="74" spans="2:12" ht="6" customHeight="1">
      <c r="B74" s="52"/>
      <c r="C74" s="133"/>
      <c r="D74" s="133"/>
      <c r="E74" s="133"/>
      <c r="F74" s="133"/>
      <c r="G74" s="52"/>
      <c r="H74" s="133"/>
      <c r="I74" s="52"/>
      <c r="J74" s="52"/>
      <c r="K74" s="133"/>
      <c r="L74" s="52"/>
    </row>
    <row r="75" spans="2:12" ht="6" customHeight="1">
      <c r="B75" s="52"/>
      <c r="C75" s="133"/>
      <c r="D75" s="133"/>
      <c r="E75" s="133"/>
      <c r="F75" s="133"/>
      <c r="G75" s="52"/>
      <c r="H75" s="133"/>
      <c r="I75" s="52"/>
      <c r="J75" s="52"/>
      <c r="K75" s="133"/>
      <c r="L75" s="52"/>
    </row>
    <row r="76" spans="2:12" ht="6" customHeight="1">
      <c r="B76" s="52"/>
      <c r="C76" s="133"/>
      <c r="D76" s="133"/>
      <c r="E76" s="133"/>
      <c r="F76" s="133"/>
      <c r="G76" s="52"/>
      <c r="H76" s="133"/>
      <c r="I76" s="52"/>
      <c r="J76" s="52"/>
      <c r="K76" s="133"/>
      <c r="L76" s="52"/>
    </row>
    <row r="77" spans="2:12" ht="6" customHeight="1">
      <c r="B77" s="52"/>
      <c r="C77" s="133"/>
      <c r="D77" s="133"/>
      <c r="E77" s="133"/>
      <c r="F77" s="133"/>
      <c r="G77" s="52"/>
      <c r="H77" s="133"/>
      <c r="I77" s="52"/>
      <c r="J77" s="52"/>
      <c r="K77" s="133"/>
      <c r="L77" s="52"/>
    </row>
    <row r="78" spans="2:12" ht="6" customHeight="1">
      <c r="B78" s="52"/>
      <c r="C78" s="133"/>
      <c r="D78" s="133"/>
      <c r="E78" s="133"/>
      <c r="F78" s="133"/>
      <c r="G78" s="52"/>
      <c r="H78" s="133"/>
      <c r="I78" s="52"/>
      <c r="J78" s="52"/>
      <c r="K78" s="133"/>
      <c r="L78" s="52"/>
    </row>
    <row r="79" spans="2:12" ht="6" customHeight="1">
      <c r="B79" s="52"/>
      <c r="C79" s="133"/>
      <c r="D79" s="133"/>
      <c r="E79" s="133"/>
      <c r="F79" s="133"/>
      <c r="G79" s="52"/>
      <c r="H79" s="133"/>
      <c r="I79" s="52"/>
      <c r="J79" s="52"/>
      <c r="K79" s="133"/>
      <c r="L79" s="52"/>
    </row>
    <row r="80" spans="2:12" ht="6" customHeight="1">
      <c r="B80" s="52"/>
      <c r="C80" s="133"/>
      <c r="D80" s="133"/>
      <c r="E80" s="133"/>
      <c r="F80" s="133"/>
      <c r="G80" s="52"/>
      <c r="H80" s="133"/>
      <c r="I80" s="52"/>
      <c r="J80" s="52"/>
      <c r="K80" s="133"/>
      <c r="L80" s="52"/>
    </row>
    <row r="81" spans="3:12" ht="19.5" customHeight="1">
      <c r="C81" s="256" t="s">
        <v>37</v>
      </c>
      <c r="D81" s="239"/>
      <c r="E81" s="239"/>
      <c r="F81" s="239"/>
      <c r="G81" s="239"/>
      <c r="H81" s="239"/>
      <c r="I81" s="239"/>
      <c r="J81" s="239"/>
      <c r="K81" s="239"/>
      <c r="L81" s="239"/>
    </row>
    <row r="82" spans="3:12" ht="21.75" customHeight="1">
      <c r="C82" s="222" t="s">
        <v>529</v>
      </c>
      <c r="D82" s="239"/>
      <c r="E82" s="239"/>
      <c r="F82" s="239"/>
      <c r="G82" s="239"/>
      <c r="H82" s="239"/>
      <c r="I82" s="239"/>
      <c r="J82" s="239"/>
      <c r="K82" s="239"/>
      <c r="L82" s="239"/>
    </row>
    <row r="83" spans="3:12" ht="13.5" customHeight="1">
      <c r="C83" s="222"/>
      <c r="D83" s="239"/>
      <c r="E83" s="239"/>
      <c r="F83" s="239"/>
      <c r="G83" s="239"/>
      <c r="H83" s="239"/>
      <c r="I83" s="239"/>
      <c r="J83" s="239"/>
      <c r="K83" s="239"/>
      <c r="L83" s="239"/>
    </row>
    <row r="84" spans="2:13" ht="44.25" customHeight="1">
      <c r="B84" s="254" t="s">
        <v>110</v>
      </c>
      <c r="C84" s="281" t="s">
        <v>880</v>
      </c>
      <c r="D84" s="253" t="s">
        <v>796</v>
      </c>
      <c r="E84" s="253" t="s">
        <v>446</v>
      </c>
      <c r="F84" s="253" t="s">
        <v>14</v>
      </c>
      <c r="G84" s="253" t="s">
        <v>734</v>
      </c>
      <c r="H84" s="253" t="s">
        <v>430</v>
      </c>
      <c r="I84" s="253" t="s">
        <v>226</v>
      </c>
      <c r="J84" s="253" t="s">
        <v>1032</v>
      </c>
      <c r="K84" s="282" t="s">
        <v>648</v>
      </c>
      <c r="L84" s="254" t="s">
        <v>649</v>
      </c>
      <c r="M84" s="239"/>
    </row>
    <row r="85" spans="2:12" ht="9.75" customHeight="1">
      <c r="B85" s="52" t="s">
        <v>9</v>
      </c>
      <c r="C85" s="133">
        <f>SUM(D85+E85+F85+G85+H85+J85+K85+L85)</f>
        <v>685.5999999999999</v>
      </c>
      <c r="D85" s="52">
        <v>335.2</v>
      </c>
      <c r="E85" s="133">
        <v>14</v>
      </c>
      <c r="F85" s="52">
        <v>259.3</v>
      </c>
      <c r="G85" s="52"/>
      <c r="H85" s="52">
        <v>36.4</v>
      </c>
      <c r="I85" s="52"/>
      <c r="J85" s="133"/>
      <c r="K85" s="52">
        <v>39.9</v>
      </c>
      <c r="L85" s="52">
        <v>0.8</v>
      </c>
    </row>
    <row r="86" spans="2:12" ht="9.75" customHeight="1">
      <c r="B86" s="52" t="s">
        <v>839</v>
      </c>
      <c r="C86" s="133">
        <f>SUM(D86+E86+F86+G86+H86+J86+K86+L86)</f>
        <v>831.2</v>
      </c>
      <c r="D86" s="133">
        <v>395</v>
      </c>
      <c r="E86" s="52">
        <v>13.3</v>
      </c>
      <c r="F86" s="52">
        <v>319.7</v>
      </c>
      <c r="G86" s="52"/>
      <c r="H86" s="52">
        <v>39.5</v>
      </c>
      <c r="I86" s="52"/>
      <c r="J86" s="52"/>
      <c r="K86" s="52">
        <v>63.7</v>
      </c>
      <c r="L86" s="52"/>
    </row>
    <row r="87" spans="2:12" ht="9.75" customHeight="1">
      <c r="B87" s="52" t="s">
        <v>874</v>
      </c>
      <c r="C87" s="133">
        <f>SUM(D87+E87+F87+G87+H87+J87+K87+L87+I87)</f>
        <v>927.9</v>
      </c>
      <c r="D87" s="133">
        <v>419.2</v>
      </c>
      <c r="E87" s="133">
        <v>14.2</v>
      </c>
      <c r="F87" s="133">
        <v>348.9</v>
      </c>
      <c r="G87" s="52"/>
      <c r="H87" s="133">
        <v>66</v>
      </c>
      <c r="I87" s="52">
        <v>10.4</v>
      </c>
      <c r="J87" s="52"/>
      <c r="K87" s="133">
        <v>66.6</v>
      </c>
      <c r="L87" s="133">
        <v>2.6</v>
      </c>
    </row>
    <row r="88" spans="2:12" ht="9.75" customHeight="1">
      <c r="B88" s="52" t="s">
        <v>818</v>
      </c>
      <c r="C88" s="133">
        <f>SUM(D88+E88+F88+G88+H88+J88+K88+L88+I88)</f>
        <v>792.2000000000002</v>
      </c>
      <c r="D88" s="133">
        <v>252.8</v>
      </c>
      <c r="E88" s="133">
        <v>17</v>
      </c>
      <c r="F88" s="133">
        <v>381.3</v>
      </c>
      <c r="G88" s="52"/>
      <c r="H88" s="133">
        <v>82.7</v>
      </c>
      <c r="I88" s="52">
        <v>6.3</v>
      </c>
      <c r="J88" s="52">
        <v>9.2</v>
      </c>
      <c r="K88" s="133">
        <v>30.2</v>
      </c>
      <c r="L88" s="133">
        <v>12.7</v>
      </c>
    </row>
    <row r="89" spans="2:12" ht="9.75" customHeight="1">
      <c r="B89" s="52" t="s">
        <v>598</v>
      </c>
      <c r="C89" s="133">
        <v>745.3</v>
      </c>
      <c r="D89" s="52">
        <v>146.7</v>
      </c>
      <c r="E89" s="133">
        <v>14</v>
      </c>
      <c r="F89" s="133">
        <v>337.9</v>
      </c>
      <c r="G89" s="52">
        <v>93.2</v>
      </c>
      <c r="H89" s="52">
        <v>83.7</v>
      </c>
      <c r="I89" s="52">
        <v>34.9</v>
      </c>
      <c r="J89" s="52">
        <v>3.1</v>
      </c>
      <c r="K89" s="52">
        <v>26.1</v>
      </c>
      <c r="L89" s="52">
        <v>5.7</v>
      </c>
    </row>
    <row r="90" spans="2:12" ht="9.75" customHeight="1">
      <c r="B90" s="52" t="s">
        <v>866</v>
      </c>
      <c r="C90" s="133">
        <f>SUM(D90+E90+F90+G90+H90+J90+K90+L90+I90)</f>
        <v>800.1</v>
      </c>
      <c r="D90" s="52">
        <v>81.7</v>
      </c>
      <c r="E90" s="133">
        <v>18.1</v>
      </c>
      <c r="F90" s="52">
        <v>465.5</v>
      </c>
      <c r="G90" s="52">
        <v>105.1</v>
      </c>
      <c r="H90" s="52">
        <v>78.7</v>
      </c>
      <c r="I90" s="133">
        <v>29.3</v>
      </c>
      <c r="J90" s="133"/>
      <c r="K90" s="133">
        <v>17.1</v>
      </c>
      <c r="L90" s="52">
        <v>4.6</v>
      </c>
    </row>
    <row r="91" spans="2:12" ht="9.75" customHeight="1">
      <c r="B91" s="52" t="s">
        <v>186</v>
      </c>
      <c r="C91" s="133">
        <v>949</v>
      </c>
      <c r="D91" s="52">
        <v>137.4</v>
      </c>
      <c r="E91" s="133">
        <v>14</v>
      </c>
      <c r="F91" s="52">
        <v>519.9</v>
      </c>
      <c r="G91" s="133">
        <v>143</v>
      </c>
      <c r="H91" s="52">
        <v>100.1</v>
      </c>
      <c r="I91" s="133"/>
      <c r="J91" s="133"/>
      <c r="K91" s="133">
        <v>30.8</v>
      </c>
      <c r="L91" s="52">
        <v>3.8</v>
      </c>
    </row>
    <row r="92" spans="2:12" ht="9.75" customHeight="1">
      <c r="B92" s="52" t="s">
        <v>334</v>
      </c>
      <c r="C92" s="133">
        <v>1717.1</v>
      </c>
      <c r="D92" s="52">
        <v>805.8</v>
      </c>
      <c r="E92" s="133">
        <v>16</v>
      </c>
      <c r="F92" s="133">
        <v>607.7</v>
      </c>
      <c r="G92" s="52">
        <v>149.3</v>
      </c>
      <c r="H92" s="52">
        <v>100.9</v>
      </c>
      <c r="I92" s="52"/>
      <c r="J92" s="52"/>
      <c r="K92" s="52">
        <v>36.8</v>
      </c>
      <c r="L92" s="52">
        <v>0.6</v>
      </c>
    </row>
    <row r="93" spans="2:13" ht="9.75" customHeight="1">
      <c r="B93" s="52" t="s">
        <v>942</v>
      </c>
      <c r="C93" s="133">
        <v>3319.3</v>
      </c>
      <c r="D93" s="133">
        <v>1971.5</v>
      </c>
      <c r="E93" s="133">
        <v>18.5</v>
      </c>
      <c r="F93" s="133">
        <v>882.9</v>
      </c>
      <c r="G93" s="52">
        <v>247.6</v>
      </c>
      <c r="H93" s="133">
        <v>128.8</v>
      </c>
      <c r="I93" s="52"/>
      <c r="J93" s="52"/>
      <c r="K93" s="133">
        <v>63.5</v>
      </c>
      <c r="L93" s="52">
        <v>6.5</v>
      </c>
      <c r="M93" s="52"/>
    </row>
    <row r="94" spans="2:13" ht="9.75" customHeight="1">
      <c r="B94" s="52" t="s">
        <v>943</v>
      </c>
      <c r="C94" s="133">
        <v>4035.5000000000005</v>
      </c>
      <c r="D94" s="133">
        <v>2263.5</v>
      </c>
      <c r="E94" s="133">
        <v>17.299999999999997</v>
      </c>
      <c r="F94" s="133">
        <v>1195.6</v>
      </c>
      <c r="G94" s="52">
        <v>370.8</v>
      </c>
      <c r="H94" s="133">
        <v>115.5</v>
      </c>
      <c r="I94" s="52"/>
      <c r="J94" s="52"/>
      <c r="K94" s="133">
        <v>56.4</v>
      </c>
      <c r="L94" s="52">
        <v>16.4</v>
      </c>
      <c r="M94" s="52"/>
    </row>
    <row r="95" spans="2:12" ht="9.75" customHeight="1">
      <c r="B95" s="50" t="s">
        <v>944</v>
      </c>
      <c r="C95" s="357">
        <v>4254.9</v>
      </c>
      <c r="D95" s="357">
        <v>2126.5</v>
      </c>
      <c r="E95" s="357">
        <v>17.5</v>
      </c>
      <c r="F95" s="357">
        <v>1478</v>
      </c>
      <c r="G95" s="50">
        <v>450.5</v>
      </c>
      <c r="H95" s="357">
        <v>119</v>
      </c>
      <c r="I95" s="50"/>
      <c r="J95" s="50"/>
      <c r="K95" s="357">
        <v>61.7</v>
      </c>
      <c r="L95" s="50">
        <v>1.7</v>
      </c>
    </row>
    <row r="96" spans="1:12" ht="1.5" customHeight="1" hidden="1">
      <c r="A96" s="88"/>
      <c r="B96" s="52" t="s">
        <v>939</v>
      </c>
      <c r="C96" s="133" t="e">
        <f>SUM(D96:L96)</f>
        <v>#REF!</v>
      </c>
      <c r="D96" s="133">
        <v>24.9</v>
      </c>
      <c r="E96" s="133">
        <v>1.6</v>
      </c>
      <c r="F96" s="133">
        <v>338.4</v>
      </c>
      <c r="G96" s="52" t="e">
        <f>#REF!</f>
        <v>#REF!</v>
      </c>
      <c r="H96" s="133">
        <v>17.3</v>
      </c>
      <c r="I96" s="52"/>
      <c r="J96" s="52"/>
      <c r="K96" s="133">
        <v>13.3</v>
      </c>
      <c r="L96" s="52">
        <v>0.1</v>
      </c>
    </row>
    <row r="97" spans="1:12" ht="1.5" customHeight="1" hidden="1">
      <c r="A97" s="88"/>
      <c r="B97" s="52" t="s">
        <v>945</v>
      </c>
      <c r="C97" s="133">
        <f>SUM(D97:L97)</f>
        <v>693.1</v>
      </c>
      <c r="D97" s="133">
        <v>40.6</v>
      </c>
      <c r="E97" s="133">
        <v>4</v>
      </c>
      <c r="F97" s="133">
        <v>507.6</v>
      </c>
      <c r="G97" s="52">
        <v>99.9</v>
      </c>
      <c r="H97" s="133">
        <v>22</v>
      </c>
      <c r="I97" s="52"/>
      <c r="J97" s="52"/>
      <c r="K97" s="133">
        <v>18.9</v>
      </c>
      <c r="L97" s="52">
        <v>0.1</v>
      </c>
    </row>
    <row r="98" spans="1:12" ht="1.5" customHeight="1" hidden="1">
      <c r="A98" s="88"/>
      <c r="B98" s="52" t="s">
        <v>947</v>
      </c>
      <c r="C98" s="133">
        <f aca="true" t="shared" si="4" ref="C98:C104">SUM(D98:L98)</f>
        <v>928.3999999999999</v>
      </c>
      <c r="D98" s="133">
        <v>64.6</v>
      </c>
      <c r="E98" s="133">
        <v>4.8</v>
      </c>
      <c r="F98" s="133">
        <v>676.8</v>
      </c>
      <c r="G98" s="52">
        <v>131.7</v>
      </c>
      <c r="H98" s="133">
        <v>29.6</v>
      </c>
      <c r="I98" s="52"/>
      <c r="J98" s="52"/>
      <c r="K98" s="133">
        <v>20.8</v>
      </c>
      <c r="L98" s="52">
        <v>0.1</v>
      </c>
    </row>
    <row r="99" spans="1:12" ht="1.5" customHeight="1" hidden="1">
      <c r="A99" s="88"/>
      <c r="B99" s="52" t="s">
        <v>953</v>
      </c>
      <c r="C99" s="133">
        <f t="shared" si="4"/>
        <v>1000.6999999999999</v>
      </c>
      <c r="D99" s="133">
        <v>85.9</v>
      </c>
      <c r="E99" s="133">
        <v>5.4</v>
      </c>
      <c r="F99" s="133">
        <v>676.8</v>
      </c>
      <c r="G99" s="52">
        <v>163.6</v>
      </c>
      <c r="H99" s="133">
        <v>44.8</v>
      </c>
      <c r="I99" s="52"/>
      <c r="J99" s="52"/>
      <c r="K99" s="133">
        <v>24</v>
      </c>
      <c r="L99" s="52">
        <v>0.2</v>
      </c>
    </row>
    <row r="100" spans="1:12" ht="1.5" customHeight="1" hidden="1">
      <c r="A100" s="88"/>
      <c r="B100" s="52" t="s">
        <v>962</v>
      </c>
      <c r="C100" s="133">
        <f t="shared" si="4"/>
        <v>1050.6</v>
      </c>
      <c r="D100" s="133">
        <v>105.3</v>
      </c>
      <c r="E100" s="133">
        <v>6.7</v>
      </c>
      <c r="F100" s="133">
        <v>676.8</v>
      </c>
      <c r="G100" s="52">
        <v>179.9</v>
      </c>
      <c r="H100" s="133">
        <v>52</v>
      </c>
      <c r="I100" s="52"/>
      <c r="J100" s="52"/>
      <c r="K100" s="133">
        <v>29.7</v>
      </c>
      <c r="L100" s="52">
        <v>0.2</v>
      </c>
    </row>
    <row r="101" spans="1:12" ht="1.5" customHeight="1" hidden="1">
      <c r="A101" s="88"/>
      <c r="B101" s="52" t="s">
        <v>965</v>
      </c>
      <c r="C101" s="133">
        <f t="shared" si="4"/>
        <v>1099.3999999999999</v>
      </c>
      <c r="D101" s="133">
        <v>134.4</v>
      </c>
      <c r="E101" s="133">
        <v>6.7</v>
      </c>
      <c r="F101" s="133">
        <v>676.8</v>
      </c>
      <c r="G101" s="52">
        <v>196.2</v>
      </c>
      <c r="H101" s="133">
        <v>52.3</v>
      </c>
      <c r="I101" s="52"/>
      <c r="J101" s="52"/>
      <c r="K101" s="133">
        <v>31.6</v>
      </c>
      <c r="L101" s="52">
        <v>1.4</v>
      </c>
    </row>
    <row r="102" spans="1:12" ht="1.5" customHeight="1" hidden="1">
      <c r="A102" s="88"/>
      <c r="B102" s="52" t="s">
        <v>968</v>
      </c>
      <c r="C102" s="133">
        <f t="shared" si="4"/>
        <v>1133</v>
      </c>
      <c r="D102" s="133">
        <v>147.3</v>
      </c>
      <c r="E102" s="133">
        <v>6.2</v>
      </c>
      <c r="F102" s="133">
        <v>676.8</v>
      </c>
      <c r="G102" s="52">
        <v>211</v>
      </c>
      <c r="H102" s="133">
        <v>55.2</v>
      </c>
      <c r="I102" s="52"/>
      <c r="J102" s="52"/>
      <c r="K102" s="133">
        <v>35.1</v>
      </c>
      <c r="L102" s="52">
        <v>1.4</v>
      </c>
    </row>
    <row r="103" spans="1:13" s="62" customFormat="1" ht="1.5" customHeight="1" hidden="1">
      <c r="A103" s="356"/>
      <c r="B103" s="52" t="s">
        <v>970</v>
      </c>
      <c r="C103" s="133">
        <f>SUM(D103:L103)</f>
        <v>2122.7000000000003</v>
      </c>
      <c r="D103" s="133">
        <v>1094.4</v>
      </c>
      <c r="E103" s="133">
        <v>6.8</v>
      </c>
      <c r="F103" s="133">
        <v>676.8</v>
      </c>
      <c r="G103" s="52">
        <v>225.8</v>
      </c>
      <c r="H103" s="133">
        <v>71.1</v>
      </c>
      <c r="I103" s="52"/>
      <c r="J103" s="52"/>
      <c r="K103" s="133">
        <v>41.3</v>
      </c>
      <c r="L103" s="52">
        <v>6.5</v>
      </c>
      <c r="M103" s="52"/>
    </row>
    <row r="104" spans="1:12" ht="1.5" customHeight="1" hidden="1">
      <c r="A104" s="88"/>
      <c r="B104" s="52" t="s">
        <v>972</v>
      </c>
      <c r="C104" s="133">
        <f t="shared" si="4"/>
        <v>2959.3</v>
      </c>
      <c r="D104" s="133">
        <v>1699.1</v>
      </c>
      <c r="E104" s="133">
        <v>12</v>
      </c>
      <c r="F104" s="133">
        <v>845.8</v>
      </c>
      <c r="G104" s="52">
        <v>255.8</v>
      </c>
      <c r="H104" s="133">
        <v>83.9</v>
      </c>
      <c r="I104" s="52"/>
      <c r="J104" s="52"/>
      <c r="K104" s="133">
        <v>48.4</v>
      </c>
      <c r="L104" s="52">
        <v>14.3</v>
      </c>
    </row>
    <row r="105" spans="1:12" ht="1.5" customHeight="1" hidden="1">
      <c r="A105" s="88"/>
      <c r="B105" s="52" t="s">
        <v>975</v>
      </c>
      <c r="C105" s="133">
        <f>SUM(D105:L105)</f>
        <v>3722.7999999999993</v>
      </c>
      <c r="D105" s="133">
        <v>2236.7</v>
      </c>
      <c r="E105" s="133">
        <v>14.7</v>
      </c>
      <c r="F105" s="133">
        <v>1006.7</v>
      </c>
      <c r="G105" s="52">
        <v>306.1</v>
      </c>
      <c r="H105" s="133">
        <v>90.5</v>
      </c>
      <c r="I105" s="52"/>
      <c r="J105" s="52"/>
      <c r="K105" s="133">
        <v>51.7</v>
      </c>
      <c r="L105" s="52">
        <v>16.4</v>
      </c>
    </row>
    <row r="106" spans="1:12" ht="1.5" customHeight="1" hidden="1">
      <c r="A106" s="88"/>
      <c r="B106" s="52" t="s">
        <v>977</v>
      </c>
      <c r="C106" s="133">
        <f>SUM(D106:L106)</f>
        <v>4035.5000000000005</v>
      </c>
      <c r="D106" s="52">
        <v>2263.5</v>
      </c>
      <c r="E106" s="52">
        <v>17.3</v>
      </c>
      <c r="F106" s="52">
        <v>1195.6</v>
      </c>
      <c r="G106" s="52">
        <v>370.8</v>
      </c>
      <c r="H106" s="52">
        <v>115.5</v>
      </c>
      <c r="I106" s="52"/>
      <c r="J106" s="52"/>
      <c r="K106" s="52">
        <v>56.4</v>
      </c>
      <c r="L106" s="52">
        <v>16.4</v>
      </c>
    </row>
    <row r="107" spans="2:12" ht="9.75" customHeight="1">
      <c r="B107" s="52" t="s">
        <v>185</v>
      </c>
      <c r="C107" s="133">
        <f>SUM(D107:L107)</f>
        <v>284.59999999999997</v>
      </c>
      <c r="D107" s="133">
        <v>8.6</v>
      </c>
      <c r="E107" s="133">
        <v>0.8</v>
      </c>
      <c r="F107" s="133">
        <v>229.8</v>
      </c>
      <c r="G107" s="52">
        <v>32.8</v>
      </c>
      <c r="H107" s="133">
        <v>4.4</v>
      </c>
      <c r="I107" s="52"/>
      <c r="J107" s="52"/>
      <c r="K107" s="133">
        <v>8</v>
      </c>
      <c r="L107" s="52">
        <v>0.2</v>
      </c>
    </row>
    <row r="108" spans="2:12" ht="10.5">
      <c r="B108" s="52" t="s">
        <v>994</v>
      </c>
      <c r="C108" s="133">
        <f>SUM(D108:L108)</f>
        <v>547.4</v>
      </c>
      <c r="D108" s="133">
        <v>27.6</v>
      </c>
      <c r="E108" s="133">
        <v>2</v>
      </c>
      <c r="F108" s="133">
        <v>423.2</v>
      </c>
      <c r="G108" s="52">
        <v>67.9</v>
      </c>
      <c r="H108" s="133">
        <v>9.3</v>
      </c>
      <c r="I108" s="52"/>
      <c r="J108" s="52"/>
      <c r="K108" s="133">
        <v>17.1</v>
      </c>
      <c r="L108" s="52">
        <v>0.3</v>
      </c>
    </row>
    <row r="109" spans="2:12" ht="10.5">
      <c r="B109" s="52" t="s">
        <v>1010</v>
      </c>
      <c r="C109" s="133">
        <f aca="true" t="shared" si="5" ref="C109:C121">SUM(D109:L109)</f>
        <v>833.1</v>
      </c>
      <c r="D109" s="133">
        <v>72.3</v>
      </c>
      <c r="E109" s="133">
        <v>3.6</v>
      </c>
      <c r="F109" s="133">
        <v>612.4</v>
      </c>
      <c r="G109" s="52">
        <v>106.5</v>
      </c>
      <c r="H109" s="133">
        <v>14.5</v>
      </c>
      <c r="I109" s="52"/>
      <c r="J109" s="52"/>
      <c r="K109" s="133">
        <v>23.2</v>
      </c>
      <c r="L109" s="52">
        <v>0.6</v>
      </c>
    </row>
    <row r="110" spans="2:12" ht="10.5">
      <c r="B110" s="52" t="s">
        <v>1018</v>
      </c>
      <c r="C110" s="133">
        <f t="shared" si="5"/>
        <v>1073.6</v>
      </c>
      <c r="D110" s="133">
        <v>83.6</v>
      </c>
      <c r="E110" s="133">
        <v>4.9</v>
      </c>
      <c r="F110" s="133">
        <v>782.9</v>
      </c>
      <c r="G110" s="52">
        <v>150.8</v>
      </c>
      <c r="H110" s="133">
        <v>23</v>
      </c>
      <c r="I110" s="52"/>
      <c r="J110" s="52"/>
      <c r="K110" s="133">
        <v>27.6</v>
      </c>
      <c r="L110" s="52">
        <v>0.8</v>
      </c>
    </row>
    <row r="111" spans="2:12" ht="10.5">
      <c r="B111" s="52" t="s">
        <v>1022</v>
      </c>
      <c r="C111" s="133">
        <f aca="true" t="shared" si="6" ref="C111:C116">SUM(D111:L111)</f>
        <v>1157.5000000000002</v>
      </c>
      <c r="D111" s="133">
        <v>110.4</v>
      </c>
      <c r="E111" s="133">
        <v>5.4</v>
      </c>
      <c r="F111" s="133">
        <v>782.9</v>
      </c>
      <c r="G111" s="52">
        <v>192.9</v>
      </c>
      <c r="H111" s="133">
        <v>33.9</v>
      </c>
      <c r="I111" s="52"/>
      <c r="J111" s="52"/>
      <c r="K111" s="133">
        <v>31.2</v>
      </c>
      <c r="L111" s="52">
        <v>0.8</v>
      </c>
    </row>
    <row r="112" spans="2:12" ht="10.5">
      <c r="B112" s="52" t="s">
        <v>1028</v>
      </c>
      <c r="C112" s="133">
        <f t="shared" si="6"/>
        <v>1230.6000000000001</v>
      </c>
      <c r="D112" s="133">
        <v>138.8</v>
      </c>
      <c r="E112" s="133">
        <v>6.7</v>
      </c>
      <c r="F112" s="133">
        <v>782.9</v>
      </c>
      <c r="G112" s="52">
        <v>232.5</v>
      </c>
      <c r="H112" s="133">
        <v>36.1</v>
      </c>
      <c r="I112" s="52"/>
      <c r="J112" s="52"/>
      <c r="K112" s="133">
        <v>32.7</v>
      </c>
      <c r="L112" s="52">
        <v>0.9</v>
      </c>
    </row>
    <row r="113" spans="2:12" ht="10.5">
      <c r="B113" s="52" t="s">
        <v>1037</v>
      </c>
      <c r="C113" s="133">
        <f t="shared" si="6"/>
        <v>1296</v>
      </c>
      <c r="D113" s="133">
        <v>168.5</v>
      </c>
      <c r="E113" s="133">
        <v>6.7</v>
      </c>
      <c r="F113" s="133">
        <v>782.9</v>
      </c>
      <c r="G113" s="52">
        <v>254.4</v>
      </c>
      <c r="H113" s="133">
        <v>43.3</v>
      </c>
      <c r="I113" s="52"/>
      <c r="J113" s="52"/>
      <c r="K113" s="133">
        <v>37.5</v>
      </c>
      <c r="L113" s="52">
        <v>2.7</v>
      </c>
    </row>
    <row r="114" spans="2:12" ht="10.5">
      <c r="B114" s="52" t="s">
        <v>1045</v>
      </c>
      <c r="C114" s="133">
        <f t="shared" si="6"/>
        <v>1347.1000000000001</v>
      </c>
      <c r="D114" s="133">
        <v>184.9</v>
      </c>
      <c r="E114" s="133">
        <v>6.7</v>
      </c>
      <c r="F114" s="133">
        <v>782.9</v>
      </c>
      <c r="G114" s="52">
        <v>276.4</v>
      </c>
      <c r="H114" s="133">
        <v>49.9</v>
      </c>
      <c r="I114" s="52"/>
      <c r="J114" s="52"/>
      <c r="K114" s="133">
        <v>42.1</v>
      </c>
      <c r="L114" s="52">
        <v>4.2</v>
      </c>
    </row>
    <row r="115" spans="2:12" ht="10.5">
      <c r="B115" s="52" t="s">
        <v>1049</v>
      </c>
      <c r="C115" s="133">
        <f t="shared" si="6"/>
        <v>2261.3</v>
      </c>
      <c r="D115" s="133">
        <v>1032.8</v>
      </c>
      <c r="E115" s="133">
        <v>8.6</v>
      </c>
      <c r="F115" s="133">
        <v>782.9</v>
      </c>
      <c r="G115" s="52">
        <v>318.5</v>
      </c>
      <c r="H115" s="133">
        <v>66.8</v>
      </c>
      <c r="I115" s="52">
        <v>0</v>
      </c>
      <c r="J115" s="52"/>
      <c r="K115" s="133">
        <v>47.3</v>
      </c>
      <c r="L115" s="52">
        <v>4.4</v>
      </c>
    </row>
    <row r="116" spans="2:12" ht="10.5">
      <c r="B116" s="52" t="s">
        <v>1054</v>
      </c>
      <c r="C116" s="133">
        <f t="shared" si="6"/>
        <v>3426</v>
      </c>
      <c r="D116" s="133">
        <v>1877.9</v>
      </c>
      <c r="E116" s="133">
        <v>11.4</v>
      </c>
      <c r="F116" s="133">
        <v>1013.2</v>
      </c>
      <c r="G116" s="52">
        <v>362.5</v>
      </c>
      <c r="H116" s="133">
        <v>102.5</v>
      </c>
      <c r="I116" s="52">
        <v>0</v>
      </c>
      <c r="J116" s="52"/>
      <c r="K116" s="133">
        <v>53.7</v>
      </c>
      <c r="L116" s="52">
        <v>4.8</v>
      </c>
    </row>
    <row r="117" spans="2:12" ht="10.5">
      <c r="B117" s="50" t="s">
        <v>1061</v>
      </c>
      <c r="C117" s="357">
        <f>SUM(D117:L117)</f>
        <v>3969.3</v>
      </c>
      <c r="D117" s="357">
        <v>2127.6</v>
      </c>
      <c r="E117" s="357">
        <v>14.6</v>
      </c>
      <c r="F117" s="357">
        <v>1242.4</v>
      </c>
      <c r="G117" s="50">
        <v>406.1</v>
      </c>
      <c r="H117" s="357">
        <v>114.5</v>
      </c>
      <c r="I117" s="50">
        <v>0</v>
      </c>
      <c r="J117" s="50"/>
      <c r="K117" s="357">
        <v>59.3</v>
      </c>
      <c r="L117" s="50">
        <v>4.8</v>
      </c>
    </row>
    <row r="118" spans="2:12" ht="10.5">
      <c r="B118" s="52" t="s">
        <v>980</v>
      </c>
      <c r="C118" s="133">
        <f t="shared" si="5"/>
        <v>282.79999999999995</v>
      </c>
      <c r="D118" s="133">
        <v>13.4</v>
      </c>
      <c r="E118" s="133">
        <v>1.8</v>
      </c>
      <c r="F118" s="133">
        <v>210.3</v>
      </c>
      <c r="G118" s="52">
        <v>44.4</v>
      </c>
      <c r="H118" s="133">
        <v>4.7</v>
      </c>
      <c r="I118" s="52"/>
      <c r="J118" s="52"/>
      <c r="K118" s="133">
        <v>8</v>
      </c>
      <c r="L118" s="52">
        <v>0.2</v>
      </c>
    </row>
    <row r="119" spans="2:12" ht="10.5">
      <c r="B119" s="52" t="s">
        <v>995</v>
      </c>
      <c r="C119" s="133">
        <f t="shared" si="5"/>
        <v>566.3000000000001</v>
      </c>
      <c r="D119" s="133">
        <v>31.4</v>
      </c>
      <c r="E119" s="133">
        <v>3</v>
      </c>
      <c r="F119" s="133">
        <v>420.6</v>
      </c>
      <c r="G119" s="52">
        <v>85.3</v>
      </c>
      <c r="H119" s="133">
        <v>10.2</v>
      </c>
      <c r="I119" s="52"/>
      <c r="J119" s="52"/>
      <c r="K119" s="133">
        <v>15.6</v>
      </c>
      <c r="L119" s="52">
        <v>0.2</v>
      </c>
    </row>
    <row r="120" spans="2:12" ht="10.5">
      <c r="B120" s="52" t="s">
        <v>1011</v>
      </c>
      <c r="C120" s="133">
        <f t="shared" si="5"/>
        <v>843.4999999999999</v>
      </c>
      <c r="D120" s="133">
        <v>48.3</v>
      </c>
      <c r="E120" s="133">
        <v>5.2</v>
      </c>
      <c r="F120" s="133">
        <v>630.9</v>
      </c>
      <c r="G120" s="52">
        <v>127.5</v>
      </c>
      <c r="H120" s="133">
        <v>13.5</v>
      </c>
      <c r="I120" s="52"/>
      <c r="J120" s="52"/>
      <c r="K120" s="133">
        <v>17.8</v>
      </c>
      <c r="L120" s="52">
        <v>0.3</v>
      </c>
    </row>
    <row r="121" spans="2:12" ht="10.5">
      <c r="B121" s="52" t="s">
        <v>1016</v>
      </c>
      <c r="C121" s="133">
        <f t="shared" si="5"/>
        <v>1137.8</v>
      </c>
      <c r="D121" s="133">
        <v>74.2</v>
      </c>
      <c r="E121" s="133">
        <v>7</v>
      </c>
      <c r="F121" s="133">
        <v>841.2</v>
      </c>
      <c r="G121" s="133">
        <v>169</v>
      </c>
      <c r="H121" s="133">
        <v>17.5</v>
      </c>
      <c r="I121" s="52"/>
      <c r="J121" s="52"/>
      <c r="K121" s="133">
        <v>28.6</v>
      </c>
      <c r="L121" s="52">
        <v>0.3</v>
      </c>
    </row>
    <row r="122" spans="2:12" ht="10.5">
      <c r="B122" s="52" t="s">
        <v>1023</v>
      </c>
      <c r="C122" s="133">
        <f aca="true" t="shared" si="7" ref="C122:C127">SUM(D122:L122)</f>
        <v>1234.7</v>
      </c>
      <c r="D122" s="133">
        <v>103.5</v>
      </c>
      <c r="E122" s="133">
        <v>10.4</v>
      </c>
      <c r="F122" s="133">
        <v>841.2</v>
      </c>
      <c r="G122" s="133">
        <v>210.6</v>
      </c>
      <c r="H122" s="133">
        <v>33.2</v>
      </c>
      <c r="I122" s="52"/>
      <c r="J122" s="52"/>
      <c r="K122" s="133">
        <v>35.3</v>
      </c>
      <c r="L122" s="52">
        <v>0.5</v>
      </c>
    </row>
    <row r="123" spans="2:12" ht="10.5">
      <c r="B123" s="52" t="s">
        <v>1029</v>
      </c>
      <c r="C123" s="133">
        <f t="shared" si="7"/>
        <v>1326.3000000000002</v>
      </c>
      <c r="D123" s="133">
        <v>127.1</v>
      </c>
      <c r="E123" s="133">
        <v>12.3</v>
      </c>
      <c r="F123" s="133">
        <v>841.2</v>
      </c>
      <c r="G123" s="133">
        <v>252.2</v>
      </c>
      <c r="H123" s="133">
        <v>38.9</v>
      </c>
      <c r="I123" s="52"/>
      <c r="J123" s="52">
        <v>13.2</v>
      </c>
      <c r="K123" s="133">
        <v>40.4</v>
      </c>
      <c r="L123" s="133">
        <v>1</v>
      </c>
    </row>
    <row r="124" spans="2:12" ht="10.5">
      <c r="B124" s="52" t="s">
        <v>1038</v>
      </c>
      <c r="C124" s="133">
        <f t="shared" si="7"/>
        <v>1399.5</v>
      </c>
      <c r="D124" s="133">
        <v>153.1</v>
      </c>
      <c r="E124" s="133">
        <v>14.9</v>
      </c>
      <c r="F124" s="133">
        <v>841.2</v>
      </c>
      <c r="G124" s="133">
        <v>283.4</v>
      </c>
      <c r="H124" s="133">
        <v>42</v>
      </c>
      <c r="I124" s="52"/>
      <c r="J124" s="52">
        <v>17.2</v>
      </c>
      <c r="K124" s="133">
        <v>46.3</v>
      </c>
      <c r="L124" s="133">
        <v>1.4</v>
      </c>
    </row>
    <row r="125" spans="2:12" ht="10.5">
      <c r="B125" s="52" t="s">
        <v>1044</v>
      </c>
      <c r="C125" s="133">
        <f t="shared" si="7"/>
        <v>1460.0000000000005</v>
      </c>
      <c r="D125" s="133">
        <v>173.3</v>
      </c>
      <c r="E125" s="133">
        <v>14.9</v>
      </c>
      <c r="F125" s="133">
        <v>841.2</v>
      </c>
      <c r="G125" s="133">
        <v>305.4</v>
      </c>
      <c r="H125" s="133">
        <v>47.9</v>
      </c>
      <c r="I125" s="52"/>
      <c r="J125" s="52">
        <v>20.2</v>
      </c>
      <c r="K125" s="133">
        <v>50.9</v>
      </c>
      <c r="L125" s="133">
        <v>6.2</v>
      </c>
    </row>
    <row r="126" spans="2:12" ht="10.5">
      <c r="B126" s="52" t="s">
        <v>1050</v>
      </c>
      <c r="C126" s="133">
        <f t="shared" si="7"/>
        <v>1535.0999999999997</v>
      </c>
      <c r="D126" s="133">
        <v>178.7</v>
      </c>
      <c r="E126" s="133">
        <v>15.9</v>
      </c>
      <c r="F126" s="133">
        <v>841.2</v>
      </c>
      <c r="G126" s="133">
        <v>344.9</v>
      </c>
      <c r="H126" s="133">
        <v>67.7</v>
      </c>
      <c r="I126" s="52"/>
      <c r="J126" s="52">
        <v>23.6</v>
      </c>
      <c r="K126" s="133">
        <v>56.6</v>
      </c>
      <c r="L126" s="133">
        <v>6.5</v>
      </c>
    </row>
    <row r="127" spans="2:12" ht="10.5">
      <c r="B127" s="52" t="s">
        <v>1055</v>
      </c>
      <c r="C127" s="133">
        <f t="shared" si="7"/>
        <v>3746.4</v>
      </c>
      <c r="D127" s="133">
        <v>202.3</v>
      </c>
      <c r="E127" s="133">
        <v>18.7</v>
      </c>
      <c r="F127" s="133">
        <v>1083.6</v>
      </c>
      <c r="G127" s="133">
        <v>384.8</v>
      </c>
      <c r="H127" s="133">
        <v>1962.6</v>
      </c>
      <c r="I127" s="52"/>
      <c r="J127" s="52">
        <v>27.4</v>
      </c>
      <c r="K127" s="133">
        <v>60.5</v>
      </c>
      <c r="L127" s="133">
        <v>6.5</v>
      </c>
    </row>
    <row r="128" spans="2:12" ht="10.5">
      <c r="B128" s="50" t="s">
        <v>1062</v>
      </c>
      <c r="C128" s="357">
        <f>SUM(D128:L128)</f>
        <v>4235.099999999999</v>
      </c>
      <c r="D128" s="357">
        <v>223.9</v>
      </c>
      <c r="E128" s="357">
        <v>21.6</v>
      </c>
      <c r="F128" s="357">
        <v>1291.5</v>
      </c>
      <c r="G128" s="357">
        <v>426.7</v>
      </c>
      <c r="H128" s="357">
        <v>2172</v>
      </c>
      <c r="I128" s="50"/>
      <c r="J128" s="50">
        <v>27.4</v>
      </c>
      <c r="K128" s="357">
        <v>65.3</v>
      </c>
      <c r="L128" s="357">
        <v>6.7</v>
      </c>
    </row>
  </sheetData>
  <sheetProtection/>
  <printOptions/>
  <pageMargins left="0.748031496062992" right="0.354330708661417" top="0.39" bottom="0" header="0.2" footer="0.17"/>
  <pageSetup horizontalDpi="600" verticalDpi="600" orientation="landscape" paperSize="9" r:id="rId1"/>
  <headerFooter alignWithMargins="0">
    <oddHeader>&amp;R&amp;"Arial Mon,Regular"&amp;8&amp;UÁ¿ëýã 10. Àæ ¿éëäâýð</oddHeader>
    <oddFooter xml:space="preserve">&amp;L&amp;18 29&amp;R&amp;18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98"/>
  <sheetViews>
    <sheetView zoomScale="120" zoomScaleNormal="120" zoomScalePageLayoutView="0" workbookViewId="0" topLeftCell="A1">
      <selection activeCell="A9" sqref="A9"/>
    </sheetView>
  </sheetViews>
  <sheetFormatPr defaultColWidth="9.00390625" defaultRowHeight="12.75"/>
  <cols>
    <col min="1" max="1" width="4.375" style="68" customWidth="1"/>
    <col min="2" max="2" width="30.75390625" style="68" hidden="1" customWidth="1"/>
    <col min="3" max="3" width="16.375" style="68" customWidth="1"/>
    <col min="4" max="4" width="14.75390625" style="68" customWidth="1"/>
    <col min="5" max="5" width="7.75390625" style="68" customWidth="1"/>
    <col min="6" max="6" width="7.25390625" style="68" customWidth="1"/>
    <col min="7" max="7" width="6.875" style="68" customWidth="1"/>
    <col min="8" max="8" width="7.125" style="68" customWidth="1"/>
    <col min="9" max="11" width="7.375" style="68" customWidth="1"/>
    <col min="12" max="12" width="9.75390625" style="68" customWidth="1"/>
    <col min="13" max="13" width="9.375" style="68" customWidth="1"/>
    <col min="14" max="14" width="7.625" style="68" customWidth="1"/>
    <col min="15" max="15" width="8.875" style="68" customWidth="1"/>
    <col min="16" max="16" width="9.00390625" style="68" customWidth="1"/>
    <col min="17" max="17" width="9.25390625" style="68" customWidth="1"/>
    <col min="18" max="18" width="14.125" style="68" customWidth="1"/>
    <col min="19" max="19" width="15.25390625" style="68" customWidth="1"/>
    <col min="20" max="20" width="7.375" style="68" customWidth="1"/>
    <col min="21" max="21" width="9.125" style="68" customWidth="1"/>
    <col min="22" max="22" width="6.125" style="68" customWidth="1"/>
    <col min="23" max="23" width="8.875" style="68" customWidth="1"/>
    <col min="24" max="25" width="8.75390625" style="68" customWidth="1"/>
    <col min="26" max="26" width="9.125" style="68" customWidth="1"/>
    <col min="27" max="27" width="7.75390625" style="68" customWidth="1"/>
    <col min="28" max="28" width="6.75390625" style="68" customWidth="1"/>
    <col min="29" max="29" width="9.00390625" style="68" customWidth="1"/>
    <col min="30" max="30" width="8.875" style="68" customWidth="1"/>
    <col min="31" max="31" width="9.375" style="68" customWidth="1"/>
    <col min="32" max="32" width="10.875" style="68" customWidth="1"/>
    <col min="33" max="33" width="10.25390625" style="68" customWidth="1"/>
    <col min="34" max="35" width="9.75390625" style="68" customWidth="1"/>
    <col min="36" max="16384" width="9.125" style="68" customWidth="1"/>
  </cols>
  <sheetData>
    <row r="1" spans="1:17" ht="10.5">
      <c r="A1" s="90"/>
      <c r="B1" s="90"/>
      <c r="C1" s="49"/>
      <c r="D1" s="49"/>
      <c r="E1" s="234" t="s">
        <v>804</v>
      </c>
      <c r="F1" s="239"/>
      <c r="G1" s="239"/>
      <c r="H1" s="239"/>
      <c r="I1" s="239"/>
      <c r="J1" s="239"/>
      <c r="K1" s="239"/>
      <c r="L1" s="239"/>
      <c r="M1" s="239"/>
      <c r="N1" s="239"/>
      <c r="O1" s="49"/>
      <c r="P1" s="49"/>
      <c r="Q1" s="58"/>
    </row>
    <row r="2" spans="1:17" ht="10.5">
      <c r="A2" s="90"/>
      <c r="B2" s="90"/>
      <c r="C2" s="49"/>
      <c r="D2" s="49"/>
      <c r="E2" s="328" t="s">
        <v>180</v>
      </c>
      <c r="F2" s="179"/>
      <c r="G2" s="179"/>
      <c r="H2" s="179"/>
      <c r="I2" s="179"/>
      <c r="J2" s="179"/>
      <c r="K2" s="179"/>
      <c r="L2" s="239"/>
      <c r="M2" s="239"/>
      <c r="N2" s="239"/>
      <c r="O2" s="49"/>
      <c r="P2" s="49"/>
      <c r="Q2" s="58"/>
    </row>
    <row r="3" spans="1:18" ht="9" customHeight="1">
      <c r="A3" s="93"/>
      <c r="B3" s="93"/>
      <c r="C3" s="49"/>
      <c r="D3" s="50"/>
      <c r="E3" s="49"/>
      <c r="F3" s="50"/>
      <c r="G3" s="49"/>
      <c r="H3" s="49"/>
      <c r="I3" s="49"/>
      <c r="J3" s="49"/>
      <c r="K3" s="49"/>
      <c r="L3" s="49"/>
      <c r="M3" s="49"/>
      <c r="N3" s="49"/>
      <c r="O3" s="50"/>
      <c r="P3" s="49"/>
      <c r="Q3" s="58"/>
      <c r="R3"/>
    </row>
    <row r="4" spans="1:18" ht="9.75" customHeight="1">
      <c r="A4" s="113"/>
      <c r="B4" s="113"/>
      <c r="C4" s="427" t="s">
        <v>415</v>
      </c>
      <c r="D4" s="428" t="s">
        <v>234</v>
      </c>
      <c r="E4" s="397" t="s">
        <v>52</v>
      </c>
      <c r="F4" s="405" t="s">
        <v>235</v>
      </c>
      <c r="G4" s="1060" t="s">
        <v>955</v>
      </c>
      <c r="H4" s="1057"/>
      <c r="I4" s="1057"/>
      <c r="J4" s="1057"/>
      <c r="K4" s="1057"/>
      <c r="L4" s="1057"/>
      <c r="M4" s="1057"/>
      <c r="N4" s="1058"/>
      <c r="O4" s="429"/>
      <c r="P4" s="53"/>
      <c r="Q4" s="430"/>
      <c r="R4" s="76"/>
    </row>
    <row r="5" spans="1:18" ht="10.5" customHeight="1">
      <c r="A5" s="93"/>
      <c r="B5" s="93"/>
      <c r="C5" s="431" t="s">
        <v>615</v>
      </c>
      <c r="D5" s="428" t="s">
        <v>416</v>
      </c>
      <c r="E5" s="404" t="s">
        <v>233</v>
      </c>
      <c r="F5" s="405" t="s">
        <v>236</v>
      </c>
      <c r="G5" s="398">
        <v>2004</v>
      </c>
      <c r="H5" s="398">
        <v>2005</v>
      </c>
      <c r="I5" s="377">
        <v>2006</v>
      </c>
      <c r="J5" s="377">
        <v>2007</v>
      </c>
      <c r="K5" s="377">
        <v>2008</v>
      </c>
      <c r="L5" s="377">
        <v>2009</v>
      </c>
      <c r="M5" s="377">
        <v>2010</v>
      </c>
      <c r="N5" s="377">
        <v>2011</v>
      </c>
      <c r="O5" s="375" t="s">
        <v>981</v>
      </c>
      <c r="P5" s="403" t="s">
        <v>982</v>
      </c>
      <c r="Q5" s="356" t="s">
        <v>979</v>
      </c>
      <c r="R5" s="76"/>
    </row>
    <row r="6" spans="1:18" ht="9.75" customHeight="1">
      <c r="A6" s="93"/>
      <c r="B6" s="93"/>
      <c r="C6" s="50"/>
      <c r="D6" s="432"/>
      <c r="E6" s="138"/>
      <c r="F6" s="406"/>
      <c r="G6" s="433" t="s">
        <v>1068</v>
      </c>
      <c r="H6" s="433" t="s">
        <v>1068</v>
      </c>
      <c r="I6" s="433" t="s">
        <v>1068</v>
      </c>
      <c r="J6" s="433" t="s">
        <v>1068</v>
      </c>
      <c r="K6" s="433" t="s">
        <v>1068</v>
      </c>
      <c r="L6" s="433" t="s">
        <v>1068</v>
      </c>
      <c r="M6" s="433" t="s">
        <v>1068</v>
      </c>
      <c r="N6" s="433" t="s">
        <v>1068</v>
      </c>
      <c r="O6" s="394"/>
      <c r="P6" s="138"/>
      <c r="Q6" s="434"/>
      <c r="R6" s="76"/>
    </row>
    <row r="7" spans="1:17" ht="9" customHeight="1">
      <c r="A7" s="139"/>
      <c r="B7" s="139"/>
      <c r="C7" s="49" t="s">
        <v>793</v>
      </c>
      <c r="D7" s="51" t="s">
        <v>794</v>
      </c>
      <c r="E7" s="262" t="s">
        <v>268</v>
      </c>
      <c r="F7" s="51" t="s">
        <v>265</v>
      </c>
      <c r="G7" s="89">
        <v>74.8</v>
      </c>
      <c r="H7" s="89">
        <v>62.4</v>
      </c>
      <c r="I7" s="89">
        <v>60.9</v>
      </c>
      <c r="J7" s="89">
        <v>68.7</v>
      </c>
      <c r="K7" s="89">
        <v>70.8</v>
      </c>
      <c r="L7" s="89">
        <v>72.5</v>
      </c>
      <c r="M7" s="89">
        <v>76.3</v>
      </c>
      <c r="N7" s="89">
        <v>77.6</v>
      </c>
      <c r="O7" s="89">
        <f>N7/K7*100</f>
        <v>109.6045197740113</v>
      </c>
      <c r="P7" s="89">
        <f>N7/L7*100</f>
        <v>107.03448275862068</v>
      </c>
      <c r="Q7" s="63">
        <f>N7/M7*100</f>
        <v>101.70380078636958</v>
      </c>
    </row>
    <row r="8" spans="1:17" ht="10.5">
      <c r="A8" s="139"/>
      <c r="B8" s="139"/>
      <c r="C8" s="49" t="s">
        <v>255</v>
      </c>
      <c r="D8" s="51" t="s">
        <v>795</v>
      </c>
      <c r="E8" s="262" t="s">
        <v>268</v>
      </c>
      <c r="F8" s="51" t="s">
        <v>265</v>
      </c>
      <c r="G8" s="89">
        <v>32.7</v>
      </c>
      <c r="H8" s="89">
        <v>33.1</v>
      </c>
      <c r="I8" s="89">
        <v>16.4</v>
      </c>
      <c r="J8" s="89">
        <v>16.5</v>
      </c>
      <c r="K8" s="89">
        <v>22.8</v>
      </c>
      <c r="L8" s="89">
        <v>19.1</v>
      </c>
      <c r="M8" s="89">
        <v>22.7</v>
      </c>
      <c r="N8" s="89">
        <v>32.5</v>
      </c>
      <c r="O8" s="89">
        <f>N8/K8*100</f>
        <v>142.5438596491228</v>
      </c>
      <c r="P8" s="89">
        <f>N8/L8*100</f>
        <v>170.15706806282722</v>
      </c>
      <c r="Q8" s="63">
        <f>N8/M8*100</f>
        <v>143.1718061674009</v>
      </c>
    </row>
    <row r="9" spans="1:17" ht="10.5">
      <c r="A9" s="139"/>
      <c r="B9" s="139"/>
      <c r="C9" s="49" t="s">
        <v>524</v>
      </c>
      <c r="D9" s="51" t="s">
        <v>857</v>
      </c>
      <c r="E9" s="262" t="s">
        <v>266</v>
      </c>
      <c r="F9" s="51" t="s">
        <v>267</v>
      </c>
      <c r="G9" s="89">
        <v>29.2</v>
      </c>
      <c r="H9" s="89">
        <v>15.4</v>
      </c>
      <c r="I9" s="89">
        <v>30.6</v>
      </c>
      <c r="J9" s="89">
        <v>42.5</v>
      </c>
      <c r="K9" s="89">
        <v>24.3</v>
      </c>
      <c r="L9" s="89">
        <v>20.5</v>
      </c>
      <c r="M9" s="89">
        <v>21.4</v>
      </c>
      <c r="N9" s="89">
        <v>17</v>
      </c>
      <c r="O9" s="89">
        <f>N9/K9*100</f>
        <v>69.9588477366255</v>
      </c>
      <c r="P9" s="89">
        <f>N9/L9*100</f>
        <v>82.92682926829268</v>
      </c>
      <c r="Q9" s="63">
        <f>N9/M9*100</f>
        <v>79.4392523364486</v>
      </c>
    </row>
    <row r="10" spans="1:17" ht="9" customHeight="1">
      <c r="A10" s="129"/>
      <c r="B10" s="129"/>
      <c r="C10" s="49" t="s">
        <v>526</v>
      </c>
      <c r="D10" s="51" t="s">
        <v>525</v>
      </c>
      <c r="E10" s="49" t="s">
        <v>266</v>
      </c>
      <c r="F10" s="51" t="s">
        <v>267</v>
      </c>
      <c r="G10" s="89">
        <v>47.2</v>
      </c>
      <c r="H10" s="89">
        <v>6.9</v>
      </c>
      <c r="I10" s="89">
        <v>7.8</v>
      </c>
      <c r="J10" s="89">
        <v>5.3</v>
      </c>
      <c r="K10" s="89">
        <v>2.2</v>
      </c>
      <c r="L10" s="89">
        <v>1.3</v>
      </c>
      <c r="M10" s="89">
        <v>3</v>
      </c>
      <c r="N10" s="89">
        <v>4.5</v>
      </c>
      <c r="O10" s="89">
        <f>N10/K10*100</f>
        <v>204.54545454545453</v>
      </c>
      <c r="P10" s="89">
        <f>N10/L10*100</f>
        <v>346.15384615384613</v>
      </c>
      <c r="Q10" s="63">
        <f>N10/M10*100</f>
        <v>150</v>
      </c>
    </row>
    <row r="11" spans="1:17" ht="10.5" customHeight="1">
      <c r="A11" s="139"/>
      <c r="B11" s="139"/>
      <c r="C11" s="49" t="s">
        <v>660</v>
      </c>
      <c r="D11" s="51" t="s">
        <v>527</v>
      </c>
      <c r="E11" s="49" t="s">
        <v>268</v>
      </c>
      <c r="F11" s="51" t="s">
        <v>265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/>
      <c r="P11" s="89"/>
      <c r="Q11" s="63"/>
    </row>
    <row r="12" spans="1:17" ht="10.5" customHeight="1">
      <c r="A12" s="139"/>
      <c r="B12" s="139"/>
      <c r="C12" s="49" t="s">
        <v>661</v>
      </c>
      <c r="D12" s="51" t="s">
        <v>528</v>
      </c>
      <c r="E12" s="49" t="s">
        <v>268</v>
      </c>
      <c r="F12" s="51" t="s">
        <v>265</v>
      </c>
      <c r="G12" s="89">
        <v>21</v>
      </c>
      <c r="H12" s="89">
        <v>3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/>
      <c r="P12" s="89"/>
      <c r="Q12" s="63"/>
    </row>
    <row r="13" spans="1:17" ht="10.5">
      <c r="A13" s="139"/>
      <c r="B13" s="139"/>
      <c r="C13" s="49" t="s">
        <v>2</v>
      </c>
      <c r="D13" s="51" t="s">
        <v>392</v>
      </c>
      <c r="E13" s="49" t="s">
        <v>268</v>
      </c>
      <c r="F13" s="51" t="s">
        <v>265</v>
      </c>
      <c r="G13" s="89"/>
      <c r="H13" s="89"/>
      <c r="I13" s="89"/>
      <c r="J13" s="89"/>
      <c r="K13" s="89">
        <v>734</v>
      </c>
      <c r="L13" s="89">
        <v>960.2</v>
      </c>
      <c r="M13" s="49">
        <v>986.2</v>
      </c>
      <c r="N13" s="49">
        <v>630</v>
      </c>
      <c r="O13" s="89">
        <f aca="true" t="shared" si="0" ref="O13:O19">N13/K13*100</f>
        <v>85.83106267029973</v>
      </c>
      <c r="P13" s="89">
        <f>N13/L13*100</f>
        <v>65.61133097271401</v>
      </c>
      <c r="Q13" s="63">
        <f>N13/M13*100</f>
        <v>63.881565605353885</v>
      </c>
    </row>
    <row r="14" spans="1:17" ht="9.75" customHeight="1">
      <c r="A14" s="129"/>
      <c r="B14" s="129"/>
      <c r="C14" s="49" t="s">
        <v>366</v>
      </c>
      <c r="D14" s="51" t="s">
        <v>393</v>
      </c>
      <c r="E14" s="49" t="s">
        <v>268</v>
      </c>
      <c r="F14" s="51" t="s">
        <v>265</v>
      </c>
      <c r="G14" s="89"/>
      <c r="H14" s="89"/>
      <c r="I14" s="89"/>
      <c r="J14" s="89"/>
      <c r="K14" s="89">
        <v>196.1</v>
      </c>
      <c r="L14" s="89">
        <v>233.4</v>
      </c>
      <c r="M14" s="49">
        <v>234.9</v>
      </c>
      <c r="N14" s="49">
        <v>119</v>
      </c>
      <c r="O14" s="89">
        <f t="shared" si="0"/>
        <v>60.683324834268234</v>
      </c>
      <c r="P14" s="89">
        <f>N14/L14*100</f>
        <v>50.98543273350471</v>
      </c>
      <c r="Q14" s="63">
        <f>N14/M14*100</f>
        <v>50.65985525755641</v>
      </c>
    </row>
    <row r="15" spans="1:17" ht="9" customHeight="1">
      <c r="A15" s="139"/>
      <c r="B15" s="139"/>
      <c r="C15" s="49" t="s">
        <v>238</v>
      </c>
      <c r="D15" s="51" t="s">
        <v>237</v>
      </c>
      <c r="E15" s="49" t="s">
        <v>956</v>
      </c>
      <c r="F15" s="51" t="s">
        <v>957</v>
      </c>
      <c r="G15" s="89">
        <v>1764</v>
      </c>
      <c r="H15" s="89">
        <v>1747</v>
      </c>
      <c r="I15" s="89">
        <v>355</v>
      </c>
      <c r="J15" s="89">
        <v>1328.6</v>
      </c>
      <c r="K15" s="89">
        <v>655</v>
      </c>
      <c r="L15" s="89">
        <v>439</v>
      </c>
      <c r="M15" s="89">
        <v>625</v>
      </c>
      <c r="N15" s="89">
        <v>542</v>
      </c>
      <c r="O15" s="89">
        <f t="shared" si="0"/>
        <v>82.74809160305342</v>
      </c>
      <c r="P15" s="89">
        <f>N15/L15*100</f>
        <v>123.46241457858771</v>
      </c>
      <c r="Q15" s="63">
        <f>N15/M15*100</f>
        <v>86.72</v>
      </c>
    </row>
    <row r="16" spans="1:17" ht="10.5">
      <c r="A16" s="139"/>
      <c r="B16" s="139"/>
      <c r="C16" s="49" t="s">
        <v>592</v>
      </c>
      <c r="D16" s="51" t="s">
        <v>593</v>
      </c>
      <c r="E16" s="52" t="s">
        <v>270</v>
      </c>
      <c r="F16" s="353" t="s">
        <v>269</v>
      </c>
      <c r="G16" s="89">
        <v>6900</v>
      </c>
      <c r="H16" s="89">
        <v>4500</v>
      </c>
      <c r="I16" s="89">
        <v>0</v>
      </c>
      <c r="J16" s="89">
        <v>1510</v>
      </c>
      <c r="K16" s="89">
        <v>770</v>
      </c>
      <c r="L16" s="89">
        <v>2700</v>
      </c>
      <c r="M16" s="89">
        <v>0</v>
      </c>
      <c r="N16" s="89">
        <v>712</v>
      </c>
      <c r="O16" s="89">
        <f t="shared" si="0"/>
        <v>92.46753246753246</v>
      </c>
      <c r="P16" s="89">
        <f>N16/L16*100</f>
        <v>26.37037037037037</v>
      </c>
      <c r="Q16" s="63"/>
    </row>
    <row r="17" spans="1:17" ht="10.5">
      <c r="A17" s="139"/>
      <c r="B17" s="139"/>
      <c r="C17" s="49" t="s">
        <v>507</v>
      </c>
      <c r="D17" s="51" t="s">
        <v>594</v>
      </c>
      <c r="E17" s="52" t="s">
        <v>432</v>
      </c>
      <c r="F17" s="353" t="s">
        <v>271</v>
      </c>
      <c r="G17" s="89">
        <v>38.4</v>
      </c>
      <c r="H17" s="89">
        <v>5.8</v>
      </c>
      <c r="I17" s="89">
        <v>4.3</v>
      </c>
      <c r="J17" s="89">
        <v>4.7</v>
      </c>
      <c r="K17" s="89">
        <v>7.6</v>
      </c>
      <c r="L17" s="89">
        <v>5.4</v>
      </c>
      <c r="M17" s="89">
        <v>5.6</v>
      </c>
      <c r="N17" s="89">
        <v>0</v>
      </c>
      <c r="O17" s="89">
        <f t="shared" si="0"/>
        <v>0</v>
      </c>
      <c r="P17" s="89"/>
      <c r="Q17" s="63"/>
    </row>
    <row r="18" spans="1:17" ht="10.5">
      <c r="A18" s="139"/>
      <c r="B18" s="139"/>
      <c r="C18" s="49" t="s">
        <v>600</v>
      </c>
      <c r="D18" s="51" t="s">
        <v>595</v>
      </c>
      <c r="E18" s="52" t="s">
        <v>272</v>
      </c>
      <c r="F18" s="353" t="s">
        <v>273</v>
      </c>
      <c r="G18" s="89">
        <v>650.2</v>
      </c>
      <c r="H18" s="89">
        <v>573.5</v>
      </c>
      <c r="I18" s="89">
        <v>414.3</v>
      </c>
      <c r="J18" s="89">
        <v>683.6</v>
      </c>
      <c r="K18" s="89">
        <v>689.9</v>
      </c>
      <c r="L18" s="89">
        <v>411.8</v>
      </c>
      <c r="M18" s="89">
        <v>494.4</v>
      </c>
      <c r="N18" s="89">
        <v>876.2</v>
      </c>
      <c r="O18" s="89">
        <f t="shared" si="0"/>
        <v>127.00391361066823</v>
      </c>
      <c r="P18" s="89">
        <f>N18/L18*100</f>
        <v>212.77319086935407</v>
      </c>
      <c r="Q18" s="63">
        <f>N18/M18*100</f>
        <v>177.22491909385113</v>
      </c>
    </row>
    <row r="19" spans="1:17" ht="10.5">
      <c r="A19" s="139"/>
      <c r="B19" s="139"/>
      <c r="C19" s="49" t="s">
        <v>809</v>
      </c>
      <c r="D19" s="51" t="s">
        <v>733</v>
      </c>
      <c r="E19" s="49" t="s">
        <v>810</v>
      </c>
      <c r="F19" s="51" t="s">
        <v>808</v>
      </c>
      <c r="G19" s="89">
        <v>0</v>
      </c>
      <c r="H19" s="89"/>
      <c r="I19" s="89">
        <v>107.2</v>
      </c>
      <c r="J19" s="89">
        <v>117.2</v>
      </c>
      <c r="K19" s="89">
        <v>117.2</v>
      </c>
      <c r="L19" s="89">
        <v>144.2</v>
      </c>
      <c r="M19" s="89">
        <v>183.4</v>
      </c>
      <c r="N19" s="89">
        <v>191.8</v>
      </c>
      <c r="O19" s="89">
        <f t="shared" si="0"/>
        <v>163.6518771331058</v>
      </c>
      <c r="P19" s="89">
        <f>N19/L19*100</f>
        <v>133.0097087378641</v>
      </c>
      <c r="Q19" s="63">
        <f>N19/M19*100</f>
        <v>104.58015267175573</v>
      </c>
    </row>
    <row r="20" spans="1:17" ht="11.25">
      <c r="A20" s="139"/>
      <c r="B20" s="139"/>
      <c r="C20" s="49" t="s">
        <v>607</v>
      </c>
      <c r="D20" s="51" t="s">
        <v>263</v>
      </c>
      <c r="E20" s="49" t="s">
        <v>958</v>
      </c>
      <c r="F20" s="51" t="s">
        <v>959</v>
      </c>
      <c r="G20" s="133"/>
      <c r="H20" s="133"/>
      <c r="I20" s="133"/>
      <c r="J20" s="133"/>
      <c r="K20" s="133"/>
      <c r="L20" s="133"/>
      <c r="M20" s="133"/>
      <c r="N20" s="133"/>
      <c r="O20" s="89"/>
      <c r="P20" s="89"/>
      <c r="Q20" s="63"/>
    </row>
    <row r="21" spans="1:17" ht="8.25" customHeight="1">
      <c r="A21" s="129"/>
      <c r="B21" s="129"/>
      <c r="C21" s="49" t="s">
        <v>799</v>
      </c>
      <c r="D21" s="51" t="s">
        <v>264</v>
      </c>
      <c r="E21" s="49" t="s">
        <v>509</v>
      </c>
      <c r="F21" s="353" t="s">
        <v>510</v>
      </c>
      <c r="G21" s="89">
        <v>11.5</v>
      </c>
      <c r="H21" s="89">
        <v>10.3</v>
      </c>
      <c r="I21" s="89">
        <v>11.7</v>
      </c>
      <c r="J21" s="89">
        <v>14.2</v>
      </c>
      <c r="K21" s="89">
        <v>12.6</v>
      </c>
      <c r="L21" s="89">
        <v>14.5</v>
      </c>
      <c r="M21" s="89">
        <v>16.8</v>
      </c>
      <c r="N21" s="89">
        <v>17.9</v>
      </c>
      <c r="O21" s="89">
        <f>N21/K21*100</f>
        <v>142.06349206349205</v>
      </c>
      <c r="P21" s="89">
        <f>N21/L21*100</f>
        <v>123.44827586206894</v>
      </c>
      <c r="Q21" s="63">
        <f>N21/M21*100</f>
        <v>106.54761904761902</v>
      </c>
    </row>
    <row r="22" spans="1:17" ht="9" customHeight="1">
      <c r="A22" s="139"/>
      <c r="B22" s="139"/>
      <c r="C22" s="49" t="s">
        <v>800</v>
      </c>
      <c r="D22" s="51" t="s">
        <v>801</v>
      </c>
      <c r="E22" s="49" t="s">
        <v>802</v>
      </c>
      <c r="F22" s="51" t="s">
        <v>803</v>
      </c>
      <c r="G22" s="49">
        <v>144</v>
      </c>
      <c r="H22" s="121">
        <v>33</v>
      </c>
      <c r="I22" s="121">
        <v>142</v>
      </c>
      <c r="J22" s="121">
        <v>90</v>
      </c>
      <c r="K22" s="447">
        <v>110</v>
      </c>
      <c r="L22" s="121">
        <v>105</v>
      </c>
      <c r="M22" s="121">
        <v>85</v>
      </c>
      <c r="N22" s="121">
        <v>111</v>
      </c>
      <c r="O22" s="89">
        <f>N22/K22*100</f>
        <v>100.9090909090909</v>
      </c>
      <c r="P22" s="89">
        <f>N22/L22*100</f>
        <v>105.71428571428572</v>
      </c>
      <c r="Q22" s="63">
        <f>N22/M22*100</f>
        <v>130.58823529411765</v>
      </c>
    </row>
    <row r="23" spans="1:17" ht="10.5">
      <c r="A23" s="139"/>
      <c r="B23" s="139"/>
      <c r="C23" s="49" t="s">
        <v>805</v>
      </c>
      <c r="D23" s="51" t="s">
        <v>216</v>
      </c>
      <c r="E23" s="49" t="s">
        <v>802</v>
      </c>
      <c r="F23" s="51" t="s">
        <v>803</v>
      </c>
      <c r="G23" s="49">
        <v>170</v>
      </c>
      <c r="H23" s="49">
        <v>168</v>
      </c>
      <c r="I23" s="121">
        <v>121</v>
      </c>
      <c r="J23" s="121">
        <v>110</v>
      </c>
      <c r="K23" s="447">
        <v>70</v>
      </c>
      <c r="L23" s="121">
        <v>105</v>
      </c>
      <c r="M23" s="121">
        <v>115</v>
      </c>
      <c r="N23" s="121">
        <v>161</v>
      </c>
      <c r="O23" s="89">
        <f>N23/K23*100</f>
        <v>229.99999999999997</v>
      </c>
      <c r="P23" s="89">
        <f>N23/L23*100</f>
        <v>153.33333333333334</v>
      </c>
      <c r="Q23" s="63">
        <f>N23/M23*100</f>
        <v>140</v>
      </c>
    </row>
    <row r="24" spans="1:17" ht="10.5">
      <c r="A24" s="90"/>
      <c r="B24" s="90"/>
      <c r="C24" s="49" t="s">
        <v>217</v>
      </c>
      <c r="D24" s="51" t="s">
        <v>89</v>
      </c>
      <c r="E24" s="49" t="s">
        <v>802</v>
      </c>
      <c r="F24" s="51" t="s">
        <v>803</v>
      </c>
      <c r="G24" s="49">
        <v>24</v>
      </c>
      <c r="H24" s="49"/>
      <c r="I24" s="89"/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89"/>
      <c r="P24" s="89"/>
      <c r="Q24" s="63"/>
    </row>
    <row r="25" spans="1:17" ht="10.5">
      <c r="A25" s="139"/>
      <c r="B25" s="139"/>
      <c r="C25" s="49" t="s">
        <v>218</v>
      </c>
      <c r="D25" s="51" t="s">
        <v>219</v>
      </c>
      <c r="E25" s="49" t="s">
        <v>346</v>
      </c>
      <c r="F25" s="51" t="s">
        <v>768</v>
      </c>
      <c r="G25" s="121">
        <v>1125</v>
      </c>
      <c r="H25" s="121">
        <v>1036</v>
      </c>
      <c r="I25" s="121">
        <v>1545</v>
      </c>
      <c r="J25" s="121">
        <v>1668</v>
      </c>
      <c r="K25" s="121">
        <v>2004</v>
      </c>
      <c r="L25" s="121">
        <v>1792</v>
      </c>
      <c r="M25" s="121">
        <v>2058</v>
      </c>
      <c r="N25" s="121">
        <v>2239</v>
      </c>
      <c r="O25" s="89">
        <f>N25/K25*100</f>
        <v>111.72654690618762</v>
      </c>
      <c r="P25" s="89">
        <f>N25/L25*100</f>
        <v>124.94419642857142</v>
      </c>
      <c r="Q25" s="63">
        <f>N25/M25*100</f>
        <v>108.79494655004859</v>
      </c>
    </row>
    <row r="26" spans="1:17" ht="10.5">
      <c r="A26" s="139"/>
      <c r="B26" s="139"/>
      <c r="C26" s="49" t="s">
        <v>778</v>
      </c>
      <c r="D26" s="51" t="s">
        <v>779</v>
      </c>
      <c r="E26" s="49" t="s">
        <v>346</v>
      </c>
      <c r="F26" s="51" t="s">
        <v>768</v>
      </c>
      <c r="G26" s="121"/>
      <c r="H26" s="121"/>
      <c r="I26" s="121"/>
      <c r="J26" s="121"/>
      <c r="K26" s="121"/>
      <c r="L26" s="121"/>
      <c r="M26" s="121"/>
      <c r="N26" s="121"/>
      <c r="O26" s="89"/>
      <c r="P26" s="89"/>
      <c r="Q26" s="63"/>
    </row>
    <row r="27" spans="1:17" ht="10.5">
      <c r="A27" s="139"/>
      <c r="B27" s="139"/>
      <c r="C27" s="49" t="s">
        <v>780</v>
      </c>
      <c r="D27" s="51" t="s">
        <v>781</v>
      </c>
      <c r="E27" s="49" t="s">
        <v>346</v>
      </c>
      <c r="F27" s="51" t="s">
        <v>768</v>
      </c>
      <c r="G27" s="121">
        <v>42</v>
      </c>
      <c r="H27" s="121">
        <v>150</v>
      </c>
      <c r="I27" s="121"/>
      <c r="J27" s="121">
        <v>16</v>
      </c>
      <c r="K27" s="121">
        <v>0</v>
      </c>
      <c r="L27" s="121">
        <v>0</v>
      </c>
      <c r="M27" s="121">
        <v>0</v>
      </c>
      <c r="N27" s="121">
        <v>0</v>
      </c>
      <c r="O27" s="89"/>
      <c r="P27" s="89"/>
      <c r="Q27" s="63"/>
    </row>
    <row r="28" spans="1:17" ht="9" customHeight="1">
      <c r="A28" s="139"/>
      <c r="B28" s="139"/>
      <c r="C28" s="49" t="s">
        <v>629</v>
      </c>
      <c r="D28" s="51" t="s">
        <v>630</v>
      </c>
      <c r="E28" s="49" t="s">
        <v>346</v>
      </c>
      <c r="F28" s="51" t="s">
        <v>768</v>
      </c>
      <c r="G28" s="121">
        <v>42</v>
      </c>
      <c r="H28" s="121">
        <v>28</v>
      </c>
      <c r="I28" s="121"/>
      <c r="J28" s="121"/>
      <c r="K28" s="121">
        <v>0</v>
      </c>
      <c r="L28" s="121">
        <v>0</v>
      </c>
      <c r="M28" s="121">
        <v>0</v>
      </c>
      <c r="N28" s="121">
        <v>0</v>
      </c>
      <c r="O28" s="89"/>
      <c r="P28" s="89"/>
      <c r="Q28" s="63"/>
    </row>
    <row r="29" spans="1:17" ht="10.5">
      <c r="A29" s="129"/>
      <c r="B29" s="129"/>
      <c r="C29" s="49" t="s">
        <v>85</v>
      </c>
      <c r="D29" s="51" t="s">
        <v>431</v>
      </c>
      <c r="E29" s="133" t="s">
        <v>308</v>
      </c>
      <c r="F29" s="435" t="s">
        <v>239</v>
      </c>
      <c r="G29" s="49">
        <v>12025</v>
      </c>
      <c r="H29" s="89">
        <v>8489.1</v>
      </c>
      <c r="I29" s="89">
        <v>7294</v>
      </c>
      <c r="J29" s="89">
        <v>111124.7</v>
      </c>
      <c r="K29" s="89">
        <v>14772.8</v>
      </c>
      <c r="L29" s="89">
        <v>14106</v>
      </c>
      <c r="M29" s="89">
        <v>17716.5</v>
      </c>
      <c r="N29" s="89">
        <v>26115.2</v>
      </c>
      <c r="O29" s="89">
        <f>N29/K29*100</f>
        <v>176.77894508827035</v>
      </c>
      <c r="P29" s="89">
        <f>N29/L29*100</f>
        <v>185.1354033744506</v>
      </c>
      <c r="Q29" s="63">
        <f>N29/M29*100</f>
        <v>147.40609036773628</v>
      </c>
    </row>
    <row r="30" spans="1:17" ht="10.5">
      <c r="A30" s="129"/>
      <c r="B30" s="129"/>
      <c r="C30" s="49" t="s">
        <v>610</v>
      </c>
      <c r="D30" s="51" t="s">
        <v>843</v>
      </c>
      <c r="E30" s="133" t="s">
        <v>308</v>
      </c>
      <c r="F30" s="435" t="s">
        <v>239</v>
      </c>
      <c r="G30" s="49">
        <v>4080</v>
      </c>
      <c r="H30" s="49">
        <v>3000</v>
      </c>
      <c r="I30" s="89">
        <v>16950</v>
      </c>
      <c r="J30" s="89">
        <v>23053.3</v>
      </c>
      <c r="K30" s="89">
        <v>43137.5</v>
      </c>
      <c r="L30" s="89">
        <v>25600</v>
      </c>
      <c r="M30" s="89">
        <v>12980</v>
      </c>
      <c r="N30" s="89">
        <v>16310</v>
      </c>
      <c r="O30" s="89">
        <f>N30/K30*100</f>
        <v>37.809330628803245</v>
      </c>
      <c r="P30" s="89">
        <f>N30/L30*100</f>
        <v>63.7109375</v>
      </c>
      <c r="Q30" s="63">
        <f>N30/M30*100</f>
        <v>125.65485362095532</v>
      </c>
    </row>
    <row r="31" spans="1:17" ht="10.5">
      <c r="A31" s="129"/>
      <c r="B31" s="129"/>
      <c r="C31" s="133" t="s">
        <v>441</v>
      </c>
      <c r="D31" s="435" t="s">
        <v>442</v>
      </c>
      <c r="E31" s="52" t="s">
        <v>268</v>
      </c>
      <c r="F31" s="353" t="s">
        <v>265</v>
      </c>
      <c r="G31" s="52">
        <v>13</v>
      </c>
      <c r="H31" s="52">
        <v>10</v>
      </c>
      <c r="I31" s="52">
        <v>9</v>
      </c>
      <c r="J31" s="52">
        <v>7</v>
      </c>
      <c r="K31" s="89">
        <v>5</v>
      </c>
      <c r="L31" s="121">
        <v>5</v>
      </c>
      <c r="M31" s="89">
        <v>6</v>
      </c>
      <c r="N31" s="89">
        <v>5</v>
      </c>
      <c r="O31" s="89"/>
      <c r="P31" s="89"/>
      <c r="Q31" s="63"/>
    </row>
    <row r="32" spans="1:41" ht="9" customHeight="1">
      <c r="A32" s="129"/>
      <c r="B32" s="129"/>
      <c r="C32" s="133" t="s">
        <v>964</v>
      </c>
      <c r="D32" s="435"/>
      <c r="E32" s="52" t="s">
        <v>432</v>
      </c>
      <c r="F32" s="435" t="s">
        <v>239</v>
      </c>
      <c r="G32" s="52"/>
      <c r="H32" s="52"/>
      <c r="I32" s="52"/>
      <c r="J32" s="52"/>
      <c r="K32" s="89"/>
      <c r="L32" s="89">
        <v>38</v>
      </c>
      <c r="M32" s="89">
        <v>29</v>
      </c>
      <c r="N32" s="89">
        <v>6.1</v>
      </c>
      <c r="O32" s="89"/>
      <c r="P32" s="89"/>
      <c r="Q32" s="63"/>
      <c r="R32" s="76"/>
      <c r="AH32" s="76"/>
      <c r="AI32" s="76"/>
      <c r="AJ32" s="76"/>
      <c r="AK32" s="76"/>
      <c r="AL32" s="76"/>
      <c r="AM32" s="76"/>
      <c r="AN32" s="76"/>
      <c r="AO32" s="76"/>
    </row>
    <row r="33" spans="1:41" ht="9" customHeight="1">
      <c r="A33" s="129"/>
      <c r="B33" s="129"/>
      <c r="C33" s="133" t="s">
        <v>967</v>
      </c>
      <c r="D33" s="435"/>
      <c r="E33" s="49" t="s">
        <v>958</v>
      </c>
      <c r="F33" s="51" t="s">
        <v>959</v>
      </c>
      <c r="G33" s="52"/>
      <c r="H33" s="52"/>
      <c r="I33" s="133"/>
      <c r="J33" s="52"/>
      <c r="K33" s="52"/>
      <c r="L33" s="121">
        <v>20</v>
      </c>
      <c r="M33" s="121">
        <v>350</v>
      </c>
      <c r="N33" s="89">
        <v>377.5</v>
      </c>
      <c r="O33" s="89"/>
      <c r="P33" s="89"/>
      <c r="Q33" s="63">
        <f>N33/M33*100</f>
        <v>107.85714285714285</v>
      </c>
      <c r="R33" s="76"/>
      <c r="AH33" s="76"/>
      <c r="AI33" s="76"/>
      <c r="AJ33" s="76"/>
      <c r="AK33" s="76"/>
      <c r="AL33" s="76"/>
      <c r="AM33" s="76"/>
      <c r="AN33" s="76"/>
      <c r="AO33" s="76"/>
    </row>
    <row r="34" spans="1:41" ht="9" customHeight="1">
      <c r="A34" s="129"/>
      <c r="B34" s="129"/>
      <c r="C34" s="133"/>
      <c r="D34" s="435"/>
      <c r="E34" s="52"/>
      <c r="F34" s="353"/>
      <c r="G34" s="133"/>
      <c r="H34" s="52"/>
      <c r="I34" s="52"/>
      <c r="J34" s="133"/>
      <c r="K34" s="52"/>
      <c r="L34" s="52"/>
      <c r="M34" s="89"/>
      <c r="N34" s="89"/>
      <c r="O34" s="89"/>
      <c r="P34" s="89"/>
      <c r="Q34" s="63"/>
      <c r="R34" s="76"/>
      <c r="AH34" s="76"/>
      <c r="AI34" s="76"/>
      <c r="AJ34" s="76"/>
      <c r="AK34" s="76"/>
      <c r="AL34" s="76"/>
      <c r="AM34" s="76"/>
      <c r="AN34" s="76"/>
      <c r="AO34" s="76"/>
    </row>
    <row r="35" spans="1:41" ht="9" customHeight="1">
      <c r="A35" s="129"/>
      <c r="B35" s="129"/>
      <c r="C35" s="133"/>
      <c r="D35" s="435"/>
      <c r="E35" s="52"/>
      <c r="F35" s="353"/>
      <c r="G35" s="133"/>
      <c r="H35" s="52"/>
      <c r="I35" s="52"/>
      <c r="J35" s="133"/>
      <c r="K35" s="52"/>
      <c r="L35" s="52"/>
      <c r="M35" s="89"/>
      <c r="N35" s="89"/>
      <c r="O35" s="89"/>
      <c r="P35" s="89"/>
      <c r="Q35" s="63"/>
      <c r="R35" s="76"/>
      <c r="AH35" s="76"/>
      <c r="AI35" s="76"/>
      <c r="AJ35" s="76"/>
      <c r="AK35" s="76"/>
      <c r="AL35" s="76"/>
      <c r="AM35" s="76"/>
      <c r="AN35" s="76"/>
      <c r="AO35" s="76"/>
    </row>
    <row r="36" spans="1:41" ht="9" customHeight="1">
      <c r="A36" s="129"/>
      <c r="B36" s="129"/>
      <c r="C36" s="133"/>
      <c r="D36" s="435"/>
      <c r="E36" s="52"/>
      <c r="F36" s="353"/>
      <c r="G36" s="133"/>
      <c r="H36" s="52"/>
      <c r="I36" s="52"/>
      <c r="J36" s="133"/>
      <c r="K36" s="52"/>
      <c r="L36" s="52"/>
      <c r="M36" s="89"/>
      <c r="N36" s="89"/>
      <c r="O36" s="89"/>
      <c r="P36" s="89"/>
      <c r="Q36" s="63"/>
      <c r="R36" s="76"/>
      <c r="AH36" s="76"/>
      <c r="AI36" s="76"/>
      <c r="AJ36" s="76"/>
      <c r="AK36" s="76"/>
      <c r="AL36" s="76"/>
      <c r="AM36" s="76"/>
      <c r="AN36" s="76"/>
      <c r="AO36" s="76"/>
    </row>
    <row r="37" spans="1:41" ht="9.75" customHeight="1">
      <c r="A37" s="129"/>
      <c r="B37" s="129"/>
      <c r="C37" s="50"/>
      <c r="D37" s="352"/>
      <c r="E37" s="50"/>
      <c r="F37" s="352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436"/>
      <c r="R37" s="76"/>
      <c r="AH37" s="76"/>
      <c r="AI37" s="76"/>
      <c r="AJ37" s="76"/>
      <c r="AK37" s="76"/>
      <c r="AL37" s="76"/>
      <c r="AM37" s="76"/>
      <c r="AN37" s="76"/>
      <c r="AO37" s="76"/>
    </row>
    <row r="38" spans="1:16" ht="8.25" customHeight="1">
      <c r="A38" s="129"/>
      <c r="B38" s="129"/>
      <c r="C38" s="90"/>
      <c r="D38" s="92"/>
      <c r="E38" s="93"/>
      <c r="F38" s="103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9">
      <c r="A39" s="90"/>
      <c r="B39" s="90"/>
      <c r="C39" s="90"/>
      <c r="D39" s="92"/>
      <c r="E39" s="93"/>
      <c r="F39" s="103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35" ht="9.75" customHeight="1">
      <c r="A40" s="106"/>
      <c r="B40" s="106"/>
      <c r="C40" s="263"/>
      <c r="D40" s="110"/>
      <c r="E40" s="93"/>
      <c r="F40" s="103"/>
      <c r="G40" s="106"/>
      <c r="H40" s="106"/>
      <c r="I40" s="106"/>
      <c r="J40" s="106"/>
      <c r="K40" s="106"/>
      <c r="L40" s="106"/>
      <c r="M40" s="223"/>
      <c r="N40" s="223"/>
      <c r="O40" s="106"/>
      <c r="P40" s="106"/>
      <c r="Q40" s="80"/>
      <c r="R40" s="80"/>
      <c r="AH40" s="80"/>
      <c r="AI40" s="80"/>
    </row>
    <row r="41" spans="1:16" ht="11.25" customHeight="1">
      <c r="A41" s="129"/>
      <c r="B41" s="129"/>
      <c r="C41" s="129"/>
      <c r="D41" s="266"/>
      <c r="E41" s="93"/>
      <c r="F41" s="103"/>
      <c r="G41" s="129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9">
      <c r="A42" s="90"/>
      <c r="B42" s="90"/>
      <c r="C42" s="90"/>
      <c r="D42" s="92"/>
      <c r="E42" s="93"/>
      <c r="F42" s="103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1:36" ht="9">
      <c r="A43" s="106"/>
      <c r="B43" s="106"/>
      <c r="C43" s="263"/>
      <c r="D43" s="246"/>
      <c r="E43" s="93"/>
      <c r="F43" s="103"/>
      <c r="G43" s="106"/>
      <c r="H43" s="106"/>
      <c r="I43" s="106"/>
      <c r="J43" s="106"/>
      <c r="K43" s="106"/>
      <c r="L43" s="106"/>
      <c r="M43" s="223"/>
      <c r="N43" s="223"/>
      <c r="O43" s="106"/>
      <c r="P43" s="106"/>
      <c r="Q43" s="80"/>
      <c r="R43" s="80"/>
      <c r="AH43" s="80"/>
      <c r="AI43" s="80"/>
      <c r="AJ43" s="80"/>
    </row>
    <row r="44" spans="1:16" ht="9">
      <c r="A44" s="90"/>
      <c r="B44" s="90"/>
      <c r="C44" s="90"/>
      <c r="D44" s="103"/>
      <c r="E44" s="93"/>
      <c r="F44" s="103"/>
      <c r="G44" s="93"/>
      <c r="H44" s="93"/>
      <c r="I44" s="93"/>
      <c r="J44" s="93"/>
      <c r="K44" s="93"/>
      <c r="L44" s="93"/>
      <c r="M44" s="93"/>
      <c r="N44" s="93"/>
      <c r="O44" s="93"/>
      <c r="P44" s="93"/>
    </row>
    <row r="45" spans="1:32" ht="9">
      <c r="A45" s="135"/>
      <c r="B45" s="135"/>
      <c r="C45" s="93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93"/>
      <c r="P45" s="90"/>
      <c r="Q45" s="90"/>
      <c r="R45" s="93"/>
      <c r="S45" s="103"/>
      <c r="T45" s="93"/>
      <c r="U45" s="10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76"/>
    </row>
    <row r="46" spans="1:31" ht="9">
      <c r="A46" s="135"/>
      <c r="B46" s="93"/>
      <c r="C46" s="93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93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ht="9">
      <c r="A47" s="267"/>
      <c r="B47" s="93"/>
      <c r="C47" s="93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93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 ht="9" customHeight="1">
      <c r="A48" s="135"/>
      <c r="B48" s="135"/>
      <c r="C48" s="93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93"/>
      <c r="P48" s="93"/>
      <c r="Q48" s="93"/>
      <c r="R48" s="93"/>
      <c r="S48" s="93"/>
      <c r="T48" s="93"/>
      <c r="U48" s="93"/>
      <c r="V48" s="93"/>
      <c r="W48" s="90"/>
      <c r="X48" s="90"/>
      <c r="Y48" s="90"/>
      <c r="Z48" s="90"/>
      <c r="AA48" s="90"/>
      <c r="AB48" s="90"/>
      <c r="AC48" s="90"/>
      <c r="AD48" s="90"/>
      <c r="AE48" s="90"/>
    </row>
    <row r="49" spans="1:31" ht="9">
      <c r="A49" s="135"/>
      <c r="B49" s="93"/>
      <c r="C49" s="93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13"/>
      <c r="P49" s="113"/>
      <c r="Q49" s="113"/>
      <c r="R49" s="113"/>
      <c r="S49" s="113"/>
      <c r="T49" s="113"/>
      <c r="U49" s="113"/>
      <c r="V49" s="113"/>
      <c r="W49" s="90"/>
      <c r="X49" s="90"/>
      <c r="Y49" s="90"/>
      <c r="Z49" s="90"/>
      <c r="AA49" s="90"/>
      <c r="AB49" s="90"/>
      <c r="AC49" s="90"/>
      <c r="AD49" s="90"/>
      <c r="AE49" s="90"/>
    </row>
    <row r="50" spans="1:31" ht="9">
      <c r="A50" s="135"/>
      <c r="B50" s="93"/>
      <c r="C50" s="93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13"/>
      <c r="P50" s="113"/>
      <c r="Q50" s="113"/>
      <c r="R50" s="113"/>
      <c r="S50" s="113"/>
      <c r="T50" s="113"/>
      <c r="U50" s="113"/>
      <c r="V50" s="113"/>
      <c r="W50" s="90"/>
      <c r="X50" s="90"/>
      <c r="Y50" s="90"/>
      <c r="Z50" s="90"/>
      <c r="AA50" s="90"/>
      <c r="AB50" s="90"/>
      <c r="AC50" s="90"/>
      <c r="AD50" s="90"/>
      <c r="AE50" s="90"/>
    </row>
    <row r="51" spans="1:31" ht="9">
      <c r="A51" s="135"/>
      <c r="B51" s="135"/>
      <c r="C51" s="93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93"/>
      <c r="P51" s="93"/>
      <c r="Q51" s="93"/>
      <c r="R51" s="93"/>
      <c r="S51" s="93"/>
      <c r="T51" s="93"/>
      <c r="U51" s="93"/>
      <c r="V51" s="93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ht="9" customHeight="1" hidden="1">
      <c r="A52" s="135"/>
      <c r="B52" s="93"/>
      <c r="C52" s="93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93"/>
      <c r="P52" s="93"/>
      <c r="Q52" s="93"/>
      <c r="R52" s="93"/>
      <c r="S52" s="93"/>
      <c r="T52" s="93"/>
      <c r="U52" s="93"/>
      <c r="V52" s="93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ht="9" customHeight="1" hidden="1">
      <c r="A53" s="135"/>
      <c r="B53" s="93"/>
      <c r="C53" s="93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93"/>
      <c r="P53" s="93"/>
      <c r="Q53" s="93"/>
      <c r="R53" s="93"/>
      <c r="S53" s="93"/>
      <c r="T53" s="93"/>
      <c r="U53" s="93"/>
      <c r="V53" s="93"/>
      <c r="W53" s="90"/>
      <c r="X53" s="90"/>
      <c r="Y53" s="90"/>
      <c r="Z53" s="90"/>
      <c r="AA53" s="90"/>
      <c r="AB53" s="90"/>
      <c r="AC53" s="90"/>
      <c r="AD53" s="90"/>
      <c r="AE53" s="90"/>
    </row>
    <row r="54" spans="1:31" ht="9">
      <c r="A54" s="135"/>
      <c r="B54" s="93"/>
      <c r="C54" s="93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93"/>
      <c r="P54" s="93"/>
      <c r="Q54" s="93"/>
      <c r="R54" s="93"/>
      <c r="S54" s="93"/>
      <c r="T54" s="93"/>
      <c r="U54" s="93"/>
      <c r="V54" s="93"/>
      <c r="W54" s="90"/>
      <c r="X54" s="90"/>
      <c r="Y54" s="90"/>
      <c r="Z54" s="90"/>
      <c r="AA54" s="90"/>
      <c r="AB54" s="90"/>
      <c r="AC54" s="90"/>
      <c r="AD54" s="90"/>
      <c r="AE54" s="90"/>
    </row>
    <row r="55" spans="1:31" ht="9">
      <c r="A55" s="135"/>
      <c r="B55" s="93"/>
      <c r="C55" s="93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90"/>
      <c r="X55" s="90"/>
      <c r="Y55" s="90"/>
      <c r="Z55" s="90"/>
      <c r="AA55" s="90"/>
      <c r="AB55" s="90"/>
      <c r="AC55" s="90"/>
      <c r="AD55" s="90"/>
      <c r="AE55" s="90"/>
    </row>
    <row r="56" spans="1:22" ht="9">
      <c r="A56" s="85"/>
      <c r="B56" s="76"/>
      <c r="C56" s="76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</row>
    <row r="57" spans="1:22" ht="9">
      <c r="A57" s="85"/>
      <c r="B57" s="76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</row>
    <row r="58" spans="1:22" ht="9">
      <c r="A58" s="85"/>
      <c r="B58" s="76"/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</row>
    <row r="59" spans="1:22" ht="9">
      <c r="A59" s="85"/>
      <c r="B59" s="76"/>
      <c r="C59" s="76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22" ht="9">
      <c r="A60" s="85"/>
      <c r="B60" s="76"/>
      <c r="C60" s="76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</row>
    <row r="61" spans="1:22" ht="9">
      <c r="A61" s="85"/>
      <c r="B61" s="76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</row>
    <row r="62" spans="1:22" ht="9">
      <c r="A62" s="85"/>
      <c r="B62" s="76"/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</row>
    <row r="63" spans="1:22" ht="9">
      <c r="A63" s="85"/>
      <c r="B63" s="76"/>
      <c r="C63" s="76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</row>
    <row r="64" spans="1:37" ht="12.75" customHeight="1">
      <c r="A64" s="8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77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22" ht="9">
      <c r="A65" s="8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  <c r="P65" s="77"/>
      <c r="Q65" s="77"/>
      <c r="R65" s="77"/>
      <c r="S65" s="77"/>
      <c r="T65" s="77"/>
      <c r="U65" s="77"/>
      <c r="V65" s="77"/>
    </row>
    <row r="66" spans="15:22" ht="12.75" customHeight="1">
      <c r="O66" s="77"/>
      <c r="P66" s="77"/>
      <c r="Q66" s="77"/>
      <c r="R66" s="77"/>
      <c r="S66" s="77"/>
      <c r="T66" s="77"/>
      <c r="U66" s="77"/>
      <c r="V66" s="77"/>
    </row>
    <row r="67" spans="1:22" ht="9">
      <c r="A67" s="311"/>
      <c r="B67" s="76"/>
      <c r="C67" s="76"/>
      <c r="D67" s="1059"/>
      <c r="E67" s="1059"/>
      <c r="F67" s="1059"/>
      <c r="G67" s="1059"/>
      <c r="H67" s="1059"/>
      <c r="I67" s="1059"/>
      <c r="J67" s="1059"/>
      <c r="K67" s="1059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 ht="9">
      <c r="A68" s="311"/>
      <c r="B68" s="76"/>
      <c r="C68" s="76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76"/>
      <c r="P68" s="76"/>
      <c r="Q68" s="76"/>
      <c r="R68" s="76"/>
      <c r="S68" s="76"/>
      <c r="T68" s="76"/>
      <c r="U68" s="76"/>
      <c r="V68" s="76"/>
    </row>
    <row r="69" spans="1:22" ht="9">
      <c r="A69" s="311"/>
      <c r="B69" s="76"/>
      <c r="C69" s="76"/>
      <c r="D69" s="81"/>
      <c r="E69" s="81"/>
      <c r="F69" s="81"/>
      <c r="G69" s="81"/>
      <c r="H69" s="81"/>
      <c r="I69" s="81"/>
      <c r="J69" s="81"/>
      <c r="K69" s="81"/>
      <c r="L69" s="76"/>
      <c r="M69" s="76"/>
      <c r="N69" s="76"/>
      <c r="O69" s="77"/>
      <c r="P69" s="77"/>
      <c r="Q69" s="77"/>
      <c r="R69" s="77"/>
      <c r="S69" s="77"/>
      <c r="T69" s="77"/>
      <c r="U69" s="77"/>
      <c r="V69" s="77"/>
    </row>
    <row r="70" spans="1:22" ht="9">
      <c r="A70" s="311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7"/>
      <c r="P70" s="77"/>
      <c r="Q70" s="77"/>
      <c r="R70" s="77"/>
      <c r="S70" s="77"/>
      <c r="T70" s="77"/>
      <c r="U70" s="77"/>
      <c r="V70" s="77"/>
    </row>
    <row r="71" spans="15:22" ht="9">
      <c r="O71" s="77"/>
      <c r="P71" s="77"/>
      <c r="Q71" s="77"/>
      <c r="R71" s="77"/>
      <c r="S71" s="77"/>
      <c r="T71" s="77"/>
      <c r="U71" s="77"/>
      <c r="V71" s="77"/>
    </row>
    <row r="72" spans="15:22" ht="9">
      <c r="O72" s="76"/>
      <c r="P72" s="76"/>
      <c r="Q72" s="76"/>
      <c r="R72" s="76"/>
      <c r="S72" s="76"/>
      <c r="T72" s="76"/>
      <c r="U72" s="76"/>
      <c r="V72" s="76"/>
    </row>
    <row r="73" spans="15:22" ht="9">
      <c r="O73" s="77"/>
      <c r="P73" s="77"/>
      <c r="Q73" s="77"/>
      <c r="R73" s="77"/>
      <c r="S73" s="77"/>
      <c r="T73" s="77"/>
      <c r="U73" s="77"/>
      <c r="V73" s="77"/>
    </row>
    <row r="75" spans="15:22" ht="9">
      <c r="O75" s="76"/>
      <c r="P75" s="76"/>
      <c r="Q75" s="76"/>
      <c r="R75" s="76"/>
      <c r="S75" s="76"/>
      <c r="T75" s="76"/>
      <c r="U75" s="76"/>
      <c r="V75" s="76"/>
    </row>
    <row r="76" spans="1:14" ht="9">
      <c r="A76" s="86" t="s">
        <v>607</v>
      </c>
      <c r="B76" s="64" t="s">
        <v>774</v>
      </c>
      <c r="C76" s="68" t="s">
        <v>819</v>
      </c>
      <c r="D76" s="72"/>
      <c r="H76" s="68">
        <v>100</v>
      </c>
      <c r="I76" s="72"/>
      <c r="J76" s="72"/>
      <c r="K76" s="72"/>
      <c r="L76" s="77" t="e">
        <f>K76/G76*100</f>
        <v>#DIV/0!</v>
      </c>
      <c r="M76" s="77">
        <f>K76/H76*100</f>
        <v>0</v>
      </c>
      <c r="N76" s="77" t="e">
        <f>K76/I76*100</f>
        <v>#DIV/0!</v>
      </c>
    </row>
    <row r="77" spans="1:22" ht="9">
      <c r="A77" s="87" t="s">
        <v>113</v>
      </c>
      <c r="B77" s="65" t="s">
        <v>213</v>
      </c>
      <c r="C77" s="78" t="s">
        <v>820</v>
      </c>
      <c r="D77" s="79" t="s">
        <v>615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6"/>
      <c r="P77" s="76"/>
      <c r="Q77" s="76"/>
      <c r="R77" s="76"/>
      <c r="S77" s="76"/>
      <c r="T77" s="76"/>
      <c r="U77" s="76"/>
      <c r="V77" s="76"/>
    </row>
    <row r="78" spans="1:14" ht="9">
      <c r="A78" s="86" t="s">
        <v>337</v>
      </c>
      <c r="B78" s="64" t="s">
        <v>797</v>
      </c>
      <c r="C78" s="68" t="s">
        <v>798</v>
      </c>
      <c r="L78" s="77" t="e">
        <f>K78/G78*100</f>
        <v>#DIV/0!</v>
      </c>
      <c r="M78" s="77" t="e">
        <f>K78/H78*100</f>
        <v>#DIV/0!</v>
      </c>
      <c r="N78" s="77" t="e">
        <f>K78/I78*100</f>
        <v>#DIV/0!</v>
      </c>
    </row>
    <row r="79" spans="1:14" ht="9">
      <c r="A79" s="86" t="s">
        <v>338</v>
      </c>
      <c r="B79" s="64" t="s">
        <v>774</v>
      </c>
      <c r="C79" s="68" t="s">
        <v>798</v>
      </c>
      <c r="H79" s="68">
        <v>10</v>
      </c>
      <c r="L79" s="77" t="e">
        <f>K79/G79*100</f>
        <v>#DIV/0!</v>
      </c>
      <c r="M79" s="77">
        <f>K79/H79*100</f>
        <v>0</v>
      </c>
      <c r="N79" s="77" t="e">
        <f>K79/I79*100</f>
        <v>#DIV/0!</v>
      </c>
    </row>
    <row r="80" spans="1:22" ht="9">
      <c r="A80" s="87" t="s">
        <v>339</v>
      </c>
      <c r="B80" s="65" t="s">
        <v>213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6"/>
      <c r="P80" s="76"/>
      <c r="Q80" s="76"/>
      <c r="R80" s="76"/>
      <c r="S80" s="76"/>
      <c r="T80" s="76"/>
      <c r="U80" s="76"/>
      <c r="V80" s="76"/>
    </row>
    <row r="81" ht="9">
      <c r="E81" s="68" t="s">
        <v>143</v>
      </c>
    </row>
    <row r="82" spans="15:22" ht="9">
      <c r="O82" s="77"/>
      <c r="P82" s="77"/>
      <c r="Q82" s="77"/>
      <c r="R82" s="77"/>
      <c r="S82" s="77"/>
      <c r="T82" s="77"/>
      <c r="U82" s="77"/>
      <c r="V82" s="77"/>
    </row>
    <row r="83" spans="15:22" ht="9">
      <c r="O83" s="76"/>
      <c r="P83" s="76"/>
      <c r="Q83" s="76"/>
      <c r="R83" s="76"/>
      <c r="S83" s="76"/>
      <c r="T83" s="76"/>
      <c r="U83" s="76"/>
      <c r="V83" s="76"/>
    </row>
    <row r="84" spans="1:14" ht="9">
      <c r="A84" s="86" t="s">
        <v>16</v>
      </c>
      <c r="B84" s="75" t="s">
        <v>743</v>
      </c>
      <c r="C84" s="68" t="s">
        <v>744</v>
      </c>
      <c r="L84" s="77" t="e">
        <f>K84/G84*100</f>
        <v>#DIV/0!</v>
      </c>
      <c r="M84" s="77" t="e">
        <f>K84/H84*100</f>
        <v>#DIV/0!</v>
      </c>
      <c r="N84" s="77" t="e">
        <f>K84/I84*100</f>
        <v>#DIV/0!</v>
      </c>
    </row>
    <row r="85" spans="1:14" ht="9">
      <c r="A85" s="87" t="s">
        <v>327</v>
      </c>
      <c r="B85" s="65" t="s">
        <v>328</v>
      </c>
      <c r="C85" s="78" t="s">
        <v>453</v>
      </c>
      <c r="D85" s="78"/>
      <c r="E85" s="78"/>
      <c r="F85" s="78"/>
      <c r="G85" s="78"/>
      <c r="H85" s="78"/>
      <c r="I85" s="78"/>
      <c r="J85" s="79"/>
      <c r="K85" s="79"/>
      <c r="L85" s="79" t="e">
        <f>K85/G85*100</f>
        <v>#DIV/0!</v>
      </c>
      <c r="M85" s="79" t="e">
        <f>K85/H85*100</f>
        <v>#DIV/0!</v>
      </c>
      <c r="N85" s="79" t="e">
        <f>K85/I85*100</f>
        <v>#DIV/0!</v>
      </c>
    </row>
    <row r="98" ht="9">
      <c r="G98" s="68" t="s">
        <v>615</v>
      </c>
    </row>
  </sheetData>
  <sheetProtection/>
  <mergeCells count="2">
    <mergeCell ref="D67:K67"/>
    <mergeCell ref="G4:N4"/>
  </mergeCells>
  <printOptions/>
  <pageMargins left="0.551181102362205" right="0.15748031496063" top="0.62" bottom="0.39" header="0.19" footer="0.27"/>
  <pageSetup horizontalDpi="600" verticalDpi="600" orientation="landscape" paperSize="9" r:id="rId1"/>
  <headerFooter alignWithMargins="0">
    <oddHeader>&amp;L&amp;8&amp;USection 10. Industry</oddHeader>
    <oddFooter xml:space="preserve">&amp;L&amp;18 31&amp;R&amp;"Arial Mon,Regular"&amp;18  
                                                           &amp;"Dutch Mon,Regular"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V29">
      <selection activeCell="X47" sqref="X47"/>
    </sheetView>
  </sheetViews>
  <sheetFormatPr defaultColWidth="21.875" defaultRowHeight="12.75"/>
  <cols>
    <col min="1" max="1" width="0.875" style="90" customWidth="1"/>
    <col min="2" max="2" width="20.00390625" style="90" customWidth="1"/>
    <col min="3" max="3" width="17.75390625" style="90" customWidth="1"/>
    <col min="4" max="4" width="5.75390625" style="90" customWidth="1"/>
    <col min="5" max="5" width="7.00390625" style="90" customWidth="1"/>
    <col min="6" max="6" width="6.875" style="90" customWidth="1"/>
    <col min="7" max="7" width="8.875" style="90" customWidth="1"/>
    <col min="8" max="8" width="8.875" style="90" hidden="1" customWidth="1"/>
    <col min="9" max="9" width="9.00390625" style="90" customWidth="1"/>
    <col min="10" max="10" width="7.375" style="90" hidden="1" customWidth="1"/>
    <col min="11" max="11" width="9.375" style="90" customWidth="1"/>
    <col min="12" max="12" width="9.375" style="90" hidden="1" customWidth="1"/>
    <col min="13" max="13" width="8.375" style="90" customWidth="1"/>
    <col min="14" max="14" width="7.75390625" style="90" hidden="1" customWidth="1"/>
    <col min="15" max="15" width="9.375" style="90" customWidth="1"/>
    <col min="16" max="16" width="9.375" style="90" hidden="1" customWidth="1"/>
    <col min="17" max="17" width="9.00390625" style="90" customWidth="1"/>
    <col min="18" max="18" width="9.00390625" style="90" hidden="1" customWidth="1"/>
    <col min="19" max="19" width="8.875" style="90" customWidth="1"/>
    <col min="20" max="20" width="1.875" style="90" hidden="1" customWidth="1"/>
    <col min="21" max="21" width="8.125" style="90" customWidth="1"/>
    <col min="22" max="22" width="8.375" style="90" customWidth="1"/>
    <col min="23" max="23" width="8.125" style="90" customWidth="1"/>
    <col min="24" max="24" width="5.875" style="90" customWidth="1"/>
    <col min="25" max="25" width="1.37890625" style="90" customWidth="1"/>
    <col min="26" max="26" width="11.375" style="90" customWidth="1"/>
    <col min="27" max="27" width="11.125" style="90" customWidth="1"/>
    <col min="28" max="28" width="21.875" style="49" customWidth="1"/>
    <col min="29" max="29" width="21.875" style="90" customWidth="1"/>
    <col min="30" max="16384" width="21.875" style="68" customWidth="1"/>
  </cols>
  <sheetData>
    <row r="1" spans="5:22" ht="12.75" customHeight="1">
      <c r="E1" s="256" t="s">
        <v>181</v>
      </c>
      <c r="F1" s="256"/>
      <c r="G1" s="256"/>
      <c r="H1" s="256"/>
      <c r="I1" s="256"/>
      <c r="J1" s="256"/>
      <c r="K1" s="256"/>
      <c r="L1" s="256"/>
      <c r="M1" s="256"/>
      <c r="N1" s="256"/>
      <c r="O1" s="114"/>
      <c r="P1" s="114"/>
      <c r="Q1" s="114"/>
      <c r="R1" s="114"/>
      <c r="S1" s="114"/>
      <c r="T1" s="114"/>
      <c r="U1" s="114"/>
      <c r="V1" s="114"/>
    </row>
    <row r="2" spans="5:22" ht="12.75" customHeight="1">
      <c r="E2" s="258" t="s">
        <v>639</v>
      </c>
      <c r="F2" s="256"/>
      <c r="G2" s="256"/>
      <c r="H2" s="256"/>
      <c r="I2" s="256"/>
      <c r="J2" s="256"/>
      <c r="K2" s="256"/>
      <c r="L2" s="256"/>
      <c r="M2" s="256"/>
      <c r="N2" s="256"/>
      <c r="O2" s="114"/>
      <c r="P2" s="114"/>
      <c r="Q2" s="114"/>
      <c r="R2" s="114"/>
      <c r="S2" s="114"/>
      <c r="T2" s="114"/>
      <c r="U2" s="114"/>
      <c r="V2" s="114"/>
    </row>
    <row r="3" spans="5:25" ht="12" customHeight="1">
      <c r="E3" s="95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Y3" s="90" t="s">
        <v>615</v>
      </c>
    </row>
    <row r="4" spans="1:24" ht="11.25" customHeight="1">
      <c r="A4" s="93"/>
      <c r="B4" s="313" t="s">
        <v>909</v>
      </c>
      <c r="C4" s="98"/>
      <c r="D4" s="98" t="s">
        <v>52</v>
      </c>
      <c r="E4" s="231" t="s">
        <v>235</v>
      </c>
      <c r="F4" s="94" t="s">
        <v>910</v>
      </c>
      <c r="G4" s="1061" t="s">
        <v>386</v>
      </c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320"/>
      <c r="S4" s="257"/>
      <c r="T4" s="171"/>
      <c r="U4" s="94"/>
      <c r="V4" s="94"/>
      <c r="W4" s="98"/>
      <c r="X4" s="93"/>
    </row>
    <row r="5" spans="1:24" ht="11.25" customHeight="1">
      <c r="A5" s="93"/>
      <c r="B5" s="314" t="s">
        <v>911</v>
      </c>
      <c r="C5" s="100"/>
      <c r="D5" s="100" t="s">
        <v>912</v>
      </c>
      <c r="E5" s="109" t="s">
        <v>735</v>
      </c>
      <c r="F5" s="96" t="s">
        <v>875</v>
      </c>
      <c r="G5" s="104">
        <v>2004</v>
      </c>
      <c r="H5" s="104"/>
      <c r="I5" s="104">
        <v>2005</v>
      </c>
      <c r="J5" s="104"/>
      <c r="K5" s="104">
        <v>2006</v>
      </c>
      <c r="L5" s="104"/>
      <c r="M5" s="104">
        <v>2007</v>
      </c>
      <c r="N5" s="104"/>
      <c r="O5" s="104">
        <v>2008</v>
      </c>
      <c r="P5" s="104"/>
      <c r="Q5" s="104">
        <v>2009</v>
      </c>
      <c r="R5" s="104"/>
      <c r="S5" s="104">
        <v>2010</v>
      </c>
      <c r="T5" s="104"/>
      <c r="U5" s="96" t="s">
        <v>1063</v>
      </c>
      <c r="V5" s="96" t="s">
        <v>1069</v>
      </c>
      <c r="W5"/>
      <c r="X5" s="93"/>
    </row>
    <row r="6" spans="1:26" ht="9.75" customHeight="1">
      <c r="A6" s="93"/>
      <c r="B6" s="314" t="s">
        <v>520</v>
      </c>
      <c r="C6" s="100"/>
      <c r="D6" s="100"/>
      <c r="E6" s="96"/>
      <c r="F6" s="109" t="s">
        <v>54</v>
      </c>
      <c r="G6" s="96" t="s">
        <v>571</v>
      </c>
      <c r="H6" s="100"/>
      <c r="I6" s="100" t="s">
        <v>571</v>
      </c>
      <c r="J6" s="100"/>
      <c r="K6" s="100" t="s">
        <v>571</v>
      </c>
      <c r="L6" s="100"/>
      <c r="M6" s="96" t="s">
        <v>571</v>
      </c>
      <c r="N6" s="96"/>
      <c r="O6" s="96" t="s">
        <v>571</v>
      </c>
      <c r="P6" s="96"/>
      <c r="Q6" s="96" t="s">
        <v>571</v>
      </c>
      <c r="R6" s="96"/>
      <c r="S6" s="96" t="s">
        <v>571</v>
      </c>
      <c r="T6" s="96"/>
      <c r="U6" s="96" t="s">
        <v>571</v>
      </c>
      <c r="V6" s="96" t="s">
        <v>571</v>
      </c>
      <c r="W6" s="90" t="s">
        <v>979</v>
      </c>
      <c r="X6" s="119"/>
      <c r="Z6" s="268"/>
    </row>
    <row r="7" spans="1:24" ht="12" customHeight="1">
      <c r="A7" s="93"/>
      <c r="B7" s="95"/>
      <c r="C7" s="101"/>
      <c r="D7" s="101"/>
      <c r="E7" s="101"/>
      <c r="F7" s="170" t="s">
        <v>691</v>
      </c>
      <c r="G7" s="97" t="s">
        <v>876</v>
      </c>
      <c r="H7" s="101"/>
      <c r="I7" s="101" t="s">
        <v>876</v>
      </c>
      <c r="J7" s="101"/>
      <c r="K7" s="101" t="s">
        <v>876</v>
      </c>
      <c r="L7" s="101"/>
      <c r="M7" s="97" t="s">
        <v>876</v>
      </c>
      <c r="N7" s="97"/>
      <c r="O7" s="97" t="s">
        <v>877</v>
      </c>
      <c r="P7" s="97"/>
      <c r="Q7" s="97" t="s">
        <v>877</v>
      </c>
      <c r="R7" s="97"/>
      <c r="S7" s="97" t="s">
        <v>877</v>
      </c>
      <c r="T7" s="97"/>
      <c r="U7" s="97" t="s">
        <v>876</v>
      </c>
      <c r="V7" s="97" t="s">
        <v>876</v>
      </c>
      <c r="W7" s="101"/>
      <c r="X7" s="93"/>
    </row>
    <row r="8" spans="2:29" ht="9.75" customHeight="1">
      <c r="B8" s="239" t="s">
        <v>312</v>
      </c>
      <c r="C8" s="238" t="s">
        <v>611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39"/>
      <c r="P8" s="139"/>
      <c r="Q8" s="139"/>
      <c r="R8" s="139"/>
      <c r="S8" s="139"/>
      <c r="T8" s="139"/>
      <c r="U8" s="114"/>
      <c r="V8" s="114"/>
      <c r="W8" s="114"/>
      <c r="AB8" s="239" t="s">
        <v>643</v>
      </c>
      <c r="AC8" s="269" t="s">
        <v>611</v>
      </c>
    </row>
    <row r="9" spans="2:29" ht="9.75" customHeight="1">
      <c r="B9" s="49" t="s">
        <v>692</v>
      </c>
      <c r="C9" s="51" t="s">
        <v>693</v>
      </c>
      <c r="D9" s="90" t="s">
        <v>268</v>
      </c>
      <c r="E9" s="92" t="s">
        <v>265</v>
      </c>
      <c r="F9" s="228">
        <v>300100</v>
      </c>
      <c r="G9" s="139">
        <v>34691.6</v>
      </c>
      <c r="H9" s="139">
        <v>121.9</v>
      </c>
      <c r="I9" s="139">
        <v>22657.6</v>
      </c>
      <c r="J9" s="139">
        <v>115.6</v>
      </c>
      <c r="K9" s="139">
        <v>20526.8</v>
      </c>
      <c r="L9" s="139">
        <v>75.5</v>
      </c>
      <c r="M9" s="139">
        <v>21637.2</v>
      </c>
      <c r="N9" s="139">
        <v>75.5</v>
      </c>
      <c r="O9" s="139">
        <v>23107.7</v>
      </c>
      <c r="P9" s="139">
        <v>75.5</v>
      </c>
      <c r="Q9" s="139">
        <v>23262.3</v>
      </c>
      <c r="R9" s="139">
        <v>75.5</v>
      </c>
      <c r="S9" s="139">
        <v>23590.9</v>
      </c>
      <c r="T9" s="139">
        <v>68.4</v>
      </c>
      <c r="U9" s="139">
        <v>22897.6</v>
      </c>
      <c r="V9" s="139">
        <v>23284.8</v>
      </c>
      <c r="W9" s="139">
        <f>V9/U9*100</f>
        <v>101.69100691775557</v>
      </c>
      <c r="Z9" s="139"/>
      <c r="AA9" s="139"/>
      <c r="AB9" s="49" t="s">
        <v>692</v>
      </c>
      <c r="AC9" s="270" t="s">
        <v>693</v>
      </c>
    </row>
    <row r="10" spans="2:29" ht="11.25" customHeight="1">
      <c r="B10" s="49" t="s">
        <v>694</v>
      </c>
      <c r="C10" s="51" t="s">
        <v>695</v>
      </c>
      <c r="D10" s="90" t="s">
        <v>268</v>
      </c>
      <c r="E10" s="92" t="s">
        <v>265</v>
      </c>
      <c r="F10" s="228">
        <v>617700</v>
      </c>
      <c r="G10" s="139">
        <v>34900.1</v>
      </c>
      <c r="H10" s="139">
        <v>49</v>
      </c>
      <c r="I10" s="139">
        <v>19519.3</v>
      </c>
      <c r="J10" s="139">
        <v>56.5</v>
      </c>
      <c r="K10" s="139">
        <v>21248.9</v>
      </c>
      <c r="L10" s="139">
        <v>31.6</v>
      </c>
      <c r="M10" s="139">
        <v>16677.9</v>
      </c>
      <c r="N10" s="139">
        <v>31.6</v>
      </c>
      <c r="O10" s="139">
        <v>12601.1</v>
      </c>
      <c r="P10" s="139">
        <v>31.6</v>
      </c>
      <c r="Q10" s="139">
        <v>14787.7</v>
      </c>
      <c r="R10" s="139">
        <v>31.6</v>
      </c>
      <c r="S10" s="139">
        <v>14287.4</v>
      </c>
      <c r="T10" s="139">
        <v>34.4</v>
      </c>
      <c r="U10" s="139">
        <v>14021.8</v>
      </c>
      <c r="V10" s="139">
        <v>20059.8</v>
      </c>
      <c r="W10" s="139">
        <f>V10/U10*100</f>
        <v>143.0615184926329</v>
      </c>
      <c r="AA10" s="139"/>
      <c r="AB10" s="49" t="s">
        <v>694</v>
      </c>
      <c r="AC10" s="270" t="s">
        <v>695</v>
      </c>
    </row>
    <row r="11" spans="2:29" ht="11.25" customHeight="1">
      <c r="B11" s="49" t="s">
        <v>696</v>
      </c>
      <c r="C11" s="51" t="s">
        <v>698</v>
      </c>
      <c r="D11" s="90" t="s">
        <v>697</v>
      </c>
      <c r="E11" s="92" t="s">
        <v>267</v>
      </c>
      <c r="F11" s="228">
        <v>3966000</v>
      </c>
      <c r="G11" s="139">
        <v>226855.2</v>
      </c>
      <c r="H11" s="139">
        <v>118.9</v>
      </c>
      <c r="I11" s="139">
        <v>125325.6</v>
      </c>
      <c r="J11" s="139">
        <v>57.2</v>
      </c>
      <c r="K11" s="139">
        <v>65439</v>
      </c>
      <c r="L11" s="139">
        <v>31.6</v>
      </c>
      <c r="M11" s="139">
        <v>160226.4</v>
      </c>
      <c r="N11" s="139">
        <v>31.6</v>
      </c>
      <c r="O11" s="139">
        <v>188385</v>
      </c>
      <c r="P11" s="139">
        <v>31.6</v>
      </c>
      <c r="Q11" s="139">
        <v>96373.8</v>
      </c>
      <c r="R11" s="139">
        <v>31.6</v>
      </c>
      <c r="S11" s="139">
        <v>91614.6</v>
      </c>
      <c r="T11" s="139">
        <v>16.5</v>
      </c>
      <c r="U11" s="139">
        <v>84872.4</v>
      </c>
      <c r="V11" s="139">
        <v>67422</v>
      </c>
      <c r="W11" s="139">
        <f>V11/U11*100</f>
        <v>79.4392523364486</v>
      </c>
      <c r="Z11" s="139"/>
      <c r="AA11" s="139"/>
      <c r="AB11" s="49" t="s">
        <v>696</v>
      </c>
      <c r="AC11" s="270" t="s">
        <v>698</v>
      </c>
    </row>
    <row r="12" spans="2:29" ht="10.5" customHeight="1">
      <c r="B12" s="49" t="s">
        <v>699</v>
      </c>
      <c r="C12" s="51" t="s">
        <v>700</v>
      </c>
      <c r="D12" s="90" t="s">
        <v>697</v>
      </c>
      <c r="E12" s="92" t="s">
        <v>267</v>
      </c>
      <c r="F12" s="228">
        <v>160000</v>
      </c>
      <c r="G12" s="139">
        <v>13088</v>
      </c>
      <c r="H12" s="139">
        <v>161.4</v>
      </c>
      <c r="I12" s="139">
        <v>10928</v>
      </c>
      <c r="J12" s="139">
        <v>81.8</v>
      </c>
      <c r="K12" s="139">
        <v>1312</v>
      </c>
      <c r="L12" s="139">
        <v>68.3</v>
      </c>
      <c r="M12" s="139">
        <v>1504</v>
      </c>
      <c r="N12" s="139">
        <v>68.3</v>
      </c>
      <c r="O12" s="139">
        <v>912</v>
      </c>
      <c r="P12" s="139">
        <v>68.3</v>
      </c>
      <c r="Q12" s="139">
        <v>353.6</v>
      </c>
      <c r="R12" s="139">
        <v>68.3</v>
      </c>
      <c r="S12" s="139">
        <v>240</v>
      </c>
      <c r="T12" s="139">
        <v>8.2</v>
      </c>
      <c r="U12" s="139">
        <v>400</v>
      </c>
      <c r="V12" s="139">
        <v>640</v>
      </c>
      <c r="W12" s="139">
        <f>V12/U12*100</f>
        <v>160</v>
      </c>
      <c r="Z12" s="139"/>
      <c r="AA12" s="139"/>
      <c r="AB12" s="49" t="s">
        <v>699</v>
      </c>
      <c r="AC12" s="270" t="s">
        <v>700</v>
      </c>
    </row>
    <row r="13" spans="2:29" ht="10.5" customHeight="1">
      <c r="B13" s="49" t="s">
        <v>701</v>
      </c>
      <c r="C13" s="51" t="s">
        <v>702</v>
      </c>
      <c r="D13" s="90" t="s">
        <v>268</v>
      </c>
      <c r="E13" s="92" t="s">
        <v>265</v>
      </c>
      <c r="F13" s="228">
        <v>227000</v>
      </c>
      <c r="G13" s="139"/>
      <c r="H13" s="139"/>
      <c r="I13" s="139"/>
      <c r="J13" s="139"/>
      <c r="K13" s="139"/>
      <c r="L13" s="139"/>
      <c r="M13" s="139">
        <v>0</v>
      </c>
      <c r="N13" s="139"/>
      <c r="O13" s="139">
        <v>0</v>
      </c>
      <c r="P13" s="139"/>
      <c r="Q13" s="139">
        <v>0</v>
      </c>
      <c r="R13" s="139"/>
      <c r="S13" s="139">
        <v>0</v>
      </c>
      <c r="T13" s="139"/>
      <c r="U13" s="139">
        <v>0</v>
      </c>
      <c r="V13" s="139">
        <v>0</v>
      </c>
      <c r="W13" s="139"/>
      <c r="AB13" s="49" t="s">
        <v>701</v>
      </c>
      <c r="AC13" s="270" t="s">
        <v>702</v>
      </c>
    </row>
    <row r="14" spans="2:29" ht="10.5" customHeight="1">
      <c r="B14" s="49" t="s">
        <v>703</v>
      </c>
      <c r="C14" s="51" t="s">
        <v>704</v>
      </c>
      <c r="D14" s="90" t="s">
        <v>268</v>
      </c>
      <c r="E14" s="92" t="s">
        <v>265</v>
      </c>
      <c r="F14" s="228">
        <v>300000</v>
      </c>
      <c r="G14" s="139">
        <v>17550</v>
      </c>
      <c r="H14" s="139">
        <v>34</v>
      </c>
      <c r="I14" s="139">
        <v>7800</v>
      </c>
      <c r="J14" s="139">
        <v>58.5</v>
      </c>
      <c r="K14" s="139">
        <v>1800</v>
      </c>
      <c r="L14" s="139">
        <v>26</v>
      </c>
      <c r="M14" s="139">
        <v>2400</v>
      </c>
      <c r="N14" s="139">
        <v>26</v>
      </c>
      <c r="O14" s="139">
        <v>0</v>
      </c>
      <c r="P14" s="139">
        <v>26</v>
      </c>
      <c r="Q14" s="139">
        <v>0</v>
      </c>
      <c r="R14" s="139">
        <v>26</v>
      </c>
      <c r="S14" s="139">
        <v>0</v>
      </c>
      <c r="T14" s="139">
        <v>3</v>
      </c>
      <c r="U14" s="139">
        <v>0</v>
      </c>
      <c r="V14" s="139">
        <v>0</v>
      </c>
      <c r="W14" s="139"/>
      <c r="AB14" s="49" t="s">
        <v>703</v>
      </c>
      <c r="AC14" s="270" t="s">
        <v>704</v>
      </c>
    </row>
    <row r="15" spans="2:29" ht="10.5" customHeight="1">
      <c r="B15" s="49" t="s">
        <v>362</v>
      </c>
      <c r="C15" s="51"/>
      <c r="D15" s="90" t="s">
        <v>268</v>
      </c>
      <c r="E15" s="92" t="s">
        <v>265</v>
      </c>
      <c r="F15" s="228">
        <v>1900000</v>
      </c>
      <c r="G15" s="139"/>
      <c r="H15" s="139"/>
      <c r="I15" s="139"/>
      <c r="J15" s="139"/>
      <c r="K15" s="139"/>
      <c r="L15" s="139"/>
      <c r="M15" s="139"/>
      <c r="N15" s="139"/>
      <c r="O15" s="139">
        <v>909585.1</v>
      </c>
      <c r="P15" s="139"/>
      <c r="Q15" s="139">
        <v>1486276.6</v>
      </c>
      <c r="R15" s="139"/>
      <c r="S15" s="139">
        <v>1996956.4</v>
      </c>
      <c r="T15" s="139">
        <v>3</v>
      </c>
      <c r="U15" s="139">
        <v>1873780</v>
      </c>
      <c r="V15" s="139">
        <v>1197000</v>
      </c>
      <c r="W15" s="139">
        <f>V15/U15*100</f>
        <v>63.881565605353885</v>
      </c>
      <c r="Z15" s="89"/>
      <c r="AA15" s="49"/>
      <c r="AB15" s="49" t="s">
        <v>362</v>
      </c>
      <c r="AC15" s="270"/>
    </row>
    <row r="16" spans="2:29" ht="10.5" customHeight="1">
      <c r="B16" s="49" t="s">
        <v>363</v>
      </c>
      <c r="C16" s="51"/>
      <c r="D16" s="90" t="s">
        <v>268</v>
      </c>
      <c r="E16" s="92" t="s">
        <v>265</v>
      </c>
      <c r="F16" s="228">
        <v>1400000</v>
      </c>
      <c r="G16" s="139"/>
      <c r="H16" s="139"/>
      <c r="I16" s="139"/>
      <c r="J16" s="139"/>
      <c r="K16" s="139"/>
      <c r="L16" s="139"/>
      <c r="M16" s="139"/>
      <c r="N16" s="139"/>
      <c r="O16" s="139">
        <v>187180</v>
      </c>
      <c r="P16" s="139"/>
      <c r="Q16" s="139">
        <v>66360</v>
      </c>
      <c r="R16" s="139"/>
      <c r="S16" s="139">
        <v>0</v>
      </c>
      <c r="T16" s="139">
        <v>3</v>
      </c>
      <c r="U16" s="139">
        <v>0</v>
      </c>
      <c r="V16" s="139">
        <v>0</v>
      </c>
      <c r="W16" s="139"/>
      <c r="Z16" s="49"/>
      <c r="AA16" s="49"/>
      <c r="AB16" s="49" t="s">
        <v>363</v>
      </c>
      <c r="AC16" s="270"/>
    </row>
    <row r="17" spans="2:29" ht="10.5" customHeight="1">
      <c r="B17" s="49" t="s">
        <v>364</v>
      </c>
      <c r="C17" s="51"/>
      <c r="D17" s="90" t="s">
        <v>268</v>
      </c>
      <c r="E17" s="92" t="s">
        <v>265</v>
      </c>
      <c r="F17" s="228">
        <v>1400000</v>
      </c>
      <c r="G17" s="139">
        <v>0</v>
      </c>
      <c r="H17" s="139"/>
      <c r="I17" s="139">
        <v>0</v>
      </c>
      <c r="J17" s="139"/>
      <c r="K17" s="139">
        <v>0</v>
      </c>
      <c r="L17" s="139"/>
      <c r="M17" s="139">
        <v>0</v>
      </c>
      <c r="N17" s="139"/>
      <c r="O17" s="139">
        <v>10360</v>
      </c>
      <c r="P17" s="139"/>
      <c r="Q17" s="139">
        <v>32060</v>
      </c>
      <c r="R17" s="139"/>
      <c r="S17" s="139">
        <v>0</v>
      </c>
      <c r="T17" s="139">
        <v>3</v>
      </c>
      <c r="U17" s="139">
        <v>0</v>
      </c>
      <c r="V17" s="139">
        <v>0</v>
      </c>
      <c r="W17" s="139"/>
      <c r="AB17" s="49" t="s">
        <v>364</v>
      </c>
      <c r="AC17" s="270" t="s">
        <v>307</v>
      </c>
    </row>
    <row r="18" spans="2:29" ht="9.75" customHeight="1">
      <c r="B18" s="49" t="s">
        <v>365</v>
      </c>
      <c r="C18" s="51"/>
      <c r="D18" s="90" t="s">
        <v>268</v>
      </c>
      <c r="E18" s="92" t="s">
        <v>265</v>
      </c>
      <c r="F18" s="228">
        <v>700000</v>
      </c>
      <c r="G18" s="139">
        <v>0</v>
      </c>
      <c r="H18" s="139"/>
      <c r="I18" s="139">
        <v>0</v>
      </c>
      <c r="J18" s="139"/>
      <c r="K18" s="139">
        <v>0</v>
      </c>
      <c r="L18" s="139"/>
      <c r="M18" s="139"/>
      <c r="N18" s="139"/>
      <c r="O18" s="139">
        <v>60130</v>
      </c>
      <c r="P18" s="139"/>
      <c r="Q18" s="139">
        <v>123270</v>
      </c>
      <c r="R18" s="139"/>
      <c r="S18" s="139">
        <v>164430</v>
      </c>
      <c r="T18" s="139">
        <v>3</v>
      </c>
      <c r="U18" s="139">
        <v>164430</v>
      </c>
      <c r="V18" s="139">
        <v>83300</v>
      </c>
      <c r="W18" s="139"/>
      <c r="Z18" s="49"/>
      <c r="AA18" s="49"/>
      <c r="AB18" s="49" t="s">
        <v>365</v>
      </c>
      <c r="AC18" s="270" t="s">
        <v>309</v>
      </c>
    </row>
    <row r="19" spans="2:29" ht="11.25" customHeight="1">
      <c r="B19" s="49" t="s">
        <v>310</v>
      </c>
      <c r="C19" s="186" t="s">
        <v>720</v>
      </c>
      <c r="D19" s="227"/>
      <c r="E19" s="91"/>
      <c r="F19" s="271"/>
      <c r="G19" s="272">
        <f aca="true" t="shared" si="0" ref="G19:Q19">SUM(G9:G18)</f>
        <v>327084.9</v>
      </c>
      <c r="H19" s="272">
        <f t="shared" si="0"/>
        <v>485.20000000000005</v>
      </c>
      <c r="I19" s="272">
        <f t="shared" si="0"/>
        <v>186230.5</v>
      </c>
      <c r="J19" s="272">
        <f t="shared" si="0"/>
        <v>369.6</v>
      </c>
      <c r="K19" s="272">
        <f t="shared" si="0"/>
        <v>110326.7</v>
      </c>
      <c r="L19" s="272">
        <f t="shared" si="0"/>
        <v>233</v>
      </c>
      <c r="M19" s="272">
        <f t="shared" si="0"/>
        <v>202445.5</v>
      </c>
      <c r="N19" s="272">
        <f t="shared" si="0"/>
        <v>233</v>
      </c>
      <c r="O19" s="272">
        <f t="shared" si="0"/>
        <v>1392260.9</v>
      </c>
      <c r="P19" s="272">
        <f t="shared" si="0"/>
        <v>233</v>
      </c>
      <c r="Q19" s="272">
        <f t="shared" si="0"/>
        <v>1842744</v>
      </c>
      <c r="R19" s="272">
        <f>SUM(R9:R18)</f>
        <v>233</v>
      </c>
      <c r="S19" s="272">
        <f>SUM(S9:S18)</f>
        <v>2291119.3</v>
      </c>
      <c r="T19" s="272">
        <f>SUM(T9:T18)</f>
        <v>142.5</v>
      </c>
      <c r="U19" s="272">
        <f>SUM(U9:U18)</f>
        <v>2160401.8</v>
      </c>
      <c r="V19" s="272">
        <f>SUM(V9:V18)</f>
        <v>1391706.6</v>
      </c>
      <c r="W19" s="139">
        <f>V19/U19*100</f>
        <v>64.41887800685966</v>
      </c>
      <c r="AB19" s="49" t="s">
        <v>310</v>
      </c>
      <c r="AC19" s="270" t="s">
        <v>720</v>
      </c>
    </row>
    <row r="20" spans="2:29" ht="10.5" customHeight="1">
      <c r="B20" s="262" t="s">
        <v>879</v>
      </c>
      <c r="C20" s="238" t="s">
        <v>612</v>
      </c>
      <c r="D20" s="114"/>
      <c r="E20" s="114"/>
      <c r="F20" s="114"/>
      <c r="G20" s="114"/>
      <c r="H20" s="114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139">
        <v>0</v>
      </c>
      <c r="W20" s="139"/>
      <c r="AB20" s="239" t="s">
        <v>313</v>
      </c>
      <c r="AC20" s="269" t="s">
        <v>612</v>
      </c>
    </row>
    <row r="21" spans="2:29" ht="12" customHeight="1">
      <c r="B21" s="49" t="s">
        <v>827</v>
      </c>
      <c r="C21" s="51" t="s">
        <v>828</v>
      </c>
      <c r="D21" s="263" t="s">
        <v>878</v>
      </c>
      <c r="E21" s="92" t="s">
        <v>765</v>
      </c>
      <c r="F21" s="228">
        <v>17000</v>
      </c>
      <c r="G21" s="139">
        <v>41905</v>
      </c>
      <c r="H21" s="139">
        <v>1580</v>
      </c>
      <c r="I21" s="139">
        <v>31416</v>
      </c>
      <c r="J21" s="139">
        <v>2465</v>
      </c>
      <c r="K21" s="139">
        <v>27659</v>
      </c>
      <c r="L21" s="139">
        <v>1848</v>
      </c>
      <c r="M21" s="139">
        <v>6035</v>
      </c>
      <c r="N21" s="139">
        <v>1848</v>
      </c>
      <c r="O21" s="139">
        <v>21583.2</v>
      </c>
      <c r="P21" s="139">
        <v>1848</v>
      </c>
      <c r="Q21" s="139">
        <v>11135</v>
      </c>
      <c r="R21" s="139">
        <v>1848</v>
      </c>
      <c r="S21" s="139">
        <v>10625</v>
      </c>
      <c r="T21" s="139">
        <v>1627</v>
      </c>
      <c r="U21" s="139">
        <v>10625</v>
      </c>
      <c r="V21" s="139">
        <v>9214</v>
      </c>
      <c r="W21" s="139">
        <f>V21/U21*100</f>
        <v>86.72</v>
      </c>
      <c r="Z21" s="139"/>
      <c r="AA21" s="139"/>
      <c r="AB21" s="49" t="s">
        <v>827</v>
      </c>
      <c r="AC21" s="270" t="s">
        <v>828</v>
      </c>
    </row>
    <row r="22" spans="2:29" ht="10.5" customHeight="1">
      <c r="B22" s="49" t="s">
        <v>829</v>
      </c>
      <c r="C22" s="51" t="s">
        <v>832</v>
      </c>
      <c r="D22" s="263" t="s">
        <v>268</v>
      </c>
      <c r="E22" s="92" t="s">
        <v>265</v>
      </c>
      <c r="F22" s="228">
        <v>30000</v>
      </c>
      <c r="G22" s="139">
        <v>1680</v>
      </c>
      <c r="H22" s="139">
        <v>9.8</v>
      </c>
      <c r="I22" s="139">
        <v>1680</v>
      </c>
      <c r="J22" s="139">
        <v>56</v>
      </c>
      <c r="K22" s="139">
        <v>300</v>
      </c>
      <c r="L22" s="139">
        <v>56</v>
      </c>
      <c r="M22" s="139">
        <v>210</v>
      </c>
      <c r="N22" s="139">
        <v>56</v>
      </c>
      <c r="O22" s="139">
        <v>150</v>
      </c>
      <c r="P22" s="139">
        <v>56</v>
      </c>
      <c r="Q22" s="139">
        <v>150</v>
      </c>
      <c r="R22" s="139">
        <v>56</v>
      </c>
      <c r="S22" s="139">
        <v>180</v>
      </c>
      <c r="T22" s="139">
        <v>10</v>
      </c>
      <c r="U22" s="139">
        <v>0</v>
      </c>
      <c r="V22" s="139">
        <v>0</v>
      </c>
      <c r="W22" s="139"/>
      <c r="AA22" s="139"/>
      <c r="AB22" s="49" t="s">
        <v>829</v>
      </c>
      <c r="AC22" s="270" t="s">
        <v>832</v>
      </c>
    </row>
    <row r="23" spans="2:29" ht="11.25" customHeight="1">
      <c r="B23" s="49" t="s">
        <v>833</v>
      </c>
      <c r="C23" s="51" t="s">
        <v>311</v>
      </c>
      <c r="D23" s="263" t="s">
        <v>878</v>
      </c>
      <c r="E23" s="92" t="s">
        <v>765</v>
      </c>
      <c r="F23" s="228">
        <v>1200</v>
      </c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>
        <v>0</v>
      </c>
      <c r="V23" s="139">
        <v>0</v>
      </c>
      <c r="W23" s="139"/>
      <c r="AB23" s="49" t="s">
        <v>833</v>
      </c>
      <c r="AC23" s="270" t="s">
        <v>155</v>
      </c>
    </row>
    <row r="24" spans="2:29" ht="11.25" customHeight="1">
      <c r="B24" s="49" t="s">
        <v>834</v>
      </c>
      <c r="C24" s="51" t="s">
        <v>156</v>
      </c>
      <c r="D24" s="263" t="s">
        <v>878</v>
      </c>
      <c r="E24" s="92" t="s">
        <v>765</v>
      </c>
      <c r="F24" s="228">
        <v>18000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>
        <v>0</v>
      </c>
      <c r="V24" s="139">
        <v>0</v>
      </c>
      <c r="W24" s="139"/>
      <c r="AB24" s="49" t="s">
        <v>834</v>
      </c>
      <c r="AC24" s="270" t="s">
        <v>156</v>
      </c>
    </row>
    <row r="25" spans="2:29" ht="11.25" customHeight="1">
      <c r="B25" s="49" t="s">
        <v>214</v>
      </c>
      <c r="C25" s="51" t="s">
        <v>516</v>
      </c>
      <c r="D25" s="90" t="s">
        <v>432</v>
      </c>
      <c r="E25" s="92" t="s">
        <v>766</v>
      </c>
      <c r="F25" s="228">
        <v>200000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>
        <v>5800</v>
      </c>
      <c r="T25" s="139"/>
      <c r="U25" s="139">
        <v>0</v>
      </c>
      <c r="V25" s="139">
        <v>0</v>
      </c>
      <c r="W25" s="139"/>
      <c r="AB25" s="49" t="s">
        <v>214</v>
      </c>
      <c r="AC25" s="270" t="s">
        <v>516</v>
      </c>
    </row>
    <row r="26" spans="2:29" ht="10.5" customHeight="1">
      <c r="B26" s="49" t="s">
        <v>517</v>
      </c>
      <c r="C26" s="51" t="s">
        <v>377</v>
      </c>
      <c r="D26" s="263" t="s">
        <v>878</v>
      </c>
      <c r="E26" s="92" t="s">
        <v>765</v>
      </c>
      <c r="F26" s="228">
        <v>60</v>
      </c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>
        <v>0</v>
      </c>
      <c r="V26" s="139">
        <v>0</v>
      </c>
      <c r="W26" s="139"/>
      <c r="AB26" s="49" t="s">
        <v>517</v>
      </c>
      <c r="AC26" s="270" t="s">
        <v>377</v>
      </c>
    </row>
    <row r="27" spans="2:29" ht="11.25" customHeight="1">
      <c r="B27" s="49" t="s">
        <v>378</v>
      </c>
      <c r="C27" s="51" t="s">
        <v>379</v>
      </c>
      <c r="D27" s="263" t="s">
        <v>878</v>
      </c>
      <c r="E27" s="92" t="s">
        <v>765</v>
      </c>
      <c r="F27" s="228">
        <v>5000</v>
      </c>
      <c r="G27" s="139"/>
      <c r="H27" s="139"/>
      <c r="I27" s="139"/>
      <c r="J27" s="139"/>
      <c r="K27" s="139"/>
      <c r="L27" s="139"/>
      <c r="M27" s="139"/>
      <c r="N27" s="139"/>
      <c r="O27" s="139">
        <v>18780</v>
      </c>
      <c r="P27" s="139"/>
      <c r="Q27" s="139">
        <v>20650</v>
      </c>
      <c r="R27" s="139"/>
      <c r="S27" s="139">
        <v>62491</v>
      </c>
      <c r="T27" s="139"/>
      <c r="U27" s="139">
        <v>79496.5</v>
      </c>
      <c r="V27" s="139">
        <v>103106.1</v>
      </c>
      <c r="W27" s="139">
        <f>V27/U27*100</f>
        <v>129.6989175624084</v>
      </c>
      <c r="AB27" s="49" t="s">
        <v>378</v>
      </c>
      <c r="AC27" s="270" t="s">
        <v>379</v>
      </c>
    </row>
    <row r="28" spans="2:29" ht="12" customHeight="1">
      <c r="B28" s="49" t="s">
        <v>141</v>
      </c>
      <c r="C28" s="186" t="s">
        <v>380</v>
      </c>
      <c r="D28" s="227"/>
      <c r="E28" s="91"/>
      <c r="F28" s="271"/>
      <c r="G28" s="272">
        <f aca="true" t="shared" si="1" ref="G28:Q28">SUM(G21:G27)</f>
        <v>43585</v>
      </c>
      <c r="H28" s="272">
        <f t="shared" si="1"/>
        <v>1589.8</v>
      </c>
      <c r="I28" s="272">
        <f t="shared" si="1"/>
        <v>33096</v>
      </c>
      <c r="J28" s="272">
        <f t="shared" si="1"/>
        <v>2521</v>
      </c>
      <c r="K28" s="272">
        <f t="shared" si="1"/>
        <v>27959</v>
      </c>
      <c r="L28" s="272">
        <f t="shared" si="1"/>
        <v>1904</v>
      </c>
      <c r="M28" s="272">
        <f t="shared" si="1"/>
        <v>6245</v>
      </c>
      <c r="N28" s="272">
        <f t="shared" si="1"/>
        <v>1904</v>
      </c>
      <c r="O28" s="272">
        <f t="shared" si="1"/>
        <v>40513.2</v>
      </c>
      <c r="P28" s="272">
        <f t="shared" si="1"/>
        <v>1904</v>
      </c>
      <c r="Q28" s="272">
        <f t="shared" si="1"/>
        <v>31935</v>
      </c>
      <c r="R28" s="272">
        <f>SUM(R21:R27)</f>
        <v>1904</v>
      </c>
      <c r="S28" s="272">
        <f>SUM(S21:S27)</f>
        <v>79096</v>
      </c>
      <c r="T28" s="272"/>
      <c r="U28" s="272">
        <f>SUM(U21:U27)</f>
        <v>90121.5</v>
      </c>
      <c r="V28" s="272">
        <f>SUM(V21:V27)</f>
        <v>112320.1</v>
      </c>
      <c r="W28" s="272">
        <f>V28/U28*100</f>
        <v>124.6318581026725</v>
      </c>
      <c r="AB28" s="49" t="s">
        <v>141</v>
      </c>
      <c r="AC28" s="270" t="s">
        <v>380</v>
      </c>
    </row>
    <row r="29" spans="2:29" ht="10.5" customHeight="1">
      <c r="B29" s="239" t="s">
        <v>109</v>
      </c>
      <c r="C29" s="238" t="s">
        <v>42</v>
      </c>
      <c r="D29" s="114"/>
      <c r="E29" s="114"/>
      <c r="F29" s="114"/>
      <c r="G29" s="114"/>
      <c r="H29" s="114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139">
        <v>0</v>
      </c>
      <c r="W29" s="139"/>
      <c r="AB29" s="239" t="s">
        <v>381</v>
      </c>
      <c r="AC29" s="269" t="s">
        <v>42</v>
      </c>
    </row>
    <row r="30" spans="2:29" ht="11.25" customHeight="1">
      <c r="B30" s="49" t="s">
        <v>382</v>
      </c>
      <c r="C30" s="51" t="s">
        <v>383</v>
      </c>
      <c r="D30" s="90" t="s">
        <v>432</v>
      </c>
      <c r="E30" s="92" t="s">
        <v>766</v>
      </c>
      <c r="F30" s="228">
        <v>49500</v>
      </c>
      <c r="G30" s="139">
        <v>1079.1</v>
      </c>
      <c r="H30" s="139">
        <v>10.4</v>
      </c>
      <c r="I30" s="139">
        <v>1905.8</v>
      </c>
      <c r="J30" s="139">
        <v>21.8</v>
      </c>
      <c r="K30" s="139">
        <v>287.1</v>
      </c>
      <c r="L30" s="139">
        <v>38.5</v>
      </c>
      <c r="M30" s="139">
        <v>277.2</v>
      </c>
      <c r="N30" s="139">
        <v>38.5</v>
      </c>
      <c r="O30" s="373">
        <v>232.7</v>
      </c>
      <c r="P30" s="139">
        <v>38.5</v>
      </c>
      <c r="Q30" s="373">
        <v>376.2</v>
      </c>
      <c r="R30" s="139">
        <v>38.5</v>
      </c>
      <c r="S30" s="373">
        <v>277.2</v>
      </c>
      <c r="T30" s="373">
        <v>5.8</v>
      </c>
      <c r="U30" s="373">
        <v>0</v>
      </c>
      <c r="V30" s="139">
        <v>0</v>
      </c>
      <c r="W30" s="139"/>
      <c r="Z30" s="139"/>
      <c r="AB30" s="49" t="s">
        <v>382</v>
      </c>
      <c r="AC30" s="270" t="s">
        <v>383</v>
      </c>
    </row>
    <row r="31" spans="2:29" ht="10.5" customHeight="1">
      <c r="B31" s="49" t="s">
        <v>384</v>
      </c>
      <c r="C31" s="51" t="s">
        <v>254</v>
      </c>
      <c r="D31" s="90" t="s">
        <v>385</v>
      </c>
      <c r="E31" s="92" t="s">
        <v>767</v>
      </c>
      <c r="F31" s="228">
        <v>52000</v>
      </c>
      <c r="G31" s="139">
        <v>28007.2</v>
      </c>
      <c r="H31" s="139">
        <v>690.4</v>
      </c>
      <c r="I31" s="139">
        <v>39348.4</v>
      </c>
      <c r="J31" s="139">
        <v>538.6</v>
      </c>
      <c r="K31" s="139">
        <v>51381.2</v>
      </c>
      <c r="L31" s="139">
        <v>756.7</v>
      </c>
      <c r="M31" s="139">
        <v>39603.2</v>
      </c>
      <c r="N31" s="139">
        <v>756.7</v>
      </c>
      <c r="O31" s="373">
        <v>41631.2</v>
      </c>
      <c r="P31" s="139">
        <v>756.7</v>
      </c>
      <c r="Q31" s="373">
        <v>35770.8</v>
      </c>
      <c r="R31" s="139">
        <v>756.7</v>
      </c>
      <c r="S31" s="373">
        <v>34060</v>
      </c>
      <c r="T31" s="373">
        <v>988.1</v>
      </c>
      <c r="U31" s="373">
        <v>25708.8</v>
      </c>
      <c r="V31" s="139">
        <v>45562.4</v>
      </c>
      <c r="W31" s="139">
        <f>V31/U31*100</f>
        <v>177.22491909385113</v>
      </c>
      <c r="AA31" s="139"/>
      <c r="AB31" s="49" t="s">
        <v>384</v>
      </c>
      <c r="AC31" s="270" t="s">
        <v>254</v>
      </c>
    </row>
    <row r="32" spans="2:29" ht="10.5" customHeight="1">
      <c r="B32" s="49" t="s">
        <v>345</v>
      </c>
      <c r="C32" s="51" t="s">
        <v>347</v>
      </c>
      <c r="D32" s="263" t="s">
        <v>346</v>
      </c>
      <c r="E32" s="92" t="s">
        <v>768</v>
      </c>
      <c r="F32" s="228">
        <v>15000</v>
      </c>
      <c r="G32" s="139">
        <v>17640</v>
      </c>
      <c r="H32" s="139">
        <v>2263</v>
      </c>
      <c r="I32" s="139">
        <v>17835</v>
      </c>
      <c r="J32" s="139">
        <v>1176</v>
      </c>
      <c r="K32" s="139">
        <v>17205</v>
      </c>
      <c r="L32" s="139">
        <v>1189</v>
      </c>
      <c r="M32" s="139">
        <v>24465</v>
      </c>
      <c r="N32" s="139">
        <v>1189</v>
      </c>
      <c r="O32" s="373">
        <v>25875</v>
      </c>
      <c r="P32" s="139">
        <v>1189</v>
      </c>
      <c r="Q32" s="373">
        <v>32400</v>
      </c>
      <c r="R32" s="139">
        <v>1189</v>
      </c>
      <c r="S32" s="373">
        <v>31905</v>
      </c>
      <c r="T32" s="373">
        <v>1147</v>
      </c>
      <c r="U32" s="373">
        <v>30870</v>
      </c>
      <c r="V32" s="139">
        <v>33585</v>
      </c>
      <c r="W32" s="139">
        <f>V32/U32*100</f>
        <v>108.79494655004859</v>
      </c>
      <c r="AB32" s="49" t="s">
        <v>345</v>
      </c>
      <c r="AC32" s="270" t="s">
        <v>347</v>
      </c>
    </row>
    <row r="33" spans="2:29" ht="9.75" customHeight="1">
      <c r="B33" s="49" t="s">
        <v>168</v>
      </c>
      <c r="C33" s="51" t="s">
        <v>631</v>
      </c>
      <c r="D33" s="90" t="s">
        <v>169</v>
      </c>
      <c r="E33" s="92" t="s">
        <v>97</v>
      </c>
      <c r="F33" s="228">
        <v>16500</v>
      </c>
      <c r="G33" s="139">
        <v>5379</v>
      </c>
      <c r="H33" s="139">
        <v>639</v>
      </c>
      <c r="I33" s="139">
        <v>2805</v>
      </c>
      <c r="J33" s="139">
        <v>326</v>
      </c>
      <c r="K33" s="139">
        <v>3102</v>
      </c>
      <c r="L33" s="139">
        <v>170</v>
      </c>
      <c r="M33" s="139">
        <v>2211</v>
      </c>
      <c r="N33" s="139">
        <v>170</v>
      </c>
      <c r="O33" s="373">
        <v>2442</v>
      </c>
      <c r="P33" s="139">
        <v>170</v>
      </c>
      <c r="Q33" s="373">
        <v>1155</v>
      </c>
      <c r="R33" s="139">
        <v>170</v>
      </c>
      <c r="S33" s="373">
        <v>2062.5</v>
      </c>
      <c r="T33" s="373">
        <v>188</v>
      </c>
      <c r="U33" s="373">
        <v>1897.5</v>
      </c>
      <c r="V33" s="139">
        <v>2656.5</v>
      </c>
      <c r="W33" s="139">
        <f>V33/U33*100</f>
        <v>140</v>
      </c>
      <c r="Z33" s="142"/>
      <c r="AB33" s="49" t="s">
        <v>168</v>
      </c>
      <c r="AC33" s="270" t="s">
        <v>631</v>
      </c>
    </row>
    <row r="34" spans="2:29" ht="10.5" customHeight="1">
      <c r="B34" s="49" t="s">
        <v>170</v>
      </c>
      <c r="C34" s="51" t="s">
        <v>171</v>
      </c>
      <c r="D34" s="90" t="s">
        <v>169</v>
      </c>
      <c r="E34" s="92" t="s">
        <v>97</v>
      </c>
      <c r="F34" s="228">
        <v>35000</v>
      </c>
      <c r="G34" s="139">
        <v>7210</v>
      </c>
      <c r="H34" s="139">
        <v>653</v>
      </c>
      <c r="I34" s="139">
        <v>5285</v>
      </c>
      <c r="J34" s="139">
        <v>206</v>
      </c>
      <c r="K34" s="139">
        <v>1575</v>
      </c>
      <c r="L34" s="139">
        <v>151</v>
      </c>
      <c r="M34" s="139">
        <v>5390</v>
      </c>
      <c r="N34" s="139">
        <v>151</v>
      </c>
      <c r="O34" s="373">
        <v>3675</v>
      </c>
      <c r="P34" s="139">
        <v>151</v>
      </c>
      <c r="Q34" s="373">
        <v>4760</v>
      </c>
      <c r="R34" s="139">
        <v>151</v>
      </c>
      <c r="S34" s="373">
        <v>3150</v>
      </c>
      <c r="T34" s="373">
        <v>45</v>
      </c>
      <c r="U34" s="373">
        <v>2975</v>
      </c>
      <c r="V34" s="139">
        <v>3885</v>
      </c>
      <c r="W34" s="139">
        <f>V34/U34*100</f>
        <v>130.58823529411765</v>
      </c>
      <c r="Z34" s="142"/>
      <c r="AB34" s="49" t="s">
        <v>170</v>
      </c>
      <c r="AC34" s="270" t="s">
        <v>171</v>
      </c>
    </row>
    <row r="35" spans="2:29" ht="10.5" customHeight="1">
      <c r="B35" s="49" t="s">
        <v>172</v>
      </c>
      <c r="C35" s="51" t="s">
        <v>173</v>
      </c>
      <c r="D35" s="90" t="s">
        <v>169</v>
      </c>
      <c r="E35" s="92" t="s">
        <v>97</v>
      </c>
      <c r="F35" s="228">
        <v>6384</v>
      </c>
      <c r="G35" s="139">
        <v>357.5</v>
      </c>
      <c r="H35" s="139">
        <v>30</v>
      </c>
      <c r="I35" s="139">
        <v>153.2</v>
      </c>
      <c r="J35" s="139">
        <v>56</v>
      </c>
      <c r="K35" s="139">
        <v>0</v>
      </c>
      <c r="L35" s="139">
        <v>24</v>
      </c>
      <c r="M35" s="139">
        <v>0</v>
      </c>
      <c r="N35" s="139">
        <v>24</v>
      </c>
      <c r="O35" s="373">
        <f>Q35</f>
        <v>0</v>
      </c>
      <c r="P35" s="139">
        <v>24</v>
      </c>
      <c r="Q35" s="373">
        <f>S35</f>
        <v>0</v>
      </c>
      <c r="R35" s="139">
        <v>24</v>
      </c>
      <c r="S35" s="373">
        <f>U35</f>
        <v>0</v>
      </c>
      <c r="T35" s="373"/>
      <c r="U35" s="373">
        <v>0</v>
      </c>
      <c r="V35" s="139">
        <v>0</v>
      </c>
      <c r="W35" s="139"/>
      <c r="AB35" s="49" t="s">
        <v>172</v>
      </c>
      <c r="AC35" s="270" t="s">
        <v>173</v>
      </c>
    </row>
    <row r="36" spans="2:29" ht="10.5" customHeight="1">
      <c r="B36" s="49" t="s">
        <v>901</v>
      </c>
      <c r="C36" s="51" t="s">
        <v>3</v>
      </c>
      <c r="D36" s="263" t="s">
        <v>902</v>
      </c>
      <c r="E36" s="92" t="s">
        <v>269</v>
      </c>
      <c r="F36" s="228">
        <v>2620</v>
      </c>
      <c r="G36" s="139">
        <v>3930</v>
      </c>
      <c r="H36" s="139">
        <v>2835</v>
      </c>
      <c r="I36" s="139">
        <v>18340</v>
      </c>
      <c r="J36" s="139">
        <v>1500</v>
      </c>
      <c r="K36" s="139">
        <v>11790</v>
      </c>
      <c r="L36" s="139">
        <v>7000</v>
      </c>
      <c r="M36" s="139">
        <v>13100</v>
      </c>
      <c r="N36" s="139">
        <v>7000</v>
      </c>
      <c r="O36" s="373">
        <v>3956.2</v>
      </c>
      <c r="P36" s="139">
        <v>7000</v>
      </c>
      <c r="Q36" s="373">
        <v>2017.4</v>
      </c>
      <c r="R36" s="139">
        <v>7000</v>
      </c>
      <c r="S36" s="373">
        <f>U36</f>
        <v>1834</v>
      </c>
      <c r="T36" s="373">
        <v>4500</v>
      </c>
      <c r="U36" s="373">
        <v>1834</v>
      </c>
      <c r="V36" s="139">
        <v>1865.4</v>
      </c>
      <c r="W36" s="139">
        <f>V36/U36*100</f>
        <v>101.71210468920393</v>
      </c>
      <c r="AA36" s="139"/>
      <c r="AB36" s="49" t="s">
        <v>901</v>
      </c>
      <c r="AC36" s="270" t="s">
        <v>3</v>
      </c>
    </row>
    <row r="37" spans="2:29" ht="9.75" customHeight="1">
      <c r="B37" s="49" t="s">
        <v>4</v>
      </c>
      <c r="C37" s="51" t="s">
        <v>157</v>
      </c>
      <c r="D37" s="90" t="s">
        <v>308</v>
      </c>
      <c r="E37" s="92" t="s">
        <v>576</v>
      </c>
      <c r="F37" s="228">
        <v>1</v>
      </c>
      <c r="G37" s="139">
        <v>11630.3</v>
      </c>
      <c r="H37" s="139"/>
      <c r="I37" s="139">
        <v>12503.5</v>
      </c>
      <c r="J37" s="139"/>
      <c r="K37" s="139">
        <v>8694.8</v>
      </c>
      <c r="L37" s="139"/>
      <c r="M37" s="139">
        <v>7669.6</v>
      </c>
      <c r="N37" s="139"/>
      <c r="O37" s="373">
        <v>11685.2</v>
      </c>
      <c r="P37" s="139"/>
      <c r="Q37" s="373">
        <v>17827.1</v>
      </c>
      <c r="R37" s="139"/>
      <c r="S37" s="373">
        <v>18383.3</v>
      </c>
      <c r="T37" s="373"/>
      <c r="U37" s="373">
        <v>17716.5</v>
      </c>
      <c r="V37" s="139">
        <v>26115.2</v>
      </c>
      <c r="W37" s="139">
        <f>V37/U37*100</f>
        <v>147.40609036773628</v>
      </c>
      <c r="AA37" s="139"/>
      <c r="AB37" s="49" t="s">
        <v>4</v>
      </c>
      <c r="AC37" s="270" t="s">
        <v>157</v>
      </c>
    </row>
    <row r="38" spans="2:29" ht="10.5" customHeight="1">
      <c r="B38" s="49" t="s">
        <v>5</v>
      </c>
      <c r="C38" s="51" t="s">
        <v>7</v>
      </c>
      <c r="D38" s="90" t="s">
        <v>6</v>
      </c>
      <c r="E38" s="92" t="s">
        <v>98</v>
      </c>
      <c r="F38" s="228">
        <v>245200</v>
      </c>
      <c r="G38" s="139">
        <v>5271.8</v>
      </c>
      <c r="H38" s="139">
        <v>73</v>
      </c>
      <c r="I38" s="139">
        <v>10298.4</v>
      </c>
      <c r="J38" s="139">
        <v>21.5</v>
      </c>
      <c r="K38" s="139">
        <v>24029.6</v>
      </c>
      <c r="L38" s="139">
        <v>42</v>
      </c>
      <c r="M38" s="139">
        <v>35063.6</v>
      </c>
      <c r="N38" s="139">
        <v>42</v>
      </c>
      <c r="O38" s="373">
        <v>34328</v>
      </c>
      <c r="P38" s="139">
        <v>42</v>
      </c>
      <c r="Q38" s="373">
        <v>50020.8</v>
      </c>
      <c r="R38" s="139">
        <v>42</v>
      </c>
      <c r="S38" s="373">
        <v>15692.8</v>
      </c>
      <c r="T38" s="373">
        <f>AA38*G38/1000</f>
        <v>0</v>
      </c>
      <c r="U38" s="373">
        <v>14466.8</v>
      </c>
      <c r="V38" s="139">
        <v>17164</v>
      </c>
      <c r="W38" s="139">
        <f>V38/U38*100</f>
        <v>118.64406779661019</v>
      </c>
      <c r="AB38" s="49" t="s">
        <v>5</v>
      </c>
      <c r="AC38" s="270" t="s">
        <v>7</v>
      </c>
    </row>
    <row r="39" spans="2:29" ht="10.5" customHeight="1">
      <c r="B39" s="49" t="s">
        <v>590</v>
      </c>
      <c r="C39" s="51" t="s">
        <v>727</v>
      </c>
      <c r="D39" s="263" t="s">
        <v>346</v>
      </c>
      <c r="E39" s="92" t="s">
        <v>768</v>
      </c>
      <c r="F39" s="228">
        <v>15000</v>
      </c>
      <c r="G39" s="139">
        <v>3645</v>
      </c>
      <c r="H39" s="139">
        <v>259</v>
      </c>
      <c r="I39" s="139">
        <v>285</v>
      </c>
      <c r="J39" s="139">
        <v>243</v>
      </c>
      <c r="K39" s="139">
        <v>2250</v>
      </c>
      <c r="L39" s="139">
        <v>19</v>
      </c>
      <c r="M39" s="139">
        <v>0</v>
      </c>
      <c r="N39" s="139">
        <v>19</v>
      </c>
      <c r="O39" s="373">
        <f>Q39</f>
        <v>0</v>
      </c>
      <c r="P39" s="139">
        <v>19</v>
      </c>
      <c r="Q39" s="373">
        <f>S39</f>
        <v>0</v>
      </c>
      <c r="R39" s="139">
        <v>19</v>
      </c>
      <c r="S39" s="373">
        <f>U39</f>
        <v>0</v>
      </c>
      <c r="T39" s="373">
        <v>150</v>
      </c>
      <c r="U39" s="373">
        <v>0</v>
      </c>
      <c r="V39" s="139">
        <v>0</v>
      </c>
      <c r="W39" s="139"/>
      <c r="AB39" s="49" t="s">
        <v>590</v>
      </c>
      <c r="AC39" s="270" t="s">
        <v>727</v>
      </c>
    </row>
    <row r="40" spans="2:29" ht="10.5" customHeight="1">
      <c r="B40" s="49" t="s">
        <v>728</v>
      </c>
      <c r="C40" s="51" t="s">
        <v>785</v>
      </c>
      <c r="D40" s="263" t="s">
        <v>346</v>
      </c>
      <c r="E40" s="92" t="s">
        <v>768</v>
      </c>
      <c r="F40" s="228">
        <v>10000</v>
      </c>
      <c r="G40" s="139">
        <v>300</v>
      </c>
      <c r="H40" s="139">
        <v>153</v>
      </c>
      <c r="I40" s="139">
        <v>0</v>
      </c>
      <c r="J40" s="139">
        <v>30</v>
      </c>
      <c r="K40" s="139">
        <v>280</v>
      </c>
      <c r="L40" s="139"/>
      <c r="M40" s="139">
        <v>250</v>
      </c>
      <c r="N40" s="139"/>
      <c r="O40" s="373">
        <f>Q40</f>
        <v>0</v>
      </c>
      <c r="P40" s="139"/>
      <c r="Q40" s="373">
        <f>S40</f>
        <v>0</v>
      </c>
      <c r="R40" s="139"/>
      <c r="S40" s="373">
        <f>U40</f>
        <v>0</v>
      </c>
      <c r="T40" s="373">
        <v>28</v>
      </c>
      <c r="U40" s="373">
        <v>0</v>
      </c>
      <c r="V40" s="139">
        <v>0</v>
      </c>
      <c r="W40" s="139"/>
      <c r="AB40" s="49" t="s">
        <v>728</v>
      </c>
      <c r="AC40" s="270" t="s">
        <v>785</v>
      </c>
    </row>
    <row r="41" spans="2:29" ht="10.5" customHeight="1">
      <c r="B41" s="49" t="s">
        <v>518</v>
      </c>
      <c r="C41" s="51" t="s">
        <v>519</v>
      </c>
      <c r="D41" s="90" t="s">
        <v>432</v>
      </c>
      <c r="E41" s="92" t="s">
        <v>766</v>
      </c>
      <c r="F41" s="228">
        <v>22000</v>
      </c>
      <c r="G41" s="139"/>
      <c r="H41" s="139"/>
      <c r="I41" s="139"/>
      <c r="J41" s="139"/>
      <c r="K41" s="139"/>
      <c r="L41" s="139"/>
      <c r="M41" s="139"/>
      <c r="N41" s="139"/>
      <c r="O41" s="373">
        <f>Q41</f>
        <v>0</v>
      </c>
      <c r="P41" s="139"/>
      <c r="Q41" s="373">
        <f>S41</f>
        <v>0</v>
      </c>
      <c r="R41" s="139"/>
      <c r="S41" s="373">
        <f>U41</f>
        <v>0</v>
      </c>
      <c r="T41" s="373"/>
      <c r="U41" s="373">
        <v>0</v>
      </c>
      <c r="V41" s="139">
        <v>0</v>
      </c>
      <c r="W41" s="139"/>
      <c r="AB41" s="49" t="s">
        <v>518</v>
      </c>
      <c r="AC41" s="270" t="s">
        <v>519</v>
      </c>
    </row>
    <row r="42" spans="2:29" ht="10.5" customHeight="1">
      <c r="B42" s="277" t="s">
        <v>501</v>
      </c>
      <c r="C42" s="51" t="s">
        <v>503</v>
      </c>
      <c r="D42" s="274" t="s">
        <v>502</v>
      </c>
      <c r="E42" s="92" t="s">
        <v>856</v>
      </c>
      <c r="F42" s="228">
        <v>23700</v>
      </c>
      <c r="G42" s="139">
        <v>488.2</v>
      </c>
      <c r="H42" s="139">
        <v>25.5</v>
      </c>
      <c r="I42" s="139">
        <v>327.1</v>
      </c>
      <c r="J42" s="139">
        <v>20.6</v>
      </c>
      <c r="K42" s="139">
        <v>383.9</v>
      </c>
      <c r="L42" s="139">
        <v>13.8</v>
      </c>
      <c r="M42" s="139">
        <v>383.9</v>
      </c>
      <c r="N42" s="139">
        <v>13.8</v>
      </c>
      <c r="O42" s="373">
        <v>393.4</v>
      </c>
      <c r="P42" s="139">
        <v>13.8</v>
      </c>
      <c r="Q42" s="373">
        <v>298.6</v>
      </c>
      <c r="R42" s="139">
        <v>13.8</v>
      </c>
      <c r="S42" s="373">
        <v>474</v>
      </c>
      <c r="T42" s="373">
        <v>16.2</v>
      </c>
      <c r="U42" s="373">
        <v>398.2</v>
      </c>
      <c r="V42" s="139">
        <v>424.2</v>
      </c>
      <c r="W42" s="139">
        <f>V42/U42*100</f>
        <v>106.52938221998996</v>
      </c>
      <c r="AB42" s="277" t="s">
        <v>501</v>
      </c>
      <c r="AC42" s="270" t="s">
        <v>503</v>
      </c>
    </row>
    <row r="43" spans="2:29" ht="10.5" customHeight="1">
      <c r="B43" s="49" t="s">
        <v>504</v>
      </c>
      <c r="C43" s="51" t="s">
        <v>786</v>
      </c>
      <c r="D43" s="263" t="s">
        <v>268</v>
      </c>
      <c r="E43" s="92" t="s">
        <v>265</v>
      </c>
      <c r="F43" s="228">
        <v>800</v>
      </c>
      <c r="G43" s="139"/>
      <c r="H43" s="139"/>
      <c r="I43" s="139"/>
      <c r="J43" s="139"/>
      <c r="K43" s="139"/>
      <c r="L43" s="139"/>
      <c r="M43" s="139"/>
      <c r="N43" s="139"/>
      <c r="O43" s="373">
        <f>Q43</f>
        <v>0</v>
      </c>
      <c r="P43" s="139"/>
      <c r="Q43" s="373">
        <f>S43</f>
        <v>0</v>
      </c>
      <c r="R43" s="139"/>
      <c r="S43" s="373">
        <f>U43</f>
        <v>0</v>
      </c>
      <c r="T43" s="373"/>
      <c r="U43" s="373">
        <v>0</v>
      </c>
      <c r="V43" s="139">
        <v>0</v>
      </c>
      <c r="W43" s="139"/>
      <c r="AA43" s="139"/>
      <c r="AB43" s="49" t="s">
        <v>504</v>
      </c>
      <c r="AC43" s="270" t="s">
        <v>786</v>
      </c>
    </row>
    <row r="44" spans="2:29" ht="11.25" customHeight="1">
      <c r="B44" s="49" t="s">
        <v>665</v>
      </c>
      <c r="C44" s="51" t="s">
        <v>788</v>
      </c>
      <c r="D44" s="90" t="s">
        <v>308</v>
      </c>
      <c r="E44" s="92" t="s">
        <v>576</v>
      </c>
      <c r="F44" s="228">
        <v>1</v>
      </c>
      <c r="G44" s="139"/>
      <c r="H44" s="139"/>
      <c r="I44" s="139"/>
      <c r="J44" s="139"/>
      <c r="K44" s="139"/>
      <c r="L44" s="139"/>
      <c r="M44" s="139">
        <v>0.2</v>
      </c>
      <c r="N44" s="139"/>
      <c r="O44" s="373">
        <v>0.3</v>
      </c>
      <c r="P44" s="139"/>
      <c r="Q44" s="373">
        <v>0.4</v>
      </c>
      <c r="R44" s="139"/>
      <c r="S44" s="373">
        <v>0.2</v>
      </c>
      <c r="T44" s="373"/>
      <c r="U44" s="373">
        <v>0</v>
      </c>
      <c r="V44" s="139">
        <v>0</v>
      </c>
      <c r="W44" s="139"/>
      <c r="AB44" s="49" t="s">
        <v>787</v>
      </c>
      <c r="AC44" s="270" t="s">
        <v>788</v>
      </c>
    </row>
    <row r="45" spans="2:29" ht="10.5" customHeight="1">
      <c r="B45" s="278" t="s">
        <v>806</v>
      </c>
      <c r="C45" s="51" t="s">
        <v>62</v>
      </c>
      <c r="D45" s="263" t="s">
        <v>807</v>
      </c>
      <c r="E45" s="92" t="s">
        <v>808</v>
      </c>
      <c r="F45" s="228">
        <v>250</v>
      </c>
      <c r="G45" s="139"/>
      <c r="H45" s="139"/>
      <c r="I45" s="139"/>
      <c r="J45" s="139"/>
      <c r="K45" s="139">
        <v>29.9</v>
      </c>
      <c r="L45" s="139"/>
      <c r="M45" s="139">
        <v>36.1</v>
      </c>
      <c r="N45" s="139"/>
      <c r="O45" s="373">
        <v>29.9</v>
      </c>
      <c r="P45" s="139"/>
      <c r="Q45" s="373">
        <v>36.6</v>
      </c>
      <c r="R45" s="139"/>
      <c r="S45" s="373">
        <v>50.9</v>
      </c>
      <c r="T45" s="373">
        <v>119.4</v>
      </c>
      <c r="U45" s="373">
        <v>45.9</v>
      </c>
      <c r="V45" s="139">
        <v>48</v>
      </c>
      <c r="W45" s="139">
        <f>V45/U45*100</f>
        <v>104.57516339869282</v>
      </c>
      <c r="AA45" s="139"/>
      <c r="AB45" s="278" t="s">
        <v>806</v>
      </c>
      <c r="AC45" s="270" t="s">
        <v>789</v>
      </c>
    </row>
    <row r="46" spans="2:29" ht="10.5" customHeight="1">
      <c r="B46" s="278" t="s">
        <v>443</v>
      </c>
      <c r="C46" s="51"/>
      <c r="D46" s="263" t="s">
        <v>810</v>
      </c>
      <c r="E46" s="92" t="s">
        <v>808</v>
      </c>
      <c r="F46" s="228">
        <v>297</v>
      </c>
      <c r="G46" s="139"/>
      <c r="I46" s="139"/>
      <c r="J46" s="139"/>
      <c r="K46" s="139">
        <v>30.4</v>
      </c>
      <c r="L46" s="139"/>
      <c r="M46" s="139">
        <v>35.3</v>
      </c>
      <c r="N46" s="139"/>
      <c r="O46" s="373">
        <v>30.4</v>
      </c>
      <c r="P46" s="139"/>
      <c r="Q46" s="373">
        <v>37.3</v>
      </c>
      <c r="R46" s="139"/>
      <c r="S46" s="373">
        <v>29.7</v>
      </c>
      <c r="T46" s="373">
        <v>102.5</v>
      </c>
      <c r="U46" s="373">
        <v>15.5</v>
      </c>
      <c r="V46" s="139">
        <v>28.3</v>
      </c>
      <c r="W46" s="139">
        <f>V46/U46*100</f>
        <v>182.58064516129033</v>
      </c>
      <c r="AB46" s="278" t="s">
        <v>176</v>
      </c>
      <c r="AC46" s="270"/>
    </row>
    <row r="47" spans="2:29" ht="11.25" customHeight="1">
      <c r="B47" s="49" t="s">
        <v>141</v>
      </c>
      <c r="C47" s="186" t="s">
        <v>790</v>
      </c>
      <c r="D47" s="227"/>
      <c r="E47" s="91"/>
      <c r="F47" s="271"/>
      <c r="G47" s="91">
        <f>SUM(G30:G44)</f>
        <v>84938.1</v>
      </c>
      <c r="H47" s="91"/>
      <c r="I47" s="91">
        <f>SUM(I30:I44)</f>
        <v>109086.40000000001</v>
      </c>
      <c r="J47" s="91"/>
      <c r="K47" s="272">
        <f>SUM(K30:K44)</f>
        <v>120978.59999999998</v>
      </c>
      <c r="L47" s="272"/>
      <c r="M47" s="272">
        <f>SUM(M30:M45)</f>
        <v>128449.8</v>
      </c>
      <c r="N47" s="272"/>
      <c r="O47" s="272">
        <f>SUM(O30:O45)</f>
        <v>124248.89999999998</v>
      </c>
      <c r="P47" s="272"/>
      <c r="Q47" s="272">
        <f>SUM(Q30:Q46)</f>
        <v>144700.19999999998</v>
      </c>
      <c r="R47" s="272"/>
      <c r="S47" s="272">
        <f>SUM(S30:S46)</f>
        <v>107919.59999999999</v>
      </c>
      <c r="T47" s="272">
        <f>SUM(T30:T46)</f>
        <v>7289.999999999999</v>
      </c>
      <c r="U47" s="272">
        <f>SUM(U30:U46)</f>
        <v>95928.2</v>
      </c>
      <c r="V47" s="272">
        <f>SUM(V30:V46)</f>
        <v>131333.99999999997</v>
      </c>
      <c r="W47" s="272">
        <f>V47/U47*100</f>
        <v>136.90864625834735</v>
      </c>
      <c r="AB47" s="49" t="s">
        <v>141</v>
      </c>
      <c r="AC47" s="270" t="s">
        <v>790</v>
      </c>
    </row>
    <row r="48" spans="2:29" ht="10.5">
      <c r="B48" s="108" t="s">
        <v>791</v>
      </c>
      <c r="C48" s="190" t="s">
        <v>336</v>
      </c>
      <c r="D48" s="123"/>
      <c r="E48" s="111"/>
      <c r="F48" s="264"/>
      <c r="G48" s="247">
        <f>G19+G28+G47</f>
        <v>455608</v>
      </c>
      <c r="H48" s="247"/>
      <c r="I48" s="247">
        <f>I19+I28+I47</f>
        <v>328412.9</v>
      </c>
      <c r="J48" s="247"/>
      <c r="K48" s="247">
        <f>SUM(K19,K28,K47)</f>
        <v>259264.3</v>
      </c>
      <c r="L48" s="247"/>
      <c r="M48" s="247">
        <f>SUM(M19,M28,M47)</f>
        <v>337140.3</v>
      </c>
      <c r="N48" s="247"/>
      <c r="O48" s="247">
        <f>SUM(O19,O28,O47)</f>
        <v>1557022.9999999998</v>
      </c>
      <c r="P48" s="247"/>
      <c r="Q48" s="247">
        <f>SUM(Q19,Q28,Q47)</f>
        <v>2019379.2</v>
      </c>
      <c r="R48" s="247"/>
      <c r="S48" s="247">
        <f>SUM(S19,S28,S47)</f>
        <v>2478134.9</v>
      </c>
      <c r="T48" s="247"/>
      <c r="U48" s="247">
        <f>SUM(U19,U28,U47)</f>
        <v>2346451.5</v>
      </c>
      <c r="V48" s="247">
        <f>SUM(V19,V28,V47)</f>
        <v>1635360.7000000002</v>
      </c>
      <c r="W48" s="247">
        <f>V48/U48*100</f>
        <v>69.69505655667719</v>
      </c>
      <c r="AB48" s="108" t="s">
        <v>791</v>
      </c>
      <c r="AC48" s="275" t="s">
        <v>336</v>
      </c>
    </row>
    <row r="49" spans="2:6" ht="11.25" customHeight="1">
      <c r="B49" s="55"/>
      <c r="F49" s="90" t="s">
        <v>505</v>
      </c>
    </row>
    <row r="50" spans="2:6" ht="10.5" customHeight="1">
      <c r="B50" s="55"/>
      <c r="F50" s="92" t="s">
        <v>506</v>
      </c>
    </row>
    <row r="51" ht="10.5">
      <c r="B51" s="55"/>
    </row>
    <row r="52" spans="2:14" ht="12.75" customHeight="1">
      <c r="B52" s="55"/>
      <c r="K52" s="90" t="s">
        <v>615</v>
      </c>
      <c r="M52" s="276"/>
      <c r="N52" s="276"/>
    </row>
    <row r="53" spans="1:28" ht="10.5">
      <c r="A53" s="106"/>
      <c r="B53" s="163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AB53" s="88"/>
    </row>
    <row r="54" spans="2:13" ht="10.5">
      <c r="B54" s="55"/>
      <c r="M54" s="90" t="s">
        <v>615</v>
      </c>
    </row>
    <row r="55" spans="2:28" ht="10.5">
      <c r="B55" s="163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AB55" s="88"/>
    </row>
    <row r="56" ht="10.5">
      <c r="B56" s="55"/>
    </row>
    <row r="57" ht="10.5">
      <c r="B57" s="55"/>
    </row>
    <row r="58" ht="10.5">
      <c r="B58" s="55"/>
    </row>
    <row r="59" ht="10.5">
      <c r="B59" s="55"/>
    </row>
    <row r="60" ht="10.5">
      <c r="B60" s="55"/>
    </row>
    <row r="61" ht="10.5">
      <c r="B61" s="55"/>
    </row>
    <row r="62" ht="10.5">
      <c r="B62" s="55"/>
    </row>
    <row r="63" ht="10.5">
      <c r="B63" s="55"/>
    </row>
    <row r="64" ht="10.5">
      <c r="B64" s="55"/>
    </row>
    <row r="65" ht="10.5">
      <c r="B65" s="55"/>
    </row>
    <row r="66" ht="10.5">
      <c r="B66" s="55"/>
    </row>
    <row r="67" ht="10.5">
      <c r="B67" s="55"/>
    </row>
    <row r="68" ht="10.5">
      <c r="B68" s="55"/>
    </row>
    <row r="69" ht="10.5">
      <c r="B69" s="55"/>
    </row>
    <row r="70" ht="10.5">
      <c r="B70" s="55"/>
    </row>
    <row r="71" ht="10.5">
      <c r="B71" s="55"/>
    </row>
    <row r="72" ht="10.5">
      <c r="B72" s="55"/>
    </row>
    <row r="73" ht="10.5">
      <c r="B73" s="55"/>
    </row>
    <row r="74" ht="10.5">
      <c r="B74" s="55"/>
    </row>
    <row r="75" ht="10.5">
      <c r="B75" s="55"/>
    </row>
    <row r="76" ht="10.5">
      <c r="B76" s="55"/>
    </row>
    <row r="77" ht="10.5">
      <c r="B77" s="55"/>
    </row>
    <row r="78" ht="10.5">
      <c r="B78" s="55"/>
    </row>
    <row r="79" ht="10.5">
      <c r="B79" s="55"/>
    </row>
    <row r="80" ht="10.5">
      <c r="B80" s="55"/>
    </row>
    <row r="81" ht="10.5">
      <c r="B81" s="55"/>
    </row>
    <row r="82" ht="10.5">
      <c r="B82" s="55"/>
    </row>
    <row r="83" ht="10.5">
      <c r="B83" s="55"/>
    </row>
    <row r="84" ht="10.5">
      <c r="B84" s="55"/>
    </row>
    <row r="85" ht="10.5">
      <c r="B85" s="55"/>
    </row>
    <row r="86" ht="10.5">
      <c r="B86" s="55"/>
    </row>
    <row r="87" ht="10.5">
      <c r="B87" s="55"/>
    </row>
    <row r="88" ht="10.5">
      <c r="B88" s="55"/>
    </row>
    <row r="89" ht="10.5">
      <c r="B89" s="55"/>
    </row>
    <row r="90" ht="10.5">
      <c r="B90" s="55"/>
    </row>
    <row r="91" ht="10.5">
      <c r="B91" s="55"/>
    </row>
    <row r="92" ht="10.5">
      <c r="B92" s="55"/>
    </row>
    <row r="93" ht="10.5">
      <c r="B93" s="55"/>
    </row>
    <row r="94" ht="10.5">
      <c r="B94" s="55"/>
    </row>
    <row r="95" ht="10.5">
      <c r="B95" s="55"/>
    </row>
    <row r="96" ht="10.5">
      <c r="B96" s="55"/>
    </row>
    <row r="97" ht="10.5">
      <c r="B97" s="55"/>
    </row>
    <row r="98" ht="10.5">
      <c r="B98" s="55"/>
    </row>
    <row r="99" ht="10.5">
      <c r="B99" s="55"/>
    </row>
    <row r="100" ht="10.5">
      <c r="B100" s="55"/>
    </row>
    <row r="101" ht="10.5">
      <c r="B101" s="55"/>
    </row>
    <row r="102" ht="10.5">
      <c r="B102" s="55"/>
    </row>
    <row r="103" ht="10.5">
      <c r="B103" s="55"/>
    </row>
    <row r="104" ht="10.5">
      <c r="B104" s="55"/>
    </row>
    <row r="105" ht="10.5">
      <c r="B105" s="55"/>
    </row>
    <row r="106" ht="10.5">
      <c r="B106" s="55"/>
    </row>
    <row r="107" ht="10.5">
      <c r="B107" s="55"/>
    </row>
    <row r="108" ht="10.5">
      <c r="B108" s="55"/>
    </row>
    <row r="109" ht="10.5">
      <c r="B109" s="55"/>
    </row>
    <row r="110" ht="10.5">
      <c r="B110" s="55"/>
    </row>
    <row r="111" ht="10.5">
      <c r="B111" s="55"/>
    </row>
    <row r="112" ht="10.5">
      <c r="B112" s="55"/>
    </row>
    <row r="113" ht="10.5">
      <c r="B113" s="55"/>
    </row>
    <row r="114" ht="10.5">
      <c r="B114" s="55"/>
    </row>
    <row r="115" ht="10.5">
      <c r="B115" s="55"/>
    </row>
    <row r="116" ht="10.5">
      <c r="B116" s="55"/>
    </row>
    <row r="117" ht="10.5">
      <c r="B117" s="55"/>
    </row>
    <row r="118" ht="10.5">
      <c r="B118" s="55"/>
    </row>
    <row r="119" ht="10.5">
      <c r="B119" s="55"/>
    </row>
  </sheetData>
  <sheetProtection/>
  <mergeCells count="1">
    <mergeCell ref="G4:Q4"/>
  </mergeCells>
  <printOptions/>
  <pageMargins left="0.25" right="0.22" top="0.56" bottom="0.23" header="0.31" footer="0.25"/>
  <pageSetup horizontalDpi="600" verticalDpi="600" orientation="landscape" paperSize="9" r:id="rId1"/>
  <headerFooter alignWithMargins="0">
    <oddHeader>&amp;R&amp;"Arial Mon,Regular"&amp;8&amp;UÁ¿ëýã 10. Àæ ¿éëäâýð</oddHeader>
    <oddFooter>&amp;R&amp;18 30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9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75390625" style="90" customWidth="1"/>
    <col min="2" max="2" width="6.375" style="90" customWidth="1"/>
    <col min="3" max="3" width="7.75390625" style="90" customWidth="1"/>
    <col min="4" max="5" width="8.375" style="90" customWidth="1"/>
    <col min="6" max="6" width="8.75390625" style="90" customWidth="1"/>
    <col min="7" max="7" width="10.125" style="90" customWidth="1"/>
    <col min="8" max="8" width="12.00390625" style="90" customWidth="1"/>
    <col min="9" max="9" width="7.75390625" style="90" customWidth="1"/>
    <col min="10" max="10" width="5.25390625" style="90" customWidth="1"/>
    <col min="11" max="11" width="9.875" style="90" customWidth="1"/>
    <col min="12" max="12" width="8.375" style="90" customWidth="1"/>
    <col min="13" max="13" width="8.00390625" style="90" customWidth="1"/>
    <col min="14" max="14" width="9.25390625" style="90" customWidth="1"/>
    <col min="15" max="15" width="7.875" style="90" customWidth="1"/>
    <col min="16" max="16" width="12.75390625" style="90" customWidth="1"/>
    <col min="17" max="17" width="12.375" style="90" customWidth="1"/>
    <col min="18" max="18" width="8.75390625" style="90" customWidth="1"/>
    <col min="19" max="19" width="7.875" style="90" customWidth="1"/>
    <col min="20" max="20" width="8.375" style="90" customWidth="1"/>
    <col min="21" max="23" width="5.25390625" style="90" customWidth="1"/>
    <col min="24" max="24" width="8.375" style="90" customWidth="1"/>
    <col min="25" max="25" width="8.75390625" style="90" customWidth="1"/>
    <col min="26" max="26" width="5.125" style="90" customWidth="1"/>
    <col min="27" max="27" width="5.25390625" style="90" customWidth="1"/>
    <col min="28" max="28" width="6.25390625" style="90" customWidth="1"/>
    <col min="29" max="29" width="5.00390625" style="90" customWidth="1"/>
    <col min="30" max="30" width="5.125" style="90" customWidth="1"/>
    <col min="31" max="31" width="4.75390625" style="90" customWidth="1"/>
    <col min="32" max="32" width="4.875" style="90" customWidth="1"/>
    <col min="33" max="33" width="3.875" style="90" customWidth="1"/>
    <col min="34" max="34" width="4.75390625" style="90" customWidth="1"/>
    <col min="35" max="35" width="4.125" style="90" customWidth="1"/>
    <col min="36" max="36" width="4.75390625" style="90" customWidth="1"/>
    <col min="37" max="37" width="4.25390625" style="90" customWidth="1"/>
    <col min="38" max="38" width="4.375" style="90" customWidth="1"/>
    <col min="39" max="40" width="4.875" style="90" customWidth="1"/>
    <col min="41" max="42" width="4.125" style="90" customWidth="1"/>
    <col min="43" max="43" width="3.375" style="90" customWidth="1"/>
    <col min="44" max="44" width="4.875" style="90" customWidth="1"/>
    <col min="45" max="45" width="4.375" style="90" customWidth="1"/>
    <col min="46" max="46" width="4.875" style="90" customWidth="1"/>
    <col min="47" max="47" width="3.75390625" style="90" customWidth="1"/>
    <col min="48" max="48" width="5.00390625" style="90" customWidth="1"/>
    <col min="49" max="49" width="4.375" style="90" customWidth="1"/>
    <col min="50" max="50" width="4.25390625" style="90" customWidth="1"/>
    <col min="51" max="51" width="5.75390625" style="90" customWidth="1"/>
    <col min="52" max="52" width="4.75390625" style="90" customWidth="1"/>
    <col min="53" max="53" width="5.375" style="90" customWidth="1"/>
    <col min="54" max="54" width="6.125" style="90" customWidth="1"/>
    <col min="55" max="55" width="6.00390625" style="90" customWidth="1"/>
    <col min="56" max="56" width="6.25390625" style="90" customWidth="1"/>
    <col min="57" max="57" width="6.375" style="90" customWidth="1"/>
    <col min="58" max="58" width="4.375" style="90" customWidth="1"/>
    <col min="59" max="59" width="5.125" style="90" customWidth="1"/>
    <col min="60" max="16384" width="9.125" style="90" customWidth="1"/>
  </cols>
  <sheetData>
    <row r="1" spans="18:42" ht="9"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</row>
    <row r="2" spans="6:18" ht="12">
      <c r="F2" s="1063" t="s">
        <v>640</v>
      </c>
      <c r="G2" s="1063"/>
      <c r="H2" s="1063"/>
      <c r="I2" s="421"/>
      <c r="R2" s="139"/>
    </row>
    <row r="3" spans="6:50" ht="12">
      <c r="F3" s="1065" t="s">
        <v>641</v>
      </c>
      <c r="G3" s="1065"/>
      <c r="R3" s="139"/>
      <c r="AX3" s="93"/>
    </row>
    <row r="4" spans="3:52" ht="12.75">
      <c r="C4" s="172" t="s">
        <v>642</v>
      </c>
      <c r="D4" s="119"/>
      <c r="E4" s="119"/>
      <c r="F4" s="119"/>
      <c r="G4" s="119"/>
      <c r="K4" s="172" t="s">
        <v>531</v>
      </c>
      <c r="L4" s="128"/>
      <c r="M4" s="119"/>
      <c r="N4" s="119"/>
      <c r="O4" s="119"/>
      <c r="R4" s="139"/>
      <c r="AV4" s="93"/>
      <c r="AW4" s="93"/>
      <c r="AX4" s="93"/>
      <c r="AY4" s="93"/>
      <c r="AZ4" s="93"/>
    </row>
    <row r="5" spans="3:52" ht="12">
      <c r="C5" s="177" t="s">
        <v>530</v>
      </c>
      <c r="K5" s="177" t="s">
        <v>842</v>
      </c>
      <c r="L5" s="128"/>
      <c r="R5" s="139"/>
      <c r="AV5" s="93"/>
      <c r="AW5" s="93"/>
      <c r="AX5" s="93"/>
      <c r="AY5" s="93"/>
      <c r="AZ5" s="93"/>
    </row>
    <row r="6" spans="2:52" ht="12.75" customHeight="1">
      <c r="B6" s="95"/>
      <c r="C6" s="95"/>
      <c r="D6" s="95"/>
      <c r="R6" s="139"/>
      <c r="AV6" s="93"/>
      <c r="AW6" s="93"/>
      <c r="AX6" s="93"/>
      <c r="AY6" s="93"/>
      <c r="AZ6" s="93"/>
    </row>
    <row r="7" spans="1:60" ht="76.5" customHeight="1">
      <c r="A7" s="93"/>
      <c r="B7" s="342" t="s">
        <v>360</v>
      </c>
      <c r="C7" s="343" t="s">
        <v>50</v>
      </c>
      <c r="D7" s="339" t="s">
        <v>913</v>
      </c>
      <c r="E7" s="344" t="s">
        <v>914</v>
      </c>
      <c r="F7" s="339" t="s">
        <v>915</v>
      </c>
      <c r="G7" s="344" t="s">
        <v>12</v>
      </c>
      <c r="H7" s="340" t="s">
        <v>13</v>
      </c>
      <c r="I7" s="340" t="s">
        <v>949</v>
      </c>
      <c r="J7" s="93"/>
      <c r="K7" s="341" t="s">
        <v>706</v>
      </c>
      <c r="L7" s="260" t="s">
        <v>822</v>
      </c>
      <c r="M7" s="260" t="s">
        <v>823</v>
      </c>
      <c r="N7" s="260" t="s">
        <v>824</v>
      </c>
      <c r="O7" s="260" t="s">
        <v>825</v>
      </c>
      <c r="P7" s="340" t="s">
        <v>826</v>
      </c>
      <c r="Q7" s="93"/>
      <c r="R7" s="139"/>
      <c r="AV7" s="220"/>
      <c r="AW7" s="220"/>
      <c r="AX7" s="220"/>
      <c r="AY7" s="220"/>
      <c r="AZ7" s="220"/>
      <c r="BA7" s="332"/>
      <c r="BB7" s="332"/>
      <c r="BC7" s="332"/>
      <c r="BD7" s="332"/>
      <c r="BE7" s="332"/>
      <c r="BF7" s="332"/>
      <c r="BG7" s="332"/>
      <c r="BH7" s="332"/>
    </row>
    <row r="8" spans="2:52" ht="9">
      <c r="B8" s="90" t="s">
        <v>737</v>
      </c>
      <c r="C8" s="110" t="s">
        <v>652</v>
      </c>
      <c r="D8" s="164">
        <v>13</v>
      </c>
      <c r="E8" s="164">
        <v>3</v>
      </c>
      <c r="F8" s="165">
        <v>9846</v>
      </c>
      <c r="G8" s="164">
        <v>5050</v>
      </c>
      <c r="H8" s="140">
        <f>G8/F8*100</f>
        <v>51.2898639041235</v>
      </c>
      <c r="I8" s="422">
        <f>Q8/R8*10000</f>
        <v>99.4263862332696</v>
      </c>
      <c r="J8" s="93"/>
      <c r="K8" s="166" t="s">
        <v>9</v>
      </c>
      <c r="L8" s="169">
        <v>2282</v>
      </c>
      <c r="M8" s="169">
        <v>2262</v>
      </c>
      <c r="N8" s="169">
        <v>4</v>
      </c>
      <c r="O8" s="169">
        <v>53</v>
      </c>
      <c r="P8" s="167">
        <v>21</v>
      </c>
      <c r="Q8" s="90">
        <v>52</v>
      </c>
      <c r="R8" s="55">
        <v>5230</v>
      </c>
      <c r="AV8" s="93"/>
      <c r="AW8" s="93"/>
      <c r="AX8" s="93"/>
      <c r="AY8" s="93"/>
      <c r="AZ8" s="93"/>
    </row>
    <row r="9" spans="2:52" ht="9">
      <c r="B9" s="90" t="s">
        <v>738</v>
      </c>
      <c r="C9" s="110" t="s">
        <v>280</v>
      </c>
      <c r="D9" s="167">
        <v>13</v>
      </c>
      <c r="E9" s="167">
        <v>4</v>
      </c>
      <c r="F9" s="167">
        <v>6384</v>
      </c>
      <c r="G9" s="167">
        <v>3760</v>
      </c>
      <c r="H9" s="140">
        <f>G9/F9*100</f>
        <v>58.89724310776943</v>
      </c>
      <c r="I9" s="422">
        <f aca="true" t="shared" si="0" ref="I9:I32">Q9/R9*10000</f>
        <v>21.214531954388757</v>
      </c>
      <c r="J9" s="93"/>
      <c r="K9" s="166" t="s">
        <v>839</v>
      </c>
      <c r="L9" s="169">
        <v>2038</v>
      </c>
      <c r="M9" s="169">
        <v>2033</v>
      </c>
      <c r="N9" s="169">
        <v>8</v>
      </c>
      <c r="O9" s="169">
        <v>50</v>
      </c>
      <c r="P9" s="167">
        <v>14</v>
      </c>
      <c r="Q9" s="90">
        <v>8</v>
      </c>
      <c r="R9" s="55">
        <v>3771</v>
      </c>
      <c r="AV9" s="93"/>
      <c r="AW9" s="93"/>
      <c r="AX9" s="93"/>
      <c r="AY9" s="93"/>
      <c r="AZ9" s="93"/>
    </row>
    <row r="10" spans="2:52" ht="9">
      <c r="B10" s="90" t="s">
        <v>739</v>
      </c>
      <c r="C10" s="110" t="s">
        <v>281</v>
      </c>
      <c r="D10" s="167">
        <v>13</v>
      </c>
      <c r="E10" s="167">
        <v>2</v>
      </c>
      <c r="F10" s="167">
        <v>4495</v>
      </c>
      <c r="G10" s="167">
        <v>1121</v>
      </c>
      <c r="H10" s="140">
        <f>G10/F10*100</f>
        <v>24.938820912124584</v>
      </c>
      <c r="I10" s="422">
        <f t="shared" si="0"/>
        <v>130.92710544939843</v>
      </c>
      <c r="J10" s="93"/>
      <c r="K10" s="166" t="s">
        <v>874</v>
      </c>
      <c r="L10" s="167">
        <v>1905</v>
      </c>
      <c r="M10" s="167">
        <v>1908</v>
      </c>
      <c r="N10" s="167">
        <v>2</v>
      </c>
      <c r="O10" s="167">
        <v>47</v>
      </c>
      <c r="P10" s="167">
        <v>12</v>
      </c>
      <c r="Q10" s="90">
        <v>37</v>
      </c>
      <c r="R10" s="55">
        <v>2826</v>
      </c>
      <c r="AV10" s="93"/>
      <c r="AW10" s="93"/>
      <c r="AX10" s="93"/>
      <c r="AY10" s="93"/>
      <c r="AZ10" s="93"/>
    </row>
    <row r="11" spans="2:52" ht="9">
      <c r="B11" s="90" t="s">
        <v>740</v>
      </c>
      <c r="C11" s="110" t="s">
        <v>282</v>
      </c>
      <c r="D11" s="167">
        <v>20</v>
      </c>
      <c r="E11" s="167">
        <v>5</v>
      </c>
      <c r="F11" s="167">
        <v>12644</v>
      </c>
      <c r="G11" s="167">
        <v>4257</v>
      </c>
      <c r="H11" s="140">
        <f>G11/F11*100</f>
        <v>33.66814299272382</v>
      </c>
      <c r="I11" s="422">
        <f t="shared" si="0"/>
        <v>57.93048341989612</v>
      </c>
      <c r="J11" s="93"/>
      <c r="K11" s="166" t="s">
        <v>818</v>
      </c>
      <c r="L11" s="167">
        <v>1648</v>
      </c>
      <c r="M11" s="167">
        <v>1648</v>
      </c>
      <c r="N11" s="167">
        <v>1</v>
      </c>
      <c r="O11" s="167">
        <v>39</v>
      </c>
      <c r="P11" s="167">
        <v>18</v>
      </c>
      <c r="Q11" s="90">
        <v>29</v>
      </c>
      <c r="R11" s="55">
        <v>5006</v>
      </c>
      <c r="AW11" s="93"/>
      <c r="AX11" s="93"/>
      <c r="AY11" s="93"/>
      <c r="AZ11" s="93"/>
    </row>
    <row r="12" spans="3:52" ht="9">
      <c r="C12" s="110"/>
      <c r="D12" s="168"/>
      <c r="E12" s="168"/>
      <c r="F12" s="168"/>
      <c r="G12" s="168"/>
      <c r="H12" s="140"/>
      <c r="I12" s="422"/>
      <c r="J12" s="93"/>
      <c r="K12" s="167" t="s">
        <v>598</v>
      </c>
      <c r="L12" s="167">
        <v>1546</v>
      </c>
      <c r="M12" s="167">
        <v>1545</v>
      </c>
      <c r="N12" s="167">
        <v>2</v>
      </c>
      <c r="O12" s="167">
        <v>28</v>
      </c>
      <c r="P12" s="167">
        <v>14</v>
      </c>
      <c r="R12" s="55"/>
      <c r="AW12" s="93"/>
      <c r="AX12" s="93"/>
      <c r="AY12" s="93"/>
      <c r="AZ12" s="93"/>
    </row>
    <row r="13" spans="2:52" ht="9">
      <c r="B13" s="90" t="s">
        <v>741</v>
      </c>
      <c r="C13" s="110" t="s">
        <v>283</v>
      </c>
      <c r="D13" s="167">
        <v>15</v>
      </c>
      <c r="E13" s="167">
        <v>4</v>
      </c>
      <c r="F13" s="167">
        <v>7479</v>
      </c>
      <c r="G13" s="167">
        <v>3426</v>
      </c>
      <c r="H13" s="140">
        <f>G13/F13*100</f>
        <v>45.808263136783</v>
      </c>
      <c r="I13" s="422">
        <f t="shared" si="0"/>
        <v>31.518122920679392</v>
      </c>
      <c r="J13" s="93"/>
      <c r="K13" s="167" t="s">
        <v>866</v>
      </c>
      <c r="L13" s="167">
        <v>1454</v>
      </c>
      <c r="M13" s="167">
        <v>1449</v>
      </c>
      <c r="N13" s="167">
        <v>3</v>
      </c>
      <c r="O13" s="167">
        <v>34</v>
      </c>
      <c r="P13" s="167">
        <v>5</v>
      </c>
      <c r="Q13" s="90">
        <v>18</v>
      </c>
      <c r="R13" s="55">
        <v>5711</v>
      </c>
      <c r="AW13" s="93"/>
      <c r="AX13" s="93"/>
      <c r="AY13" s="93"/>
      <c r="AZ13" s="93"/>
    </row>
    <row r="14" spans="2:52" ht="9">
      <c r="B14" s="90" t="s">
        <v>742</v>
      </c>
      <c r="C14" s="110" t="s">
        <v>284</v>
      </c>
      <c r="D14" s="167">
        <v>20</v>
      </c>
      <c r="E14" s="167">
        <v>6</v>
      </c>
      <c r="F14" s="167">
        <v>7776</v>
      </c>
      <c r="G14" s="167">
        <v>3193</v>
      </c>
      <c r="H14" s="140">
        <f>G14/F14*100</f>
        <v>41.06224279835391</v>
      </c>
      <c r="I14" s="422">
        <f t="shared" si="0"/>
        <v>40.132612109579476</v>
      </c>
      <c r="J14" s="93"/>
      <c r="K14" s="167" t="s">
        <v>186</v>
      </c>
      <c r="L14" s="167">
        <v>1556</v>
      </c>
      <c r="M14" s="167">
        <v>1549</v>
      </c>
      <c r="N14" s="167">
        <v>0</v>
      </c>
      <c r="O14" s="167">
        <v>26</v>
      </c>
      <c r="P14" s="167">
        <v>8</v>
      </c>
      <c r="Q14" s="90">
        <v>23</v>
      </c>
      <c r="R14" s="55">
        <v>5731</v>
      </c>
      <c r="AW14" s="93"/>
      <c r="AX14" s="93"/>
      <c r="AY14" s="93"/>
      <c r="AZ14" s="93"/>
    </row>
    <row r="15" spans="2:52" ht="9">
      <c r="B15" s="90" t="s">
        <v>403</v>
      </c>
      <c r="C15" s="110" t="s">
        <v>285</v>
      </c>
      <c r="D15" s="167">
        <v>13</v>
      </c>
      <c r="E15" s="167">
        <v>3</v>
      </c>
      <c r="F15" s="167">
        <v>7934</v>
      </c>
      <c r="G15" s="167">
        <v>2119</v>
      </c>
      <c r="H15" s="140">
        <f>G15/F15*100</f>
        <v>26.70783967733804</v>
      </c>
      <c r="I15" s="422">
        <f t="shared" si="0"/>
        <v>77.2573635924674</v>
      </c>
      <c r="J15" s="93"/>
      <c r="K15" s="167" t="s">
        <v>334</v>
      </c>
      <c r="L15" s="167">
        <v>1742</v>
      </c>
      <c r="M15" s="167">
        <v>1741</v>
      </c>
      <c r="N15" s="167">
        <v>1</v>
      </c>
      <c r="O15" s="167">
        <v>31</v>
      </c>
      <c r="P15" s="167">
        <v>4</v>
      </c>
      <c r="Q15" s="90">
        <v>32</v>
      </c>
      <c r="R15" s="55">
        <v>4142</v>
      </c>
      <c r="AW15" s="93"/>
      <c r="AX15" s="93"/>
      <c r="AY15" s="93"/>
      <c r="AZ15" s="93"/>
    </row>
    <row r="16" spans="2:52" ht="9">
      <c r="B16" s="90" t="s">
        <v>404</v>
      </c>
      <c r="C16" s="110" t="s">
        <v>286</v>
      </c>
      <c r="D16" s="167">
        <v>13</v>
      </c>
      <c r="E16" s="167">
        <v>3</v>
      </c>
      <c r="F16" s="167">
        <v>7858</v>
      </c>
      <c r="G16" s="167">
        <v>4186</v>
      </c>
      <c r="H16" s="140">
        <f>G16/F16*100</f>
        <v>53.27055230338509</v>
      </c>
      <c r="I16" s="422">
        <f t="shared" si="0"/>
        <v>43.52278545826933</v>
      </c>
      <c r="J16" s="93"/>
      <c r="K16" s="167" t="s">
        <v>354</v>
      </c>
      <c r="L16" s="167">
        <v>1989</v>
      </c>
      <c r="M16" s="167">
        <v>1990</v>
      </c>
      <c r="N16" s="167">
        <v>0</v>
      </c>
      <c r="O16" s="167">
        <v>57</v>
      </c>
      <c r="P16" s="167">
        <v>6</v>
      </c>
      <c r="Q16" s="90">
        <v>17</v>
      </c>
      <c r="R16" s="55">
        <v>3906</v>
      </c>
      <c r="AW16" s="93"/>
      <c r="AX16" s="93"/>
      <c r="AY16" s="93"/>
      <c r="AZ16" s="93"/>
    </row>
    <row r="17" spans="4:52" ht="9">
      <c r="D17" s="168"/>
      <c r="E17" s="168"/>
      <c r="F17" s="168"/>
      <c r="G17" s="168"/>
      <c r="H17" s="140"/>
      <c r="I17" s="422"/>
      <c r="J17" s="93"/>
      <c r="K17" s="167" t="s">
        <v>940</v>
      </c>
      <c r="L17" s="167">
        <v>2045</v>
      </c>
      <c r="M17" s="167">
        <v>2049</v>
      </c>
      <c r="N17" s="167">
        <v>1</v>
      </c>
      <c r="O17" s="167">
        <v>53</v>
      </c>
      <c r="P17" s="167">
        <v>6</v>
      </c>
      <c r="R17" s="55"/>
      <c r="AV17" s="93"/>
      <c r="AW17" s="93"/>
      <c r="AX17" s="93"/>
      <c r="AY17" s="93"/>
      <c r="AZ17" s="93"/>
    </row>
    <row r="18" spans="2:52" ht="9">
      <c r="B18" s="90" t="s">
        <v>394</v>
      </c>
      <c r="C18" s="110" t="s">
        <v>287</v>
      </c>
      <c r="D18" s="167">
        <v>13</v>
      </c>
      <c r="E18" s="167">
        <v>3</v>
      </c>
      <c r="F18" s="167">
        <v>9324</v>
      </c>
      <c r="G18" s="167">
        <v>4988</v>
      </c>
      <c r="H18" s="140">
        <f>G18/F18*100</f>
        <v>53.4963534963535</v>
      </c>
      <c r="I18" s="422">
        <f t="shared" si="0"/>
        <v>13.397642015005358</v>
      </c>
      <c r="J18" s="93"/>
      <c r="K18" s="333" t="s">
        <v>993</v>
      </c>
      <c r="L18" s="333">
        <v>1946</v>
      </c>
      <c r="M18" s="333">
        <v>1950</v>
      </c>
      <c r="N18" s="333">
        <v>1</v>
      </c>
      <c r="O18" s="333">
        <v>46</v>
      </c>
      <c r="P18" s="333">
        <v>7</v>
      </c>
      <c r="Q18" s="90">
        <v>5</v>
      </c>
      <c r="R18" s="55">
        <v>3732</v>
      </c>
      <c r="AV18" s="93"/>
      <c r="AW18" s="93"/>
      <c r="AX18" s="93"/>
      <c r="AY18" s="93"/>
      <c r="AZ18" s="93"/>
    </row>
    <row r="19" spans="2:75" ht="9">
      <c r="B19" s="90" t="s">
        <v>395</v>
      </c>
      <c r="C19" s="110" t="s">
        <v>288</v>
      </c>
      <c r="D19" s="167">
        <v>13</v>
      </c>
      <c r="E19" s="167">
        <v>3</v>
      </c>
      <c r="F19" s="167">
        <v>5757</v>
      </c>
      <c r="G19" s="167">
        <v>1826</v>
      </c>
      <c r="H19" s="140">
        <f>G19/F19*100</f>
        <v>31.717908632968562</v>
      </c>
      <c r="I19" s="422">
        <f t="shared" si="0"/>
        <v>56.074766355140184</v>
      </c>
      <c r="J19" s="93"/>
      <c r="K19" s="167" t="s">
        <v>936</v>
      </c>
      <c r="L19" s="167">
        <v>226</v>
      </c>
      <c r="M19" s="167">
        <v>230</v>
      </c>
      <c r="N19" s="167">
        <v>0</v>
      </c>
      <c r="O19" s="167">
        <v>6</v>
      </c>
      <c r="P19" s="167">
        <v>1</v>
      </c>
      <c r="Q19" s="93">
        <v>21</v>
      </c>
      <c r="R19" s="55">
        <v>3745</v>
      </c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</row>
    <row r="20" spans="2:52" ht="9">
      <c r="B20" s="90" t="s">
        <v>705</v>
      </c>
      <c r="C20" s="110" t="s">
        <v>289</v>
      </c>
      <c r="D20" s="167">
        <v>13</v>
      </c>
      <c r="E20" s="167">
        <v>3</v>
      </c>
      <c r="F20" s="167">
        <v>12272</v>
      </c>
      <c r="G20" s="167">
        <v>6348</v>
      </c>
      <c r="H20" s="140">
        <f>G20/F20*100</f>
        <v>51.72750977835724</v>
      </c>
      <c r="I20" s="422">
        <f>Q20/R20*10000</f>
        <v>197.36842105263156</v>
      </c>
      <c r="J20" s="93"/>
      <c r="K20" s="167" t="s">
        <v>996</v>
      </c>
      <c r="L20" s="167">
        <v>368</v>
      </c>
      <c r="M20" s="167">
        <v>372</v>
      </c>
      <c r="N20" s="167">
        <v>0</v>
      </c>
      <c r="O20" s="167">
        <v>13</v>
      </c>
      <c r="P20" s="167">
        <v>1</v>
      </c>
      <c r="Q20" s="90">
        <v>60</v>
      </c>
      <c r="R20" s="55">
        <v>3040</v>
      </c>
      <c r="AV20" s="93"/>
      <c r="AW20" s="93"/>
      <c r="AX20" s="93"/>
      <c r="AY20" s="93"/>
      <c r="AZ20" s="93"/>
    </row>
    <row r="21" spans="2:52" ht="9">
      <c r="B21" s="90" t="s">
        <v>405</v>
      </c>
      <c r="C21" s="110" t="s">
        <v>290</v>
      </c>
      <c r="D21" s="167">
        <v>13</v>
      </c>
      <c r="E21" s="167">
        <v>2</v>
      </c>
      <c r="F21" s="167">
        <v>5641</v>
      </c>
      <c r="G21" s="167">
        <v>2323</v>
      </c>
      <c r="H21" s="140">
        <f>G21/F21*100</f>
        <v>41.180641730189684</v>
      </c>
      <c r="I21" s="422">
        <f t="shared" si="0"/>
        <v>19.860973187686195</v>
      </c>
      <c r="J21" s="93"/>
      <c r="K21" s="167" t="s">
        <v>1013</v>
      </c>
      <c r="L21" s="167">
        <v>510</v>
      </c>
      <c r="M21" s="167">
        <v>512</v>
      </c>
      <c r="N21" s="167">
        <v>0</v>
      </c>
      <c r="O21" s="167">
        <v>20</v>
      </c>
      <c r="P21" s="167">
        <v>3</v>
      </c>
      <c r="Q21" s="90">
        <v>6</v>
      </c>
      <c r="R21" s="55">
        <v>3021</v>
      </c>
      <c r="AV21" s="93"/>
      <c r="AW21" s="93"/>
      <c r="AX21" s="93"/>
      <c r="AY21" s="93"/>
      <c r="AZ21" s="93"/>
    </row>
    <row r="22" spans="3:52" ht="9">
      <c r="C22" s="110"/>
      <c r="D22" s="168"/>
      <c r="E22" s="168"/>
      <c r="F22" s="168"/>
      <c r="G22" s="168"/>
      <c r="H22" s="140"/>
      <c r="I22" s="422"/>
      <c r="J22" s="93"/>
      <c r="K22" s="167" t="s">
        <v>1019</v>
      </c>
      <c r="L22" s="167">
        <v>685</v>
      </c>
      <c r="M22" s="167">
        <v>686</v>
      </c>
      <c r="N22" s="167">
        <v>0</v>
      </c>
      <c r="O22" s="167">
        <v>27</v>
      </c>
      <c r="P22" s="167">
        <v>5</v>
      </c>
      <c r="R22" s="55"/>
      <c r="AV22" s="93"/>
      <c r="AW22" s="93"/>
      <c r="AX22" s="93"/>
      <c r="AY22" s="93"/>
      <c r="AZ22" s="93"/>
    </row>
    <row r="23" spans="2:70" ht="9">
      <c r="B23" s="90" t="s">
        <v>406</v>
      </c>
      <c r="C23" s="110" t="s">
        <v>291</v>
      </c>
      <c r="D23" s="167">
        <v>12</v>
      </c>
      <c r="E23" s="167">
        <v>1</v>
      </c>
      <c r="F23" s="167">
        <v>5834</v>
      </c>
      <c r="G23" s="167">
        <v>3502</v>
      </c>
      <c r="H23" s="140">
        <f>G23/F23*100</f>
        <v>60.02742543709291</v>
      </c>
      <c r="I23" s="422">
        <f t="shared" si="0"/>
        <v>51.12781954887218</v>
      </c>
      <c r="J23" s="93"/>
      <c r="K23" s="167" t="s">
        <v>1026</v>
      </c>
      <c r="L23" s="167">
        <v>844</v>
      </c>
      <c r="M23" s="167">
        <v>846</v>
      </c>
      <c r="N23" s="167">
        <v>0</v>
      </c>
      <c r="O23" s="167">
        <v>30</v>
      </c>
      <c r="P23" s="167">
        <v>5</v>
      </c>
      <c r="Q23" s="90">
        <v>17</v>
      </c>
      <c r="R23" s="55">
        <v>3325</v>
      </c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</row>
    <row r="24" spans="2:70" ht="9">
      <c r="B24" s="90" t="s">
        <v>407</v>
      </c>
      <c r="C24" s="110" t="s">
        <v>292</v>
      </c>
      <c r="D24" s="167">
        <v>14</v>
      </c>
      <c r="E24" s="167">
        <v>3</v>
      </c>
      <c r="F24" s="167">
        <v>4420</v>
      </c>
      <c r="G24" s="167">
        <v>1931</v>
      </c>
      <c r="H24" s="140">
        <f>G24/F24*100</f>
        <v>43.68778280542986</v>
      </c>
      <c r="I24" s="422">
        <f t="shared" si="0"/>
        <v>131.8223866790009</v>
      </c>
      <c r="J24" s="93"/>
      <c r="K24" s="167" t="s">
        <v>1034</v>
      </c>
      <c r="L24" s="167">
        <v>987</v>
      </c>
      <c r="M24" s="167">
        <v>988</v>
      </c>
      <c r="N24" s="167">
        <v>0</v>
      </c>
      <c r="O24" s="167">
        <v>35</v>
      </c>
      <c r="P24" s="167">
        <v>5</v>
      </c>
      <c r="Q24" s="93">
        <v>57</v>
      </c>
      <c r="R24" s="55">
        <v>4324</v>
      </c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</row>
    <row r="25" spans="2:52" ht="9">
      <c r="B25" s="90" t="s">
        <v>408</v>
      </c>
      <c r="C25" s="110" t="s">
        <v>293</v>
      </c>
      <c r="D25" s="167">
        <v>14</v>
      </c>
      <c r="E25" s="167">
        <v>3</v>
      </c>
      <c r="F25" s="167">
        <v>6432</v>
      </c>
      <c r="G25" s="167">
        <v>3027</v>
      </c>
      <c r="H25" s="140">
        <f>G25/F25*100</f>
        <v>47.0615671641791</v>
      </c>
      <c r="I25" s="422">
        <f t="shared" si="0"/>
        <v>57.33308673941187</v>
      </c>
      <c r="J25" s="93"/>
      <c r="K25" s="167" t="s">
        <v>1041</v>
      </c>
      <c r="L25" s="167">
        <v>1185</v>
      </c>
      <c r="M25" s="167">
        <v>1187</v>
      </c>
      <c r="N25" s="167">
        <v>0</v>
      </c>
      <c r="O25" s="167">
        <v>38</v>
      </c>
      <c r="P25" s="167">
        <v>5</v>
      </c>
      <c r="Q25" s="93">
        <v>31</v>
      </c>
      <c r="R25" s="55">
        <v>5407</v>
      </c>
      <c r="AV25" s="93"/>
      <c r="AW25" s="93"/>
      <c r="AX25" s="93"/>
      <c r="AY25" s="93"/>
      <c r="AZ25" s="93"/>
    </row>
    <row r="26" spans="2:52" ht="9">
      <c r="B26" s="90" t="s">
        <v>409</v>
      </c>
      <c r="C26" s="110" t="s">
        <v>294</v>
      </c>
      <c r="D26" s="167">
        <v>12</v>
      </c>
      <c r="E26" s="167">
        <v>2</v>
      </c>
      <c r="F26" s="167">
        <v>4334</v>
      </c>
      <c r="G26" s="167">
        <v>1778</v>
      </c>
      <c r="H26" s="140">
        <f>G26/F26*100</f>
        <v>41.024457775726816</v>
      </c>
      <c r="I26" s="422">
        <f t="shared" si="0"/>
        <v>204.26829268292684</v>
      </c>
      <c r="J26" s="93"/>
      <c r="K26" s="167" t="s">
        <v>1048</v>
      </c>
      <c r="L26" s="167">
        <v>1336</v>
      </c>
      <c r="M26" s="167">
        <v>1337</v>
      </c>
      <c r="N26" s="167">
        <v>1</v>
      </c>
      <c r="O26" s="167">
        <v>43</v>
      </c>
      <c r="P26" s="167">
        <v>5</v>
      </c>
      <c r="Q26" s="90">
        <v>67</v>
      </c>
      <c r="R26" s="55">
        <v>3280</v>
      </c>
      <c r="AV26" s="93"/>
      <c r="AW26" s="93"/>
      <c r="AX26" s="93"/>
      <c r="AY26" s="93"/>
      <c r="AZ26" s="93"/>
    </row>
    <row r="27" spans="3:52" ht="9">
      <c r="C27" s="110"/>
      <c r="H27" s="140"/>
      <c r="I27" s="422"/>
      <c r="J27" s="93"/>
      <c r="K27" s="167" t="s">
        <v>1052</v>
      </c>
      <c r="L27" s="167">
        <v>1478</v>
      </c>
      <c r="M27" s="167">
        <v>1478</v>
      </c>
      <c r="N27" s="167">
        <v>1</v>
      </c>
      <c r="O27" s="167">
        <v>43</v>
      </c>
      <c r="P27" s="167">
        <v>5</v>
      </c>
      <c r="R27" s="55"/>
      <c r="AV27" s="93"/>
      <c r="AW27" s="93"/>
      <c r="AX27" s="93"/>
      <c r="AY27" s="93"/>
      <c r="AZ27" s="93"/>
    </row>
    <row r="28" spans="2:52" ht="9">
      <c r="B28" s="90" t="s">
        <v>410</v>
      </c>
      <c r="C28" s="110" t="s">
        <v>295</v>
      </c>
      <c r="D28" s="167">
        <v>10</v>
      </c>
      <c r="E28" s="167">
        <v>1</v>
      </c>
      <c r="F28" s="167">
        <v>3889</v>
      </c>
      <c r="G28" s="167">
        <v>2087</v>
      </c>
      <c r="H28" s="140">
        <f>G28/F28*100</f>
        <v>53.66418102339933</v>
      </c>
      <c r="I28" s="422">
        <f t="shared" si="0"/>
        <v>57.47126436781609</v>
      </c>
      <c r="J28" s="93"/>
      <c r="K28" s="167" t="s">
        <v>1058</v>
      </c>
      <c r="L28" s="167">
        <v>1657</v>
      </c>
      <c r="M28" s="167">
        <v>1658</v>
      </c>
      <c r="N28" s="167">
        <v>1</v>
      </c>
      <c r="O28" s="167">
        <v>45</v>
      </c>
      <c r="P28" s="167">
        <v>6</v>
      </c>
      <c r="Q28" s="90">
        <v>14</v>
      </c>
      <c r="R28" s="55">
        <v>2436</v>
      </c>
      <c r="AV28" s="93"/>
      <c r="AW28" s="93"/>
      <c r="AX28" s="93"/>
      <c r="AY28" s="93"/>
      <c r="AZ28" s="93"/>
    </row>
    <row r="29" spans="2:52" ht="9">
      <c r="B29" s="90" t="s">
        <v>144</v>
      </c>
      <c r="C29" s="110" t="s">
        <v>145</v>
      </c>
      <c r="D29" s="167">
        <v>425</v>
      </c>
      <c r="E29" s="167">
        <v>40</v>
      </c>
      <c r="F29" s="167">
        <v>151732</v>
      </c>
      <c r="G29" s="167">
        <v>54645</v>
      </c>
      <c r="H29" s="140">
        <f>G29/F29*100</f>
        <v>36.01415653916115</v>
      </c>
      <c r="I29" s="422">
        <f t="shared" si="0"/>
        <v>237.35913034806023</v>
      </c>
      <c r="J29" s="93"/>
      <c r="K29" s="333" t="s">
        <v>1070</v>
      </c>
      <c r="L29" s="333">
        <v>1839</v>
      </c>
      <c r="M29" s="333">
        <v>1842</v>
      </c>
      <c r="N29" s="333">
        <v>1</v>
      </c>
      <c r="O29" s="333">
        <v>46</v>
      </c>
      <c r="P29" s="333">
        <v>10</v>
      </c>
      <c r="Q29" s="90">
        <v>476</v>
      </c>
      <c r="R29" s="55">
        <v>20054</v>
      </c>
      <c r="S29" s="93"/>
      <c r="T29" s="93"/>
      <c r="U29" s="93"/>
      <c r="V29" s="93"/>
      <c r="W29" s="93"/>
      <c r="X29" s="93"/>
      <c r="AV29" s="93"/>
      <c r="AW29" s="93"/>
      <c r="AX29" s="93"/>
      <c r="AY29" s="93"/>
      <c r="AZ29" s="93"/>
    </row>
    <row r="30" spans="2:52" ht="9">
      <c r="B30" s="90" t="s">
        <v>412</v>
      </c>
      <c r="C30" s="110" t="s">
        <v>297</v>
      </c>
      <c r="D30" s="167">
        <v>10</v>
      </c>
      <c r="E30" s="167">
        <v>2</v>
      </c>
      <c r="F30" s="167">
        <v>1938</v>
      </c>
      <c r="G30" s="167">
        <v>422</v>
      </c>
      <c r="H30" s="140">
        <f>G30/F30*100</f>
        <v>21.775025799793603</v>
      </c>
      <c r="I30" s="422">
        <f t="shared" si="0"/>
        <v>113.09264897781644</v>
      </c>
      <c r="J30" s="93"/>
      <c r="K30" s="167" t="s">
        <v>984</v>
      </c>
      <c r="L30" s="167">
        <v>173</v>
      </c>
      <c r="M30" s="167">
        <v>175</v>
      </c>
      <c r="N30" s="167">
        <v>0</v>
      </c>
      <c r="O30" s="167">
        <v>4</v>
      </c>
      <c r="P30" s="167">
        <v>1</v>
      </c>
      <c r="Q30" s="93">
        <v>26</v>
      </c>
      <c r="R30" s="55">
        <v>2299</v>
      </c>
      <c r="S30" s="93"/>
      <c r="T30" s="93"/>
      <c r="U30" s="93"/>
      <c r="V30" s="93"/>
      <c r="W30" s="93"/>
      <c r="X30" s="93"/>
      <c r="AV30" s="93"/>
      <c r="AW30" s="93"/>
      <c r="AX30" s="93"/>
      <c r="AY30" s="93"/>
      <c r="AZ30" s="93"/>
    </row>
    <row r="31" spans="5:52" ht="9">
      <c r="E31" s="106"/>
      <c r="F31" s="106"/>
      <c r="G31" s="106"/>
      <c r="H31" s="140"/>
      <c r="I31" s="422"/>
      <c r="J31" s="93"/>
      <c r="K31" s="167" t="s">
        <v>997</v>
      </c>
      <c r="L31" s="167">
        <v>309</v>
      </c>
      <c r="M31" s="167">
        <v>311</v>
      </c>
      <c r="N31" s="167">
        <v>0</v>
      </c>
      <c r="O31" s="167">
        <v>4</v>
      </c>
      <c r="P31" s="167">
        <v>3</v>
      </c>
      <c r="Q31" s="93"/>
      <c r="R31" s="324"/>
      <c r="S31" s="93"/>
      <c r="T31" s="93"/>
      <c r="U31" s="93"/>
      <c r="V31" s="93"/>
      <c r="W31" s="93"/>
      <c r="X31" s="93"/>
      <c r="AV31" s="93"/>
      <c r="AW31" s="93"/>
      <c r="AX31" s="93"/>
      <c r="AY31" s="93"/>
      <c r="AZ31" s="93"/>
    </row>
    <row r="32" spans="2:52" ht="9">
      <c r="B32" s="111" t="s">
        <v>250</v>
      </c>
      <c r="C32" s="112" t="s">
        <v>128</v>
      </c>
      <c r="D32" s="193">
        <f>SUM(D8:D30)</f>
        <v>669</v>
      </c>
      <c r="E32" s="193">
        <f>SUM(E8:E31)</f>
        <v>93</v>
      </c>
      <c r="F32" s="193">
        <f>SUM(F8:F31)</f>
        <v>275989</v>
      </c>
      <c r="G32" s="193">
        <f>SUM(G8:G31)</f>
        <v>109989</v>
      </c>
      <c r="H32" s="194">
        <f>G32/F32*100</f>
        <v>39.85267528778321</v>
      </c>
      <c r="I32" s="441">
        <f t="shared" si="0"/>
        <v>109.46739058756292</v>
      </c>
      <c r="J32" s="93"/>
      <c r="K32" s="167" t="s">
        <v>1014</v>
      </c>
      <c r="L32" s="167">
        <v>477</v>
      </c>
      <c r="M32" s="167">
        <v>484</v>
      </c>
      <c r="N32" s="167">
        <v>0</v>
      </c>
      <c r="O32" s="167">
        <v>6</v>
      </c>
      <c r="P32" s="167">
        <v>5</v>
      </c>
      <c r="Q32" s="93">
        <f>SUM(Q8:Q31)</f>
        <v>996</v>
      </c>
      <c r="R32" s="129">
        <f>SUM(R8:R31)</f>
        <v>90986</v>
      </c>
      <c r="S32" s="93"/>
      <c r="T32" s="93"/>
      <c r="U32" s="93"/>
      <c r="V32" s="93"/>
      <c r="W32" s="93"/>
      <c r="X32" s="93"/>
      <c r="AV32" s="93"/>
      <c r="AW32" s="93"/>
      <c r="AX32" s="93"/>
      <c r="AY32" s="93"/>
      <c r="AZ32" s="93"/>
    </row>
    <row r="33" spans="2:52" ht="9">
      <c r="B33" s="265" t="s">
        <v>937</v>
      </c>
      <c r="C33" s="420"/>
      <c r="D33" s="193">
        <v>559</v>
      </c>
      <c r="E33" s="193">
        <v>86</v>
      </c>
      <c r="F33" s="193">
        <v>293332</v>
      </c>
      <c r="G33" s="193">
        <v>121786</v>
      </c>
      <c r="H33" s="194">
        <v>41.5</v>
      </c>
      <c r="I33" s="450">
        <v>51</v>
      </c>
      <c r="J33" s="93"/>
      <c r="K33" s="167" t="s">
        <v>1020</v>
      </c>
      <c r="L33" s="167">
        <v>671</v>
      </c>
      <c r="M33" s="167">
        <v>679</v>
      </c>
      <c r="N33" s="167">
        <v>0</v>
      </c>
      <c r="O33" s="167">
        <v>9</v>
      </c>
      <c r="P33" s="167">
        <v>6</v>
      </c>
      <c r="Q33" s="93"/>
      <c r="R33" s="129"/>
      <c r="S33" s="93"/>
      <c r="T33" s="93"/>
      <c r="U33" s="93"/>
      <c r="V33" s="93"/>
      <c r="W33" s="93"/>
      <c r="X33" s="93"/>
      <c r="AV33" s="93"/>
      <c r="AW33" s="93"/>
      <c r="AX33" s="93"/>
      <c r="AY33" s="93"/>
      <c r="AZ33" s="93"/>
    </row>
    <row r="34" spans="1:52" ht="9">
      <c r="A34" s="93"/>
      <c r="B34" s="90" t="s">
        <v>220</v>
      </c>
      <c r="J34" s="93"/>
      <c r="K34" s="167" t="s">
        <v>1027</v>
      </c>
      <c r="L34" s="167">
        <v>845</v>
      </c>
      <c r="M34" s="167">
        <v>851</v>
      </c>
      <c r="N34" s="167">
        <v>0</v>
      </c>
      <c r="O34" s="167">
        <v>15</v>
      </c>
      <c r="P34" s="167">
        <v>6</v>
      </c>
      <c r="Q34" s="93"/>
      <c r="R34" s="129"/>
      <c r="S34" s="93"/>
      <c r="T34" s="93"/>
      <c r="U34" s="93"/>
      <c r="V34" s="93"/>
      <c r="W34" s="93"/>
      <c r="X34" s="93"/>
      <c r="AV34" s="93"/>
      <c r="AW34" s="93"/>
      <c r="AX34" s="93"/>
      <c r="AY34" s="93"/>
      <c r="AZ34" s="93"/>
    </row>
    <row r="35" spans="2:52" ht="9">
      <c r="B35" s="92" t="s">
        <v>221</v>
      </c>
      <c r="C35" s="92"/>
      <c r="D35" s="92"/>
      <c r="E35" s="92"/>
      <c r="F35" s="92"/>
      <c r="G35" s="92"/>
      <c r="H35" s="92"/>
      <c r="I35" s="92"/>
      <c r="J35" s="93"/>
      <c r="K35" s="167" t="s">
        <v>1035</v>
      </c>
      <c r="L35" s="167">
        <v>1005</v>
      </c>
      <c r="M35" s="167">
        <v>1011</v>
      </c>
      <c r="N35" s="167">
        <v>0</v>
      </c>
      <c r="O35" s="167">
        <v>21</v>
      </c>
      <c r="P35" s="167">
        <v>6</v>
      </c>
      <c r="Q35" s="93"/>
      <c r="R35" s="129"/>
      <c r="S35" s="93"/>
      <c r="T35" s="93"/>
      <c r="U35" s="93"/>
      <c r="V35" s="93"/>
      <c r="W35" s="93"/>
      <c r="X35" s="93"/>
      <c r="AV35" s="93"/>
      <c r="AW35" s="93"/>
      <c r="AX35" s="93"/>
      <c r="AY35" s="93"/>
      <c r="AZ35" s="93"/>
    </row>
    <row r="36" spans="2:52" ht="9">
      <c r="B36" s="92"/>
      <c r="C36" s="92"/>
      <c r="D36" s="92"/>
      <c r="E36" s="92"/>
      <c r="F36" s="92"/>
      <c r="G36" s="92"/>
      <c r="H36" s="92"/>
      <c r="I36" s="92"/>
      <c r="K36" s="167" t="s">
        <v>1042</v>
      </c>
      <c r="L36" s="167">
        <v>1197</v>
      </c>
      <c r="M36" s="167">
        <v>1204</v>
      </c>
      <c r="N36" s="167">
        <v>1</v>
      </c>
      <c r="O36" s="167">
        <v>26</v>
      </c>
      <c r="P36" s="167">
        <v>8</v>
      </c>
      <c r="Q36" s="93"/>
      <c r="R36" s="129"/>
      <c r="S36" s="93"/>
      <c r="T36" s="93"/>
      <c r="U36" s="93"/>
      <c r="V36" s="93"/>
      <c r="W36" s="93"/>
      <c r="X36" s="93"/>
      <c r="AV36" s="93"/>
      <c r="AW36" s="93"/>
      <c r="AX36" s="93"/>
      <c r="AY36" s="93"/>
      <c r="AZ36" s="93"/>
    </row>
    <row r="37" spans="2:52" ht="9">
      <c r="B37" s="90" t="s">
        <v>222</v>
      </c>
      <c r="K37" s="167" t="s">
        <v>1047</v>
      </c>
      <c r="L37" s="167">
        <v>1382</v>
      </c>
      <c r="M37" s="167">
        <v>1388</v>
      </c>
      <c r="N37" s="167">
        <v>1</v>
      </c>
      <c r="O37" s="167">
        <v>29</v>
      </c>
      <c r="P37" s="167">
        <v>8</v>
      </c>
      <c r="Q37" s="93"/>
      <c r="R37" s="129"/>
      <c r="S37" s="93"/>
      <c r="T37" s="93"/>
      <c r="U37" s="93"/>
      <c r="V37" s="93"/>
      <c r="W37" s="93"/>
      <c r="X37" s="93"/>
      <c r="AV37" s="93"/>
      <c r="AW37" s="93"/>
      <c r="AX37" s="93"/>
      <c r="AY37" s="93"/>
      <c r="AZ37" s="93"/>
    </row>
    <row r="38" spans="2:52" ht="9">
      <c r="B38" s="90" t="s">
        <v>614</v>
      </c>
      <c r="K38" s="167" t="s">
        <v>1057</v>
      </c>
      <c r="L38" s="167">
        <v>1538</v>
      </c>
      <c r="M38" s="167">
        <v>1545</v>
      </c>
      <c r="N38" s="167">
        <v>1</v>
      </c>
      <c r="O38" s="167">
        <v>30</v>
      </c>
      <c r="P38" s="167">
        <v>9</v>
      </c>
      <c r="Q38" s="93"/>
      <c r="R38" s="129"/>
      <c r="S38" s="93"/>
      <c r="T38" s="93"/>
      <c r="U38" s="93"/>
      <c r="V38" s="93"/>
      <c r="W38" s="93"/>
      <c r="X38" s="93"/>
      <c r="AV38" s="93"/>
      <c r="AW38" s="93"/>
      <c r="AX38" s="93"/>
      <c r="AY38" s="93"/>
      <c r="AZ38" s="93"/>
    </row>
    <row r="39" spans="11:52" ht="9">
      <c r="K39" s="167" t="s">
        <v>1059</v>
      </c>
      <c r="L39" s="167">
        <v>1703</v>
      </c>
      <c r="M39" s="167">
        <v>1711</v>
      </c>
      <c r="N39" s="167">
        <v>1</v>
      </c>
      <c r="O39" s="167">
        <v>32</v>
      </c>
      <c r="P39" s="167">
        <v>9</v>
      </c>
      <c r="Q39" s="93"/>
      <c r="R39" s="129"/>
      <c r="S39" s="93"/>
      <c r="T39" s="93"/>
      <c r="U39" s="93"/>
      <c r="V39" s="93"/>
      <c r="W39" s="93"/>
      <c r="X39" s="93"/>
      <c r="AV39" s="93"/>
      <c r="AW39" s="93"/>
      <c r="AX39" s="93"/>
      <c r="AY39" s="93"/>
      <c r="AZ39" s="93"/>
    </row>
    <row r="40" spans="11:52" ht="9">
      <c r="K40" s="333" t="s">
        <v>1071</v>
      </c>
      <c r="L40" s="333">
        <v>1883</v>
      </c>
      <c r="M40" s="333">
        <v>1892</v>
      </c>
      <c r="N40" s="333">
        <v>1</v>
      </c>
      <c r="O40" s="333">
        <v>33</v>
      </c>
      <c r="P40" s="333">
        <v>9</v>
      </c>
      <c r="Q40" s="93"/>
      <c r="R40" s="129"/>
      <c r="S40" s="129"/>
      <c r="T40" s="129"/>
      <c r="U40" s="129"/>
      <c r="V40" s="129"/>
      <c r="W40" s="129"/>
      <c r="X40" s="140"/>
      <c r="Y40" s="140"/>
      <c r="Z40" s="140"/>
      <c r="AA40" s="140"/>
      <c r="AB40" s="140"/>
      <c r="AC40" s="140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93"/>
      <c r="AR40" s="93"/>
      <c r="AS40" s="93"/>
      <c r="AT40" s="93"/>
      <c r="AU40" s="93"/>
      <c r="AV40" s="93"/>
      <c r="AW40" s="93"/>
      <c r="AX40" s="93"/>
      <c r="AY40" s="93"/>
      <c r="AZ40" s="93"/>
    </row>
    <row r="41" spans="2:52" ht="9">
      <c r="B41" s="106"/>
      <c r="C41" s="106"/>
      <c r="D41" s="106"/>
      <c r="E41" s="106"/>
      <c r="F41" s="106"/>
      <c r="G41" s="106"/>
      <c r="H41" s="106"/>
      <c r="I41" s="106"/>
      <c r="J41" s="114"/>
      <c r="Q41" s="93"/>
      <c r="R41" s="129"/>
      <c r="S41" s="129"/>
      <c r="T41" s="129"/>
      <c r="U41" s="129"/>
      <c r="V41" s="129"/>
      <c r="W41" s="129"/>
      <c r="X41" s="140"/>
      <c r="Y41" s="140"/>
      <c r="Z41" s="140"/>
      <c r="AA41" s="140"/>
      <c r="AB41" s="140"/>
      <c r="AC41" s="140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93"/>
      <c r="AR41" s="93"/>
      <c r="AS41" s="93"/>
      <c r="AT41" s="93"/>
      <c r="AU41" s="93"/>
      <c r="AV41" s="93"/>
      <c r="AW41" s="93"/>
      <c r="AX41" s="93"/>
      <c r="AY41" s="93"/>
      <c r="AZ41" s="93"/>
    </row>
    <row r="42" spans="10:52" ht="9">
      <c r="J42" s="106"/>
      <c r="Q42" s="115"/>
      <c r="R42" s="129"/>
      <c r="S42" s="129"/>
      <c r="T42" s="129"/>
      <c r="U42" s="129"/>
      <c r="V42" s="129"/>
      <c r="W42" s="129"/>
      <c r="X42" s="140"/>
      <c r="Y42" s="140"/>
      <c r="Z42" s="140"/>
      <c r="AA42" s="140"/>
      <c r="AB42" s="140"/>
      <c r="AC42" s="140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93"/>
      <c r="AR42" s="93"/>
      <c r="AS42" s="93"/>
      <c r="AT42" s="93"/>
      <c r="AU42" s="93"/>
      <c r="AV42" s="93"/>
      <c r="AW42" s="93"/>
      <c r="AX42" s="93"/>
      <c r="AY42" s="93"/>
      <c r="AZ42" s="93"/>
    </row>
    <row r="43" spans="11:52" ht="9">
      <c r="K43" s="167"/>
      <c r="L43" s="167"/>
      <c r="M43" s="167"/>
      <c r="N43" s="167"/>
      <c r="O43" s="167"/>
      <c r="P43" s="167"/>
      <c r="Q43" s="113"/>
      <c r="R43" s="140"/>
      <c r="S43" s="140"/>
      <c r="T43" s="140"/>
      <c r="U43" s="140"/>
      <c r="V43" s="140"/>
      <c r="W43" s="140"/>
      <c r="X43" s="140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06"/>
      <c r="AR43" s="106"/>
      <c r="AS43" s="106"/>
      <c r="AT43" s="106"/>
      <c r="AU43" s="106"/>
      <c r="AV43" s="106"/>
      <c r="AW43" s="93"/>
      <c r="AX43" s="93"/>
      <c r="AY43" s="93"/>
      <c r="AZ43" s="93"/>
    </row>
    <row r="44" spans="11:52" ht="9">
      <c r="K44" s="167"/>
      <c r="L44" s="167"/>
      <c r="M44" s="167"/>
      <c r="N44" s="167"/>
      <c r="O44" s="167"/>
      <c r="P44" s="167"/>
      <c r="R44" s="139"/>
      <c r="S44" s="139"/>
      <c r="T44" s="139"/>
      <c r="U44" s="139"/>
      <c r="V44" s="139"/>
      <c r="W44" s="139"/>
      <c r="X44" s="140"/>
      <c r="Y44" s="140"/>
      <c r="Z44" s="140"/>
      <c r="AA44" s="140"/>
      <c r="AB44" s="140"/>
      <c r="AC44" s="140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93"/>
      <c r="AR44" s="93"/>
      <c r="AS44" s="93"/>
      <c r="AT44" s="93"/>
      <c r="AU44" s="93"/>
      <c r="AV44" s="93"/>
      <c r="AW44" s="93"/>
      <c r="AX44" s="93"/>
      <c r="AY44" s="93"/>
      <c r="AZ44" s="93"/>
    </row>
    <row r="45" spans="11:52" ht="9">
      <c r="K45" s="167"/>
      <c r="L45" s="167"/>
      <c r="M45" s="167"/>
      <c r="N45" s="167"/>
      <c r="O45" s="167"/>
      <c r="P45" s="167"/>
      <c r="R45" s="139"/>
      <c r="S45" s="139"/>
      <c r="T45" s="139"/>
      <c r="U45" s="139"/>
      <c r="V45" s="139"/>
      <c r="W45" s="13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93"/>
      <c r="AR45" s="93"/>
      <c r="AS45" s="93"/>
      <c r="AT45" s="93"/>
      <c r="AU45" s="93"/>
      <c r="AV45" s="93"/>
      <c r="AW45" s="93"/>
      <c r="AX45" s="93"/>
      <c r="AY45" s="93"/>
      <c r="AZ45" s="93"/>
    </row>
    <row r="46" spans="2:52" ht="9">
      <c r="B46" s="106"/>
      <c r="C46" s="106"/>
      <c r="D46" s="106"/>
      <c r="E46" s="106"/>
      <c r="F46" s="106"/>
      <c r="G46" s="106"/>
      <c r="H46" s="106"/>
      <c r="I46" s="106"/>
      <c r="K46" s="167"/>
      <c r="L46" s="167"/>
      <c r="M46" s="167"/>
      <c r="N46" s="167"/>
      <c r="O46" s="167"/>
      <c r="P46" s="167"/>
      <c r="R46" s="139"/>
      <c r="S46" s="139"/>
      <c r="T46" s="139"/>
      <c r="U46" s="139"/>
      <c r="V46" s="139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06"/>
      <c r="AR46" s="106"/>
      <c r="AS46" s="106"/>
      <c r="AT46" s="106"/>
      <c r="AU46" s="106"/>
      <c r="AV46" s="106"/>
      <c r="AW46" s="93"/>
      <c r="AX46" s="93"/>
      <c r="AY46" s="93"/>
      <c r="AZ46" s="93"/>
    </row>
    <row r="47" spans="1:52" ht="9.75" customHeight="1">
      <c r="A47" s="106"/>
      <c r="J47" s="106"/>
      <c r="K47" s="106"/>
      <c r="L47" s="106"/>
      <c r="M47" s="106"/>
      <c r="N47" s="106"/>
      <c r="O47" s="106"/>
      <c r="P47" s="106"/>
      <c r="Q47" s="106"/>
      <c r="R47" s="1064">
        <v>51</v>
      </c>
      <c r="S47" s="1064"/>
      <c r="T47" s="1064"/>
      <c r="U47" s="1064"/>
      <c r="V47" s="1064"/>
      <c r="W47" s="1064"/>
      <c r="X47" s="1064"/>
      <c r="Y47" s="1064"/>
      <c r="Z47" s="1064"/>
      <c r="AA47" s="1064"/>
      <c r="AB47" s="1064"/>
      <c r="AC47" s="1064"/>
      <c r="AD47" s="1064"/>
      <c r="AE47" s="1064"/>
      <c r="AF47" s="1064"/>
      <c r="AG47" s="1064"/>
      <c r="AH47" s="1064"/>
      <c r="AI47" s="1064"/>
      <c r="AJ47" s="1064"/>
      <c r="AK47" s="1064"/>
      <c r="AL47" s="1064"/>
      <c r="AM47" s="1064"/>
      <c r="AN47" s="1064"/>
      <c r="AO47" s="1064"/>
      <c r="AP47" s="1064"/>
      <c r="AQ47" s="106"/>
      <c r="AR47" s="106"/>
      <c r="AS47" s="106"/>
      <c r="AT47" s="106"/>
      <c r="AU47" s="106"/>
      <c r="AV47" s="106"/>
      <c r="AW47" s="106"/>
      <c r="AX47" s="106"/>
      <c r="AY47" s="93"/>
      <c r="AZ47" s="93"/>
    </row>
    <row r="48" spans="24:52" ht="9"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</row>
    <row r="49" spans="24:52" ht="9"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</row>
    <row r="50" spans="30:52" ht="9"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</row>
    <row r="51" spans="24:52" ht="9">
      <c r="X51" s="1066"/>
      <c r="Y51" s="1066"/>
      <c r="Z51" s="1066"/>
      <c r="AA51" s="1066"/>
      <c r="AB51" s="1066"/>
      <c r="AC51" s="1067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</row>
    <row r="52" ht="9">
      <c r="AN52" s="90" t="s">
        <v>615</v>
      </c>
    </row>
    <row r="53" spans="48:52" ht="9">
      <c r="AV53" s="90" t="s">
        <v>615</v>
      </c>
      <c r="AX53" s="90" t="s">
        <v>615</v>
      </c>
      <c r="AZ53" s="90" t="s">
        <v>615</v>
      </c>
    </row>
    <row r="76" ht="9">
      <c r="E76" s="142"/>
    </row>
    <row r="79" ht="9">
      <c r="E79" s="90" t="s">
        <v>17</v>
      </c>
    </row>
    <row r="80" ht="9">
      <c r="E80" s="90" t="s">
        <v>614</v>
      </c>
    </row>
    <row r="89" ht="9">
      <c r="G89" s="106"/>
    </row>
    <row r="95" spans="2:9" ht="9">
      <c r="B95" s="106"/>
      <c r="C95" s="106"/>
      <c r="D95" s="106"/>
      <c r="E95" s="106"/>
      <c r="F95" s="106"/>
      <c r="G95" s="106"/>
      <c r="H95" s="106"/>
      <c r="I95" s="106"/>
    </row>
    <row r="96" spans="1:17" ht="9">
      <c r="A96" s="106">
        <v>49</v>
      </c>
      <c r="J96" s="106"/>
      <c r="K96" s="106"/>
      <c r="L96" s="106"/>
      <c r="M96" s="106"/>
      <c r="N96" s="106"/>
      <c r="O96" s="106"/>
      <c r="P96" s="106"/>
      <c r="Q96" s="106"/>
    </row>
  </sheetData>
  <sheetProtection/>
  <mergeCells count="4">
    <mergeCell ref="F2:H2"/>
    <mergeCell ref="R47:AP47"/>
    <mergeCell ref="F3:G3"/>
    <mergeCell ref="X51:AC51"/>
  </mergeCells>
  <printOptions/>
  <pageMargins left="0.32" right="0.45" top="0.83" bottom="0.89" header="0.5" footer="0.5"/>
  <pageSetup horizontalDpi="600" verticalDpi="600" orientation="landscape" paperSize="9" r:id="rId1"/>
  <headerFooter alignWithMargins="0">
    <oddHeader>&amp;R&amp;"Arial Mon,Regular"&amp;8&amp;UÁ¿ëýã 16. Ýð¿¿ë ìýíä</oddHeader>
    <oddFooter>&amp;R&amp;18 34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A1" sqref="A1:X32"/>
    </sheetView>
  </sheetViews>
  <sheetFormatPr defaultColWidth="9.00390625" defaultRowHeight="12.75"/>
  <cols>
    <col min="1" max="1" width="1.00390625" style="68" customWidth="1"/>
    <col min="2" max="2" width="6.25390625" style="68" customWidth="1"/>
    <col min="3" max="4" width="6.875" style="68" customWidth="1"/>
    <col min="5" max="5" width="5.75390625" style="68" customWidth="1"/>
    <col min="6" max="6" width="6.375" style="68" customWidth="1"/>
    <col min="7" max="7" width="6.00390625" style="68" customWidth="1"/>
    <col min="8" max="8" width="5.875" style="68" customWidth="1"/>
    <col min="9" max="9" width="6.125" style="68" customWidth="1"/>
    <col min="10" max="10" width="5.75390625" style="68" customWidth="1"/>
    <col min="11" max="11" width="5.25390625" style="68" customWidth="1"/>
    <col min="12" max="13" width="6.125" style="68" customWidth="1"/>
    <col min="14" max="14" width="5.25390625" style="68" customWidth="1"/>
    <col min="15" max="15" width="5.75390625" style="68" customWidth="1"/>
    <col min="16" max="16" width="5.375" style="68" customWidth="1"/>
    <col min="17" max="17" width="5.875" style="68" customWidth="1"/>
    <col min="18" max="18" width="5.125" style="68" customWidth="1"/>
    <col min="19" max="19" width="6.25390625" style="68" customWidth="1"/>
    <col min="20" max="20" width="6.375" style="68" customWidth="1"/>
    <col min="21" max="22" width="5.875" style="68" customWidth="1"/>
    <col min="23" max="23" width="4.75390625" style="68" customWidth="1"/>
    <col min="24" max="24" width="5.875" style="68" customWidth="1"/>
    <col min="25" max="16384" width="9.125" style="68" customWidth="1"/>
  </cols>
  <sheetData>
    <row r="1" spans="1:21" ht="9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ht="12">
      <c r="A2" s="90"/>
      <c r="B2" s="90"/>
      <c r="C2" s="90"/>
      <c r="D2" s="90"/>
      <c r="E2" s="90"/>
      <c r="F2" s="172" t="s">
        <v>991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0.5">
      <c r="A3" s="90"/>
      <c r="B3" s="90"/>
      <c r="C3" s="90"/>
      <c r="D3" s="90"/>
      <c r="E3" s="90"/>
      <c r="F3" s="186" t="s">
        <v>90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9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9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4" ht="18" customHeight="1">
      <c r="A6" s="90"/>
      <c r="B6" s="1078" t="s">
        <v>360</v>
      </c>
      <c r="C6" s="1081" t="s">
        <v>900</v>
      </c>
      <c r="D6" s="1084" t="s">
        <v>618</v>
      </c>
      <c r="E6" s="1085"/>
      <c r="F6" s="1085"/>
      <c r="G6" s="1071" t="s">
        <v>500</v>
      </c>
      <c r="H6" s="1072"/>
      <c r="I6" s="1072"/>
      <c r="J6" s="1072"/>
      <c r="K6" s="1072"/>
      <c r="L6" s="1072"/>
      <c r="M6" s="1072"/>
      <c r="N6" s="1072"/>
      <c r="O6" s="1072"/>
      <c r="P6" s="1072"/>
      <c r="Q6" s="1072"/>
      <c r="R6" s="1072"/>
      <c r="S6" s="1072"/>
      <c r="T6" s="1072"/>
      <c r="U6" s="1072"/>
      <c r="V6" s="1072"/>
      <c r="W6" s="1072"/>
      <c r="X6" s="1072"/>
    </row>
    <row r="7" spans="1:29" ht="31.5" customHeight="1">
      <c r="A7" s="90"/>
      <c r="B7" s="1079"/>
      <c r="C7" s="1082"/>
      <c r="D7" s="1086" t="s">
        <v>619</v>
      </c>
      <c r="E7" s="1087"/>
      <c r="F7" s="1088"/>
      <c r="G7" s="1071" t="s">
        <v>986</v>
      </c>
      <c r="H7" s="1072"/>
      <c r="I7" s="1074"/>
      <c r="J7" s="1068" t="s">
        <v>987</v>
      </c>
      <c r="K7" s="1069"/>
      <c r="L7" s="1070"/>
      <c r="M7" s="1075" t="s">
        <v>985</v>
      </c>
      <c r="N7" s="1076"/>
      <c r="O7" s="1077"/>
      <c r="P7" s="1075" t="s">
        <v>988</v>
      </c>
      <c r="Q7" s="1076"/>
      <c r="R7" s="1077"/>
      <c r="S7" s="1071" t="s">
        <v>989</v>
      </c>
      <c r="T7" s="1072"/>
      <c r="U7" s="1073"/>
      <c r="V7" s="1071" t="s">
        <v>990</v>
      </c>
      <c r="W7" s="1072"/>
      <c r="X7" s="1073"/>
      <c r="AA7" s="1068"/>
      <c r="AB7" s="1069"/>
      <c r="AC7" s="1070"/>
    </row>
    <row r="8" spans="1:32" ht="68.25" customHeight="1">
      <c r="A8" s="90"/>
      <c r="B8" s="1080"/>
      <c r="C8" s="1083"/>
      <c r="D8" s="260" t="s">
        <v>30</v>
      </c>
      <c r="E8" s="260" t="s">
        <v>31</v>
      </c>
      <c r="F8" s="260" t="s">
        <v>32</v>
      </c>
      <c r="G8" s="260" t="s">
        <v>30</v>
      </c>
      <c r="H8" s="260" t="s">
        <v>31</v>
      </c>
      <c r="I8" s="260" t="s">
        <v>32</v>
      </c>
      <c r="J8" s="260" t="s">
        <v>30</v>
      </c>
      <c r="K8" s="260" t="s">
        <v>31</v>
      </c>
      <c r="L8" s="260" t="s">
        <v>32</v>
      </c>
      <c r="M8" s="260" t="s">
        <v>30</v>
      </c>
      <c r="N8" s="260" t="s">
        <v>31</v>
      </c>
      <c r="O8" s="260" t="s">
        <v>32</v>
      </c>
      <c r="P8" s="260" t="s">
        <v>30</v>
      </c>
      <c r="Q8" s="260" t="s">
        <v>31</v>
      </c>
      <c r="R8" s="260" t="s">
        <v>32</v>
      </c>
      <c r="S8" s="255" t="s">
        <v>30</v>
      </c>
      <c r="T8" s="252" t="s">
        <v>31</v>
      </c>
      <c r="U8" s="251" t="s">
        <v>32</v>
      </c>
      <c r="V8" s="255" t="s">
        <v>30</v>
      </c>
      <c r="W8" s="252" t="s">
        <v>31</v>
      </c>
      <c r="X8" s="251" t="s">
        <v>32</v>
      </c>
      <c r="Y8" s="84"/>
      <c r="Z8" s="84"/>
      <c r="AA8" s="84"/>
      <c r="AB8" s="84"/>
      <c r="AC8" s="84"/>
      <c r="AD8" s="84"/>
      <c r="AE8" s="84"/>
      <c r="AF8" s="84"/>
    </row>
    <row r="9" spans="1:24" ht="10.5">
      <c r="A9" s="90"/>
      <c r="B9" s="49" t="s">
        <v>737</v>
      </c>
      <c r="C9" s="107" t="s">
        <v>652</v>
      </c>
      <c r="D9" s="49">
        <f>G9+J9+M9+P9+S9+V9</f>
        <v>539</v>
      </c>
      <c r="E9" s="49">
        <f>H9+K9+N9+Q9+T9+W9</f>
        <v>527</v>
      </c>
      <c r="F9" s="132">
        <f>E9/D9*100</f>
        <v>97.77365491651206</v>
      </c>
      <c r="G9" s="49">
        <v>110</v>
      </c>
      <c r="H9" s="49">
        <v>106</v>
      </c>
      <c r="I9" s="132">
        <f>H9/G9*100</f>
        <v>96.36363636363636</v>
      </c>
      <c r="J9" s="49">
        <v>20</v>
      </c>
      <c r="K9" s="49">
        <v>20</v>
      </c>
      <c r="L9" s="132">
        <f>K9/J9*100</f>
        <v>100</v>
      </c>
      <c r="M9" s="49">
        <v>97</v>
      </c>
      <c r="N9" s="49">
        <v>97</v>
      </c>
      <c r="O9" s="132">
        <f>N9/M9*100</f>
        <v>100</v>
      </c>
      <c r="P9" s="49">
        <v>111</v>
      </c>
      <c r="Q9" s="49">
        <v>110</v>
      </c>
      <c r="R9" s="132">
        <f>Q9/P9*100</f>
        <v>99.09909909909909</v>
      </c>
      <c r="S9" s="49">
        <v>91</v>
      </c>
      <c r="T9" s="49">
        <v>88</v>
      </c>
      <c r="U9" s="132">
        <f>T9/S9*100</f>
        <v>96.7032967032967</v>
      </c>
      <c r="V9" s="49">
        <v>110</v>
      </c>
      <c r="W9" s="49">
        <v>106</v>
      </c>
      <c r="X9" s="132">
        <f>W9/V9*100</f>
        <v>96.36363636363636</v>
      </c>
    </row>
    <row r="10" spans="1:24" ht="10.5">
      <c r="A10" s="90"/>
      <c r="B10" s="49" t="s">
        <v>738</v>
      </c>
      <c r="C10" s="107" t="s">
        <v>280</v>
      </c>
      <c r="D10" s="49">
        <f aca="true" t="shared" si="0" ref="D10:D31">G10+J10+M10+P10+S10+V10</f>
        <v>550</v>
      </c>
      <c r="E10" s="49">
        <f aca="true" t="shared" si="1" ref="E10:E31">H10+K10+N10+Q10+T10+W10</f>
        <v>542</v>
      </c>
      <c r="F10" s="133">
        <f>E10/D10*100</f>
        <v>98.54545454545455</v>
      </c>
      <c r="G10" s="49">
        <v>113</v>
      </c>
      <c r="H10" s="49">
        <v>113</v>
      </c>
      <c r="I10" s="133">
        <f>H10/G10*100</f>
        <v>100</v>
      </c>
      <c r="J10" s="49">
        <v>31</v>
      </c>
      <c r="K10" s="49">
        <v>30</v>
      </c>
      <c r="L10" s="133">
        <f>K10/J10*100</f>
        <v>96.7741935483871</v>
      </c>
      <c r="M10" s="49">
        <v>96</v>
      </c>
      <c r="N10" s="49">
        <v>94</v>
      </c>
      <c r="O10" s="133">
        <f>N10/M10*100</f>
        <v>97.91666666666666</v>
      </c>
      <c r="P10" s="49">
        <v>89</v>
      </c>
      <c r="Q10" s="49">
        <v>87</v>
      </c>
      <c r="R10" s="133">
        <f>Q10/P10*100</f>
        <v>97.75280898876404</v>
      </c>
      <c r="S10" s="49">
        <v>108</v>
      </c>
      <c r="T10" s="49">
        <v>105</v>
      </c>
      <c r="U10" s="133">
        <f>T10/S10*100</f>
        <v>97.22222222222221</v>
      </c>
      <c r="V10" s="49">
        <v>113</v>
      </c>
      <c r="W10" s="49">
        <v>113</v>
      </c>
      <c r="X10" s="133">
        <f>W10/V10*100</f>
        <v>100</v>
      </c>
    </row>
    <row r="11" spans="1:24" ht="10.5">
      <c r="A11" s="90"/>
      <c r="B11" s="49" t="s">
        <v>739</v>
      </c>
      <c r="C11" s="107" t="s">
        <v>281</v>
      </c>
      <c r="D11" s="49">
        <f t="shared" si="0"/>
        <v>388</v>
      </c>
      <c r="E11" s="49">
        <f t="shared" si="1"/>
        <v>383</v>
      </c>
      <c r="F11" s="133">
        <f>E11/D11*100</f>
        <v>98.71134020618557</v>
      </c>
      <c r="G11" s="49">
        <v>73</v>
      </c>
      <c r="H11" s="49">
        <v>72</v>
      </c>
      <c r="I11" s="133">
        <f>H11/G11*100</f>
        <v>98.63013698630137</v>
      </c>
      <c r="J11" s="49">
        <v>35</v>
      </c>
      <c r="K11" s="49">
        <v>35</v>
      </c>
      <c r="L11" s="133">
        <f>K11/J11*100</f>
        <v>100</v>
      </c>
      <c r="M11" s="49">
        <v>71</v>
      </c>
      <c r="N11" s="49">
        <v>69</v>
      </c>
      <c r="O11" s="133">
        <f>N11/M11*100</f>
        <v>97.1830985915493</v>
      </c>
      <c r="P11" s="49">
        <v>65</v>
      </c>
      <c r="Q11" s="49">
        <v>64</v>
      </c>
      <c r="R11" s="133">
        <f>Q11/P11*100</f>
        <v>98.46153846153847</v>
      </c>
      <c r="S11" s="49">
        <v>71</v>
      </c>
      <c r="T11" s="49">
        <v>71</v>
      </c>
      <c r="U11" s="133">
        <f>T11/S11*100</f>
        <v>100</v>
      </c>
      <c r="V11" s="49">
        <v>73</v>
      </c>
      <c r="W11" s="49">
        <v>72</v>
      </c>
      <c r="X11" s="133">
        <f>W11/V11*100</f>
        <v>98.63013698630137</v>
      </c>
    </row>
    <row r="12" spans="1:24" ht="10.5">
      <c r="A12" s="90"/>
      <c r="B12" s="49" t="s">
        <v>740</v>
      </c>
      <c r="C12" s="107" t="s">
        <v>282</v>
      </c>
      <c r="D12" s="49">
        <f t="shared" si="0"/>
        <v>595</v>
      </c>
      <c r="E12" s="49">
        <f t="shared" si="1"/>
        <v>584</v>
      </c>
      <c r="F12" s="133">
        <f>E12/D12*100</f>
        <v>98.15126050420167</v>
      </c>
      <c r="G12" s="49">
        <v>112</v>
      </c>
      <c r="H12" s="49">
        <v>108</v>
      </c>
      <c r="I12" s="133">
        <f>H12/G12*100</f>
        <v>96.42857142857143</v>
      </c>
      <c r="J12" s="49">
        <v>75</v>
      </c>
      <c r="K12" s="49">
        <v>75</v>
      </c>
      <c r="L12" s="133">
        <f>K12/J12*100</f>
        <v>100</v>
      </c>
      <c r="M12" s="49">
        <v>112</v>
      </c>
      <c r="N12" s="49">
        <v>111</v>
      </c>
      <c r="O12" s="133">
        <f>N12/M12*100</f>
        <v>99.10714285714286</v>
      </c>
      <c r="P12" s="49">
        <v>75</v>
      </c>
      <c r="Q12" s="49">
        <v>76</v>
      </c>
      <c r="R12" s="133">
        <f>Q12/P12*100</f>
        <v>101.33333333333334</v>
      </c>
      <c r="S12" s="49">
        <v>109</v>
      </c>
      <c r="T12" s="49">
        <v>106</v>
      </c>
      <c r="U12" s="133">
        <f>T12/S12*100</f>
        <v>97.24770642201835</v>
      </c>
      <c r="V12" s="49">
        <v>112</v>
      </c>
      <c r="W12" s="49">
        <v>108</v>
      </c>
      <c r="X12" s="133">
        <f>W12/V12*100</f>
        <v>96.42857142857143</v>
      </c>
    </row>
    <row r="13" spans="1:24" ht="10.5">
      <c r="A13" s="90"/>
      <c r="B13" s="49"/>
      <c r="C13" s="10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2"/>
      <c r="V13" s="49"/>
      <c r="W13" s="49"/>
      <c r="X13" s="52"/>
    </row>
    <row r="14" spans="1:24" ht="10.5">
      <c r="A14" s="90"/>
      <c r="B14" s="49" t="s">
        <v>741</v>
      </c>
      <c r="C14" s="107" t="s">
        <v>283</v>
      </c>
      <c r="D14" s="49">
        <f t="shared" si="0"/>
        <v>632</v>
      </c>
      <c r="E14" s="49">
        <f t="shared" si="1"/>
        <v>615</v>
      </c>
      <c r="F14" s="133">
        <f>E14/D14*100</f>
        <v>97.31012658227847</v>
      </c>
      <c r="G14" s="49">
        <v>118</v>
      </c>
      <c r="H14" s="49">
        <v>114</v>
      </c>
      <c r="I14" s="133">
        <f>H14/G14*100</f>
        <v>96.61016949152543</v>
      </c>
      <c r="J14" s="49">
        <v>47</v>
      </c>
      <c r="K14" s="49">
        <v>47</v>
      </c>
      <c r="L14" s="133">
        <f>K14/J14*100</f>
        <v>100</v>
      </c>
      <c r="M14" s="49">
        <v>122</v>
      </c>
      <c r="N14" s="49">
        <v>120</v>
      </c>
      <c r="O14" s="133">
        <f>N14/M14*100</f>
        <v>98.36065573770492</v>
      </c>
      <c r="P14" s="49">
        <v>105</v>
      </c>
      <c r="Q14" s="49">
        <v>104</v>
      </c>
      <c r="R14" s="133">
        <f>Q14/P14*100</f>
        <v>99.04761904761905</v>
      </c>
      <c r="S14" s="49">
        <v>122</v>
      </c>
      <c r="T14" s="49">
        <v>116</v>
      </c>
      <c r="U14" s="133">
        <f>T14/S14*100</f>
        <v>95.08196721311475</v>
      </c>
      <c r="V14" s="49">
        <v>118</v>
      </c>
      <c r="W14" s="49">
        <v>114</v>
      </c>
      <c r="X14" s="133">
        <f>W14/V14*100</f>
        <v>96.61016949152543</v>
      </c>
    </row>
    <row r="15" spans="1:24" ht="10.5">
      <c r="A15" s="90"/>
      <c r="B15" s="49" t="s">
        <v>742</v>
      </c>
      <c r="C15" s="107" t="s">
        <v>284</v>
      </c>
      <c r="D15" s="49">
        <f t="shared" si="0"/>
        <v>627</v>
      </c>
      <c r="E15" s="49">
        <f t="shared" si="1"/>
        <v>619</v>
      </c>
      <c r="F15" s="133">
        <f>E15/D15*100</f>
        <v>98.72408293460924</v>
      </c>
      <c r="G15" s="49">
        <v>133</v>
      </c>
      <c r="H15" s="49">
        <v>130</v>
      </c>
      <c r="I15" s="133">
        <f>H15/G15*100</f>
        <v>97.74436090225564</v>
      </c>
      <c r="J15" s="49">
        <v>23</v>
      </c>
      <c r="K15" s="49">
        <v>23</v>
      </c>
      <c r="L15" s="133">
        <f>K15/J15*100</f>
        <v>100</v>
      </c>
      <c r="M15" s="49">
        <v>106</v>
      </c>
      <c r="N15" s="49">
        <v>106</v>
      </c>
      <c r="O15" s="133">
        <f>N15/M15*100</f>
        <v>100</v>
      </c>
      <c r="P15" s="49">
        <v>116</v>
      </c>
      <c r="Q15" s="49">
        <v>114</v>
      </c>
      <c r="R15" s="133">
        <f>Q15/P15*100</f>
        <v>98.27586206896551</v>
      </c>
      <c r="S15" s="49">
        <v>116</v>
      </c>
      <c r="T15" s="49">
        <v>116</v>
      </c>
      <c r="U15" s="133">
        <f>T15/S15*100</f>
        <v>100</v>
      </c>
      <c r="V15" s="49">
        <v>133</v>
      </c>
      <c r="W15" s="49">
        <v>130</v>
      </c>
      <c r="X15" s="133">
        <f>W15/V15*100</f>
        <v>97.74436090225564</v>
      </c>
    </row>
    <row r="16" spans="1:24" ht="10.5">
      <c r="A16" s="90"/>
      <c r="B16" s="49" t="s">
        <v>403</v>
      </c>
      <c r="C16" s="107" t="s">
        <v>285</v>
      </c>
      <c r="D16" s="49">
        <f t="shared" si="0"/>
        <v>642</v>
      </c>
      <c r="E16" s="49">
        <f t="shared" si="1"/>
        <v>636</v>
      </c>
      <c r="F16" s="133">
        <f>E16/D16*100</f>
        <v>99.06542056074767</v>
      </c>
      <c r="G16" s="49">
        <v>116</v>
      </c>
      <c r="H16" s="49">
        <v>116</v>
      </c>
      <c r="I16" s="133">
        <f>H16/G16*100</f>
        <v>100</v>
      </c>
      <c r="J16" s="49">
        <v>71</v>
      </c>
      <c r="K16" s="49">
        <v>71</v>
      </c>
      <c r="L16" s="133">
        <f>K16/J16*100</f>
        <v>100</v>
      </c>
      <c r="M16" s="49">
        <v>114</v>
      </c>
      <c r="N16" s="49">
        <v>112</v>
      </c>
      <c r="O16" s="133">
        <f>N16/M16*100</f>
        <v>98.24561403508771</v>
      </c>
      <c r="P16" s="49">
        <v>110</v>
      </c>
      <c r="Q16" s="49">
        <v>107</v>
      </c>
      <c r="R16" s="133">
        <f>Q16/P16*100</f>
        <v>97.27272727272728</v>
      </c>
      <c r="S16" s="49">
        <v>115</v>
      </c>
      <c r="T16" s="49">
        <v>114</v>
      </c>
      <c r="U16" s="133">
        <f>T16/S16*100</f>
        <v>99.1304347826087</v>
      </c>
      <c r="V16" s="49">
        <v>116</v>
      </c>
      <c r="W16" s="49">
        <v>116</v>
      </c>
      <c r="X16" s="133">
        <f>W16/V16*100</f>
        <v>100</v>
      </c>
    </row>
    <row r="17" spans="1:24" ht="10.5">
      <c r="A17" s="90"/>
      <c r="B17" s="49" t="s">
        <v>404</v>
      </c>
      <c r="C17" s="107" t="s">
        <v>286</v>
      </c>
      <c r="D17" s="49">
        <f t="shared" si="0"/>
        <v>461</v>
      </c>
      <c r="E17" s="49">
        <f t="shared" si="1"/>
        <v>453</v>
      </c>
      <c r="F17" s="133">
        <f>E17/D17*100</f>
        <v>98.2646420824295</v>
      </c>
      <c r="G17" s="49">
        <v>86</v>
      </c>
      <c r="H17" s="49">
        <v>84</v>
      </c>
      <c r="I17" s="133">
        <f>H17/G17*100</f>
        <v>97.67441860465115</v>
      </c>
      <c r="J17" s="49">
        <v>33</v>
      </c>
      <c r="K17" s="49">
        <v>33</v>
      </c>
      <c r="L17" s="133">
        <f>K17/J17*100</f>
        <v>100</v>
      </c>
      <c r="M17" s="49">
        <v>73</v>
      </c>
      <c r="N17" s="49">
        <v>73</v>
      </c>
      <c r="O17" s="133">
        <f>N17/M17*100</f>
        <v>100</v>
      </c>
      <c r="P17" s="49">
        <v>99</v>
      </c>
      <c r="Q17" s="49">
        <v>99</v>
      </c>
      <c r="R17" s="133">
        <f>Q17/P17*100</f>
        <v>100</v>
      </c>
      <c r="S17" s="49">
        <v>84</v>
      </c>
      <c r="T17" s="49">
        <v>80</v>
      </c>
      <c r="U17" s="133">
        <f>T17/S17*100</f>
        <v>95.23809523809523</v>
      </c>
      <c r="V17" s="49">
        <v>86</v>
      </c>
      <c r="W17" s="49">
        <v>84</v>
      </c>
      <c r="X17" s="133">
        <f>W17/V17*100</f>
        <v>97.67441860465115</v>
      </c>
    </row>
    <row r="18" spans="1:24" ht="10.5">
      <c r="A18" s="90"/>
      <c r="B18" s="49"/>
      <c r="C18" s="107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2"/>
      <c r="V18" s="49"/>
      <c r="W18" s="49"/>
      <c r="X18" s="52"/>
    </row>
    <row r="19" spans="1:24" ht="10.5">
      <c r="A19" s="90"/>
      <c r="B19" s="49" t="s">
        <v>394</v>
      </c>
      <c r="C19" s="107" t="s">
        <v>287</v>
      </c>
      <c r="D19" s="49">
        <f t="shared" si="0"/>
        <v>439</v>
      </c>
      <c r="E19" s="49">
        <f t="shared" si="1"/>
        <v>429</v>
      </c>
      <c r="F19" s="133">
        <f>E19/D19*100</f>
        <v>97.72209567198178</v>
      </c>
      <c r="G19" s="49">
        <v>85</v>
      </c>
      <c r="H19" s="49">
        <v>81</v>
      </c>
      <c r="I19" s="133">
        <f>H19/G19*100</f>
        <v>95.29411764705881</v>
      </c>
      <c r="J19" s="49">
        <v>34</v>
      </c>
      <c r="K19" s="49">
        <v>34</v>
      </c>
      <c r="L19" s="133">
        <f>K19/J19*100</f>
        <v>100</v>
      </c>
      <c r="M19" s="49">
        <v>76</v>
      </c>
      <c r="N19" s="49">
        <v>76</v>
      </c>
      <c r="O19" s="133">
        <f>N19/M19*100</f>
        <v>100</v>
      </c>
      <c r="P19" s="49">
        <v>88</v>
      </c>
      <c r="Q19" s="49">
        <v>88</v>
      </c>
      <c r="R19" s="133">
        <f>Q19/P19*100</f>
        <v>100</v>
      </c>
      <c r="S19" s="49">
        <v>71</v>
      </c>
      <c r="T19" s="49">
        <v>69</v>
      </c>
      <c r="U19" s="133">
        <f>T19/S19*100</f>
        <v>97.1830985915493</v>
      </c>
      <c r="V19" s="49">
        <v>85</v>
      </c>
      <c r="W19" s="49">
        <v>81</v>
      </c>
      <c r="X19" s="133">
        <f>W19/V19*100</f>
        <v>95.29411764705881</v>
      </c>
    </row>
    <row r="20" spans="1:24" ht="10.5">
      <c r="A20" s="90"/>
      <c r="B20" s="49" t="s">
        <v>395</v>
      </c>
      <c r="C20" s="107" t="s">
        <v>288</v>
      </c>
      <c r="D20" s="49">
        <f t="shared" si="0"/>
        <v>371</v>
      </c>
      <c r="E20" s="49">
        <f t="shared" si="1"/>
        <v>363</v>
      </c>
      <c r="F20" s="133">
        <f>E20/D20*100</f>
        <v>97.84366576819407</v>
      </c>
      <c r="G20" s="49">
        <v>69</v>
      </c>
      <c r="H20" s="49">
        <v>68</v>
      </c>
      <c r="I20" s="133">
        <f>H20/G20*100</f>
        <v>98.55072463768117</v>
      </c>
      <c r="J20" s="49">
        <v>34</v>
      </c>
      <c r="K20" s="49">
        <v>33</v>
      </c>
      <c r="L20" s="133">
        <f>K20/J20*100</f>
        <v>97.05882352941177</v>
      </c>
      <c r="M20" s="49">
        <v>60</v>
      </c>
      <c r="N20" s="49">
        <v>60</v>
      </c>
      <c r="O20" s="133">
        <f>N20/M20*100</f>
        <v>100</v>
      </c>
      <c r="P20" s="49">
        <v>84</v>
      </c>
      <c r="Q20" s="49">
        <v>81</v>
      </c>
      <c r="R20" s="133">
        <f>Q20/P20*100</f>
        <v>96.42857142857143</v>
      </c>
      <c r="S20" s="49">
        <v>55</v>
      </c>
      <c r="T20" s="49">
        <v>53</v>
      </c>
      <c r="U20" s="133">
        <f>T20/S20*100</f>
        <v>96.36363636363636</v>
      </c>
      <c r="V20" s="49">
        <v>69</v>
      </c>
      <c r="W20" s="49">
        <v>68</v>
      </c>
      <c r="X20" s="133">
        <f>W20/V20*100</f>
        <v>98.55072463768117</v>
      </c>
    </row>
    <row r="21" spans="1:24" ht="10.5">
      <c r="A21" s="90"/>
      <c r="B21" s="49" t="s">
        <v>705</v>
      </c>
      <c r="C21" s="107" t="s">
        <v>289</v>
      </c>
      <c r="D21" s="49">
        <f t="shared" si="0"/>
        <v>359</v>
      </c>
      <c r="E21" s="49">
        <f t="shared" si="1"/>
        <v>357</v>
      </c>
      <c r="F21" s="133">
        <f>E21/D21*100</f>
        <v>99.44289693593315</v>
      </c>
      <c r="G21" s="49">
        <v>71</v>
      </c>
      <c r="H21" s="49">
        <v>71</v>
      </c>
      <c r="I21" s="133">
        <f>H21/G21*100</f>
        <v>100</v>
      </c>
      <c r="J21" s="49">
        <v>20</v>
      </c>
      <c r="K21" s="49">
        <v>20</v>
      </c>
      <c r="L21" s="133">
        <f>K21/J21*100</f>
        <v>100</v>
      </c>
      <c r="M21" s="49">
        <v>68</v>
      </c>
      <c r="N21" s="49">
        <v>68</v>
      </c>
      <c r="O21" s="133">
        <f>N21/M21*100</f>
        <v>100</v>
      </c>
      <c r="P21" s="49">
        <v>58</v>
      </c>
      <c r="Q21" s="49">
        <v>56</v>
      </c>
      <c r="R21" s="133">
        <f>Q21/P21*100</f>
        <v>96.55172413793103</v>
      </c>
      <c r="S21" s="49">
        <v>71</v>
      </c>
      <c r="T21" s="49">
        <v>71</v>
      </c>
      <c r="U21" s="133">
        <f>T21/S21*100</f>
        <v>100</v>
      </c>
      <c r="V21" s="49">
        <v>71</v>
      </c>
      <c r="W21" s="49">
        <v>71</v>
      </c>
      <c r="X21" s="133">
        <f>W21/V21*100</f>
        <v>100</v>
      </c>
    </row>
    <row r="22" spans="1:24" ht="10.5">
      <c r="A22" s="90"/>
      <c r="B22" s="49" t="s">
        <v>405</v>
      </c>
      <c r="C22" s="107" t="s">
        <v>290</v>
      </c>
      <c r="D22" s="49">
        <f t="shared" si="0"/>
        <v>317</v>
      </c>
      <c r="E22" s="49">
        <f t="shared" si="1"/>
        <v>312</v>
      </c>
      <c r="F22" s="133">
        <f>E22/D22*100</f>
        <v>98.42271293375394</v>
      </c>
      <c r="G22" s="49">
        <v>58</v>
      </c>
      <c r="H22" s="49">
        <v>56</v>
      </c>
      <c r="I22" s="133">
        <f>H22/G22*100</f>
        <v>96.55172413793103</v>
      </c>
      <c r="J22" s="49">
        <v>31</v>
      </c>
      <c r="K22" s="49">
        <v>31</v>
      </c>
      <c r="L22" s="133">
        <f>K22/J22*100</f>
        <v>100</v>
      </c>
      <c r="M22" s="49">
        <v>53</v>
      </c>
      <c r="N22" s="49">
        <v>53</v>
      </c>
      <c r="O22" s="133">
        <f>N22/M22*100</f>
        <v>100</v>
      </c>
      <c r="P22" s="49">
        <v>57</v>
      </c>
      <c r="Q22" s="49">
        <v>57</v>
      </c>
      <c r="R22" s="133">
        <f>Q22/P22*100</f>
        <v>100</v>
      </c>
      <c r="S22" s="49">
        <v>60</v>
      </c>
      <c r="T22" s="49">
        <v>59</v>
      </c>
      <c r="U22" s="133">
        <f>T22/S22*100</f>
        <v>98.33333333333333</v>
      </c>
      <c r="V22" s="49">
        <v>58</v>
      </c>
      <c r="W22" s="49">
        <v>56</v>
      </c>
      <c r="X22" s="133">
        <f>W22/V22*100</f>
        <v>96.55172413793103</v>
      </c>
    </row>
    <row r="23" spans="1:24" ht="10.5">
      <c r="A23" s="90"/>
      <c r="B23" s="49"/>
      <c r="C23" s="107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33"/>
      <c r="P23" s="49"/>
      <c r="Q23" s="49"/>
      <c r="R23" s="133"/>
      <c r="S23" s="49"/>
      <c r="T23" s="49"/>
      <c r="U23" s="52"/>
      <c r="V23" s="49"/>
      <c r="W23" s="49"/>
      <c r="X23" s="52"/>
    </row>
    <row r="24" spans="1:24" ht="10.5">
      <c r="A24" s="90"/>
      <c r="B24" s="49" t="s">
        <v>406</v>
      </c>
      <c r="C24" s="107" t="s">
        <v>291</v>
      </c>
      <c r="D24" s="49">
        <f t="shared" si="0"/>
        <v>305</v>
      </c>
      <c r="E24" s="49">
        <f t="shared" si="1"/>
        <v>301</v>
      </c>
      <c r="F24" s="133">
        <f>E24/D24*100</f>
        <v>98.68852459016394</v>
      </c>
      <c r="G24" s="49">
        <v>50</v>
      </c>
      <c r="H24" s="49">
        <v>49</v>
      </c>
      <c r="I24" s="133">
        <f>H24/G24*100</f>
        <v>98</v>
      </c>
      <c r="J24" s="49">
        <v>19</v>
      </c>
      <c r="K24" s="49">
        <v>19</v>
      </c>
      <c r="L24" s="133">
        <f>K24/J24*100</f>
        <v>100</v>
      </c>
      <c r="M24" s="49">
        <v>60</v>
      </c>
      <c r="N24" s="49">
        <v>60</v>
      </c>
      <c r="O24" s="133">
        <f>N24/M24*100</f>
        <v>100</v>
      </c>
      <c r="P24" s="49">
        <v>81</v>
      </c>
      <c r="Q24" s="49">
        <v>81</v>
      </c>
      <c r="R24" s="133">
        <f>Q24/P24*100</f>
        <v>100</v>
      </c>
      <c r="S24" s="49">
        <v>45</v>
      </c>
      <c r="T24" s="49">
        <v>43</v>
      </c>
      <c r="U24" s="133">
        <f>T24/S24*100</f>
        <v>95.55555555555556</v>
      </c>
      <c r="V24" s="49">
        <v>50</v>
      </c>
      <c r="W24" s="49">
        <v>49</v>
      </c>
      <c r="X24" s="133">
        <f>W24/V24*100</f>
        <v>98</v>
      </c>
    </row>
    <row r="25" spans="1:24" ht="10.5">
      <c r="A25" s="90"/>
      <c r="B25" s="49" t="s">
        <v>407</v>
      </c>
      <c r="C25" s="107" t="s">
        <v>292</v>
      </c>
      <c r="D25" s="49">
        <f t="shared" si="0"/>
        <v>477</v>
      </c>
      <c r="E25" s="49">
        <f t="shared" si="1"/>
        <v>474</v>
      </c>
      <c r="F25" s="133">
        <f>E25/D25*100</f>
        <v>99.37106918238993</v>
      </c>
      <c r="G25" s="49">
        <v>85</v>
      </c>
      <c r="H25" s="49">
        <v>84</v>
      </c>
      <c r="I25" s="133">
        <f>H25/G25*100</f>
        <v>98.82352941176471</v>
      </c>
      <c r="J25" s="49">
        <v>46</v>
      </c>
      <c r="K25" s="49">
        <v>45</v>
      </c>
      <c r="L25" s="133">
        <f>K25/J25*100</f>
        <v>97.82608695652173</v>
      </c>
      <c r="M25" s="49">
        <v>97</v>
      </c>
      <c r="N25" s="49">
        <v>97</v>
      </c>
      <c r="O25" s="133">
        <f>N25/M25*100</f>
        <v>100</v>
      </c>
      <c r="P25" s="49">
        <v>85</v>
      </c>
      <c r="Q25" s="49">
        <v>85</v>
      </c>
      <c r="R25" s="133">
        <f>Q25/P25*100</f>
        <v>100</v>
      </c>
      <c r="S25" s="49">
        <v>79</v>
      </c>
      <c r="T25" s="49">
        <v>79</v>
      </c>
      <c r="U25" s="133">
        <f>T25/S25*100</f>
        <v>100</v>
      </c>
      <c r="V25" s="49">
        <v>85</v>
      </c>
      <c r="W25" s="49">
        <v>84</v>
      </c>
      <c r="X25" s="133">
        <f>W25/V25*100</f>
        <v>98.82352941176471</v>
      </c>
    </row>
    <row r="26" spans="1:24" ht="10.5">
      <c r="A26" s="90"/>
      <c r="B26" s="49" t="s">
        <v>408</v>
      </c>
      <c r="C26" s="107" t="s">
        <v>293</v>
      </c>
      <c r="D26" s="49">
        <f t="shared" si="0"/>
        <v>611</v>
      </c>
      <c r="E26" s="49">
        <f t="shared" si="1"/>
        <v>600</v>
      </c>
      <c r="F26" s="133">
        <f>E26/D26*100</f>
        <v>98.19967266775778</v>
      </c>
      <c r="G26" s="49">
        <v>113</v>
      </c>
      <c r="H26" s="49">
        <v>111</v>
      </c>
      <c r="I26" s="133">
        <f>H26/G26*100</f>
        <v>98.23008849557522</v>
      </c>
      <c r="J26" s="49">
        <v>33</v>
      </c>
      <c r="K26" s="49">
        <v>33</v>
      </c>
      <c r="L26" s="133">
        <f>K26/J26*100</f>
        <v>100</v>
      </c>
      <c r="M26" s="49">
        <v>113</v>
      </c>
      <c r="N26" s="49">
        <v>111</v>
      </c>
      <c r="O26" s="133">
        <f>N26/M26*100</f>
        <v>98.23008849557522</v>
      </c>
      <c r="P26" s="49">
        <v>127</v>
      </c>
      <c r="Q26" s="49">
        <v>126</v>
      </c>
      <c r="R26" s="133">
        <f>Q26/P26*100</f>
        <v>99.21259842519686</v>
      </c>
      <c r="S26" s="49">
        <v>112</v>
      </c>
      <c r="T26" s="49">
        <v>108</v>
      </c>
      <c r="U26" s="133">
        <f>T26/S26*100</f>
        <v>96.42857142857143</v>
      </c>
      <c r="V26" s="49">
        <v>113</v>
      </c>
      <c r="W26" s="49">
        <v>111</v>
      </c>
      <c r="X26" s="133">
        <f>W26/V26*100</f>
        <v>98.23008849557522</v>
      </c>
    </row>
    <row r="27" spans="1:24" ht="10.5">
      <c r="A27" s="90"/>
      <c r="B27" s="49" t="s">
        <v>409</v>
      </c>
      <c r="C27" s="107" t="s">
        <v>294</v>
      </c>
      <c r="D27" s="49">
        <f t="shared" si="0"/>
        <v>293</v>
      </c>
      <c r="E27" s="49">
        <f t="shared" si="1"/>
        <v>288</v>
      </c>
      <c r="F27" s="133">
        <f>E27/D27*100</f>
        <v>98.29351535836177</v>
      </c>
      <c r="G27" s="49">
        <v>55</v>
      </c>
      <c r="H27" s="49">
        <v>55</v>
      </c>
      <c r="I27" s="133">
        <f>H27/G27*100</f>
        <v>100</v>
      </c>
      <c r="J27" s="49">
        <v>25</v>
      </c>
      <c r="K27" s="49">
        <v>24</v>
      </c>
      <c r="L27" s="133">
        <f>K27/J27*100</f>
        <v>96</v>
      </c>
      <c r="M27" s="49">
        <v>47</v>
      </c>
      <c r="N27" s="49">
        <v>45</v>
      </c>
      <c r="O27" s="133">
        <f>N27/M27*100</f>
        <v>95.74468085106383</v>
      </c>
      <c r="P27" s="49">
        <v>64</v>
      </c>
      <c r="Q27" s="49">
        <v>64</v>
      </c>
      <c r="R27" s="133">
        <f>Q27/P27*100</f>
        <v>100</v>
      </c>
      <c r="S27" s="49">
        <v>47</v>
      </c>
      <c r="T27" s="49">
        <v>45</v>
      </c>
      <c r="U27" s="133">
        <f>T27/S27*100</f>
        <v>95.74468085106383</v>
      </c>
      <c r="V27" s="49">
        <v>55</v>
      </c>
      <c r="W27" s="49">
        <v>55</v>
      </c>
      <c r="X27" s="133">
        <f>W27/V27*100</f>
        <v>100</v>
      </c>
    </row>
    <row r="28" spans="1:24" ht="10.5">
      <c r="A28" s="90"/>
      <c r="B28" s="49"/>
      <c r="C28" s="10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33"/>
      <c r="P28" s="49"/>
      <c r="Q28" s="49"/>
      <c r="R28" s="133"/>
      <c r="S28" s="49"/>
      <c r="T28" s="49"/>
      <c r="U28" s="52"/>
      <c r="V28" s="49"/>
      <c r="W28" s="49"/>
      <c r="X28" s="52"/>
    </row>
    <row r="29" spans="1:24" ht="10.5">
      <c r="A29" s="90"/>
      <c r="B29" s="49" t="s">
        <v>410</v>
      </c>
      <c r="C29" s="107" t="s">
        <v>295</v>
      </c>
      <c r="D29" s="49">
        <f t="shared" si="0"/>
        <v>215</v>
      </c>
      <c r="E29" s="49">
        <f t="shared" si="1"/>
        <v>209</v>
      </c>
      <c r="F29" s="133">
        <f>E29/D29*100</f>
        <v>97.20930232558139</v>
      </c>
      <c r="G29" s="49">
        <v>39</v>
      </c>
      <c r="H29" s="49">
        <v>39</v>
      </c>
      <c r="I29" s="133">
        <f>H29/G29*100</f>
        <v>100</v>
      </c>
      <c r="J29" s="49">
        <v>12</v>
      </c>
      <c r="K29" s="49">
        <v>12</v>
      </c>
      <c r="L29" s="133">
        <f>K29/J29*100</f>
        <v>100</v>
      </c>
      <c r="M29" s="49">
        <v>37</v>
      </c>
      <c r="N29" s="49">
        <v>35</v>
      </c>
      <c r="O29" s="133">
        <f>N29/M29*100</f>
        <v>94.5945945945946</v>
      </c>
      <c r="P29" s="49">
        <v>45</v>
      </c>
      <c r="Q29" s="49">
        <v>42</v>
      </c>
      <c r="R29" s="133">
        <f>Q29/P29*100</f>
        <v>93.33333333333333</v>
      </c>
      <c r="S29" s="49">
        <v>43</v>
      </c>
      <c r="T29" s="49">
        <v>42</v>
      </c>
      <c r="U29" s="133">
        <f>T29/S29*100</f>
        <v>97.67441860465115</v>
      </c>
      <c r="V29" s="49">
        <v>39</v>
      </c>
      <c r="W29" s="49">
        <v>39</v>
      </c>
      <c r="X29" s="133">
        <f>W29/V29*100</f>
        <v>100</v>
      </c>
    </row>
    <row r="30" spans="1:24" ht="10.5">
      <c r="A30" s="90"/>
      <c r="B30" s="49" t="s">
        <v>144</v>
      </c>
      <c r="C30" s="107" t="s">
        <v>145</v>
      </c>
      <c r="D30" s="49">
        <f t="shared" si="0"/>
        <v>3411</v>
      </c>
      <c r="E30" s="49">
        <f t="shared" si="1"/>
        <v>3346</v>
      </c>
      <c r="F30" s="133">
        <f>E30/D30*100</f>
        <v>98.09440046907065</v>
      </c>
      <c r="G30" s="49">
        <v>458</v>
      </c>
      <c r="H30" s="49">
        <v>444</v>
      </c>
      <c r="I30" s="133">
        <f>H30/G30*100</f>
        <v>96.94323144104804</v>
      </c>
      <c r="J30" s="49">
        <v>1273</v>
      </c>
      <c r="K30" s="49">
        <v>1261</v>
      </c>
      <c r="L30" s="133">
        <f>K30/J30*100</f>
        <v>99.057344854674</v>
      </c>
      <c r="M30" s="49">
        <v>383</v>
      </c>
      <c r="N30" s="49">
        <v>377</v>
      </c>
      <c r="O30" s="133">
        <f>N30/M30*100</f>
        <v>98.43342036553526</v>
      </c>
      <c r="P30" s="49">
        <v>328</v>
      </c>
      <c r="Q30" s="49">
        <v>318</v>
      </c>
      <c r="R30" s="133">
        <f>Q30/P30*100</f>
        <v>96.95121951219512</v>
      </c>
      <c r="S30" s="49">
        <v>511</v>
      </c>
      <c r="T30" s="49">
        <v>502</v>
      </c>
      <c r="U30" s="133">
        <f>T30/S30*100</f>
        <v>98.23874755381604</v>
      </c>
      <c r="V30" s="49">
        <v>458</v>
      </c>
      <c r="W30" s="49">
        <v>444</v>
      </c>
      <c r="X30" s="133">
        <f>W30/V30*100</f>
        <v>96.94323144104804</v>
      </c>
    </row>
    <row r="31" spans="1:24" ht="10.5">
      <c r="A31" s="90"/>
      <c r="B31" s="49" t="s">
        <v>412</v>
      </c>
      <c r="C31" s="107" t="s">
        <v>297</v>
      </c>
      <c r="D31" s="49">
        <f t="shared" si="0"/>
        <v>349</v>
      </c>
      <c r="E31" s="49">
        <f t="shared" si="1"/>
        <v>353</v>
      </c>
      <c r="F31" s="133">
        <f>E31/D31*100</f>
        <v>101.1461318051576</v>
      </c>
      <c r="G31" s="49">
        <v>64</v>
      </c>
      <c r="H31" s="49">
        <v>64</v>
      </c>
      <c r="I31" s="133">
        <f>H31/G31*100</f>
        <v>100</v>
      </c>
      <c r="J31" s="49">
        <v>35</v>
      </c>
      <c r="K31" s="49">
        <v>35</v>
      </c>
      <c r="L31" s="133">
        <f>K31/J31*100</f>
        <v>100</v>
      </c>
      <c r="M31" s="49">
        <v>60</v>
      </c>
      <c r="N31" s="49">
        <v>60</v>
      </c>
      <c r="O31" s="133">
        <f>N31/M31*100</f>
        <v>100</v>
      </c>
      <c r="P31" s="49">
        <v>56</v>
      </c>
      <c r="Q31" s="49">
        <v>60</v>
      </c>
      <c r="R31" s="133">
        <f>Q31/P31*100</f>
        <v>107.14285714285714</v>
      </c>
      <c r="S31" s="49">
        <v>70</v>
      </c>
      <c r="T31" s="49">
        <v>70</v>
      </c>
      <c r="U31" s="133">
        <f>T31/S31*100</f>
        <v>100</v>
      </c>
      <c r="V31" s="49">
        <v>64</v>
      </c>
      <c r="W31" s="49">
        <v>64</v>
      </c>
      <c r="X31" s="133">
        <f>W31/V31*100</f>
        <v>100</v>
      </c>
    </row>
    <row r="32" spans="1:47" ht="10.5">
      <c r="A32" s="90"/>
      <c r="B32" s="108" t="s">
        <v>250</v>
      </c>
      <c r="C32" s="188" t="s">
        <v>128</v>
      </c>
      <c r="D32" s="108">
        <f>SUM(D9:D31)</f>
        <v>11581</v>
      </c>
      <c r="E32" s="108">
        <f>SUM(E9:E31)</f>
        <v>11391</v>
      </c>
      <c r="F32" s="261">
        <f>E32/D32*100</f>
        <v>98.35938174596322</v>
      </c>
      <c r="G32" s="108">
        <f>SUM(G9:G31)</f>
        <v>2008</v>
      </c>
      <c r="H32" s="108">
        <f>SUM(H9:H31)</f>
        <v>1965</v>
      </c>
      <c r="I32" s="357">
        <f>H32/G32*100</f>
        <v>97.85856573705179</v>
      </c>
      <c r="J32" s="108">
        <f>SUM(J9:J31)</f>
        <v>1897</v>
      </c>
      <c r="K32" s="108">
        <f>SUM(K9:K31)</f>
        <v>1881</v>
      </c>
      <c r="L32" s="261">
        <f>K32/J32*100</f>
        <v>99.15656299420137</v>
      </c>
      <c r="M32" s="108">
        <f>SUM(M9:M31)</f>
        <v>1845</v>
      </c>
      <c r="N32" s="108">
        <f>SUM(N9:N31)</f>
        <v>1824</v>
      </c>
      <c r="O32" s="261">
        <f>N32/M32*100</f>
        <v>98.86178861788618</v>
      </c>
      <c r="P32" s="108">
        <f>SUM(P9:P31)</f>
        <v>1843</v>
      </c>
      <c r="Q32" s="108">
        <f>SUM(Q9:Q31)</f>
        <v>1819</v>
      </c>
      <c r="R32" s="357">
        <f>Q32/P32*100</f>
        <v>98.69777536625067</v>
      </c>
      <c r="S32" s="108">
        <f>SUM(S9:S31)</f>
        <v>1980</v>
      </c>
      <c r="T32" s="108">
        <f>SUM(T9:T31)</f>
        <v>1937</v>
      </c>
      <c r="U32" s="261">
        <f>T32/S32*100</f>
        <v>97.82828282828284</v>
      </c>
      <c r="V32" s="108">
        <f>SUM(V9:V31)</f>
        <v>2008</v>
      </c>
      <c r="W32" s="108">
        <f>SUM(W9:W31)</f>
        <v>1965</v>
      </c>
      <c r="X32" s="261">
        <f>W32/V32*100</f>
        <v>97.85856573705179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</row>
    <row r="33" spans="1:21" ht="9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</row>
    <row r="34" spans="1:21" ht="9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</row>
    <row r="35" spans="1:21" ht="9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40" spans="1:22" ht="9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</row>
  </sheetData>
  <sheetProtection/>
  <mergeCells count="12">
    <mergeCell ref="B6:B8"/>
    <mergeCell ref="C6:C8"/>
    <mergeCell ref="D6:F6"/>
    <mergeCell ref="D7:F7"/>
    <mergeCell ref="P7:R7"/>
    <mergeCell ref="S7:U7"/>
    <mergeCell ref="AA7:AC7"/>
    <mergeCell ref="V7:X7"/>
    <mergeCell ref="G6:X6"/>
    <mergeCell ref="G7:I7"/>
    <mergeCell ref="J7:L7"/>
    <mergeCell ref="M7:O7"/>
  </mergeCells>
  <printOptions/>
  <pageMargins left="0.72" right="0.29" top="1" bottom="1" header="0.5" footer="0.5"/>
  <pageSetup horizontalDpi="600" verticalDpi="600" orientation="landscape" paperSize="9" r:id="rId1"/>
  <headerFooter alignWithMargins="0">
    <oddHeader>&amp;L&amp;8&amp;USection 16. Health</oddHeader>
    <oddFooter xml:space="preserve">&amp;L&amp;18 35&amp;R&amp;18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V958"/>
  <sheetViews>
    <sheetView zoomScalePageLayoutView="0" workbookViewId="0" topLeftCell="A1">
      <selection activeCell="A1" sqref="A1:Z27"/>
    </sheetView>
  </sheetViews>
  <sheetFormatPr defaultColWidth="9.00390625" defaultRowHeight="12.75"/>
  <cols>
    <col min="1" max="1" width="1.25" style="125" customWidth="1"/>
    <col min="2" max="2" width="4.875" style="125" customWidth="1"/>
    <col min="3" max="3" width="6.00390625" style="125" customWidth="1"/>
    <col min="4" max="5" width="6.25390625" style="125" customWidth="1"/>
    <col min="6" max="6" width="6.875" style="125" customWidth="1"/>
    <col min="7" max="7" width="6.25390625" style="125" customWidth="1"/>
    <col min="8" max="8" width="6.375" style="125" customWidth="1"/>
    <col min="9" max="9" width="6.125" style="125" customWidth="1"/>
    <col min="10" max="10" width="6.25390625" style="125" customWidth="1"/>
    <col min="11" max="11" width="6.125" style="125" customWidth="1"/>
    <col min="12" max="12" width="4.875" style="125" customWidth="1"/>
    <col min="13" max="13" width="4.375" style="125" customWidth="1"/>
    <col min="14" max="14" width="5.00390625" style="125" customWidth="1"/>
    <col min="15" max="16" width="5.125" style="125" customWidth="1"/>
    <col min="17" max="17" width="5.00390625" style="125" customWidth="1"/>
    <col min="18" max="18" width="4.75390625" style="125" customWidth="1"/>
    <col min="19" max="19" width="4.00390625" style="125" customWidth="1"/>
    <col min="20" max="22" width="5.00390625" style="125" customWidth="1"/>
    <col min="23" max="23" width="5.125" style="125" customWidth="1"/>
    <col min="24" max="24" width="4.25390625" style="125" customWidth="1"/>
    <col min="25" max="25" width="6.875" style="125" customWidth="1"/>
    <col min="26" max="26" width="6.25390625" style="125" customWidth="1"/>
    <col min="27" max="28" width="10.00390625" style="125" customWidth="1"/>
    <col min="29" max="29" width="10.375" style="125" customWidth="1"/>
    <col min="30" max="30" width="9.875" style="125" customWidth="1"/>
    <col min="31" max="34" width="9.125" style="125" customWidth="1"/>
    <col min="35" max="35" width="12.375" style="125" bestFit="1" customWidth="1"/>
    <col min="36" max="36" width="7.375" style="125" customWidth="1"/>
    <col min="37" max="37" width="10.375" style="125" customWidth="1"/>
    <col min="38" max="38" width="17.375" style="125" bestFit="1" customWidth="1"/>
    <col min="39" max="39" width="10.375" style="125" customWidth="1"/>
    <col min="40" max="40" width="11.125" style="125" customWidth="1"/>
    <col min="41" max="41" width="9.125" style="125" customWidth="1"/>
    <col min="42" max="42" width="13.00390625" style="125" customWidth="1"/>
    <col min="43" max="16384" width="9.125" style="125" customWidth="1"/>
  </cols>
  <sheetData>
    <row r="1" spans="2:28" ht="15.75" customHeight="1">
      <c r="B1" s="68"/>
      <c r="C1" s="68"/>
      <c r="D1" s="68"/>
      <c r="E1" s="68"/>
      <c r="F1" s="68"/>
      <c r="G1" s="68"/>
      <c r="H1" s="68"/>
      <c r="I1" s="68"/>
      <c r="J1" s="172" t="s">
        <v>91</v>
      </c>
      <c r="K1" s="90"/>
      <c r="L1" s="90"/>
      <c r="M1" s="90"/>
      <c r="N1" s="90"/>
      <c r="O1" s="90"/>
      <c r="P1" s="90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ht="12">
      <c r="A2" s="68"/>
      <c r="B2" s="68"/>
      <c r="C2" s="68"/>
      <c r="D2" s="68"/>
      <c r="E2" s="68"/>
      <c r="F2" s="68"/>
      <c r="G2" s="68"/>
      <c r="H2" s="221"/>
      <c r="I2" s="68"/>
      <c r="J2" s="175" t="s">
        <v>92</v>
      </c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ht="12.75" customHeight="1">
      <c r="A4" s="68"/>
      <c r="B4" s="68"/>
      <c r="C4" s="82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126" s="58" customFormat="1" ht="20.25" customHeight="1">
      <c r="A5" s="52"/>
      <c r="B5" s="1101" t="s">
        <v>360</v>
      </c>
      <c r="C5" s="1105" t="s">
        <v>900</v>
      </c>
      <c r="D5" s="1096" t="s">
        <v>775</v>
      </c>
      <c r="E5" s="1078"/>
      <c r="F5" s="1071" t="s">
        <v>776</v>
      </c>
      <c r="G5" s="1072"/>
      <c r="H5" s="1072"/>
      <c r="I5" s="1074"/>
      <c r="J5" s="1071" t="s">
        <v>215</v>
      </c>
      <c r="K5" s="1074"/>
      <c r="L5" s="1071" t="s">
        <v>769</v>
      </c>
      <c r="M5" s="1104"/>
      <c r="N5" s="1104"/>
      <c r="O5" s="1104"/>
      <c r="P5" s="1098"/>
      <c r="Q5" s="1071" t="s">
        <v>632</v>
      </c>
      <c r="R5" s="1072"/>
      <c r="S5" s="1072"/>
      <c r="T5" s="1072"/>
      <c r="U5" s="1074"/>
      <c r="V5" s="1071" t="s">
        <v>83</v>
      </c>
      <c r="W5" s="1072"/>
      <c r="X5" s="1072"/>
      <c r="Y5" s="1073"/>
      <c r="Z5" s="1073"/>
      <c r="AA5" s="52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</row>
    <row r="6" spans="1:126" s="58" customFormat="1" ht="51" customHeight="1">
      <c r="A6" s="52"/>
      <c r="B6" s="1102"/>
      <c r="C6" s="1106"/>
      <c r="D6" s="1100"/>
      <c r="E6" s="1080"/>
      <c r="F6" s="1096" t="s">
        <v>84</v>
      </c>
      <c r="G6" s="1078"/>
      <c r="H6" s="1097" t="s">
        <v>86</v>
      </c>
      <c r="I6" s="1098"/>
      <c r="J6" s="1097" t="s">
        <v>87</v>
      </c>
      <c r="K6" s="1099"/>
      <c r="L6" s="1081">
        <v>2008</v>
      </c>
      <c r="M6" s="1081">
        <v>2009</v>
      </c>
      <c r="N6" s="1081">
        <v>2010</v>
      </c>
      <c r="O6" s="1089" t="s">
        <v>1072</v>
      </c>
      <c r="P6" s="1090"/>
      <c r="Q6" s="1081">
        <v>2008</v>
      </c>
      <c r="R6" s="1081">
        <v>2009</v>
      </c>
      <c r="S6" s="1081">
        <v>2010</v>
      </c>
      <c r="T6" s="1089" t="s">
        <v>1072</v>
      </c>
      <c r="U6" s="1090"/>
      <c r="V6" s="1081">
        <v>2008</v>
      </c>
      <c r="W6" s="1081">
        <v>2009</v>
      </c>
      <c r="X6" s="1081">
        <v>2010</v>
      </c>
      <c r="Y6" s="1089" t="s">
        <v>1072</v>
      </c>
      <c r="Z6" s="1090"/>
      <c r="AA6" s="52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</row>
    <row r="7" spans="1:126" s="58" customFormat="1" ht="12" customHeight="1">
      <c r="A7" s="52"/>
      <c r="B7" s="1103"/>
      <c r="C7" s="1107"/>
      <c r="D7" s="56" t="s">
        <v>1063</v>
      </c>
      <c r="E7" s="56" t="s">
        <v>1069</v>
      </c>
      <c r="F7" s="56" t="s">
        <v>1063</v>
      </c>
      <c r="G7" s="56" t="s">
        <v>1069</v>
      </c>
      <c r="H7" s="56" t="s">
        <v>1063</v>
      </c>
      <c r="I7" s="56" t="s">
        <v>1069</v>
      </c>
      <c r="J7" s="56" t="s">
        <v>1063</v>
      </c>
      <c r="K7" s="56" t="s">
        <v>1069</v>
      </c>
      <c r="L7" s="1083"/>
      <c r="M7" s="1083"/>
      <c r="N7" s="1083"/>
      <c r="O7" s="56">
        <v>2010</v>
      </c>
      <c r="P7" s="56">
        <v>2011</v>
      </c>
      <c r="Q7" s="1083"/>
      <c r="R7" s="1083"/>
      <c r="S7" s="1083"/>
      <c r="T7" s="56">
        <v>2010</v>
      </c>
      <c r="U7" s="56">
        <v>2011</v>
      </c>
      <c r="V7" s="1083"/>
      <c r="W7" s="1083"/>
      <c r="X7" s="1083"/>
      <c r="Y7" s="56">
        <v>2010</v>
      </c>
      <c r="Z7" s="56">
        <v>2011</v>
      </c>
      <c r="AA7" s="52"/>
      <c r="AB7" s="52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</row>
    <row r="8" spans="1:126" s="58" customFormat="1" ht="9.75" customHeight="1">
      <c r="A8" s="49"/>
      <c r="B8" s="49" t="s">
        <v>737</v>
      </c>
      <c r="C8" s="107" t="s">
        <v>652</v>
      </c>
      <c r="D8" s="178">
        <v>34</v>
      </c>
      <c r="E8" s="178">
        <v>21</v>
      </c>
      <c r="F8" s="178">
        <v>32</v>
      </c>
      <c r="G8" s="178">
        <v>21</v>
      </c>
      <c r="H8" s="178">
        <v>2</v>
      </c>
      <c r="I8" s="179"/>
      <c r="J8" s="52"/>
      <c r="K8" s="52"/>
      <c r="L8" s="49">
        <v>36</v>
      </c>
      <c r="M8" s="49">
        <v>35</v>
      </c>
      <c r="N8" s="49">
        <v>35</v>
      </c>
      <c r="O8" s="49">
        <v>32</v>
      </c>
      <c r="P8" s="49">
        <v>20</v>
      </c>
      <c r="Q8" s="49">
        <v>1</v>
      </c>
      <c r="R8" s="49"/>
      <c r="S8" s="49"/>
      <c r="T8" s="49"/>
      <c r="U8" s="49"/>
      <c r="V8" s="121">
        <v>0</v>
      </c>
      <c r="W8" s="121">
        <v>0</v>
      </c>
      <c r="X8" s="121">
        <v>0</v>
      </c>
      <c r="Y8" s="121">
        <f aca="true" t="shared" si="0" ref="Y8:Y27">T8/F8*1000</f>
        <v>0</v>
      </c>
      <c r="Z8" s="121">
        <f>U8/G8*1000</f>
        <v>0</v>
      </c>
      <c r="AA8" s="52"/>
      <c r="AB8" s="52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</row>
    <row r="9" spans="1:126" s="58" customFormat="1" ht="9.75" customHeight="1">
      <c r="A9" s="49"/>
      <c r="B9" s="49" t="s">
        <v>738</v>
      </c>
      <c r="C9" s="107" t="s">
        <v>280</v>
      </c>
      <c r="D9" s="178">
        <v>27</v>
      </c>
      <c r="E9" s="178">
        <v>31</v>
      </c>
      <c r="F9" s="178">
        <v>28</v>
      </c>
      <c r="G9" s="178">
        <v>30</v>
      </c>
      <c r="H9" s="178"/>
      <c r="I9" s="179">
        <v>1</v>
      </c>
      <c r="J9" s="52"/>
      <c r="K9" s="52"/>
      <c r="L9" s="49">
        <v>22</v>
      </c>
      <c r="M9" s="49">
        <v>20</v>
      </c>
      <c r="N9" s="49">
        <v>20</v>
      </c>
      <c r="O9" s="49">
        <v>18</v>
      </c>
      <c r="P9" s="49">
        <v>19</v>
      </c>
      <c r="Q9" s="49"/>
      <c r="R9" s="49">
        <v>1</v>
      </c>
      <c r="S9" s="49">
        <v>1</v>
      </c>
      <c r="T9" s="49">
        <v>2</v>
      </c>
      <c r="U9" s="49"/>
      <c r="V9" s="121"/>
      <c r="W9" s="121"/>
      <c r="X9" s="121">
        <v>67</v>
      </c>
      <c r="Y9" s="121">
        <f>T9/F9*1000</f>
        <v>71.42857142857143</v>
      </c>
      <c r="Z9" s="121">
        <f>U9/G9*1000</f>
        <v>0</v>
      </c>
      <c r="AA9" s="52"/>
      <c r="AB9" s="52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</row>
    <row r="10" spans="1:126" s="58" customFormat="1" ht="9.75" customHeight="1">
      <c r="A10" s="49"/>
      <c r="B10" s="49" t="s">
        <v>739</v>
      </c>
      <c r="C10" s="107" t="s">
        <v>281</v>
      </c>
      <c r="D10" s="178">
        <v>51</v>
      </c>
      <c r="E10" s="178">
        <v>37</v>
      </c>
      <c r="F10" s="178">
        <v>51</v>
      </c>
      <c r="G10" s="178">
        <v>36</v>
      </c>
      <c r="H10" s="178"/>
      <c r="I10" s="179">
        <v>1</v>
      </c>
      <c r="J10" s="52"/>
      <c r="K10" s="52">
        <v>1</v>
      </c>
      <c r="L10" s="49">
        <v>19</v>
      </c>
      <c r="M10" s="49">
        <v>25</v>
      </c>
      <c r="N10" s="49">
        <v>25</v>
      </c>
      <c r="O10" s="49">
        <v>29</v>
      </c>
      <c r="P10" s="49">
        <v>15</v>
      </c>
      <c r="Q10" s="49">
        <v>1</v>
      </c>
      <c r="R10" s="49">
        <v>1</v>
      </c>
      <c r="S10" s="49">
        <v>1</v>
      </c>
      <c r="T10" s="49">
        <v>1</v>
      </c>
      <c r="U10" s="49">
        <v>1</v>
      </c>
      <c r="V10" s="121">
        <v>0</v>
      </c>
      <c r="W10" s="121">
        <v>0</v>
      </c>
      <c r="X10" s="121">
        <v>19</v>
      </c>
      <c r="Y10" s="121">
        <f>T10/F10*1000</f>
        <v>19.607843137254903</v>
      </c>
      <c r="Z10" s="121">
        <f>U10/G10*1000</f>
        <v>27.777777777777775</v>
      </c>
      <c r="AA10" s="52"/>
      <c r="AB10" s="52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</row>
    <row r="11" spans="1:126" s="58" customFormat="1" ht="9.75" customHeight="1">
      <c r="A11" s="49"/>
      <c r="B11" s="49" t="s">
        <v>740</v>
      </c>
      <c r="C11" s="107" t="s">
        <v>282</v>
      </c>
      <c r="D11" s="178">
        <v>90</v>
      </c>
      <c r="E11" s="178">
        <v>76</v>
      </c>
      <c r="F11" s="178">
        <v>91</v>
      </c>
      <c r="G11" s="178">
        <v>76</v>
      </c>
      <c r="H11" s="178"/>
      <c r="I11" s="179"/>
      <c r="J11" s="52"/>
      <c r="K11" s="52"/>
      <c r="L11" s="49">
        <v>31</v>
      </c>
      <c r="M11" s="49">
        <v>34</v>
      </c>
      <c r="N11" s="49">
        <v>34</v>
      </c>
      <c r="O11" s="49">
        <v>20</v>
      </c>
      <c r="P11" s="49">
        <v>29</v>
      </c>
      <c r="Q11" s="49">
        <v>3</v>
      </c>
      <c r="R11" s="49"/>
      <c r="S11" s="49"/>
      <c r="T11" s="49">
        <v>1</v>
      </c>
      <c r="U11" s="49">
        <v>1</v>
      </c>
      <c r="V11" s="121">
        <v>65</v>
      </c>
      <c r="W11" s="121">
        <v>61</v>
      </c>
      <c r="X11" s="121">
        <v>10</v>
      </c>
      <c r="Y11" s="121">
        <f t="shared" si="0"/>
        <v>10.989010989010989</v>
      </c>
      <c r="Z11" s="121">
        <f aca="true" t="shared" si="1" ref="Z11:Z27">U11/G11*1000</f>
        <v>13.157894736842104</v>
      </c>
      <c r="AA11" s="52"/>
      <c r="AB11" s="52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</row>
    <row r="12" spans="1:126" s="58" customFormat="1" ht="9.75" customHeight="1">
      <c r="A12" s="49"/>
      <c r="B12" s="49" t="s">
        <v>741</v>
      </c>
      <c r="C12" s="107" t="s">
        <v>283</v>
      </c>
      <c r="D12" s="178">
        <v>58</v>
      </c>
      <c r="E12" s="178">
        <v>47</v>
      </c>
      <c r="F12" s="178">
        <v>56</v>
      </c>
      <c r="G12" s="178">
        <v>47</v>
      </c>
      <c r="H12" s="178">
        <v>2</v>
      </c>
      <c r="I12" s="179"/>
      <c r="J12" s="52"/>
      <c r="K12" s="52"/>
      <c r="L12" s="49">
        <v>39</v>
      </c>
      <c r="M12" s="49">
        <v>29</v>
      </c>
      <c r="N12" s="49">
        <v>29</v>
      </c>
      <c r="O12" s="49">
        <v>21</v>
      </c>
      <c r="P12" s="49">
        <v>21</v>
      </c>
      <c r="Q12" s="49">
        <v>2</v>
      </c>
      <c r="R12" s="49">
        <v>1</v>
      </c>
      <c r="S12" s="49">
        <v>1</v>
      </c>
      <c r="T12" s="49"/>
      <c r="U12" s="49"/>
      <c r="V12" s="121">
        <v>48</v>
      </c>
      <c r="W12" s="121">
        <v>0</v>
      </c>
      <c r="X12" s="121">
        <v>0</v>
      </c>
      <c r="Y12" s="121">
        <f t="shared" si="0"/>
        <v>0</v>
      </c>
      <c r="Z12" s="121">
        <f t="shared" si="1"/>
        <v>0</v>
      </c>
      <c r="AA12" s="52"/>
      <c r="AB12" s="52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</row>
    <row r="13" spans="1:126" s="58" customFormat="1" ht="9.75" customHeight="1">
      <c r="A13" s="49"/>
      <c r="B13" s="49" t="s">
        <v>742</v>
      </c>
      <c r="C13" s="107" t="s">
        <v>284</v>
      </c>
      <c r="D13" s="178">
        <v>27</v>
      </c>
      <c r="E13" s="178">
        <v>25</v>
      </c>
      <c r="F13" s="178">
        <v>27</v>
      </c>
      <c r="G13" s="178">
        <v>25</v>
      </c>
      <c r="H13" s="178"/>
      <c r="I13" s="179"/>
      <c r="J13" s="52"/>
      <c r="K13" s="52"/>
      <c r="L13" s="49">
        <v>25</v>
      </c>
      <c r="M13" s="49">
        <v>31</v>
      </c>
      <c r="N13" s="49">
        <v>31</v>
      </c>
      <c r="O13" s="49">
        <v>40</v>
      </c>
      <c r="P13" s="49">
        <v>34</v>
      </c>
      <c r="Q13" s="49">
        <v>2</v>
      </c>
      <c r="R13" s="49">
        <v>1</v>
      </c>
      <c r="S13" s="49">
        <v>1</v>
      </c>
      <c r="T13" s="49">
        <v>1</v>
      </c>
      <c r="U13" s="49">
        <v>1</v>
      </c>
      <c r="V13" s="121">
        <v>0</v>
      </c>
      <c r="W13" s="121">
        <v>0</v>
      </c>
      <c r="X13" s="121">
        <v>33</v>
      </c>
      <c r="Y13" s="121">
        <f t="shared" si="0"/>
        <v>37.03703703703704</v>
      </c>
      <c r="Z13" s="121">
        <f t="shared" si="1"/>
        <v>40</v>
      </c>
      <c r="AA13" s="52"/>
      <c r="AB13" s="52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</row>
    <row r="14" spans="1:126" s="58" customFormat="1" ht="9.75" customHeight="1">
      <c r="A14" s="49"/>
      <c r="B14" s="49" t="s">
        <v>403</v>
      </c>
      <c r="C14" s="107" t="s">
        <v>285</v>
      </c>
      <c r="D14" s="178">
        <v>79</v>
      </c>
      <c r="E14" s="178">
        <v>71</v>
      </c>
      <c r="F14" s="178">
        <v>79</v>
      </c>
      <c r="G14" s="178">
        <v>71</v>
      </c>
      <c r="H14" s="178"/>
      <c r="I14" s="179"/>
      <c r="J14" s="52"/>
      <c r="K14" s="52"/>
      <c r="L14" s="49">
        <v>39</v>
      </c>
      <c r="M14" s="49">
        <v>24</v>
      </c>
      <c r="N14" s="49">
        <v>24</v>
      </c>
      <c r="O14" s="49">
        <v>25</v>
      </c>
      <c r="P14" s="49">
        <v>29</v>
      </c>
      <c r="Q14" s="49">
        <v>4</v>
      </c>
      <c r="R14" s="49">
        <v>1</v>
      </c>
      <c r="S14" s="49">
        <v>1</v>
      </c>
      <c r="T14" s="49">
        <v>1</v>
      </c>
      <c r="U14" s="49">
        <v>2</v>
      </c>
      <c r="V14" s="121">
        <v>67</v>
      </c>
      <c r="W14" s="121">
        <v>14</v>
      </c>
      <c r="X14" s="121">
        <v>23</v>
      </c>
      <c r="Y14" s="121">
        <f t="shared" si="0"/>
        <v>12.658227848101266</v>
      </c>
      <c r="Z14" s="121">
        <f t="shared" si="1"/>
        <v>28.169014084507044</v>
      </c>
      <c r="AA14" s="52"/>
      <c r="AB14" s="52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</row>
    <row r="15" spans="1:126" s="58" customFormat="1" ht="9.75" customHeight="1">
      <c r="A15" s="49"/>
      <c r="B15" s="49" t="s">
        <v>404</v>
      </c>
      <c r="C15" s="107" t="s">
        <v>286</v>
      </c>
      <c r="D15" s="178">
        <v>43</v>
      </c>
      <c r="E15" s="178">
        <v>27</v>
      </c>
      <c r="F15" s="178">
        <v>43</v>
      </c>
      <c r="G15" s="178">
        <v>27</v>
      </c>
      <c r="H15" s="178"/>
      <c r="I15" s="179"/>
      <c r="J15" s="52"/>
      <c r="K15" s="52"/>
      <c r="L15" s="49">
        <v>21</v>
      </c>
      <c r="M15" s="49">
        <v>23</v>
      </c>
      <c r="N15" s="49">
        <v>23</v>
      </c>
      <c r="O15" s="49">
        <v>13</v>
      </c>
      <c r="P15" s="49">
        <v>27</v>
      </c>
      <c r="Q15" s="49">
        <v>2</v>
      </c>
      <c r="R15" s="49"/>
      <c r="S15" s="49"/>
      <c r="T15" s="49"/>
      <c r="U15" s="49"/>
      <c r="V15" s="121">
        <v>35</v>
      </c>
      <c r="W15" s="121">
        <v>30</v>
      </c>
      <c r="X15" s="121">
        <v>0</v>
      </c>
      <c r="Y15" s="121">
        <f t="shared" si="0"/>
        <v>0</v>
      </c>
      <c r="Z15" s="121">
        <f t="shared" si="1"/>
        <v>0</v>
      </c>
      <c r="AA15" s="52"/>
      <c r="AB15" s="52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</row>
    <row r="16" spans="1:126" s="58" customFormat="1" ht="9.75" customHeight="1">
      <c r="A16" s="49"/>
      <c r="B16" s="49" t="s">
        <v>394</v>
      </c>
      <c r="C16" s="107" t="s">
        <v>287</v>
      </c>
      <c r="D16" s="178">
        <v>39</v>
      </c>
      <c r="E16" s="178">
        <v>36</v>
      </c>
      <c r="F16" s="178">
        <v>39</v>
      </c>
      <c r="G16" s="178">
        <v>36</v>
      </c>
      <c r="H16" s="178"/>
      <c r="I16" s="179">
        <v>1</v>
      </c>
      <c r="J16" s="52"/>
      <c r="K16" s="52"/>
      <c r="L16" s="49">
        <v>13</v>
      </c>
      <c r="M16" s="49">
        <v>13</v>
      </c>
      <c r="N16" s="49">
        <v>13</v>
      </c>
      <c r="O16" s="49">
        <v>21</v>
      </c>
      <c r="P16" s="49">
        <v>16</v>
      </c>
      <c r="Q16" s="49">
        <v>1</v>
      </c>
      <c r="R16" s="49"/>
      <c r="S16" s="49"/>
      <c r="T16" s="49">
        <v>1</v>
      </c>
      <c r="U16" s="49"/>
      <c r="V16" s="121">
        <v>0</v>
      </c>
      <c r="W16" s="121">
        <v>0</v>
      </c>
      <c r="X16" s="121">
        <v>24</v>
      </c>
      <c r="Y16" s="121">
        <f t="shared" si="0"/>
        <v>25.64102564102564</v>
      </c>
      <c r="Z16" s="121">
        <f t="shared" si="1"/>
        <v>0</v>
      </c>
      <c r="AA16" s="52"/>
      <c r="AB16" s="52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</row>
    <row r="17" spans="1:126" s="58" customFormat="1" ht="9.75" customHeight="1">
      <c r="A17" s="49"/>
      <c r="B17" s="49" t="s">
        <v>395</v>
      </c>
      <c r="C17" s="107" t="s">
        <v>288</v>
      </c>
      <c r="D17" s="178">
        <v>39</v>
      </c>
      <c r="E17" s="178">
        <v>33</v>
      </c>
      <c r="F17" s="178">
        <v>39</v>
      </c>
      <c r="G17" s="178">
        <v>33</v>
      </c>
      <c r="H17" s="178"/>
      <c r="I17" s="179"/>
      <c r="J17" s="52"/>
      <c r="K17" s="52"/>
      <c r="L17" s="49">
        <v>13</v>
      </c>
      <c r="M17" s="49">
        <v>11</v>
      </c>
      <c r="N17" s="49">
        <v>11</v>
      </c>
      <c r="O17" s="49">
        <v>16</v>
      </c>
      <c r="P17" s="49">
        <v>14</v>
      </c>
      <c r="Q17" s="49"/>
      <c r="R17" s="49">
        <v>1</v>
      </c>
      <c r="S17" s="49">
        <v>1</v>
      </c>
      <c r="T17" s="49"/>
      <c r="U17" s="49"/>
      <c r="V17" s="121">
        <v>0</v>
      </c>
      <c r="W17" s="121">
        <v>0</v>
      </c>
      <c r="X17" s="121">
        <v>0</v>
      </c>
      <c r="Y17" s="121">
        <f t="shared" si="0"/>
        <v>0</v>
      </c>
      <c r="Z17" s="121">
        <f t="shared" si="1"/>
        <v>0</v>
      </c>
      <c r="AA17" s="52"/>
      <c r="AB17" s="52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</row>
    <row r="18" spans="1:126" s="58" customFormat="1" ht="9.75" customHeight="1">
      <c r="A18" s="49"/>
      <c r="B18" s="49" t="s">
        <v>705</v>
      </c>
      <c r="C18" s="107" t="s">
        <v>289</v>
      </c>
      <c r="D18" s="178">
        <v>27</v>
      </c>
      <c r="E18" s="178">
        <v>20</v>
      </c>
      <c r="F18" s="178">
        <v>27</v>
      </c>
      <c r="G18" s="178">
        <v>20</v>
      </c>
      <c r="H18" s="178"/>
      <c r="I18" s="179"/>
      <c r="J18" s="52"/>
      <c r="K18" s="52"/>
      <c r="L18" s="49">
        <v>17</v>
      </c>
      <c r="M18" s="49">
        <v>21</v>
      </c>
      <c r="N18" s="49">
        <v>21</v>
      </c>
      <c r="O18" s="49">
        <v>30</v>
      </c>
      <c r="P18" s="49">
        <v>22</v>
      </c>
      <c r="Q18" s="49">
        <v>1</v>
      </c>
      <c r="R18" s="49">
        <v>1</v>
      </c>
      <c r="S18" s="49">
        <v>1</v>
      </c>
      <c r="T18" s="49">
        <v>1</v>
      </c>
      <c r="U18" s="49">
        <v>1</v>
      </c>
      <c r="V18" s="121"/>
      <c r="W18" s="121">
        <v>67</v>
      </c>
      <c r="X18" s="121">
        <v>37</v>
      </c>
      <c r="Y18" s="121">
        <f t="shared" si="0"/>
        <v>37.03703703703704</v>
      </c>
      <c r="Z18" s="121">
        <f t="shared" si="1"/>
        <v>50</v>
      </c>
      <c r="AA18" s="52"/>
      <c r="AB18" s="5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</row>
    <row r="19" spans="1:126" s="58" customFormat="1" ht="9.75" customHeight="1">
      <c r="A19" s="49"/>
      <c r="B19" s="49" t="s">
        <v>405</v>
      </c>
      <c r="C19" s="107" t="s">
        <v>290</v>
      </c>
      <c r="D19" s="178">
        <v>31</v>
      </c>
      <c r="E19" s="178">
        <v>25</v>
      </c>
      <c r="F19" s="178">
        <v>31</v>
      </c>
      <c r="G19" s="178">
        <v>25</v>
      </c>
      <c r="H19" s="178"/>
      <c r="I19" s="179"/>
      <c r="J19" s="52"/>
      <c r="K19" s="52"/>
      <c r="L19" s="49">
        <v>12</v>
      </c>
      <c r="M19" s="49">
        <v>24</v>
      </c>
      <c r="N19" s="49">
        <v>24</v>
      </c>
      <c r="O19" s="49">
        <v>22</v>
      </c>
      <c r="P19" s="49">
        <v>11</v>
      </c>
      <c r="Q19" s="49"/>
      <c r="R19" s="49">
        <v>3</v>
      </c>
      <c r="S19" s="49">
        <v>3</v>
      </c>
      <c r="T19" s="49"/>
      <c r="U19" s="49">
        <v>1</v>
      </c>
      <c r="V19" s="121">
        <v>0</v>
      </c>
      <c r="W19" s="121">
        <v>26</v>
      </c>
      <c r="X19" s="121">
        <v>0</v>
      </c>
      <c r="Y19" s="121">
        <f t="shared" si="0"/>
        <v>0</v>
      </c>
      <c r="Z19" s="121">
        <f t="shared" si="1"/>
        <v>40</v>
      </c>
      <c r="AA19" s="52"/>
      <c r="AB19" s="5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</row>
    <row r="20" spans="1:126" s="58" customFormat="1" ht="9.75" customHeight="1">
      <c r="A20" s="49"/>
      <c r="B20" s="49" t="s">
        <v>406</v>
      </c>
      <c r="C20" s="107" t="s">
        <v>291</v>
      </c>
      <c r="D20" s="178">
        <v>26</v>
      </c>
      <c r="E20" s="178">
        <v>19</v>
      </c>
      <c r="F20" s="178">
        <v>26</v>
      </c>
      <c r="G20" s="178">
        <v>19</v>
      </c>
      <c r="H20" s="178"/>
      <c r="I20" s="179"/>
      <c r="J20" s="52"/>
      <c r="K20" s="52"/>
      <c r="L20" s="49">
        <v>16</v>
      </c>
      <c r="M20" s="49">
        <v>8</v>
      </c>
      <c r="N20" s="49">
        <v>8</v>
      </c>
      <c r="O20" s="49">
        <v>18</v>
      </c>
      <c r="P20" s="49">
        <v>14</v>
      </c>
      <c r="Q20" s="49">
        <v>3</v>
      </c>
      <c r="R20" s="49">
        <v>1</v>
      </c>
      <c r="S20" s="49">
        <v>1</v>
      </c>
      <c r="T20" s="49">
        <v>1</v>
      </c>
      <c r="U20" s="49"/>
      <c r="V20" s="121">
        <v>0</v>
      </c>
      <c r="W20" s="121">
        <v>0</v>
      </c>
      <c r="X20" s="121">
        <v>0</v>
      </c>
      <c r="Y20" s="121">
        <f t="shared" si="0"/>
        <v>38.46153846153847</v>
      </c>
      <c r="Z20" s="121">
        <v>0</v>
      </c>
      <c r="AA20" s="52"/>
      <c r="AB20" s="5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</row>
    <row r="21" spans="1:126" s="58" customFormat="1" ht="9.75" customHeight="1">
      <c r="A21" s="49"/>
      <c r="B21" s="49" t="s">
        <v>407</v>
      </c>
      <c r="C21" s="107" t="s">
        <v>292</v>
      </c>
      <c r="D21" s="178">
        <v>59</v>
      </c>
      <c r="E21" s="178">
        <v>46</v>
      </c>
      <c r="F21" s="178">
        <v>58</v>
      </c>
      <c r="G21" s="178">
        <v>46</v>
      </c>
      <c r="H21" s="178">
        <v>1</v>
      </c>
      <c r="I21" s="179"/>
      <c r="J21" s="52"/>
      <c r="K21" s="52"/>
      <c r="L21" s="49">
        <v>20</v>
      </c>
      <c r="M21" s="49">
        <v>25</v>
      </c>
      <c r="N21" s="49">
        <v>25</v>
      </c>
      <c r="O21" s="49">
        <v>26</v>
      </c>
      <c r="P21" s="49">
        <v>25</v>
      </c>
      <c r="Q21" s="49"/>
      <c r="R21" s="49"/>
      <c r="S21" s="49"/>
      <c r="T21" s="49"/>
      <c r="U21" s="49">
        <v>3</v>
      </c>
      <c r="V21" s="121">
        <v>0</v>
      </c>
      <c r="W21" s="121">
        <v>0</v>
      </c>
      <c r="X21" s="121">
        <v>0</v>
      </c>
      <c r="Y21" s="121">
        <f t="shared" si="0"/>
        <v>0</v>
      </c>
      <c r="Z21" s="121">
        <f t="shared" si="1"/>
        <v>65.21739130434783</v>
      </c>
      <c r="AA21" s="52"/>
      <c r="AB21" s="52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</row>
    <row r="22" spans="1:126" s="58" customFormat="1" ht="9.75" customHeight="1">
      <c r="A22" s="49"/>
      <c r="B22" s="49" t="s">
        <v>408</v>
      </c>
      <c r="C22" s="107" t="s">
        <v>293</v>
      </c>
      <c r="D22" s="178">
        <v>41</v>
      </c>
      <c r="E22" s="178">
        <v>34</v>
      </c>
      <c r="F22" s="178">
        <v>41</v>
      </c>
      <c r="G22" s="178">
        <v>33</v>
      </c>
      <c r="H22" s="178"/>
      <c r="I22" s="179">
        <v>1</v>
      </c>
      <c r="J22" s="52"/>
      <c r="K22" s="52">
        <v>1</v>
      </c>
      <c r="L22" s="49">
        <v>38</v>
      </c>
      <c r="M22" s="49">
        <v>38</v>
      </c>
      <c r="N22" s="49">
        <v>38</v>
      </c>
      <c r="O22" s="49">
        <v>42</v>
      </c>
      <c r="P22" s="49">
        <v>21</v>
      </c>
      <c r="Q22" s="49">
        <v>1</v>
      </c>
      <c r="R22" s="49">
        <v>5</v>
      </c>
      <c r="S22" s="49">
        <v>5</v>
      </c>
      <c r="T22" s="49">
        <v>1</v>
      </c>
      <c r="U22" s="49"/>
      <c r="V22" s="121">
        <v>0</v>
      </c>
      <c r="W22" s="121">
        <v>83</v>
      </c>
      <c r="X22" s="121">
        <v>49</v>
      </c>
      <c r="Y22" s="121">
        <f t="shared" si="0"/>
        <v>24.390243902439025</v>
      </c>
      <c r="Z22" s="121">
        <f t="shared" si="1"/>
        <v>0</v>
      </c>
      <c r="AA22" s="52"/>
      <c r="AB22" s="5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</row>
    <row r="23" spans="1:126" s="58" customFormat="1" ht="9.75" customHeight="1">
      <c r="A23" s="49"/>
      <c r="B23" s="49" t="s">
        <v>409</v>
      </c>
      <c r="C23" s="107" t="s">
        <v>294</v>
      </c>
      <c r="D23" s="178">
        <v>28</v>
      </c>
      <c r="E23" s="178">
        <v>22</v>
      </c>
      <c r="F23" s="178">
        <v>28</v>
      </c>
      <c r="G23" s="178">
        <v>22</v>
      </c>
      <c r="H23" s="178"/>
      <c r="I23" s="179"/>
      <c r="J23" s="52"/>
      <c r="K23" s="52"/>
      <c r="L23" s="49">
        <v>26</v>
      </c>
      <c r="M23" s="49">
        <v>16</v>
      </c>
      <c r="N23" s="49">
        <v>16</v>
      </c>
      <c r="O23" s="49">
        <v>12</v>
      </c>
      <c r="P23" s="49">
        <v>25</v>
      </c>
      <c r="Q23" s="49">
        <v>2</v>
      </c>
      <c r="R23" s="49"/>
      <c r="S23" s="49"/>
      <c r="T23" s="49">
        <v>1</v>
      </c>
      <c r="U23" s="49"/>
      <c r="V23" s="121">
        <v>0</v>
      </c>
      <c r="W23" s="121">
        <v>40</v>
      </c>
      <c r="X23" s="121">
        <v>33</v>
      </c>
      <c r="Y23" s="121">
        <f t="shared" si="0"/>
        <v>35.714285714285715</v>
      </c>
      <c r="Z23" s="121">
        <f t="shared" si="1"/>
        <v>0</v>
      </c>
      <c r="AA23" s="52"/>
      <c r="AB23" s="5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</row>
    <row r="24" spans="1:126" s="58" customFormat="1" ht="9.75" customHeight="1">
      <c r="A24" s="49"/>
      <c r="B24" s="49" t="s">
        <v>410</v>
      </c>
      <c r="C24" s="107" t="s">
        <v>295</v>
      </c>
      <c r="D24" s="178">
        <v>15</v>
      </c>
      <c r="E24" s="178">
        <v>14</v>
      </c>
      <c r="F24" s="178">
        <v>15</v>
      </c>
      <c r="G24" s="178">
        <v>14</v>
      </c>
      <c r="H24" s="178"/>
      <c r="I24" s="179"/>
      <c r="J24" s="52"/>
      <c r="K24" s="52"/>
      <c r="L24" s="49">
        <v>11</v>
      </c>
      <c r="M24" s="49">
        <v>12</v>
      </c>
      <c r="N24" s="49">
        <v>12</v>
      </c>
      <c r="O24" s="49">
        <v>16</v>
      </c>
      <c r="P24" s="49">
        <v>19</v>
      </c>
      <c r="Q24" s="49"/>
      <c r="R24" s="49">
        <v>1</v>
      </c>
      <c r="S24" s="49">
        <v>1</v>
      </c>
      <c r="T24" s="49"/>
      <c r="U24" s="49">
        <v>1</v>
      </c>
      <c r="V24" s="121">
        <v>45</v>
      </c>
      <c r="W24" s="121">
        <v>0</v>
      </c>
      <c r="X24" s="121">
        <v>0</v>
      </c>
      <c r="Y24" s="121">
        <f t="shared" si="0"/>
        <v>0</v>
      </c>
      <c r="Z24" s="121">
        <f t="shared" si="1"/>
        <v>71.42857142857143</v>
      </c>
      <c r="AA24" s="52"/>
      <c r="AB24" s="52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</row>
    <row r="25" spans="1:126" s="58" customFormat="1" ht="9.75" customHeight="1">
      <c r="A25" s="49"/>
      <c r="B25" s="49" t="s">
        <v>411</v>
      </c>
      <c r="C25" s="107" t="s">
        <v>296</v>
      </c>
      <c r="D25" s="178">
        <v>1101</v>
      </c>
      <c r="E25" s="178">
        <v>1264</v>
      </c>
      <c r="F25" s="178">
        <v>1107</v>
      </c>
      <c r="G25" s="178">
        <v>1276</v>
      </c>
      <c r="H25" s="178">
        <v>7</v>
      </c>
      <c r="I25" s="179">
        <v>4</v>
      </c>
      <c r="J25" s="52">
        <v>4</v>
      </c>
      <c r="K25" s="52"/>
      <c r="L25" s="49">
        <v>95</v>
      </c>
      <c r="M25" s="49">
        <v>109</v>
      </c>
      <c r="N25" s="49">
        <v>109</v>
      </c>
      <c r="O25" s="49">
        <v>94</v>
      </c>
      <c r="P25" s="49">
        <v>94</v>
      </c>
      <c r="Q25" s="49">
        <v>34</v>
      </c>
      <c r="R25" s="49">
        <v>27</v>
      </c>
      <c r="S25" s="49">
        <v>27</v>
      </c>
      <c r="T25" s="49">
        <v>35</v>
      </c>
      <c r="U25" s="49">
        <v>21</v>
      </c>
      <c r="V25" s="121">
        <v>25</v>
      </c>
      <c r="W25" s="121">
        <v>20</v>
      </c>
      <c r="X25" s="121">
        <v>32</v>
      </c>
      <c r="Y25" s="121">
        <f t="shared" si="0"/>
        <v>31.616982836495033</v>
      </c>
      <c r="Z25" s="121">
        <f t="shared" si="1"/>
        <v>16.4576802507837</v>
      </c>
      <c r="AA25" s="52"/>
      <c r="AB25" s="52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</row>
    <row r="26" spans="1:126" s="58" customFormat="1" ht="9.75" customHeight="1">
      <c r="A26" s="49"/>
      <c r="B26" s="49" t="s">
        <v>412</v>
      </c>
      <c r="C26" s="107" t="s">
        <v>297</v>
      </c>
      <c r="D26" s="178">
        <v>24</v>
      </c>
      <c r="E26" s="178">
        <v>35</v>
      </c>
      <c r="F26" s="178">
        <v>24</v>
      </c>
      <c r="G26" s="178">
        <v>35</v>
      </c>
      <c r="H26" s="178"/>
      <c r="I26" s="179"/>
      <c r="J26" s="52"/>
      <c r="K26" s="52">
        <v>1</v>
      </c>
      <c r="L26" s="49">
        <v>8</v>
      </c>
      <c r="M26" s="49">
        <v>14</v>
      </c>
      <c r="N26" s="49">
        <v>14</v>
      </c>
      <c r="O26" s="49">
        <v>7</v>
      </c>
      <c r="P26" s="49">
        <v>10</v>
      </c>
      <c r="Q26" s="49"/>
      <c r="R26" s="49">
        <v>1</v>
      </c>
      <c r="S26" s="49">
        <v>1</v>
      </c>
      <c r="T26" s="49"/>
      <c r="U26" s="49">
        <v>1</v>
      </c>
      <c r="V26" s="121">
        <v>45</v>
      </c>
      <c r="W26" s="121">
        <v>0</v>
      </c>
      <c r="X26" s="121">
        <v>0</v>
      </c>
      <c r="Y26" s="121">
        <f t="shared" si="0"/>
        <v>0</v>
      </c>
      <c r="Z26" s="121">
        <f t="shared" si="1"/>
        <v>28.57142857142857</v>
      </c>
      <c r="AA26" s="52"/>
      <c r="AB26" s="52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</row>
    <row r="27" spans="1:126" s="58" customFormat="1" ht="9.75" customHeight="1">
      <c r="A27" s="49"/>
      <c r="B27" s="108" t="s">
        <v>899</v>
      </c>
      <c r="C27" s="188" t="s">
        <v>128</v>
      </c>
      <c r="D27" s="192">
        <f aca="true" t="shared" si="2" ref="D27:T27">SUM(D8:D26)</f>
        <v>1839</v>
      </c>
      <c r="E27" s="192">
        <f t="shared" si="2"/>
        <v>1883</v>
      </c>
      <c r="F27" s="108">
        <f t="shared" si="2"/>
        <v>1842</v>
      </c>
      <c r="G27" s="108">
        <f t="shared" si="2"/>
        <v>1892</v>
      </c>
      <c r="H27" s="192">
        <f t="shared" si="2"/>
        <v>12</v>
      </c>
      <c r="I27" s="192">
        <f t="shared" si="2"/>
        <v>8</v>
      </c>
      <c r="J27" s="192">
        <f t="shared" si="2"/>
        <v>4</v>
      </c>
      <c r="K27" s="192">
        <f t="shared" si="2"/>
        <v>3</v>
      </c>
      <c r="L27" s="108">
        <f t="shared" si="2"/>
        <v>501</v>
      </c>
      <c r="M27" s="108">
        <f t="shared" si="2"/>
        <v>512</v>
      </c>
      <c r="N27" s="108">
        <f t="shared" si="2"/>
        <v>512</v>
      </c>
      <c r="O27" s="108">
        <f t="shared" si="2"/>
        <v>502</v>
      </c>
      <c r="P27" s="108">
        <f t="shared" si="2"/>
        <v>465</v>
      </c>
      <c r="Q27" s="108">
        <f t="shared" si="2"/>
        <v>57</v>
      </c>
      <c r="R27" s="108">
        <f t="shared" si="2"/>
        <v>45</v>
      </c>
      <c r="S27" s="108">
        <f>SUM(S8:S26)</f>
        <v>45</v>
      </c>
      <c r="T27" s="108">
        <f t="shared" si="2"/>
        <v>46</v>
      </c>
      <c r="U27" s="108">
        <f>SUM(U8:U26)</f>
        <v>33</v>
      </c>
      <c r="V27" s="192">
        <v>23</v>
      </c>
      <c r="W27" s="192">
        <v>18</v>
      </c>
      <c r="X27" s="192">
        <v>26</v>
      </c>
      <c r="Y27" s="192">
        <f t="shared" si="0"/>
        <v>24.9728555917481</v>
      </c>
      <c r="Z27" s="192">
        <f t="shared" si="1"/>
        <v>17.441860465116278</v>
      </c>
      <c r="AA27" s="52"/>
      <c r="AB27" s="52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</row>
    <row r="28" spans="1:126" ht="8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</row>
    <row r="29" spans="1:126" ht="8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</row>
    <row r="30" spans="1:126" ht="8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</row>
    <row r="31" spans="1:126" ht="8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</row>
    <row r="32" spans="1:126" ht="8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</row>
    <row r="33" spans="1:126" ht="8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</row>
    <row r="34" spans="1:126" ht="8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36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</row>
    <row r="35" spans="1:126" ht="8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</row>
    <row r="36" spans="1:126" ht="8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364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</row>
    <row r="37" spans="1:126" ht="8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</row>
    <row r="38" spans="1:126" ht="8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</row>
    <row r="39" spans="1:126" ht="8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</row>
    <row r="40" spans="1:126" ht="8.2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</row>
    <row r="41" spans="1:126" ht="8.2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</row>
    <row r="42" spans="1:126" ht="8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</row>
    <row r="43" spans="1:126" ht="8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</row>
    <row r="44" spans="1:126" ht="8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</row>
    <row r="45" spans="1:126" ht="8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</row>
    <row r="46" spans="1:126" ht="8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</row>
    <row r="47" spans="1:126" ht="8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</row>
    <row r="48" spans="1:126" ht="8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</row>
    <row r="49" spans="1:126" ht="8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</row>
    <row r="50" spans="1:126" ht="8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</row>
    <row r="51" spans="1:126" ht="8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</row>
    <row r="52" spans="1:126" ht="8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</row>
    <row r="53" spans="1:126" ht="8.25">
      <c r="A53" s="55"/>
      <c r="B53" s="55"/>
      <c r="C53" s="55"/>
      <c r="D53" s="55"/>
      <c r="E53" s="55" t="s">
        <v>635</v>
      </c>
      <c r="F53" s="55"/>
      <c r="G53" s="55"/>
      <c r="H53" s="55"/>
      <c r="I53" s="55" t="s">
        <v>130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130"/>
      <c r="W53" s="130"/>
      <c r="X53" s="130"/>
      <c r="Y53" s="130"/>
      <c r="Z53" s="130"/>
      <c r="AA53" s="130"/>
      <c r="AB53" s="130"/>
      <c r="AC53" s="130"/>
      <c r="AD53" s="130"/>
      <c r="AE53" s="55"/>
      <c r="AF53" s="55"/>
      <c r="AG53" s="55"/>
      <c r="AH53" s="55"/>
      <c r="AI53" s="55"/>
      <c r="AJ53" s="55" t="s">
        <v>39</v>
      </c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</row>
    <row r="54" spans="1:126" ht="8.25">
      <c r="A54" s="55"/>
      <c r="B54" s="55"/>
      <c r="C54" s="55"/>
      <c r="D54" s="55" t="s">
        <v>131</v>
      </c>
      <c r="E54" s="55"/>
      <c r="F54" s="55"/>
      <c r="G54" s="55"/>
      <c r="H54" s="55"/>
      <c r="I54" s="55" t="s">
        <v>132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130"/>
      <c r="W54" s="130"/>
      <c r="X54" s="130"/>
      <c r="Y54" s="130"/>
      <c r="Z54" s="130"/>
      <c r="AA54" s="130"/>
      <c r="AB54" s="130"/>
      <c r="AC54" s="130"/>
      <c r="AD54" s="130"/>
      <c r="AE54" s="55"/>
      <c r="AF54" s="55"/>
      <c r="AG54" s="55"/>
      <c r="AH54" s="55"/>
      <c r="AI54" s="55"/>
      <c r="AJ54" s="55" t="s">
        <v>40</v>
      </c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</row>
    <row r="55" spans="1:126" ht="8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130"/>
      <c r="W55" s="130"/>
      <c r="X55" s="130"/>
      <c r="Y55" s="130"/>
      <c r="Z55" s="130"/>
      <c r="AA55" s="130"/>
      <c r="AB55" s="130"/>
      <c r="AC55" s="130"/>
      <c r="AD55" s="149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</row>
    <row r="56" spans="1:126" ht="8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150" t="s">
        <v>476</v>
      </c>
      <c r="S56" s="55"/>
      <c r="T56" s="55"/>
      <c r="U56" s="55"/>
      <c r="V56" s="130"/>
      <c r="W56" s="146"/>
      <c r="X56" s="146"/>
      <c r="Y56" s="146"/>
      <c r="Z56" s="146"/>
      <c r="AA56" s="146"/>
      <c r="AB56" s="146"/>
      <c r="AC56" s="130"/>
      <c r="AD56" s="130"/>
      <c r="AE56" s="55"/>
      <c r="AF56" s="55"/>
      <c r="AG56" s="55"/>
      <c r="AH56" s="136"/>
      <c r="AI56" s="136" t="s">
        <v>730</v>
      </c>
      <c r="AJ56" s="1091" t="s">
        <v>729</v>
      </c>
      <c r="AK56" s="1091"/>
      <c r="AL56" s="1092"/>
      <c r="AM56" s="1091"/>
      <c r="AN56" s="1091"/>
      <c r="AO56" s="1091"/>
      <c r="AP56" s="1093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</row>
    <row r="57" spans="1:126" ht="8.25">
      <c r="A57" s="55"/>
      <c r="B57" s="136" t="s">
        <v>414</v>
      </c>
      <c r="C57" s="117"/>
      <c r="D57" s="1094" t="s">
        <v>107</v>
      </c>
      <c r="E57" s="1091"/>
      <c r="F57" s="1091"/>
      <c r="G57" s="1091"/>
      <c r="H57" s="1093"/>
      <c r="I57" s="144" t="s">
        <v>578</v>
      </c>
      <c r="J57" s="151"/>
      <c r="K57" s="151"/>
      <c r="L57" s="151"/>
      <c r="M57" s="152"/>
      <c r="N57" s="144" t="s">
        <v>256</v>
      </c>
      <c r="O57" s="151"/>
      <c r="P57" s="151"/>
      <c r="Q57" s="151"/>
      <c r="R57" s="152"/>
      <c r="S57" s="55"/>
      <c r="T57" s="55"/>
      <c r="U57" s="55"/>
      <c r="V57" s="153"/>
      <c r="W57" s="146"/>
      <c r="X57" s="146"/>
      <c r="Y57" s="146"/>
      <c r="Z57" s="146"/>
      <c r="AA57" s="146"/>
      <c r="AB57" s="146"/>
      <c r="AC57" s="146"/>
      <c r="AD57" s="146"/>
      <c r="AE57" s="55"/>
      <c r="AF57" s="55"/>
      <c r="AG57" s="55"/>
      <c r="AH57" s="154" t="s">
        <v>360</v>
      </c>
      <c r="AI57" s="155" t="s">
        <v>126</v>
      </c>
      <c r="AJ57" s="136" t="s">
        <v>850</v>
      </c>
      <c r="AK57" s="117" t="s">
        <v>852</v>
      </c>
      <c r="AL57" s="136" t="s">
        <v>298</v>
      </c>
      <c r="AM57" s="136" t="s">
        <v>301</v>
      </c>
      <c r="AN57" s="136" t="s">
        <v>194</v>
      </c>
      <c r="AO57" s="136" t="s">
        <v>196</v>
      </c>
      <c r="AP57" s="136" t="s">
        <v>602</v>
      </c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</row>
    <row r="58" spans="1:126" ht="8.25">
      <c r="A58" s="55"/>
      <c r="B58" s="155" t="s">
        <v>579</v>
      </c>
      <c r="C58" s="155"/>
      <c r="D58" s="136">
        <v>1998</v>
      </c>
      <c r="E58" s="156">
        <v>1999</v>
      </c>
      <c r="F58" s="130">
        <v>2000</v>
      </c>
      <c r="G58" s="116" t="s">
        <v>124</v>
      </c>
      <c r="H58" s="157"/>
      <c r="I58" s="136">
        <v>1998</v>
      </c>
      <c r="J58" s="156">
        <v>1999</v>
      </c>
      <c r="K58" s="130">
        <v>2000</v>
      </c>
      <c r="L58" s="116" t="s">
        <v>124</v>
      </c>
      <c r="M58" s="157"/>
      <c r="N58" s="136">
        <v>1998</v>
      </c>
      <c r="O58" s="156">
        <v>1999</v>
      </c>
      <c r="P58" s="130">
        <v>2000</v>
      </c>
      <c r="Q58" s="116" t="s">
        <v>124</v>
      </c>
      <c r="R58" s="157"/>
      <c r="S58" s="55"/>
      <c r="T58" s="55"/>
      <c r="U58" s="55"/>
      <c r="V58" s="130"/>
      <c r="W58" s="130"/>
      <c r="X58" s="130"/>
      <c r="Y58" s="146"/>
      <c r="Z58" s="146"/>
      <c r="AA58" s="146"/>
      <c r="AB58" s="146"/>
      <c r="AC58" s="146"/>
      <c r="AD58" s="146"/>
      <c r="AE58" s="55"/>
      <c r="AF58" s="55"/>
      <c r="AG58" s="55"/>
      <c r="AH58" s="155" t="s">
        <v>717</v>
      </c>
      <c r="AI58" s="155" t="s">
        <v>731</v>
      </c>
      <c r="AJ58" s="155" t="s">
        <v>851</v>
      </c>
      <c r="AK58" s="116" t="s">
        <v>299</v>
      </c>
      <c r="AL58" s="155" t="s">
        <v>300</v>
      </c>
      <c r="AM58" s="155" t="s">
        <v>302</v>
      </c>
      <c r="AN58" s="155" t="s">
        <v>302</v>
      </c>
      <c r="AO58" s="155" t="s">
        <v>601</v>
      </c>
      <c r="AP58" s="155" t="s">
        <v>603</v>
      </c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</row>
    <row r="59" spans="1:126" ht="8.25">
      <c r="A59" s="55"/>
      <c r="B59" s="155"/>
      <c r="C59" s="155"/>
      <c r="D59" s="155"/>
      <c r="E59" s="157"/>
      <c r="F59" s="130"/>
      <c r="G59" s="118" t="s">
        <v>477</v>
      </c>
      <c r="H59" s="158"/>
      <c r="I59" s="155"/>
      <c r="J59" s="157"/>
      <c r="K59" s="130"/>
      <c r="L59" s="118" t="s">
        <v>478</v>
      </c>
      <c r="M59" s="158"/>
      <c r="N59" s="155"/>
      <c r="O59" s="157"/>
      <c r="P59" s="130"/>
      <c r="Q59" s="118" t="s">
        <v>477</v>
      </c>
      <c r="R59" s="158"/>
      <c r="S59" s="55"/>
      <c r="T59" s="55"/>
      <c r="U59" s="55"/>
      <c r="V59" s="130"/>
      <c r="W59" s="130"/>
      <c r="X59" s="159"/>
      <c r="Y59" s="130"/>
      <c r="Z59" s="159"/>
      <c r="AA59" s="130"/>
      <c r="AB59" s="159"/>
      <c r="AC59" s="130"/>
      <c r="AD59" s="159"/>
      <c r="AE59" s="55"/>
      <c r="AF59" s="55"/>
      <c r="AG59" s="55"/>
      <c r="AH59" s="160"/>
      <c r="AI59" s="160"/>
      <c r="AJ59" s="160"/>
      <c r="AK59" s="118" t="s">
        <v>853</v>
      </c>
      <c r="AL59" s="160"/>
      <c r="AM59" s="160" t="s">
        <v>303</v>
      </c>
      <c r="AN59" s="160" t="s">
        <v>195</v>
      </c>
      <c r="AO59" s="160"/>
      <c r="AP59" s="160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</row>
    <row r="60" spans="1:126" ht="8.25">
      <c r="A60" s="55"/>
      <c r="B60" s="160"/>
      <c r="C60" s="160"/>
      <c r="D60" s="160"/>
      <c r="E60" s="158"/>
      <c r="F60" s="158"/>
      <c r="G60" s="143">
        <v>2000</v>
      </c>
      <c r="H60" s="143">
        <v>2001</v>
      </c>
      <c r="I60" s="160"/>
      <c r="J60" s="158"/>
      <c r="K60" s="158"/>
      <c r="L60" s="143">
        <v>2000</v>
      </c>
      <c r="M60" s="143">
        <v>2001</v>
      </c>
      <c r="N60" s="160"/>
      <c r="O60" s="158"/>
      <c r="P60" s="158"/>
      <c r="Q60" s="143">
        <v>2000</v>
      </c>
      <c r="R60" s="143">
        <v>2001</v>
      </c>
      <c r="S60" s="55"/>
      <c r="T60" s="55"/>
      <c r="U60" s="55"/>
      <c r="V60" s="130"/>
      <c r="W60" s="145"/>
      <c r="X60" s="145"/>
      <c r="Y60" s="130"/>
      <c r="Z60" s="130"/>
      <c r="AA60" s="145"/>
      <c r="AB60" s="146"/>
      <c r="AC60" s="130"/>
      <c r="AD60" s="130"/>
      <c r="AE60" s="55"/>
      <c r="AF60" s="55"/>
      <c r="AG60" s="55"/>
      <c r="AH60" s="117" t="s">
        <v>224</v>
      </c>
      <c r="AI60" s="55">
        <f>SUM(AJ60:AP60)</f>
        <v>41</v>
      </c>
      <c r="AJ60" s="55">
        <v>2</v>
      </c>
      <c r="AK60" s="55">
        <v>1</v>
      </c>
      <c r="AL60" s="55"/>
      <c r="AM60" s="55">
        <v>2</v>
      </c>
      <c r="AN60" s="55">
        <v>27</v>
      </c>
      <c r="AO60" s="55">
        <v>8</v>
      </c>
      <c r="AP60" s="55">
        <v>1</v>
      </c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</row>
    <row r="61" spans="1:126" ht="8.25">
      <c r="A61" s="55"/>
      <c r="B61" s="55" t="s">
        <v>224</v>
      </c>
      <c r="C61" s="55"/>
      <c r="D61" s="55">
        <v>31</v>
      </c>
      <c r="E61" s="55">
        <v>31</v>
      </c>
      <c r="F61" s="55">
        <v>34</v>
      </c>
      <c r="G61" s="55">
        <v>29</v>
      </c>
      <c r="H61" s="55">
        <v>23</v>
      </c>
      <c r="I61" s="55">
        <v>5</v>
      </c>
      <c r="J61" s="55">
        <v>2</v>
      </c>
      <c r="K61" s="55">
        <v>1</v>
      </c>
      <c r="L61" s="55">
        <v>1</v>
      </c>
      <c r="M61" s="55">
        <v>1</v>
      </c>
      <c r="N61" s="55">
        <v>58.8</v>
      </c>
      <c r="O61" s="147">
        <v>40</v>
      </c>
      <c r="P61" s="147">
        <v>9.3</v>
      </c>
      <c r="Q61" s="147">
        <f aca="true" t="shared" si="3" ref="Q61:Q78">L61/T61*1000</f>
        <v>12.048192771084338</v>
      </c>
      <c r="R61" s="147">
        <f aca="true" t="shared" si="4" ref="R61:R80">M61/U61*1000</f>
        <v>20.833333333333332</v>
      </c>
      <c r="S61" s="55"/>
      <c r="T61" s="161">
        <v>83</v>
      </c>
      <c r="U61" s="161">
        <v>48</v>
      </c>
      <c r="V61" s="130"/>
      <c r="W61" s="145"/>
      <c r="X61" s="145"/>
      <c r="Y61" s="130"/>
      <c r="Z61" s="130"/>
      <c r="AA61" s="145"/>
      <c r="AB61" s="146"/>
      <c r="AC61" s="130"/>
      <c r="AD61" s="130"/>
      <c r="AE61" s="55"/>
      <c r="AF61" s="55"/>
      <c r="AG61" s="55"/>
      <c r="AH61" s="116" t="s">
        <v>462</v>
      </c>
      <c r="AI61" s="55">
        <f aca="true" t="shared" si="5" ref="AI61:AI79">SUM(AJ61:AP61)</f>
        <v>20</v>
      </c>
      <c r="AJ61" s="55"/>
      <c r="AK61" s="55"/>
      <c r="AL61" s="55"/>
      <c r="AM61" s="55"/>
      <c r="AN61" s="55">
        <v>8</v>
      </c>
      <c r="AO61" s="55">
        <v>12</v>
      </c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</row>
    <row r="62" spans="1:126" ht="8.25">
      <c r="A62" s="55"/>
      <c r="B62" s="55" t="s">
        <v>462</v>
      </c>
      <c r="C62" s="55"/>
      <c r="D62" s="55">
        <v>17</v>
      </c>
      <c r="E62" s="55">
        <v>21</v>
      </c>
      <c r="F62" s="55">
        <v>10</v>
      </c>
      <c r="G62" s="55">
        <v>8</v>
      </c>
      <c r="H62" s="55">
        <v>13</v>
      </c>
      <c r="I62" s="55">
        <v>4</v>
      </c>
      <c r="J62" s="55">
        <v>3</v>
      </c>
      <c r="K62" s="55">
        <v>1</v>
      </c>
      <c r="L62" s="55">
        <v>1</v>
      </c>
      <c r="M62" s="55">
        <v>0</v>
      </c>
      <c r="N62" s="55">
        <v>28.5</v>
      </c>
      <c r="O62" s="147">
        <v>37</v>
      </c>
      <c r="P62" s="147">
        <v>12.5</v>
      </c>
      <c r="Q62" s="147">
        <f t="shared" si="3"/>
        <v>15.625</v>
      </c>
      <c r="R62" s="147">
        <f t="shared" si="4"/>
        <v>0</v>
      </c>
      <c r="S62" s="55"/>
      <c r="T62" s="130">
        <v>64</v>
      </c>
      <c r="U62" s="130">
        <v>55</v>
      </c>
      <c r="V62" s="130"/>
      <c r="W62" s="145"/>
      <c r="X62" s="145"/>
      <c r="Y62" s="130"/>
      <c r="Z62" s="130"/>
      <c r="AA62" s="145"/>
      <c r="AB62" s="146"/>
      <c r="AC62" s="130"/>
      <c r="AD62" s="130"/>
      <c r="AE62" s="55"/>
      <c r="AF62" s="55"/>
      <c r="AG62" s="55"/>
      <c r="AH62" s="116" t="s">
        <v>471</v>
      </c>
      <c r="AI62" s="55">
        <f t="shared" si="5"/>
        <v>21</v>
      </c>
      <c r="AJ62" s="55"/>
      <c r="AK62" s="55">
        <v>1</v>
      </c>
      <c r="AL62" s="55">
        <v>2</v>
      </c>
      <c r="AM62" s="55">
        <v>3</v>
      </c>
      <c r="AN62" s="55">
        <v>10</v>
      </c>
      <c r="AO62" s="55">
        <v>2</v>
      </c>
      <c r="AP62" s="55">
        <v>3</v>
      </c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</row>
    <row r="63" spans="1:126" ht="8.25">
      <c r="A63" s="55"/>
      <c r="B63" s="55" t="s">
        <v>471</v>
      </c>
      <c r="C63" s="55"/>
      <c r="D63" s="55">
        <v>6</v>
      </c>
      <c r="E63" s="55">
        <v>6</v>
      </c>
      <c r="F63" s="55">
        <v>5</v>
      </c>
      <c r="G63" s="55">
        <v>4</v>
      </c>
      <c r="H63" s="55">
        <v>5</v>
      </c>
      <c r="I63" s="55">
        <v>3</v>
      </c>
      <c r="J63" s="55">
        <v>1</v>
      </c>
      <c r="K63" s="55">
        <v>2</v>
      </c>
      <c r="L63" s="55">
        <v>1</v>
      </c>
      <c r="M63" s="55">
        <v>1</v>
      </c>
      <c r="N63" s="55">
        <v>21.7</v>
      </c>
      <c r="O63" s="55">
        <v>28.6</v>
      </c>
      <c r="P63" s="147">
        <v>23.8</v>
      </c>
      <c r="Q63" s="147">
        <f t="shared" si="3"/>
        <v>14.705882352941176</v>
      </c>
      <c r="R63" s="147">
        <f t="shared" si="4"/>
        <v>21.27659574468085</v>
      </c>
      <c r="S63" s="55"/>
      <c r="T63" s="130">
        <v>68</v>
      </c>
      <c r="U63" s="130">
        <v>47</v>
      </c>
      <c r="V63" s="130"/>
      <c r="W63" s="145"/>
      <c r="X63" s="145"/>
      <c r="Y63" s="130"/>
      <c r="Z63" s="130"/>
      <c r="AA63" s="145"/>
      <c r="AB63" s="146"/>
      <c r="AC63" s="130"/>
      <c r="AD63" s="130"/>
      <c r="AE63" s="55"/>
      <c r="AF63" s="55"/>
      <c r="AG63" s="55"/>
      <c r="AH63" s="116" t="s">
        <v>556</v>
      </c>
      <c r="AI63" s="55">
        <f t="shared" si="5"/>
        <v>46</v>
      </c>
      <c r="AJ63" s="55">
        <v>1</v>
      </c>
      <c r="AK63" s="55">
        <v>3</v>
      </c>
      <c r="AL63" s="55"/>
      <c r="AM63" s="55">
        <v>6</v>
      </c>
      <c r="AN63" s="55">
        <v>1</v>
      </c>
      <c r="AO63" s="55">
        <v>31</v>
      </c>
      <c r="AP63" s="55">
        <v>4</v>
      </c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</row>
    <row r="64" spans="1:126" ht="8.25">
      <c r="A64" s="55"/>
      <c r="B64" s="55" t="s">
        <v>556</v>
      </c>
      <c r="C64" s="55"/>
      <c r="D64" s="55">
        <v>41</v>
      </c>
      <c r="E64" s="55">
        <v>36</v>
      </c>
      <c r="F64" s="55">
        <v>25</v>
      </c>
      <c r="G64" s="55">
        <v>21</v>
      </c>
      <c r="H64" s="55">
        <v>25</v>
      </c>
      <c r="I64" s="55">
        <v>4</v>
      </c>
      <c r="J64" s="55">
        <v>6</v>
      </c>
      <c r="K64" s="55">
        <v>3</v>
      </c>
      <c r="L64" s="55">
        <v>2</v>
      </c>
      <c r="M64" s="55">
        <v>4</v>
      </c>
      <c r="N64" s="147">
        <v>40</v>
      </c>
      <c r="O64" s="55">
        <v>32.8</v>
      </c>
      <c r="P64" s="147">
        <v>19.6</v>
      </c>
      <c r="Q64" s="147">
        <f t="shared" si="3"/>
        <v>16.129032258064516</v>
      </c>
      <c r="R64" s="147">
        <f t="shared" si="4"/>
        <v>43.01075268817205</v>
      </c>
      <c r="S64" s="55"/>
      <c r="T64" s="130">
        <v>124</v>
      </c>
      <c r="U64" s="130">
        <v>93</v>
      </c>
      <c r="V64" s="130"/>
      <c r="W64" s="145"/>
      <c r="X64" s="145"/>
      <c r="Y64" s="130"/>
      <c r="Z64" s="130"/>
      <c r="AA64" s="145"/>
      <c r="AB64" s="146"/>
      <c r="AC64" s="130"/>
      <c r="AD64" s="130"/>
      <c r="AE64" s="55"/>
      <c r="AF64" s="55"/>
      <c r="AG64" s="55"/>
      <c r="AH64" s="116" t="s">
        <v>624</v>
      </c>
      <c r="AI64" s="55">
        <f t="shared" si="5"/>
        <v>27</v>
      </c>
      <c r="AJ64" s="55"/>
      <c r="AK64" s="55">
        <v>1</v>
      </c>
      <c r="AL64" s="55"/>
      <c r="AM64" s="55">
        <v>4</v>
      </c>
      <c r="AN64" s="55">
        <v>13</v>
      </c>
      <c r="AO64" s="55">
        <v>8</v>
      </c>
      <c r="AP64" s="55">
        <v>1</v>
      </c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</row>
    <row r="65" spans="1:126" ht="8.25">
      <c r="A65" s="55"/>
      <c r="B65" s="55" t="s">
        <v>624</v>
      </c>
      <c r="C65" s="55"/>
      <c r="D65" s="55">
        <v>26</v>
      </c>
      <c r="E65" s="55">
        <v>32</v>
      </c>
      <c r="F65" s="55">
        <v>20</v>
      </c>
      <c r="G65" s="55">
        <v>14</v>
      </c>
      <c r="H65" s="55">
        <v>23</v>
      </c>
      <c r="I65" s="55">
        <v>4</v>
      </c>
      <c r="J65" s="55">
        <v>1</v>
      </c>
      <c r="K65" s="55">
        <v>1</v>
      </c>
      <c r="L65" s="55">
        <v>1</v>
      </c>
      <c r="M65" s="55">
        <v>3</v>
      </c>
      <c r="N65" s="55" t="s">
        <v>615</v>
      </c>
      <c r="O65" s="55">
        <v>31.3</v>
      </c>
      <c r="P65" s="147">
        <v>8.5</v>
      </c>
      <c r="Q65" s="147">
        <f t="shared" si="3"/>
        <v>10.309278350515465</v>
      </c>
      <c r="R65" s="147">
        <f t="shared" si="4"/>
        <v>41.0958904109589</v>
      </c>
      <c r="S65" s="55"/>
      <c r="T65" s="130">
        <v>97</v>
      </c>
      <c r="U65" s="130">
        <v>73</v>
      </c>
      <c r="V65" s="130"/>
      <c r="W65" s="145"/>
      <c r="X65" s="145"/>
      <c r="Y65" s="130"/>
      <c r="Z65" s="130"/>
      <c r="AA65" s="145"/>
      <c r="AB65" s="146"/>
      <c r="AC65" s="130"/>
      <c r="AD65" s="130"/>
      <c r="AE65" s="55"/>
      <c r="AF65" s="55"/>
      <c r="AG65" s="55"/>
      <c r="AH65" s="116" t="s">
        <v>625</v>
      </c>
      <c r="AI65" s="55">
        <f t="shared" si="5"/>
        <v>41</v>
      </c>
      <c r="AJ65" s="55"/>
      <c r="AK65" s="55">
        <v>3</v>
      </c>
      <c r="AL65" s="55">
        <v>2</v>
      </c>
      <c r="AM65" s="55">
        <v>5</v>
      </c>
      <c r="AN65" s="55">
        <v>6</v>
      </c>
      <c r="AO65" s="55">
        <v>13</v>
      </c>
      <c r="AP65" s="55">
        <v>12</v>
      </c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</row>
    <row r="66" spans="1:126" ht="8.25">
      <c r="A66" s="55"/>
      <c r="B66" s="55" t="s">
        <v>625</v>
      </c>
      <c r="C66" s="55"/>
      <c r="D66" s="55">
        <v>41</v>
      </c>
      <c r="E66" s="55">
        <v>24</v>
      </c>
      <c r="F66" s="55">
        <v>31</v>
      </c>
      <c r="G66" s="55">
        <v>21</v>
      </c>
      <c r="H66" s="55">
        <v>33</v>
      </c>
      <c r="I66" s="55">
        <v>3</v>
      </c>
      <c r="J66" s="55">
        <v>3</v>
      </c>
      <c r="K66" s="55">
        <v>1</v>
      </c>
      <c r="L66" s="55">
        <v>1</v>
      </c>
      <c r="M66" s="55"/>
      <c r="N66" s="55">
        <v>16.9</v>
      </c>
      <c r="O66" s="55">
        <v>19.9</v>
      </c>
      <c r="P66" s="147">
        <v>7.8</v>
      </c>
      <c r="Q66" s="147">
        <f t="shared" si="3"/>
        <v>8.928571428571429</v>
      </c>
      <c r="R66" s="147">
        <f t="shared" si="4"/>
        <v>0</v>
      </c>
      <c r="S66" s="55"/>
      <c r="T66" s="130">
        <v>112</v>
      </c>
      <c r="U66" s="130">
        <v>72</v>
      </c>
      <c r="V66" s="130"/>
      <c r="W66" s="145"/>
      <c r="X66" s="145"/>
      <c r="Y66" s="130"/>
      <c r="Z66" s="130"/>
      <c r="AA66" s="145"/>
      <c r="AB66" s="146"/>
      <c r="AC66" s="130"/>
      <c r="AD66" s="130"/>
      <c r="AE66" s="55"/>
      <c r="AF66" s="55"/>
      <c r="AG66" s="55"/>
      <c r="AH66" s="116" t="s">
        <v>690</v>
      </c>
      <c r="AI66" s="55">
        <f t="shared" si="5"/>
        <v>40</v>
      </c>
      <c r="AJ66" s="55">
        <v>1</v>
      </c>
      <c r="AK66" s="55">
        <v>4</v>
      </c>
      <c r="AL66" s="55"/>
      <c r="AM66" s="55">
        <v>5</v>
      </c>
      <c r="AN66" s="55">
        <v>2</v>
      </c>
      <c r="AO66" s="55">
        <v>23</v>
      </c>
      <c r="AP66" s="55">
        <v>5</v>
      </c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</row>
    <row r="67" spans="1:126" ht="8.25">
      <c r="A67" s="55"/>
      <c r="B67" s="55" t="s">
        <v>690</v>
      </c>
      <c r="C67" s="55"/>
      <c r="D67" s="55">
        <v>30</v>
      </c>
      <c r="E67" s="55">
        <v>36</v>
      </c>
      <c r="F67" s="55">
        <v>38</v>
      </c>
      <c r="G67" s="55">
        <v>30</v>
      </c>
      <c r="H67" s="55">
        <v>18</v>
      </c>
      <c r="I67" s="55">
        <v>2</v>
      </c>
      <c r="J67" s="55">
        <v>2</v>
      </c>
      <c r="K67" s="55">
        <v>7</v>
      </c>
      <c r="L67" s="55">
        <v>6</v>
      </c>
      <c r="M67" s="55">
        <v>1</v>
      </c>
      <c r="N67" s="55">
        <v>28.6</v>
      </c>
      <c r="O67" s="55">
        <v>19.2</v>
      </c>
      <c r="P67" s="147">
        <v>61.4</v>
      </c>
      <c r="Q67" s="147">
        <f t="shared" si="3"/>
        <v>70.58823529411765</v>
      </c>
      <c r="R67" s="147">
        <f t="shared" si="4"/>
        <v>12.5</v>
      </c>
      <c r="S67" s="55"/>
      <c r="T67" s="130">
        <v>85</v>
      </c>
      <c r="U67" s="130">
        <v>80</v>
      </c>
      <c r="V67" s="130"/>
      <c r="W67" s="145"/>
      <c r="X67" s="145"/>
      <c r="Y67" s="130"/>
      <c r="Z67" s="130"/>
      <c r="AA67" s="145"/>
      <c r="AB67" s="146"/>
      <c r="AC67" s="130"/>
      <c r="AD67" s="130"/>
      <c r="AE67" s="55"/>
      <c r="AF67" s="55"/>
      <c r="AG67" s="55"/>
      <c r="AH67" s="116" t="s">
        <v>444</v>
      </c>
      <c r="AI67" s="55">
        <f t="shared" si="5"/>
        <v>20</v>
      </c>
      <c r="AJ67" s="55"/>
      <c r="AK67" s="55">
        <v>0</v>
      </c>
      <c r="AL67" s="55">
        <v>1</v>
      </c>
      <c r="AM67" s="55"/>
      <c r="AN67" s="55">
        <v>8</v>
      </c>
      <c r="AO67" s="55">
        <v>10</v>
      </c>
      <c r="AP67" s="55">
        <v>1</v>
      </c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</row>
    <row r="68" spans="1:126" ht="8.25">
      <c r="A68" s="55"/>
      <c r="B68" s="55" t="s">
        <v>620</v>
      </c>
      <c r="C68" s="55"/>
      <c r="D68" s="55">
        <v>5</v>
      </c>
      <c r="E68" s="55">
        <v>18</v>
      </c>
      <c r="F68" s="55">
        <v>19</v>
      </c>
      <c r="G68" s="55">
        <v>12</v>
      </c>
      <c r="H68" s="55">
        <v>12</v>
      </c>
      <c r="I68" s="55">
        <v>1</v>
      </c>
      <c r="J68" s="55"/>
      <c r="K68" s="55">
        <v>2</v>
      </c>
      <c r="L68" s="55">
        <v>2</v>
      </c>
      <c r="M68" s="55"/>
      <c r="N68" s="55">
        <v>10</v>
      </c>
      <c r="O68" s="55">
        <v>10</v>
      </c>
      <c r="P68" s="147">
        <v>25.3</v>
      </c>
      <c r="Q68" s="147">
        <f t="shared" si="3"/>
        <v>30.76923076923077</v>
      </c>
      <c r="R68" s="147">
        <f t="shared" si="4"/>
        <v>0</v>
      </c>
      <c r="S68" s="55"/>
      <c r="T68" s="130">
        <v>65</v>
      </c>
      <c r="U68" s="130">
        <v>45</v>
      </c>
      <c r="V68" s="130"/>
      <c r="W68" s="145"/>
      <c r="X68" s="145"/>
      <c r="Y68" s="130"/>
      <c r="Z68" s="130"/>
      <c r="AA68" s="145"/>
      <c r="AB68" s="146"/>
      <c r="AC68" s="130"/>
      <c r="AD68" s="130"/>
      <c r="AE68" s="55"/>
      <c r="AF68" s="55"/>
      <c r="AG68" s="55"/>
      <c r="AH68" s="116" t="s">
        <v>445</v>
      </c>
      <c r="AI68" s="55">
        <f t="shared" si="5"/>
        <v>18</v>
      </c>
      <c r="AJ68" s="55"/>
      <c r="AK68" s="55">
        <v>2</v>
      </c>
      <c r="AL68" s="55">
        <v>2</v>
      </c>
      <c r="AM68" s="55">
        <v>9</v>
      </c>
      <c r="AN68" s="55">
        <v>2</v>
      </c>
      <c r="AO68" s="55">
        <v>1</v>
      </c>
      <c r="AP68" s="55">
        <v>2</v>
      </c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</row>
    <row r="69" spans="1:126" ht="8.25">
      <c r="A69" s="55"/>
      <c r="B69" s="55" t="s">
        <v>445</v>
      </c>
      <c r="C69" s="55"/>
      <c r="D69" s="55">
        <v>28</v>
      </c>
      <c r="E69" s="55">
        <v>20</v>
      </c>
      <c r="F69" s="55">
        <v>13</v>
      </c>
      <c r="G69" s="55">
        <v>11</v>
      </c>
      <c r="H69" s="55">
        <v>11</v>
      </c>
      <c r="I69" s="55"/>
      <c r="J69" s="55">
        <v>2</v>
      </c>
      <c r="K69" s="55">
        <v>1</v>
      </c>
      <c r="L69" s="55">
        <v>1</v>
      </c>
      <c r="M69" s="55"/>
      <c r="N69" s="55">
        <v>11.1</v>
      </c>
      <c r="O69" s="55"/>
      <c r="P69" s="147">
        <v>11.4</v>
      </c>
      <c r="Q69" s="147">
        <f t="shared" si="3"/>
        <v>14.925373134328359</v>
      </c>
      <c r="R69" s="147">
        <f t="shared" si="4"/>
        <v>0</v>
      </c>
      <c r="S69" s="55"/>
      <c r="T69" s="130">
        <v>67</v>
      </c>
      <c r="U69" s="130">
        <v>37</v>
      </c>
      <c r="V69" s="130"/>
      <c r="W69" s="145"/>
      <c r="X69" s="145"/>
      <c r="Y69" s="130"/>
      <c r="Z69" s="130"/>
      <c r="AA69" s="145"/>
      <c r="AB69" s="146"/>
      <c r="AC69" s="130"/>
      <c r="AD69" s="130"/>
      <c r="AE69" s="55"/>
      <c r="AF69" s="55"/>
      <c r="AG69" s="55"/>
      <c r="AH69" s="116" t="s">
        <v>792</v>
      </c>
      <c r="AI69" s="55">
        <f t="shared" si="5"/>
        <v>22</v>
      </c>
      <c r="AJ69" s="55"/>
      <c r="AK69" s="55">
        <v>1</v>
      </c>
      <c r="AL69" s="55">
        <v>1</v>
      </c>
      <c r="AM69" s="55"/>
      <c r="AN69" s="55">
        <v>5</v>
      </c>
      <c r="AO69" s="55">
        <v>13</v>
      </c>
      <c r="AP69" s="55">
        <v>2</v>
      </c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</row>
    <row r="70" spans="1:126" ht="8.25">
      <c r="A70" s="55"/>
      <c r="B70" s="55" t="s">
        <v>792</v>
      </c>
      <c r="C70" s="55"/>
      <c r="D70" s="55">
        <v>4</v>
      </c>
      <c r="E70" s="55">
        <v>8</v>
      </c>
      <c r="F70" s="55">
        <v>9</v>
      </c>
      <c r="G70" s="55">
        <v>0</v>
      </c>
      <c r="H70" s="55">
        <v>15</v>
      </c>
      <c r="I70" s="55"/>
      <c r="J70" s="55">
        <v>2</v>
      </c>
      <c r="K70" s="55">
        <v>0</v>
      </c>
      <c r="L70" s="55"/>
      <c r="M70" s="55">
        <v>3</v>
      </c>
      <c r="N70" s="55">
        <v>40</v>
      </c>
      <c r="O70" s="55"/>
      <c r="P70" s="147">
        <v>0</v>
      </c>
      <c r="Q70" s="147">
        <f t="shared" si="3"/>
        <v>0</v>
      </c>
      <c r="R70" s="147">
        <f t="shared" si="4"/>
        <v>71.42857142857143</v>
      </c>
      <c r="S70" s="55"/>
      <c r="T70" s="130">
        <v>46</v>
      </c>
      <c r="U70" s="130">
        <v>42</v>
      </c>
      <c r="V70" s="130"/>
      <c r="W70" s="145"/>
      <c r="X70" s="145"/>
      <c r="Y70" s="130"/>
      <c r="Z70" s="130"/>
      <c r="AA70" s="145"/>
      <c r="AB70" s="146"/>
      <c r="AC70" s="130"/>
      <c r="AD70" s="130"/>
      <c r="AE70" s="55"/>
      <c r="AF70" s="55"/>
      <c r="AG70" s="55"/>
      <c r="AH70" s="116" t="s">
        <v>746</v>
      </c>
      <c r="AI70" s="55">
        <f t="shared" si="5"/>
        <v>19</v>
      </c>
      <c r="AJ70" s="55">
        <v>1</v>
      </c>
      <c r="AK70" s="55">
        <v>5</v>
      </c>
      <c r="AL70" s="55"/>
      <c r="AM70" s="55">
        <v>4</v>
      </c>
      <c r="AN70" s="55">
        <v>2</v>
      </c>
      <c r="AO70" s="55">
        <v>6</v>
      </c>
      <c r="AP70" s="55">
        <v>1</v>
      </c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</row>
    <row r="71" spans="1:126" ht="8.25">
      <c r="A71" s="55"/>
      <c r="B71" s="55" t="s">
        <v>746</v>
      </c>
      <c r="C71" s="55"/>
      <c r="D71" s="55">
        <v>10</v>
      </c>
      <c r="E71" s="55">
        <v>16</v>
      </c>
      <c r="F71" s="55">
        <v>18</v>
      </c>
      <c r="G71" s="55">
        <v>13</v>
      </c>
      <c r="H71" s="55">
        <v>8</v>
      </c>
      <c r="I71" s="55"/>
      <c r="J71" s="55"/>
      <c r="K71" s="55">
        <v>0</v>
      </c>
      <c r="L71" s="55"/>
      <c r="M71" s="55"/>
      <c r="N71" s="55">
        <v>54.5</v>
      </c>
      <c r="O71" s="55"/>
      <c r="P71" s="147">
        <v>0</v>
      </c>
      <c r="Q71" s="147">
        <f t="shared" si="3"/>
        <v>0</v>
      </c>
      <c r="R71" s="147">
        <f t="shared" si="4"/>
        <v>0</v>
      </c>
      <c r="S71" s="55"/>
      <c r="T71" s="130">
        <v>43</v>
      </c>
      <c r="U71" s="130">
        <v>38</v>
      </c>
      <c r="V71" s="130"/>
      <c r="W71" s="145"/>
      <c r="X71" s="145"/>
      <c r="Y71" s="130"/>
      <c r="Z71" s="130"/>
      <c r="AA71" s="145"/>
      <c r="AB71" s="146"/>
      <c r="AC71" s="130"/>
      <c r="AD71" s="130"/>
      <c r="AE71" s="55"/>
      <c r="AF71" s="55"/>
      <c r="AG71" s="55"/>
      <c r="AH71" s="116" t="s">
        <v>553</v>
      </c>
      <c r="AI71" s="55">
        <f t="shared" si="5"/>
        <v>18</v>
      </c>
      <c r="AJ71" s="55"/>
      <c r="AK71" s="55">
        <v>1</v>
      </c>
      <c r="AL71" s="55"/>
      <c r="AM71" s="55">
        <v>4</v>
      </c>
      <c r="AN71" s="55">
        <v>7</v>
      </c>
      <c r="AO71" s="55">
        <v>4</v>
      </c>
      <c r="AP71" s="55">
        <v>2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</row>
    <row r="72" spans="1:126" ht="8.25">
      <c r="A72" s="55"/>
      <c r="B72" s="55" t="s">
        <v>553</v>
      </c>
      <c r="C72" s="55"/>
      <c r="D72" s="55">
        <v>17</v>
      </c>
      <c r="E72" s="55">
        <v>19</v>
      </c>
      <c r="F72" s="55">
        <v>22</v>
      </c>
      <c r="G72" s="55">
        <v>17</v>
      </c>
      <c r="H72" s="55">
        <v>16</v>
      </c>
      <c r="I72" s="55"/>
      <c r="J72" s="55">
        <v>5</v>
      </c>
      <c r="K72" s="55">
        <v>2</v>
      </c>
      <c r="L72" s="55">
        <v>1</v>
      </c>
      <c r="M72" s="55"/>
      <c r="N72" s="55">
        <v>50.6</v>
      </c>
      <c r="O72" s="55"/>
      <c r="P72" s="147">
        <v>69.4</v>
      </c>
      <c r="Q72" s="147">
        <f t="shared" si="3"/>
        <v>17.857142857142858</v>
      </c>
      <c r="R72" s="147">
        <f t="shared" si="4"/>
        <v>0</v>
      </c>
      <c r="S72" s="55"/>
      <c r="T72" s="130">
        <v>56</v>
      </c>
      <c r="U72" s="130">
        <v>64</v>
      </c>
      <c r="V72" s="130"/>
      <c r="W72" s="145"/>
      <c r="X72" s="145"/>
      <c r="Y72" s="130"/>
      <c r="Z72" s="130"/>
      <c r="AA72" s="145"/>
      <c r="AB72" s="146"/>
      <c r="AC72" s="130"/>
      <c r="AD72" s="130"/>
      <c r="AE72" s="55"/>
      <c r="AF72" s="55"/>
      <c r="AG72" s="55"/>
      <c r="AH72" s="116" t="s">
        <v>554</v>
      </c>
      <c r="AI72" s="55">
        <f t="shared" si="5"/>
        <v>31</v>
      </c>
      <c r="AJ72" s="55">
        <v>1</v>
      </c>
      <c r="AK72" s="55">
        <v>0</v>
      </c>
      <c r="AL72" s="55">
        <v>4</v>
      </c>
      <c r="AM72" s="55"/>
      <c r="AN72" s="55">
        <v>7</v>
      </c>
      <c r="AO72" s="55">
        <v>6</v>
      </c>
      <c r="AP72" s="55">
        <v>13</v>
      </c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</row>
    <row r="73" spans="1:126" ht="8.25">
      <c r="A73" s="55"/>
      <c r="B73" s="55" t="s">
        <v>554</v>
      </c>
      <c r="C73" s="55"/>
      <c r="D73" s="55">
        <v>7</v>
      </c>
      <c r="E73" s="55">
        <v>4</v>
      </c>
      <c r="F73" s="55">
        <v>26</v>
      </c>
      <c r="G73" s="55">
        <v>20</v>
      </c>
      <c r="H73" s="55">
        <v>15</v>
      </c>
      <c r="I73" s="55">
        <v>1</v>
      </c>
      <c r="J73" s="55">
        <v>1</v>
      </c>
      <c r="K73" s="55">
        <v>1</v>
      </c>
      <c r="L73" s="55">
        <v>1</v>
      </c>
      <c r="M73" s="55">
        <v>4</v>
      </c>
      <c r="N73" s="55"/>
      <c r="O73" s="55">
        <v>11.6</v>
      </c>
      <c r="P73" s="147">
        <v>11</v>
      </c>
      <c r="Q73" s="147">
        <f t="shared" si="3"/>
        <v>12.82051282051282</v>
      </c>
      <c r="R73" s="147"/>
      <c r="S73" s="55"/>
      <c r="T73" s="130">
        <v>78</v>
      </c>
      <c r="U73" s="130">
        <v>33</v>
      </c>
      <c r="V73" s="130"/>
      <c r="W73" s="145"/>
      <c r="X73" s="145"/>
      <c r="Y73" s="130"/>
      <c r="Z73" s="130"/>
      <c r="AA73" s="145"/>
      <c r="AB73" s="146"/>
      <c r="AC73" s="130"/>
      <c r="AD73" s="130"/>
      <c r="AE73" s="55"/>
      <c r="AF73" s="55"/>
      <c r="AG73" s="55"/>
      <c r="AH73" s="116" t="s">
        <v>555</v>
      </c>
      <c r="AI73" s="55">
        <f t="shared" si="5"/>
        <v>20</v>
      </c>
      <c r="AJ73" s="55">
        <v>2</v>
      </c>
      <c r="AK73" s="55">
        <v>5</v>
      </c>
      <c r="AL73" s="55">
        <v>1</v>
      </c>
      <c r="AM73" s="55">
        <v>3</v>
      </c>
      <c r="AN73" s="55"/>
      <c r="AO73" s="55">
        <v>7</v>
      </c>
      <c r="AP73" s="55">
        <v>2</v>
      </c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</row>
    <row r="74" spans="1:126" ht="8.25">
      <c r="A74" s="55"/>
      <c r="B74" s="55" t="s">
        <v>555</v>
      </c>
      <c r="C74" s="55"/>
      <c r="D74" s="55">
        <v>22</v>
      </c>
      <c r="E74" s="55">
        <v>14</v>
      </c>
      <c r="F74" s="55">
        <v>15</v>
      </c>
      <c r="G74" s="55">
        <v>8</v>
      </c>
      <c r="H74" s="55">
        <v>19</v>
      </c>
      <c r="I74" s="55">
        <v>2</v>
      </c>
      <c r="J74" s="55"/>
      <c r="K74" s="55">
        <v>0</v>
      </c>
      <c r="L74" s="55"/>
      <c r="M74" s="55">
        <v>1</v>
      </c>
      <c r="N74" s="55">
        <v>33.6</v>
      </c>
      <c r="O74" s="55">
        <v>16.3</v>
      </c>
      <c r="P74" s="147">
        <v>0</v>
      </c>
      <c r="Q74" s="147">
        <f t="shared" si="3"/>
        <v>0</v>
      </c>
      <c r="R74" s="147">
        <f t="shared" si="4"/>
        <v>20</v>
      </c>
      <c r="S74" s="55"/>
      <c r="T74" s="130">
        <v>68</v>
      </c>
      <c r="U74" s="130">
        <v>50</v>
      </c>
      <c r="V74" s="130"/>
      <c r="W74" s="145"/>
      <c r="X74" s="145"/>
      <c r="Y74" s="130"/>
      <c r="Z74" s="130"/>
      <c r="AA74" s="145"/>
      <c r="AB74" s="146"/>
      <c r="AC74" s="130"/>
      <c r="AD74" s="130"/>
      <c r="AE74" s="55"/>
      <c r="AF74" s="55"/>
      <c r="AG74" s="55"/>
      <c r="AH74" s="116" t="s">
        <v>621</v>
      </c>
      <c r="AI74" s="55">
        <f t="shared" si="5"/>
        <v>21</v>
      </c>
      <c r="AJ74" s="55">
        <v>1</v>
      </c>
      <c r="AK74" s="55">
        <v>1</v>
      </c>
      <c r="AL74" s="55"/>
      <c r="AM74" s="55"/>
      <c r="AN74" s="55">
        <v>6</v>
      </c>
      <c r="AO74" s="55">
        <v>13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</row>
    <row r="75" spans="1:126" ht="8.25">
      <c r="A75" s="55"/>
      <c r="B75" s="55" t="s">
        <v>621</v>
      </c>
      <c r="C75" s="55"/>
      <c r="D75" s="55">
        <v>25</v>
      </c>
      <c r="E75" s="55">
        <v>26</v>
      </c>
      <c r="F75" s="55">
        <v>27</v>
      </c>
      <c r="G75" s="55">
        <v>9</v>
      </c>
      <c r="H75" s="55">
        <v>21</v>
      </c>
      <c r="I75" s="55">
        <v>1</v>
      </c>
      <c r="J75" s="55">
        <v>1</v>
      </c>
      <c r="K75" s="55">
        <v>1</v>
      </c>
      <c r="L75" s="55">
        <v>1</v>
      </c>
      <c r="M75" s="55"/>
      <c r="N75" s="55">
        <v>12.8</v>
      </c>
      <c r="O75" s="55">
        <v>10.8</v>
      </c>
      <c r="P75" s="147">
        <v>11.6</v>
      </c>
      <c r="Q75" s="147">
        <f t="shared" si="3"/>
        <v>14.925373134328359</v>
      </c>
      <c r="R75" s="147">
        <f t="shared" si="4"/>
        <v>0</v>
      </c>
      <c r="S75" s="55"/>
      <c r="T75" s="130">
        <v>67</v>
      </c>
      <c r="U75" s="130">
        <v>66</v>
      </c>
      <c r="V75" s="130"/>
      <c r="W75" s="145"/>
      <c r="X75" s="145"/>
      <c r="Y75" s="130"/>
      <c r="Z75" s="130"/>
      <c r="AA75" s="145"/>
      <c r="AB75" s="146"/>
      <c r="AC75" s="130"/>
      <c r="AD75" s="130"/>
      <c r="AE75" s="55"/>
      <c r="AF75" s="55"/>
      <c r="AG75" s="55"/>
      <c r="AH75" s="116" t="s">
        <v>622</v>
      </c>
      <c r="AI75" s="55">
        <f t="shared" si="5"/>
        <v>38</v>
      </c>
      <c r="AJ75" s="55"/>
      <c r="AK75" s="55">
        <v>3</v>
      </c>
      <c r="AL75" s="55"/>
      <c r="AM75" s="55">
        <v>2</v>
      </c>
      <c r="AN75" s="55">
        <v>10</v>
      </c>
      <c r="AO75" s="55">
        <v>21</v>
      </c>
      <c r="AP75" s="55">
        <v>2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</row>
    <row r="76" spans="1:126" ht="8.25">
      <c r="A76" s="55"/>
      <c r="B76" s="55" t="s">
        <v>622</v>
      </c>
      <c r="C76" s="55"/>
      <c r="D76" s="55">
        <v>28</v>
      </c>
      <c r="E76" s="55">
        <v>14</v>
      </c>
      <c r="F76" s="55">
        <v>31</v>
      </c>
      <c r="G76" s="55">
        <v>23</v>
      </c>
      <c r="H76" s="55">
        <v>19</v>
      </c>
      <c r="I76" s="55">
        <v>1</v>
      </c>
      <c r="J76" s="55"/>
      <c r="K76" s="55">
        <v>1</v>
      </c>
      <c r="L76" s="55">
        <v>1</v>
      </c>
      <c r="M76" s="55"/>
      <c r="N76" s="55">
        <v>23</v>
      </c>
      <c r="O76" s="55">
        <v>9.9</v>
      </c>
      <c r="P76" s="147">
        <v>13.7</v>
      </c>
      <c r="Q76" s="147">
        <f t="shared" si="3"/>
        <v>18.867924528301884</v>
      </c>
      <c r="R76" s="147">
        <f t="shared" si="4"/>
        <v>0</v>
      </c>
      <c r="S76" s="55"/>
      <c r="T76" s="130">
        <v>53</v>
      </c>
      <c r="U76" s="130">
        <v>54</v>
      </c>
      <c r="V76" s="130"/>
      <c r="W76" s="145"/>
      <c r="X76" s="145"/>
      <c r="Y76" s="130"/>
      <c r="Z76" s="130"/>
      <c r="AA76" s="145"/>
      <c r="AB76" s="146"/>
      <c r="AC76" s="130"/>
      <c r="AD76" s="130"/>
      <c r="AE76" s="55"/>
      <c r="AF76" s="55"/>
      <c r="AG76" s="55"/>
      <c r="AH76" s="116" t="s">
        <v>623</v>
      </c>
      <c r="AI76" s="55">
        <f t="shared" si="5"/>
        <v>14</v>
      </c>
      <c r="AJ76" s="55"/>
      <c r="AK76" s="55"/>
      <c r="AL76" s="55"/>
      <c r="AM76" s="55">
        <v>2</v>
      </c>
      <c r="AN76" s="55">
        <v>3</v>
      </c>
      <c r="AO76" s="55">
        <v>8</v>
      </c>
      <c r="AP76" s="55">
        <v>1</v>
      </c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</row>
    <row r="77" spans="1:126" ht="8.25">
      <c r="A77" s="55"/>
      <c r="B77" s="55" t="s">
        <v>623</v>
      </c>
      <c r="C77" s="55"/>
      <c r="D77" s="55">
        <v>8</v>
      </c>
      <c r="E77" s="55">
        <v>11</v>
      </c>
      <c r="F77" s="55">
        <v>8</v>
      </c>
      <c r="G77" s="55">
        <v>4</v>
      </c>
      <c r="H77" s="55">
        <v>10</v>
      </c>
      <c r="I77" s="55">
        <v>2</v>
      </c>
      <c r="J77" s="55">
        <v>3</v>
      </c>
      <c r="K77" s="55">
        <v>1</v>
      </c>
      <c r="L77" s="55">
        <v>1</v>
      </c>
      <c r="M77" s="55">
        <v>1</v>
      </c>
      <c r="N77" s="55">
        <v>37.7</v>
      </c>
      <c r="O77" s="55">
        <v>40.8</v>
      </c>
      <c r="P77" s="147">
        <v>23.8</v>
      </c>
      <c r="Q77" s="147">
        <f t="shared" si="3"/>
        <v>28.57142857142857</v>
      </c>
      <c r="R77" s="147">
        <f t="shared" si="4"/>
        <v>40</v>
      </c>
      <c r="S77" s="55"/>
      <c r="T77" s="130">
        <v>35</v>
      </c>
      <c r="U77" s="130">
        <v>25</v>
      </c>
      <c r="V77" s="130"/>
      <c r="W77" s="145"/>
      <c r="X77" s="145"/>
      <c r="Y77" s="130"/>
      <c r="Z77" s="130"/>
      <c r="AA77" s="145"/>
      <c r="AB77" s="146"/>
      <c r="AC77" s="130"/>
      <c r="AD77" s="130"/>
      <c r="AE77" s="55"/>
      <c r="AF77" s="55"/>
      <c r="AG77" s="55"/>
      <c r="AH77" s="116" t="s">
        <v>613</v>
      </c>
      <c r="AI77" s="55">
        <f t="shared" si="5"/>
        <v>131</v>
      </c>
      <c r="AJ77" s="55">
        <v>11</v>
      </c>
      <c r="AK77" s="55">
        <v>8</v>
      </c>
      <c r="AL77" s="55"/>
      <c r="AM77" s="55">
        <v>11</v>
      </c>
      <c r="AN77" s="55">
        <v>43</v>
      </c>
      <c r="AO77" s="55">
        <v>32</v>
      </c>
      <c r="AP77" s="55">
        <v>26</v>
      </c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</row>
    <row r="78" spans="1:126" ht="8.25">
      <c r="A78" s="55"/>
      <c r="B78" s="55" t="s">
        <v>613</v>
      </c>
      <c r="C78" s="55"/>
      <c r="D78" s="55">
        <v>118</v>
      </c>
      <c r="E78" s="55">
        <v>122</v>
      </c>
      <c r="F78" s="55">
        <v>115</v>
      </c>
      <c r="G78" s="55">
        <v>84</v>
      </c>
      <c r="H78" s="55">
        <v>85</v>
      </c>
      <c r="I78" s="55">
        <v>32</v>
      </c>
      <c r="J78" s="55">
        <v>26</v>
      </c>
      <c r="K78" s="55">
        <v>27</v>
      </c>
      <c r="L78" s="55">
        <v>19</v>
      </c>
      <c r="M78" s="55">
        <v>22</v>
      </c>
      <c r="N78" s="55">
        <v>24</v>
      </c>
      <c r="O78" s="55">
        <v>46.2</v>
      </c>
      <c r="P78" s="147">
        <v>40.4</v>
      </c>
      <c r="Q78" s="147">
        <f t="shared" si="3"/>
        <v>452.3809523809524</v>
      </c>
      <c r="R78" s="147">
        <f t="shared" si="4"/>
        <v>35.256410256410255</v>
      </c>
      <c r="S78" s="55"/>
      <c r="T78" s="130">
        <v>42</v>
      </c>
      <c r="U78" s="130">
        <v>624</v>
      </c>
      <c r="V78" s="130"/>
      <c r="W78" s="145"/>
      <c r="X78" s="145"/>
      <c r="Y78" s="130"/>
      <c r="Z78" s="130"/>
      <c r="AA78" s="145"/>
      <c r="AB78" s="146"/>
      <c r="AC78" s="130"/>
      <c r="AD78" s="130"/>
      <c r="AE78" s="55"/>
      <c r="AF78" s="55"/>
      <c r="AG78" s="55"/>
      <c r="AH78" s="116" t="s">
        <v>616</v>
      </c>
      <c r="AI78" s="55">
        <f t="shared" si="5"/>
        <v>12</v>
      </c>
      <c r="AJ78" s="55"/>
      <c r="AK78" s="55"/>
      <c r="AL78" s="55"/>
      <c r="AM78" s="55"/>
      <c r="AN78" s="55">
        <v>1</v>
      </c>
      <c r="AO78" s="55">
        <v>11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</row>
    <row r="79" spans="1:126" ht="8.25">
      <c r="A79" s="55"/>
      <c r="B79" s="55" t="s">
        <v>616</v>
      </c>
      <c r="C79" s="55"/>
      <c r="D79" s="55">
        <v>13</v>
      </c>
      <c r="E79" s="55">
        <v>29</v>
      </c>
      <c r="F79" s="55">
        <v>12</v>
      </c>
      <c r="G79" s="55">
        <v>9</v>
      </c>
      <c r="H79" s="55">
        <v>17</v>
      </c>
      <c r="I79" s="55"/>
      <c r="J79" s="55">
        <v>2</v>
      </c>
      <c r="K79" s="55">
        <v>1</v>
      </c>
      <c r="L79" s="55">
        <v>1</v>
      </c>
      <c r="M79" s="55">
        <v>1</v>
      </c>
      <c r="N79" s="55"/>
      <c r="O79" s="55"/>
      <c r="P79" s="147">
        <v>16.1</v>
      </c>
      <c r="Q79" s="147">
        <f>L79/T79*1000</f>
        <v>1.9011406844106464</v>
      </c>
      <c r="R79" s="147">
        <f t="shared" si="4"/>
        <v>25</v>
      </c>
      <c r="S79" s="55"/>
      <c r="T79" s="130">
        <v>526</v>
      </c>
      <c r="U79" s="130">
        <v>40</v>
      </c>
      <c r="V79" s="130"/>
      <c r="W79" s="145"/>
      <c r="X79" s="145"/>
      <c r="Y79" s="130"/>
      <c r="Z79" s="130"/>
      <c r="AA79" s="162"/>
      <c r="AB79" s="162"/>
      <c r="AC79" s="162"/>
      <c r="AD79" s="162"/>
      <c r="AE79" s="55"/>
      <c r="AF79" s="55"/>
      <c r="AG79" s="55"/>
      <c r="AH79" s="118" t="s">
        <v>617</v>
      </c>
      <c r="AI79" s="134">
        <f t="shared" si="5"/>
        <v>600</v>
      </c>
      <c r="AJ79" s="134">
        <f aca="true" t="shared" si="6" ref="AJ79:AP79">SUM(AJ60:AJ78)</f>
        <v>20</v>
      </c>
      <c r="AK79" s="134">
        <f t="shared" si="6"/>
        <v>39</v>
      </c>
      <c r="AL79" s="134">
        <f t="shared" si="6"/>
        <v>13</v>
      </c>
      <c r="AM79" s="134">
        <f t="shared" si="6"/>
        <v>60</v>
      </c>
      <c r="AN79" s="134">
        <f t="shared" si="6"/>
        <v>161</v>
      </c>
      <c r="AO79" s="134">
        <f t="shared" si="6"/>
        <v>229</v>
      </c>
      <c r="AP79" s="134">
        <f t="shared" si="6"/>
        <v>78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</row>
    <row r="80" spans="1:126" ht="11.25" customHeight="1">
      <c r="A80" s="55"/>
      <c r="B80" s="134" t="s">
        <v>125</v>
      </c>
      <c r="C80" s="134"/>
      <c r="D80" s="134">
        <f aca="true" t="shared" si="7" ref="D80:M80">SUM(D61:D79)</f>
        <v>477</v>
      </c>
      <c r="E80" s="134">
        <f t="shared" si="7"/>
        <v>487</v>
      </c>
      <c r="F80" s="134">
        <f t="shared" si="7"/>
        <v>478</v>
      </c>
      <c r="G80" s="134">
        <f t="shared" si="7"/>
        <v>337</v>
      </c>
      <c r="H80" s="134">
        <f t="shared" si="7"/>
        <v>388</v>
      </c>
      <c r="I80" s="134">
        <f t="shared" si="7"/>
        <v>65</v>
      </c>
      <c r="J80" s="134">
        <f t="shared" si="7"/>
        <v>60</v>
      </c>
      <c r="K80" s="134">
        <f t="shared" si="7"/>
        <v>53</v>
      </c>
      <c r="L80" s="134">
        <f t="shared" si="7"/>
        <v>41</v>
      </c>
      <c r="M80" s="134">
        <f t="shared" si="7"/>
        <v>42</v>
      </c>
      <c r="N80" s="134">
        <v>36.1</v>
      </c>
      <c r="O80" s="134">
        <v>26.2</v>
      </c>
      <c r="P80" s="148">
        <v>32</v>
      </c>
      <c r="Q80" s="148">
        <f>L80/T80*1000</f>
        <v>23.04665542439573</v>
      </c>
      <c r="R80" s="148">
        <f t="shared" si="4"/>
        <v>26.481715006305173</v>
      </c>
      <c r="S80" s="55"/>
      <c r="T80" s="134">
        <f>SUM(T61:T79)</f>
        <v>1779</v>
      </c>
      <c r="U80" s="134">
        <f>SUM(U61:U79)</f>
        <v>1586</v>
      </c>
      <c r="V80" s="130"/>
      <c r="W80" s="162"/>
      <c r="X80" s="130"/>
      <c r="Y80" s="130"/>
      <c r="Z80" s="130"/>
      <c r="AA80" s="130"/>
      <c r="AB80" s="130"/>
      <c r="AC80" s="130"/>
      <c r="AD80" s="130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</row>
    <row r="81" spans="1:126" ht="8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147" t="s">
        <v>615</v>
      </c>
      <c r="R81" s="147" t="s">
        <v>615</v>
      </c>
      <c r="S81" s="55"/>
      <c r="T81" s="55"/>
      <c r="U81" s="55"/>
      <c r="V81" s="130"/>
      <c r="W81" s="130"/>
      <c r="X81" s="130"/>
      <c r="Y81" s="130"/>
      <c r="Z81" s="130"/>
      <c r="AA81" s="130"/>
      <c r="AB81" s="130"/>
      <c r="AC81" s="130"/>
      <c r="AD81" s="130"/>
      <c r="AE81" s="55"/>
      <c r="AF81" s="55"/>
      <c r="AG81" s="55"/>
      <c r="AH81" s="55"/>
      <c r="AI81" s="55" t="s">
        <v>626</v>
      </c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</row>
    <row r="82" spans="1:126" ht="8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130"/>
      <c r="W82" s="130"/>
      <c r="X82" s="130"/>
      <c r="Y82" s="130"/>
      <c r="Z82" s="130"/>
      <c r="AA82" s="130"/>
      <c r="AB82" s="130"/>
      <c r="AC82" s="130"/>
      <c r="AD82" s="130"/>
      <c r="AE82" s="55"/>
      <c r="AF82" s="55"/>
      <c r="AG82" s="55"/>
      <c r="AH82" s="55"/>
      <c r="AI82" s="55" t="s">
        <v>888</v>
      </c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</row>
    <row r="83" spans="1:126" ht="8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130"/>
      <c r="W83" s="130"/>
      <c r="X83" s="130"/>
      <c r="Y83" s="130"/>
      <c r="Z83" s="130"/>
      <c r="AA83" s="130"/>
      <c r="AB83" s="130"/>
      <c r="AC83" s="130"/>
      <c r="AD83" s="130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</row>
    <row r="84" spans="1:126" ht="8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130"/>
      <c r="W84" s="130"/>
      <c r="X84" s="130"/>
      <c r="Y84" s="130"/>
      <c r="Z84" s="130"/>
      <c r="AA84" s="130"/>
      <c r="AB84" s="130"/>
      <c r="AC84" s="130"/>
      <c r="AD84" s="130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</row>
    <row r="85" spans="1:126" ht="8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</row>
    <row r="86" spans="1:126" ht="8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</row>
    <row r="87" spans="1:126" ht="8.2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</row>
    <row r="88" spans="1:126" ht="8.2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163">
        <v>43</v>
      </c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</row>
    <row r="89" spans="1:126" ht="8.25">
      <c r="A89" s="55"/>
      <c r="B89" s="55"/>
      <c r="C89" s="55"/>
      <c r="D89" s="55"/>
      <c r="E89" s="55"/>
      <c r="F89" s="55"/>
      <c r="G89" s="55"/>
      <c r="H89" s="55"/>
      <c r="I89" s="55"/>
      <c r="J89" s="55" t="s">
        <v>615</v>
      </c>
      <c r="K89" s="55"/>
      <c r="L89" s="163"/>
      <c r="M89" s="55" t="s">
        <v>615</v>
      </c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</row>
    <row r="90" spans="1:126" ht="8.2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</row>
    <row r="91" spans="1:126" ht="8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</row>
    <row r="92" spans="1:126" ht="8.2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</row>
    <row r="93" spans="1:126" ht="8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</row>
    <row r="94" spans="1:126" ht="8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</row>
    <row r="95" spans="1:126" ht="8.2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</row>
    <row r="96" spans="1:126" ht="8.2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</row>
    <row r="97" spans="1:126" ht="8.25">
      <c r="A97" s="1095">
        <v>50</v>
      </c>
      <c r="B97" s="1095"/>
      <c r="C97" s="1095"/>
      <c r="D97" s="1095"/>
      <c r="E97" s="1095"/>
      <c r="F97" s="1095"/>
      <c r="G97" s="1095"/>
      <c r="H97" s="1095"/>
      <c r="I97" s="1095"/>
      <c r="J97" s="1095"/>
      <c r="K97" s="1095"/>
      <c r="L97" s="1095"/>
      <c r="M97" s="1095"/>
      <c r="N97" s="1095"/>
      <c r="O97" s="1095"/>
      <c r="P97" s="1095"/>
      <c r="Q97" s="1095"/>
      <c r="R97" s="1095"/>
      <c r="S97" s="109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</row>
    <row r="98" spans="1:126" ht="8.2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</row>
    <row r="99" spans="1:126" ht="8.2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</row>
    <row r="100" spans="1:126" ht="8.2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</row>
    <row r="101" spans="1:126" ht="8.2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</row>
    <row r="102" spans="1:126" ht="8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</row>
    <row r="103" spans="1:126" ht="8.2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</row>
    <row r="104" spans="1:126" ht="8.2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</row>
    <row r="105" spans="1:126" ht="8.2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</row>
    <row r="106" spans="1:126" ht="8.2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</row>
    <row r="107" spans="1:126" ht="8.2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</row>
    <row r="108" spans="1:126" ht="8.2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</row>
    <row r="109" spans="1:126" ht="8.2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</row>
    <row r="110" spans="1:126" ht="8.2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</row>
    <row r="111" spans="1:126" ht="8.2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</row>
    <row r="112" spans="1:126" ht="8.2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  <c r="DG112" s="55"/>
      <c r="DH112" s="55"/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</row>
    <row r="113" spans="1:126" ht="8.2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</row>
    <row r="114" spans="1:126" ht="8.2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  <c r="DG114" s="55"/>
      <c r="DH114" s="55"/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</row>
    <row r="115" spans="1:126" ht="8.2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</row>
    <row r="116" spans="1:126" ht="8.2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</row>
    <row r="117" spans="1:126" ht="8.2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</row>
    <row r="118" spans="1:126" ht="8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</row>
    <row r="119" spans="1:126" ht="8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</row>
    <row r="120" spans="1:126" ht="8.2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</row>
    <row r="121" spans="1:126" ht="8.2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</row>
    <row r="122" spans="1:126" ht="8.2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</row>
    <row r="123" spans="1:126" ht="8.2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</row>
    <row r="124" spans="1:126" ht="8.2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</row>
    <row r="125" spans="1:126" ht="8.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</row>
    <row r="126" spans="1:126" ht="8.2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  <c r="DK126" s="55"/>
      <c r="DL126" s="55"/>
      <c r="DM126" s="55"/>
      <c r="DN126" s="55"/>
      <c r="DO126" s="55"/>
      <c r="DP126" s="55"/>
      <c r="DQ126" s="55"/>
      <c r="DR126" s="55"/>
      <c r="DS126" s="55"/>
      <c r="DT126" s="55"/>
      <c r="DU126" s="55"/>
      <c r="DV126" s="55"/>
    </row>
    <row r="127" spans="1:126" ht="8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</row>
    <row r="128" spans="1:126" ht="8.2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</row>
    <row r="129" spans="1:126" ht="8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</row>
    <row r="130" spans="1:126" ht="8.2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</row>
    <row r="131" spans="1:126" ht="8.2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</row>
    <row r="132" spans="1:126" ht="8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</row>
    <row r="133" spans="1:126" ht="8.2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</row>
    <row r="134" spans="1:126" ht="8.2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</row>
    <row r="135" spans="1:126" ht="8.2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</row>
    <row r="136" spans="1:126" ht="8.2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</row>
    <row r="137" spans="1:126" ht="8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</row>
    <row r="138" spans="1:126" ht="8.2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</row>
    <row r="139" spans="1:126" ht="8.2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</row>
    <row r="140" spans="1:126" ht="8.2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</row>
    <row r="141" spans="1:126" ht="8.2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</row>
    <row r="142" spans="1:126" ht="8.2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</row>
    <row r="143" spans="1:126" ht="8.2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</row>
    <row r="144" spans="1:126" ht="8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</row>
    <row r="145" spans="1:126" ht="8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</row>
    <row r="146" spans="1:126" ht="8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</row>
    <row r="147" spans="1:126" ht="8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</row>
    <row r="148" spans="1:126" ht="8.2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</row>
    <row r="149" spans="1:126" ht="8.2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</row>
    <row r="150" spans="1:126" ht="8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</row>
    <row r="151" spans="1:126" ht="8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</row>
    <row r="152" spans="1:126" ht="8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</row>
    <row r="153" spans="1:126" ht="8.2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</row>
    <row r="154" spans="1:126" ht="8.2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</row>
    <row r="155" spans="1:126" ht="8.2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</row>
    <row r="156" spans="1:126" ht="8.2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</row>
    <row r="157" spans="1:126" ht="8.2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</row>
    <row r="158" spans="1:126" ht="8.2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</row>
    <row r="159" spans="1:126" ht="8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</row>
    <row r="160" spans="1:126" ht="8.2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</row>
    <row r="161" spans="1:126" ht="8.2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</row>
    <row r="162" spans="1:126" ht="8.2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</row>
    <row r="163" spans="1:126" ht="8.2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</row>
    <row r="164" spans="1:126" ht="8.2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</row>
    <row r="165" spans="1:126" ht="8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</row>
    <row r="166" spans="1:126" ht="8.2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</row>
    <row r="167" spans="1:126" ht="8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</row>
    <row r="168" spans="1:126" ht="8.2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</row>
    <row r="169" spans="1:126" ht="8.2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</row>
    <row r="170" spans="1:126" ht="8.2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</row>
    <row r="171" spans="1:126" ht="8.2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</row>
    <row r="172" spans="1:126" ht="8.2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</row>
    <row r="173" spans="1:126" ht="8.2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</row>
    <row r="174" spans="1:126" ht="8.2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</row>
    <row r="175" spans="1:126" ht="8.2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  <c r="DK175" s="55"/>
      <c r="DL175" s="55"/>
      <c r="DM175" s="55"/>
      <c r="DN175" s="55"/>
      <c r="DO175" s="55"/>
      <c r="DP175" s="55"/>
      <c r="DQ175" s="55"/>
      <c r="DR175" s="55"/>
      <c r="DS175" s="55"/>
      <c r="DT175" s="55"/>
      <c r="DU175" s="55"/>
      <c r="DV175" s="55"/>
    </row>
    <row r="176" spans="1:126" ht="8.2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  <c r="CH176" s="55"/>
      <c r="CI176" s="55"/>
      <c r="CJ176" s="55"/>
      <c r="CK176" s="55"/>
      <c r="CL176" s="55"/>
      <c r="CM176" s="55"/>
      <c r="CN176" s="55"/>
      <c r="CO176" s="55"/>
      <c r="CP176" s="55"/>
      <c r="CQ176" s="55"/>
      <c r="CR176" s="55"/>
      <c r="CS176" s="55"/>
      <c r="CT176" s="55"/>
      <c r="CU176" s="55"/>
      <c r="CV176" s="55"/>
      <c r="CW176" s="55"/>
      <c r="CX176" s="55"/>
      <c r="CY176" s="55"/>
      <c r="CZ176" s="55"/>
      <c r="DA176" s="55"/>
      <c r="DB176" s="55"/>
      <c r="DC176" s="55"/>
      <c r="DD176" s="55"/>
      <c r="DE176" s="55"/>
      <c r="DF176" s="55"/>
      <c r="DG176" s="55"/>
      <c r="DH176" s="55"/>
      <c r="DI176" s="55"/>
      <c r="DJ176" s="55"/>
      <c r="DK176" s="55"/>
      <c r="DL176" s="55"/>
      <c r="DM176" s="55"/>
      <c r="DN176" s="55"/>
      <c r="DO176" s="55"/>
      <c r="DP176" s="55"/>
      <c r="DQ176" s="55"/>
      <c r="DR176" s="55"/>
      <c r="DS176" s="55"/>
      <c r="DT176" s="55"/>
      <c r="DU176" s="55"/>
      <c r="DV176" s="55"/>
    </row>
    <row r="177" spans="1:126" ht="8.2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</row>
    <row r="178" spans="1:126" ht="8.2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</row>
    <row r="179" spans="1:126" ht="8.2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  <c r="DK179" s="55"/>
      <c r="DL179" s="55"/>
      <c r="DM179" s="55"/>
      <c r="DN179" s="55"/>
      <c r="DO179" s="55"/>
      <c r="DP179" s="55"/>
      <c r="DQ179" s="55"/>
      <c r="DR179" s="55"/>
      <c r="DS179" s="55"/>
      <c r="DT179" s="55"/>
      <c r="DU179" s="55"/>
      <c r="DV179" s="55"/>
    </row>
    <row r="180" spans="1:126" ht="8.2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</row>
    <row r="181" spans="1:126" ht="8.2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5"/>
      <c r="DO181" s="55"/>
      <c r="DP181" s="55"/>
      <c r="DQ181" s="55"/>
      <c r="DR181" s="55"/>
      <c r="DS181" s="55"/>
      <c r="DT181" s="55"/>
      <c r="DU181" s="55"/>
      <c r="DV181" s="55"/>
    </row>
    <row r="182" spans="1:126" ht="8.2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  <c r="CH182" s="55"/>
      <c r="CI182" s="55"/>
      <c r="CJ182" s="55"/>
      <c r="CK182" s="55"/>
      <c r="CL182" s="55"/>
      <c r="CM182" s="55"/>
      <c r="CN182" s="55"/>
      <c r="CO182" s="55"/>
      <c r="CP182" s="55"/>
      <c r="CQ182" s="55"/>
      <c r="CR182" s="55"/>
      <c r="CS182" s="55"/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5"/>
      <c r="DO182" s="55"/>
      <c r="DP182" s="55"/>
      <c r="DQ182" s="55"/>
      <c r="DR182" s="55"/>
      <c r="DS182" s="55"/>
      <c r="DT182" s="55"/>
      <c r="DU182" s="55"/>
      <c r="DV182" s="55"/>
    </row>
    <row r="183" spans="1:126" ht="8.2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  <c r="CH183" s="55"/>
      <c r="CI183" s="55"/>
      <c r="CJ183" s="55"/>
      <c r="CK183" s="55"/>
      <c r="CL183" s="55"/>
      <c r="CM183" s="55"/>
      <c r="CN183" s="55"/>
      <c r="CO183" s="55"/>
      <c r="CP183" s="55"/>
      <c r="CQ183" s="55"/>
      <c r="CR183" s="55"/>
      <c r="CS183" s="55"/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5"/>
      <c r="DO183" s="55"/>
      <c r="DP183" s="55"/>
      <c r="DQ183" s="55"/>
      <c r="DR183" s="55"/>
      <c r="DS183" s="55"/>
      <c r="DT183" s="55"/>
      <c r="DU183" s="55"/>
      <c r="DV183" s="55"/>
    </row>
    <row r="184" spans="1:126" ht="8.2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</row>
    <row r="185" spans="1:126" ht="8.2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55"/>
      <c r="CN185" s="55"/>
      <c r="CO185" s="55"/>
      <c r="CP185" s="55"/>
      <c r="CQ185" s="55"/>
      <c r="CR185" s="55"/>
      <c r="CS185" s="55"/>
      <c r="CT185" s="55"/>
      <c r="CU185" s="55"/>
      <c r="CV185" s="55"/>
      <c r="CW185" s="55"/>
      <c r="CX185" s="55"/>
      <c r="CY185" s="55"/>
      <c r="CZ185" s="55"/>
      <c r="DA185" s="55"/>
      <c r="DB185" s="55"/>
      <c r="DC185" s="55"/>
      <c r="DD185" s="55"/>
      <c r="DE185" s="55"/>
      <c r="DF185" s="55"/>
      <c r="DG185" s="55"/>
      <c r="DH185" s="55"/>
      <c r="DI185" s="55"/>
      <c r="DJ185" s="55"/>
      <c r="DK185" s="55"/>
      <c r="DL185" s="55"/>
      <c r="DM185" s="55"/>
      <c r="DN185" s="55"/>
      <c r="DO185" s="55"/>
      <c r="DP185" s="55"/>
      <c r="DQ185" s="55"/>
      <c r="DR185" s="55"/>
      <c r="DS185" s="55"/>
      <c r="DT185" s="55"/>
      <c r="DU185" s="55"/>
      <c r="DV185" s="55"/>
    </row>
    <row r="186" spans="1:126" ht="8.2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  <c r="CH186" s="55"/>
      <c r="CI186" s="55"/>
      <c r="CJ186" s="55"/>
      <c r="CK186" s="55"/>
      <c r="CL186" s="55"/>
      <c r="CM186" s="55"/>
      <c r="CN186" s="55"/>
      <c r="CO186" s="55"/>
      <c r="CP186" s="55"/>
      <c r="CQ186" s="55"/>
      <c r="CR186" s="55"/>
      <c r="CS186" s="55"/>
      <c r="CT186" s="55"/>
      <c r="CU186" s="55"/>
      <c r="CV186" s="55"/>
      <c r="CW186" s="55"/>
      <c r="CX186" s="55"/>
      <c r="CY186" s="55"/>
      <c r="CZ186" s="55"/>
      <c r="DA186" s="55"/>
      <c r="DB186" s="55"/>
      <c r="DC186" s="55"/>
      <c r="DD186" s="55"/>
      <c r="DE186" s="55"/>
      <c r="DF186" s="55"/>
      <c r="DG186" s="55"/>
      <c r="DH186" s="55"/>
      <c r="DI186" s="55"/>
      <c r="DJ186" s="55"/>
      <c r="DK186" s="55"/>
      <c r="DL186" s="55"/>
      <c r="DM186" s="55"/>
      <c r="DN186" s="55"/>
      <c r="DO186" s="55"/>
      <c r="DP186" s="55"/>
      <c r="DQ186" s="55"/>
      <c r="DR186" s="55"/>
      <c r="DS186" s="55"/>
      <c r="DT186" s="55"/>
      <c r="DU186" s="55"/>
      <c r="DV186" s="55"/>
    </row>
    <row r="187" spans="1:126" ht="8.2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U187" s="55"/>
      <c r="CV187" s="55"/>
      <c r="CW187" s="55"/>
      <c r="CX187" s="55"/>
      <c r="CY187" s="55"/>
      <c r="CZ187" s="55"/>
      <c r="DA187" s="55"/>
      <c r="DB187" s="55"/>
      <c r="DC187" s="55"/>
      <c r="DD187" s="55"/>
      <c r="DE187" s="55"/>
      <c r="DF187" s="55"/>
      <c r="DG187" s="55"/>
      <c r="DH187" s="55"/>
      <c r="DI187" s="55"/>
      <c r="DJ187" s="55"/>
      <c r="DK187" s="55"/>
      <c r="DL187" s="55"/>
      <c r="DM187" s="55"/>
      <c r="DN187" s="55"/>
      <c r="DO187" s="55"/>
      <c r="DP187" s="55"/>
      <c r="DQ187" s="55"/>
      <c r="DR187" s="55"/>
      <c r="DS187" s="55"/>
      <c r="DT187" s="55"/>
      <c r="DU187" s="55"/>
      <c r="DV187" s="55"/>
    </row>
    <row r="188" spans="1:126" ht="8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</row>
    <row r="189" spans="1:126" ht="8.2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</row>
    <row r="190" spans="1:126" ht="8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</row>
    <row r="191" spans="1:126" ht="8.2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</row>
    <row r="192" spans="1:126" ht="8.2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</row>
    <row r="193" spans="1:126" ht="8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</row>
    <row r="194" spans="1:126" ht="8.2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/>
      <c r="CN194" s="55"/>
      <c r="CO194" s="55"/>
      <c r="CP194" s="55"/>
      <c r="CQ194" s="55"/>
      <c r="CR194" s="55"/>
      <c r="CS194" s="55"/>
      <c r="CT194" s="55"/>
      <c r="CU194" s="55"/>
      <c r="CV194" s="55"/>
      <c r="CW194" s="55"/>
      <c r="CX194" s="55"/>
      <c r="CY194" s="55"/>
      <c r="CZ194" s="55"/>
      <c r="DA194" s="55"/>
      <c r="DB194" s="55"/>
      <c r="DC194" s="55"/>
      <c r="DD194" s="55"/>
      <c r="DE194" s="55"/>
      <c r="DF194" s="55"/>
      <c r="DG194" s="55"/>
      <c r="DH194" s="55"/>
      <c r="DI194" s="55"/>
      <c r="DJ194" s="55"/>
      <c r="DK194" s="55"/>
      <c r="DL194" s="55"/>
      <c r="DM194" s="55"/>
      <c r="DN194" s="55"/>
      <c r="DO194" s="55"/>
      <c r="DP194" s="55"/>
      <c r="DQ194" s="55"/>
      <c r="DR194" s="55"/>
      <c r="DS194" s="55"/>
      <c r="DT194" s="55"/>
      <c r="DU194" s="55"/>
      <c r="DV194" s="55"/>
    </row>
    <row r="195" spans="1:126" ht="8.2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  <c r="CH195" s="55"/>
      <c r="CI195" s="55"/>
      <c r="CJ195" s="55"/>
      <c r="CK195" s="55"/>
      <c r="CL195" s="55"/>
      <c r="CM195" s="55"/>
      <c r="CN195" s="55"/>
      <c r="CO195" s="55"/>
      <c r="CP195" s="55"/>
      <c r="CQ195" s="55"/>
      <c r="CR195" s="55"/>
      <c r="CS195" s="55"/>
      <c r="CT195" s="55"/>
      <c r="CU195" s="55"/>
      <c r="CV195" s="55"/>
      <c r="CW195" s="55"/>
      <c r="CX195" s="55"/>
      <c r="CY195" s="55"/>
      <c r="CZ195" s="55"/>
      <c r="DA195" s="55"/>
      <c r="DB195" s="55"/>
      <c r="DC195" s="55"/>
      <c r="DD195" s="55"/>
      <c r="DE195" s="55"/>
      <c r="DF195" s="55"/>
      <c r="DG195" s="55"/>
      <c r="DH195" s="55"/>
      <c r="DI195" s="55"/>
      <c r="DJ195" s="55"/>
      <c r="DK195" s="55"/>
      <c r="DL195" s="55"/>
      <c r="DM195" s="55"/>
      <c r="DN195" s="55"/>
      <c r="DO195" s="55"/>
      <c r="DP195" s="55"/>
      <c r="DQ195" s="55"/>
      <c r="DR195" s="55"/>
      <c r="DS195" s="55"/>
      <c r="DT195" s="55"/>
      <c r="DU195" s="55"/>
      <c r="DV195" s="55"/>
    </row>
    <row r="196" spans="1:126" ht="8.2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</row>
    <row r="197" spans="1:126" ht="8.2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  <c r="CH197" s="55"/>
      <c r="CI197" s="55"/>
      <c r="CJ197" s="55"/>
      <c r="CK197" s="55"/>
      <c r="CL197" s="55"/>
      <c r="CM197" s="55"/>
      <c r="CN197" s="55"/>
      <c r="CO197" s="55"/>
      <c r="CP197" s="55"/>
      <c r="CQ197" s="55"/>
      <c r="CR197" s="55"/>
      <c r="CS197" s="55"/>
      <c r="CT197" s="55"/>
      <c r="CU197" s="55"/>
      <c r="CV197" s="55"/>
      <c r="CW197" s="55"/>
      <c r="CX197" s="55"/>
      <c r="CY197" s="55"/>
      <c r="CZ197" s="55"/>
      <c r="DA197" s="55"/>
      <c r="DB197" s="55"/>
      <c r="DC197" s="55"/>
      <c r="DD197" s="55"/>
      <c r="DE197" s="55"/>
      <c r="DF197" s="55"/>
      <c r="DG197" s="55"/>
      <c r="DH197" s="55"/>
      <c r="DI197" s="55"/>
      <c r="DJ197" s="55"/>
      <c r="DK197" s="55"/>
      <c r="DL197" s="55"/>
      <c r="DM197" s="55"/>
      <c r="DN197" s="55"/>
      <c r="DO197" s="55"/>
      <c r="DP197" s="55"/>
      <c r="DQ197" s="55"/>
      <c r="DR197" s="55"/>
      <c r="DS197" s="55"/>
      <c r="DT197" s="55"/>
      <c r="DU197" s="55"/>
      <c r="DV197" s="55"/>
    </row>
    <row r="198" spans="1:126" ht="8.2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  <c r="DJ198" s="55"/>
      <c r="DK198" s="55"/>
      <c r="DL198" s="55"/>
      <c r="DM198" s="55"/>
      <c r="DN198" s="55"/>
      <c r="DO198" s="55"/>
      <c r="DP198" s="55"/>
      <c r="DQ198" s="55"/>
      <c r="DR198" s="55"/>
      <c r="DS198" s="55"/>
      <c r="DT198" s="55"/>
      <c r="DU198" s="55"/>
      <c r="DV198" s="55"/>
    </row>
    <row r="199" spans="1:126" ht="8.2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U199" s="55"/>
      <c r="CV199" s="55"/>
      <c r="CW199" s="55"/>
      <c r="CX199" s="55"/>
      <c r="CY199" s="55"/>
      <c r="CZ199" s="55"/>
      <c r="DA199" s="55"/>
      <c r="DB199" s="55"/>
      <c r="DC199" s="55"/>
      <c r="DD199" s="55"/>
      <c r="DE199" s="55"/>
      <c r="DF199" s="55"/>
      <c r="DG199" s="55"/>
      <c r="DH199" s="55"/>
      <c r="DI199" s="55"/>
      <c r="DJ199" s="55"/>
      <c r="DK199" s="55"/>
      <c r="DL199" s="55"/>
      <c r="DM199" s="55"/>
      <c r="DN199" s="55"/>
      <c r="DO199" s="55"/>
      <c r="DP199" s="55"/>
      <c r="DQ199" s="55"/>
      <c r="DR199" s="55"/>
      <c r="DS199" s="55"/>
      <c r="DT199" s="55"/>
      <c r="DU199" s="55"/>
      <c r="DV199" s="55"/>
    </row>
    <row r="200" spans="1:126" ht="8.2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</row>
    <row r="201" spans="1:126" ht="8.2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  <c r="CH201" s="55"/>
      <c r="CI201" s="55"/>
      <c r="CJ201" s="55"/>
      <c r="CK201" s="55"/>
      <c r="CL201" s="55"/>
      <c r="CM201" s="55"/>
      <c r="CN201" s="55"/>
      <c r="CO201" s="55"/>
      <c r="CP201" s="55"/>
      <c r="CQ201" s="55"/>
      <c r="CR201" s="55"/>
      <c r="CS201" s="55"/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5"/>
      <c r="DO201" s="55"/>
      <c r="DP201" s="55"/>
      <c r="DQ201" s="55"/>
      <c r="DR201" s="55"/>
      <c r="DS201" s="55"/>
      <c r="DT201" s="55"/>
      <c r="DU201" s="55"/>
      <c r="DV201" s="55"/>
    </row>
    <row r="202" spans="1:126" ht="8.2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U202" s="55"/>
      <c r="CV202" s="55"/>
      <c r="CW202" s="55"/>
      <c r="CX202" s="55"/>
      <c r="CY202" s="55"/>
      <c r="CZ202" s="55"/>
      <c r="DA202" s="55"/>
      <c r="DB202" s="55"/>
      <c r="DC202" s="55"/>
      <c r="DD202" s="55"/>
      <c r="DE202" s="55"/>
      <c r="DF202" s="55"/>
      <c r="DG202" s="55"/>
      <c r="DH202" s="55"/>
      <c r="DI202" s="55"/>
      <c r="DJ202" s="55"/>
      <c r="DK202" s="55"/>
      <c r="DL202" s="55"/>
      <c r="DM202" s="55"/>
      <c r="DN202" s="55"/>
      <c r="DO202" s="55"/>
      <c r="DP202" s="55"/>
      <c r="DQ202" s="55"/>
      <c r="DR202" s="55"/>
      <c r="DS202" s="55"/>
      <c r="DT202" s="55"/>
      <c r="DU202" s="55"/>
      <c r="DV202" s="55"/>
    </row>
    <row r="203" spans="1:126" ht="8.2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  <c r="CH203" s="55"/>
      <c r="CI203" s="55"/>
      <c r="CJ203" s="55"/>
      <c r="CK203" s="55"/>
      <c r="CL203" s="55"/>
      <c r="CM203" s="55"/>
      <c r="CN203" s="55"/>
      <c r="CO203" s="55"/>
      <c r="CP203" s="55"/>
      <c r="CQ203" s="55"/>
      <c r="CR203" s="55"/>
      <c r="CS203" s="55"/>
      <c r="CT203" s="55"/>
      <c r="CU203" s="55"/>
      <c r="CV203" s="55"/>
      <c r="CW203" s="55"/>
      <c r="CX203" s="55"/>
      <c r="CY203" s="55"/>
      <c r="CZ203" s="55"/>
      <c r="DA203" s="55"/>
      <c r="DB203" s="55"/>
      <c r="DC203" s="55"/>
      <c r="DD203" s="55"/>
      <c r="DE203" s="55"/>
      <c r="DF203" s="55"/>
      <c r="DG203" s="55"/>
      <c r="DH203" s="55"/>
      <c r="DI203" s="55"/>
      <c r="DJ203" s="55"/>
      <c r="DK203" s="55"/>
      <c r="DL203" s="55"/>
      <c r="DM203" s="55"/>
      <c r="DN203" s="55"/>
      <c r="DO203" s="55"/>
      <c r="DP203" s="55"/>
      <c r="DQ203" s="55"/>
      <c r="DR203" s="55"/>
      <c r="DS203" s="55"/>
      <c r="DT203" s="55"/>
      <c r="DU203" s="55"/>
      <c r="DV203" s="55"/>
    </row>
    <row r="204" spans="1:126" ht="8.2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</row>
    <row r="205" spans="1:126" ht="8.2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U205" s="55"/>
      <c r="CV205" s="55"/>
      <c r="CW205" s="55"/>
      <c r="CX205" s="55"/>
      <c r="CY205" s="55"/>
      <c r="CZ205" s="55"/>
      <c r="DA205" s="55"/>
      <c r="DB205" s="55"/>
      <c r="DC205" s="55"/>
      <c r="DD205" s="55"/>
      <c r="DE205" s="55"/>
      <c r="DF205" s="55"/>
      <c r="DG205" s="55"/>
      <c r="DH205" s="55"/>
      <c r="DI205" s="55"/>
      <c r="DJ205" s="55"/>
      <c r="DK205" s="55"/>
      <c r="DL205" s="55"/>
      <c r="DM205" s="55"/>
      <c r="DN205" s="55"/>
      <c r="DO205" s="55"/>
      <c r="DP205" s="55"/>
      <c r="DQ205" s="55"/>
      <c r="DR205" s="55"/>
      <c r="DS205" s="55"/>
      <c r="DT205" s="55"/>
      <c r="DU205" s="55"/>
      <c r="DV205" s="55"/>
    </row>
    <row r="206" spans="1:126" ht="8.2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55"/>
      <c r="CQ206" s="55"/>
      <c r="CR206" s="55"/>
      <c r="CS206" s="55"/>
      <c r="CT206" s="55"/>
      <c r="CU206" s="55"/>
      <c r="CV206" s="55"/>
      <c r="CW206" s="55"/>
      <c r="CX206" s="55"/>
      <c r="CY206" s="55"/>
      <c r="CZ206" s="55"/>
      <c r="DA206" s="55"/>
      <c r="DB206" s="55"/>
      <c r="DC206" s="55"/>
      <c r="DD206" s="55"/>
      <c r="DE206" s="55"/>
      <c r="DF206" s="55"/>
      <c r="DG206" s="55"/>
      <c r="DH206" s="55"/>
      <c r="DI206" s="55"/>
      <c r="DJ206" s="55"/>
      <c r="DK206" s="55"/>
      <c r="DL206" s="55"/>
      <c r="DM206" s="55"/>
      <c r="DN206" s="55"/>
      <c r="DO206" s="55"/>
      <c r="DP206" s="55"/>
      <c r="DQ206" s="55"/>
      <c r="DR206" s="55"/>
      <c r="DS206" s="55"/>
      <c r="DT206" s="55"/>
      <c r="DU206" s="55"/>
      <c r="DV206" s="55"/>
    </row>
    <row r="207" spans="1:126" ht="8.2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55"/>
      <c r="CQ207" s="55"/>
      <c r="CR207" s="55"/>
      <c r="CS207" s="55"/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5"/>
      <c r="DO207" s="55"/>
      <c r="DP207" s="55"/>
      <c r="DQ207" s="55"/>
      <c r="DR207" s="55"/>
      <c r="DS207" s="55"/>
      <c r="DT207" s="55"/>
      <c r="DU207" s="55"/>
      <c r="DV207" s="55"/>
    </row>
    <row r="208" spans="1:126" ht="8.2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</row>
    <row r="209" spans="1:126" ht="8.2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55"/>
      <c r="CQ209" s="55"/>
      <c r="CR209" s="55"/>
      <c r="CS209" s="55"/>
      <c r="CT209" s="55"/>
      <c r="CU209" s="55"/>
      <c r="CV209" s="55"/>
      <c r="CW209" s="55"/>
      <c r="CX209" s="55"/>
      <c r="CY209" s="55"/>
      <c r="CZ209" s="55"/>
      <c r="DA209" s="55"/>
      <c r="DB209" s="55"/>
      <c r="DC209" s="55"/>
      <c r="DD209" s="55"/>
      <c r="DE209" s="55"/>
      <c r="DF209" s="55"/>
      <c r="DG209" s="55"/>
      <c r="DH209" s="55"/>
      <c r="DI209" s="55"/>
      <c r="DJ209" s="55"/>
      <c r="DK209" s="55"/>
      <c r="DL209" s="55"/>
      <c r="DM209" s="55"/>
      <c r="DN209" s="55"/>
      <c r="DO209" s="55"/>
      <c r="DP209" s="55"/>
      <c r="DQ209" s="55"/>
      <c r="DR209" s="55"/>
      <c r="DS209" s="55"/>
      <c r="DT209" s="55"/>
      <c r="DU209" s="55"/>
      <c r="DV209" s="55"/>
    </row>
    <row r="210" spans="1:126" ht="8.2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</row>
    <row r="211" spans="1:126" ht="8.2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U211" s="55"/>
      <c r="CV211" s="55"/>
      <c r="CW211" s="55"/>
      <c r="CX211" s="55"/>
      <c r="CY211" s="55"/>
      <c r="CZ211" s="55"/>
      <c r="DA211" s="55"/>
      <c r="DB211" s="55"/>
      <c r="DC211" s="55"/>
      <c r="DD211" s="55"/>
      <c r="DE211" s="55"/>
      <c r="DF211" s="55"/>
      <c r="DG211" s="55"/>
      <c r="DH211" s="55"/>
      <c r="DI211" s="55"/>
      <c r="DJ211" s="55"/>
      <c r="DK211" s="55"/>
      <c r="DL211" s="55"/>
      <c r="DM211" s="55"/>
      <c r="DN211" s="55"/>
      <c r="DO211" s="55"/>
      <c r="DP211" s="55"/>
      <c r="DQ211" s="55"/>
      <c r="DR211" s="55"/>
      <c r="DS211" s="55"/>
      <c r="DT211" s="55"/>
      <c r="DU211" s="55"/>
      <c r="DV211" s="55"/>
    </row>
    <row r="212" spans="1:126" ht="8.2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</row>
    <row r="213" spans="1:126" ht="8.2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</row>
    <row r="214" spans="1:126" ht="8.2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</row>
    <row r="215" spans="1:126" ht="8.2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</row>
    <row r="216" spans="1:126" ht="8.2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</row>
    <row r="217" spans="1:126" ht="8.2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</row>
    <row r="218" spans="1:126" ht="8.2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</row>
    <row r="219" spans="1:126" ht="8.2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</row>
    <row r="220" spans="1:126" ht="8.2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</row>
    <row r="221" spans="1:126" ht="8.2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55"/>
      <c r="CQ221" s="55"/>
      <c r="CR221" s="55"/>
      <c r="CS221" s="55"/>
      <c r="CT221" s="55"/>
      <c r="CU221" s="55"/>
      <c r="CV221" s="55"/>
      <c r="CW221" s="55"/>
      <c r="CX221" s="55"/>
      <c r="CY221" s="55"/>
      <c r="CZ221" s="55"/>
      <c r="DA221" s="55"/>
      <c r="DB221" s="55"/>
      <c r="DC221" s="55"/>
      <c r="DD221" s="55"/>
      <c r="DE221" s="55"/>
      <c r="DF221" s="55"/>
      <c r="DG221" s="55"/>
      <c r="DH221" s="55"/>
      <c r="DI221" s="55"/>
      <c r="DJ221" s="55"/>
      <c r="DK221" s="55"/>
      <c r="DL221" s="55"/>
      <c r="DM221" s="55"/>
      <c r="DN221" s="55"/>
      <c r="DO221" s="55"/>
      <c r="DP221" s="55"/>
      <c r="DQ221" s="55"/>
      <c r="DR221" s="55"/>
      <c r="DS221" s="55"/>
      <c r="DT221" s="55"/>
      <c r="DU221" s="55"/>
      <c r="DV221" s="55"/>
    </row>
    <row r="222" spans="1:126" ht="8.2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  <c r="CC222" s="55"/>
      <c r="CD222" s="55"/>
      <c r="CE222" s="55"/>
      <c r="CF222" s="55"/>
      <c r="CG222" s="55"/>
      <c r="CH222" s="55"/>
      <c r="CI222" s="55"/>
      <c r="CJ222" s="55"/>
      <c r="CK222" s="55"/>
      <c r="CL222" s="55"/>
      <c r="CM222" s="55"/>
      <c r="CN222" s="55"/>
      <c r="CO222" s="55"/>
      <c r="CP222" s="55"/>
      <c r="CQ222" s="55"/>
      <c r="CR222" s="55"/>
      <c r="CS222" s="55"/>
      <c r="CT222" s="55"/>
      <c r="CU222" s="55"/>
      <c r="CV222" s="55"/>
      <c r="CW222" s="55"/>
      <c r="CX222" s="55"/>
      <c r="CY222" s="55"/>
      <c r="CZ222" s="55"/>
      <c r="DA222" s="55"/>
      <c r="DB222" s="55"/>
      <c r="DC222" s="55"/>
      <c r="DD222" s="55"/>
      <c r="DE222" s="55"/>
      <c r="DF222" s="55"/>
      <c r="DG222" s="55"/>
      <c r="DH222" s="55"/>
      <c r="DI222" s="55"/>
      <c r="DJ222" s="55"/>
      <c r="DK222" s="55"/>
      <c r="DL222" s="55"/>
      <c r="DM222" s="55"/>
      <c r="DN222" s="55"/>
      <c r="DO222" s="55"/>
      <c r="DP222" s="55"/>
      <c r="DQ222" s="55"/>
      <c r="DR222" s="55"/>
      <c r="DS222" s="55"/>
      <c r="DT222" s="55"/>
      <c r="DU222" s="55"/>
      <c r="DV222" s="55"/>
    </row>
    <row r="223" spans="1:126" ht="8.2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U223" s="55"/>
      <c r="CV223" s="55"/>
      <c r="CW223" s="55"/>
      <c r="CX223" s="55"/>
      <c r="CY223" s="55"/>
      <c r="CZ223" s="55"/>
      <c r="DA223" s="55"/>
      <c r="DB223" s="55"/>
      <c r="DC223" s="55"/>
      <c r="DD223" s="55"/>
      <c r="DE223" s="55"/>
      <c r="DF223" s="55"/>
      <c r="DG223" s="55"/>
      <c r="DH223" s="55"/>
      <c r="DI223" s="55"/>
      <c r="DJ223" s="55"/>
      <c r="DK223" s="55"/>
      <c r="DL223" s="55"/>
      <c r="DM223" s="55"/>
      <c r="DN223" s="55"/>
      <c r="DO223" s="55"/>
      <c r="DP223" s="55"/>
      <c r="DQ223" s="55"/>
      <c r="DR223" s="55"/>
      <c r="DS223" s="55"/>
      <c r="DT223" s="55"/>
      <c r="DU223" s="55"/>
      <c r="DV223" s="55"/>
    </row>
    <row r="224" spans="1:126" ht="8.2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</row>
    <row r="225" spans="1:126" ht="8.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55"/>
      <c r="CQ225" s="55"/>
      <c r="CR225" s="55"/>
      <c r="CS225" s="55"/>
      <c r="CT225" s="55"/>
      <c r="CU225" s="55"/>
      <c r="CV225" s="55"/>
      <c r="CW225" s="55"/>
      <c r="CX225" s="55"/>
      <c r="CY225" s="55"/>
      <c r="CZ225" s="55"/>
      <c r="DA225" s="55"/>
      <c r="DB225" s="55"/>
      <c r="DC225" s="55"/>
      <c r="DD225" s="55"/>
      <c r="DE225" s="55"/>
      <c r="DF225" s="55"/>
      <c r="DG225" s="55"/>
      <c r="DH225" s="55"/>
      <c r="DI225" s="55"/>
      <c r="DJ225" s="55"/>
      <c r="DK225" s="55"/>
      <c r="DL225" s="55"/>
      <c r="DM225" s="55"/>
      <c r="DN225" s="55"/>
      <c r="DO225" s="55"/>
      <c r="DP225" s="55"/>
      <c r="DQ225" s="55"/>
      <c r="DR225" s="55"/>
      <c r="DS225" s="55"/>
      <c r="DT225" s="55"/>
      <c r="DU225" s="55"/>
      <c r="DV225" s="55"/>
    </row>
    <row r="226" spans="1:126" ht="8.2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U226" s="55"/>
      <c r="CV226" s="55"/>
      <c r="CW226" s="55"/>
      <c r="CX226" s="55"/>
      <c r="CY226" s="55"/>
      <c r="CZ226" s="55"/>
      <c r="DA226" s="55"/>
      <c r="DB226" s="55"/>
      <c r="DC226" s="55"/>
      <c r="DD226" s="55"/>
      <c r="DE226" s="55"/>
      <c r="DF226" s="55"/>
      <c r="DG226" s="55"/>
      <c r="DH226" s="55"/>
      <c r="DI226" s="55"/>
      <c r="DJ226" s="55"/>
      <c r="DK226" s="55"/>
      <c r="DL226" s="55"/>
      <c r="DM226" s="55"/>
      <c r="DN226" s="55"/>
      <c r="DO226" s="55"/>
      <c r="DP226" s="55"/>
      <c r="DQ226" s="55"/>
      <c r="DR226" s="55"/>
      <c r="DS226" s="55"/>
      <c r="DT226" s="55"/>
      <c r="DU226" s="55"/>
      <c r="DV226" s="55"/>
    </row>
    <row r="227" spans="1:126" ht="8.2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55"/>
      <c r="CQ227" s="55"/>
      <c r="CR227" s="55"/>
      <c r="CS227" s="55"/>
      <c r="CT227" s="55"/>
      <c r="CU227" s="55"/>
      <c r="CV227" s="55"/>
      <c r="CW227" s="55"/>
      <c r="CX227" s="55"/>
      <c r="CY227" s="55"/>
      <c r="CZ227" s="55"/>
      <c r="DA227" s="55"/>
      <c r="DB227" s="55"/>
      <c r="DC227" s="55"/>
      <c r="DD227" s="55"/>
      <c r="DE227" s="55"/>
      <c r="DF227" s="55"/>
      <c r="DG227" s="55"/>
      <c r="DH227" s="55"/>
      <c r="DI227" s="55"/>
      <c r="DJ227" s="55"/>
      <c r="DK227" s="55"/>
      <c r="DL227" s="55"/>
      <c r="DM227" s="55"/>
      <c r="DN227" s="55"/>
      <c r="DO227" s="55"/>
      <c r="DP227" s="55"/>
      <c r="DQ227" s="55"/>
      <c r="DR227" s="55"/>
      <c r="DS227" s="55"/>
      <c r="DT227" s="55"/>
      <c r="DU227" s="55"/>
      <c r="DV227" s="55"/>
    </row>
    <row r="228" spans="1:126" ht="8.2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</row>
    <row r="229" spans="1:126" ht="8.2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5"/>
      <c r="DO229" s="55"/>
      <c r="DP229" s="55"/>
      <c r="DQ229" s="55"/>
      <c r="DR229" s="55"/>
      <c r="DS229" s="55"/>
      <c r="DT229" s="55"/>
      <c r="DU229" s="55"/>
      <c r="DV229" s="55"/>
    </row>
    <row r="230" spans="1:126" ht="8.2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</row>
    <row r="231" spans="1:126" ht="8.2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  <c r="CC231" s="55"/>
      <c r="CD231" s="55"/>
      <c r="CE231" s="55"/>
      <c r="CF231" s="55"/>
      <c r="CG231" s="55"/>
      <c r="CH231" s="55"/>
      <c r="CI231" s="55"/>
      <c r="CJ231" s="55"/>
      <c r="CK231" s="55"/>
      <c r="CL231" s="55"/>
      <c r="CM231" s="55"/>
      <c r="CN231" s="55"/>
      <c r="CO231" s="55"/>
      <c r="CP231" s="55"/>
      <c r="CQ231" s="55"/>
      <c r="CR231" s="55"/>
      <c r="CS231" s="55"/>
      <c r="CT231" s="55"/>
      <c r="CU231" s="55"/>
      <c r="CV231" s="55"/>
      <c r="CW231" s="55"/>
      <c r="CX231" s="55"/>
      <c r="CY231" s="55"/>
      <c r="CZ231" s="55"/>
      <c r="DA231" s="55"/>
      <c r="DB231" s="55"/>
      <c r="DC231" s="55"/>
      <c r="DD231" s="55"/>
      <c r="DE231" s="55"/>
      <c r="DF231" s="55"/>
      <c r="DG231" s="55"/>
      <c r="DH231" s="55"/>
      <c r="DI231" s="55"/>
      <c r="DJ231" s="55"/>
      <c r="DK231" s="55"/>
      <c r="DL231" s="55"/>
      <c r="DM231" s="55"/>
      <c r="DN231" s="55"/>
      <c r="DO231" s="55"/>
      <c r="DP231" s="55"/>
      <c r="DQ231" s="55"/>
      <c r="DR231" s="55"/>
      <c r="DS231" s="55"/>
      <c r="DT231" s="55"/>
      <c r="DU231" s="55"/>
      <c r="DV231" s="55"/>
    </row>
    <row r="232" spans="1:126" ht="8.2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</row>
    <row r="233" spans="1:126" ht="8.2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  <c r="CC233" s="55"/>
      <c r="CD233" s="55"/>
      <c r="CE233" s="55"/>
      <c r="CF233" s="55"/>
      <c r="CG233" s="55"/>
      <c r="CH233" s="55"/>
      <c r="CI233" s="55"/>
      <c r="CJ233" s="55"/>
      <c r="CK233" s="55"/>
      <c r="CL233" s="55"/>
      <c r="CM233" s="55"/>
      <c r="CN233" s="55"/>
      <c r="CO233" s="55"/>
      <c r="CP233" s="55"/>
      <c r="CQ233" s="55"/>
      <c r="CR233" s="55"/>
      <c r="CS233" s="55"/>
      <c r="CT233" s="55"/>
      <c r="CU233" s="55"/>
      <c r="CV233" s="55"/>
      <c r="CW233" s="55"/>
      <c r="CX233" s="55"/>
      <c r="CY233" s="55"/>
      <c r="CZ233" s="55"/>
      <c r="DA233" s="55"/>
      <c r="DB233" s="55"/>
      <c r="DC233" s="55"/>
      <c r="DD233" s="55"/>
      <c r="DE233" s="55"/>
      <c r="DF233" s="55"/>
      <c r="DG233" s="55"/>
      <c r="DH233" s="55"/>
      <c r="DI233" s="55"/>
      <c r="DJ233" s="55"/>
      <c r="DK233" s="55"/>
      <c r="DL233" s="55"/>
      <c r="DM233" s="55"/>
      <c r="DN233" s="55"/>
      <c r="DO233" s="55"/>
      <c r="DP233" s="55"/>
      <c r="DQ233" s="55"/>
      <c r="DR233" s="55"/>
      <c r="DS233" s="55"/>
      <c r="DT233" s="55"/>
      <c r="DU233" s="55"/>
      <c r="DV233" s="55"/>
    </row>
    <row r="234" spans="1:126" ht="8.2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  <c r="CC234" s="55"/>
      <c r="CD234" s="55"/>
      <c r="CE234" s="55"/>
      <c r="CF234" s="55"/>
      <c r="CG234" s="55"/>
      <c r="CH234" s="55"/>
      <c r="CI234" s="55"/>
      <c r="CJ234" s="55"/>
      <c r="CK234" s="55"/>
      <c r="CL234" s="55"/>
      <c r="CM234" s="55"/>
      <c r="CN234" s="55"/>
      <c r="CO234" s="55"/>
      <c r="CP234" s="55"/>
      <c r="CQ234" s="55"/>
      <c r="CR234" s="55"/>
      <c r="CS234" s="55"/>
      <c r="CT234" s="55"/>
      <c r="CU234" s="55"/>
      <c r="CV234" s="55"/>
      <c r="CW234" s="55"/>
      <c r="CX234" s="55"/>
      <c r="CY234" s="55"/>
      <c r="CZ234" s="55"/>
      <c r="DA234" s="55"/>
      <c r="DB234" s="55"/>
      <c r="DC234" s="55"/>
      <c r="DD234" s="55"/>
      <c r="DE234" s="55"/>
      <c r="DF234" s="55"/>
      <c r="DG234" s="55"/>
      <c r="DH234" s="55"/>
      <c r="DI234" s="55"/>
      <c r="DJ234" s="55"/>
      <c r="DK234" s="55"/>
      <c r="DL234" s="55"/>
      <c r="DM234" s="55"/>
      <c r="DN234" s="55"/>
      <c r="DO234" s="55"/>
      <c r="DP234" s="55"/>
      <c r="DQ234" s="55"/>
      <c r="DR234" s="55"/>
      <c r="DS234" s="55"/>
      <c r="DT234" s="55"/>
      <c r="DU234" s="55"/>
      <c r="DV234" s="55"/>
    </row>
    <row r="235" spans="1:126" ht="8.2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5"/>
      <c r="DO235" s="55"/>
      <c r="DP235" s="55"/>
      <c r="DQ235" s="55"/>
      <c r="DR235" s="55"/>
      <c r="DS235" s="55"/>
      <c r="DT235" s="55"/>
      <c r="DU235" s="55"/>
      <c r="DV235" s="55"/>
    </row>
    <row r="236" spans="1:126" ht="8.2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</row>
    <row r="237" spans="1:126" ht="8.2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55"/>
      <c r="CQ237" s="55"/>
      <c r="CR237" s="55"/>
      <c r="CS237" s="55"/>
      <c r="CT237" s="55"/>
      <c r="CU237" s="55"/>
      <c r="CV237" s="55"/>
      <c r="CW237" s="55"/>
      <c r="CX237" s="55"/>
      <c r="CY237" s="55"/>
      <c r="CZ237" s="55"/>
      <c r="DA237" s="55"/>
      <c r="DB237" s="55"/>
      <c r="DC237" s="55"/>
      <c r="DD237" s="55"/>
      <c r="DE237" s="55"/>
      <c r="DF237" s="55"/>
      <c r="DG237" s="55"/>
      <c r="DH237" s="55"/>
      <c r="DI237" s="55"/>
      <c r="DJ237" s="55"/>
      <c r="DK237" s="55"/>
      <c r="DL237" s="55"/>
      <c r="DM237" s="55"/>
      <c r="DN237" s="55"/>
      <c r="DO237" s="55"/>
      <c r="DP237" s="55"/>
      <c r="DQ237" s="55"/>
      <c r="DR237" s="55"/>
      <c r="DS237" s="55"/>
      <c r="DT237" s="55"/>
      <c r="DU237" s="55"/>
      <c r="DV237" s="55"/>
    </row>
    <row r="238" spans="1:126" ht="8.2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5"/>
      <c r="DO238" s="55"/>
      <c r="DP238" s="55"/>
      <c r="DQ238" s="55"/>
      <c r="DR238" s="55"/>
      <c r="DS238" s="55"/>
      <c r="DT238" s="55"/>
      <c r="DU238" s="55"/>
      <c r="DV238" s="55"/>
    </row>
    <row r="239" spans="1:126" ht="8.2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55"/>
      <c r="CQ239" s="55"/>
      <c r="CR239" s="55"/>
      <c r="CS239" s="55"/>
      <c r="CT239" s="55"/>
      <c r="CU239" s="55"/>
      <c r="CV239" s="55"/>
      <c r="CW239" s="55"/>
      <c r="CX239" s="55"/>
      <c r="CY239" s="55"/>
      <c r="CZ239" s="55"/>
      <c r="DA239" s="55"/>
      <c r="DB239" s="55"/>
      <c r="DC239" s="55"/>
      <c r="DD239" s="55"/>
      <c r="DE239" s="55"/>
      <c r="DF239" s="55"/>
      <c r="DG239" s="55"/>
      <c r="DH239" s="55"/>
      <c r="DI239" s="55"/>
      <c r="DJ239" s="55"/>
      <c r="DK239" s="55"/>
      <c r="DL239" s="55"/>
      <c r="DM239" s="55"/>
      <c r="DN239" s="55"/>
      <c r="DO239" s="55"/>
      <c r="DP239" s="55"/>
      <c r="DQ239" s="55"/>
      <c r="DR239" s="55"/>
      <c r="DS239" s="55"/>
      <c r="DT239" s="55"/>
      <c r="DU239" s="55"/>
      <c r="DV239" s="55"/>
    </row>
    <row r="240" spans="1:126" ht="8.2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</row>
    <row r="241" spans="1:126" ht="8.2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5"/>
      <c r="DO241" s="55"/>
      <c r="DP241" s="55"/>
      <c r="DQ241" s="55"/>
      <c r="DR241" s="55"/>
      <c r="DS241" s="55"/>
      <c r="DT241" s="55"/>
      <c r="DU241" s="55"/>
      <c r="DV241" s="55"/>
    </row>
    <row r="242" spans="1:126" ht="8.2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55"/>
      <c r="CQ242" s="55"/>
      <c r="CR242" s="55"/>
      <c r="CS242" s="55"/>
      <c r="CT242" s="55"/>
      <c r="CU242" s="55"/>
      <c r="CV242" s="55"/>
      <c r="CW242" s="55"/>
      <c r="CX242" s="55"/>
      <c r="CY242" s="55"/>
      <c r="CZ242" s="55"/>
      <c r="DA242" s="55"/>
      <c r="DB242" s="55"/>
      <c r="DC242" s="55"/>
      <c r="DD242" s="55"/>
      <c r="DE242" s="55"/>
      <c r="DF242" s="55"/>
      <c r="DG242" s="55"/>
      <c r="DH242" s="55"/>
      <c r="DI242" s="55"/>
      <c r="DJ242" s="55"/>
      <c r="DK242" s="55"/>
      <c r="DL242" s="55"/>
      <c r="DM242" s="55"/>
      <c r="DN242" s="55"/>
      <c r="DO242" s="55"/>
      <c r="DP242" s="55"/>
      <c r="DQ242" s="55"/>
      <c r="DR242" s="55"/>
      <c r="DS242" s="55"/>
      <c r="DT242" s="55"/>
      <c r="DU242" s="55"/>
      <c r="DV242" s="55"/>
    </row>
    <row r="243" spans="1:126" ht="8.2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55"/>
      <c r="CQ243" s="55"/>
      <c r="CR243" s="55"/>
      <c r="CS243" s="55"/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5"/>
      <c r="DO243" s="55"/>
      <c r="DP243" s="55"/>
      <c r="DQ243" s="55"/>
      <c r="DR243" s="55"/>
      <c r="DS243" s="55"/>
      <c r="DT243" s="55"/>
      <c r="DU243" s="55"/>
      <c r="DV243" s="55"/>
    </row>
    <row r="244" spans="1:126" ht="8.2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</row>
    <row r="245" spans="1:126" ht="8.2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55"/>
      <c r="CQ245" s="55"/>
      <c r="CR245" s="55"/>
      <c r="CS245" s="55"/>
      <c r="CT245" s="55"/>
      <c r="CU245" s="55"/>
      <c r="CV245" s="55"/>
      <c r="CW245" s="55"/>
      <c r="CX245" s="55"/>
      <c r="CY245" s="55"/>
      <c r="CZ245" s="55"/>
      <c r="DA245" s="55"/>
      <c r="DB245" s="55"/>
      <c r="DC245" s="55"/>
      <c r="DD245" s="55"/>
      <c r="DE245" s="55"/>
      <c r="DF245" s="55"/>
      <c r="DG245" s="55"/>
      <c r="DH245" s="55"/>
      <c r="DI245" s="55"/>
      <c r="DJ245" s="55"/>
      <c r="DK245" s="55"/>
      <c r="DL245" s="55"/>
      <c r="DM245" s="55"/>
      <c r="DN245" s="55"/>
      <c r="DO245" s="55"/>
      <c r="DP245" s="55"/>
      <c r="DQ245" s="55"/>
      <c r="DR245" s="55"/>
      <c r="DS245" s="55"/>
      <c r="DT245" s="55"/>
      <c r="DU245" s="55"/>
      <c r="DV245" s="55"/>
    </row>
    <row r="246" spans="1:126" ht="8.2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55"/>
      <c r="CQ246" s="55"/>
      <c r="CR246" s="55"/>
      <c r="CS246" s="55"/>
      <c r="CT246" s="55"/>
      <c r="CU246" s="55"/>
      <c r="CV246" s="55"/>
      <c r="CW246" s="55"/>
      <c r="CX246" s="55"/>
      <c r="CY246" s="55"/>
      <c r="CZ246" s="55"/>
      <c r="DA246" s="55"/>
      <c r="DB246" s="55"/>
      <c r="DC246" s="55"/>
      <c r="DD246" s="55"/>
      <c r="DE246" s="55"/>
      <c r="DF246" s="55"/>
      <c r="DG246" s="55"/>
      <c r="DH246" s="55"/>
      <c r="DI246" s="55"/>
      <c r="DJ246" s="55"/>
      <c r="DK246" s="55"/>
      <c r="DL246" s="55"/>
      <c r="DM246" s="55"/>
      <c r="DN246" s="55"/>
      <c r="DO246" s="55"/>
      <c r="DP246" s="55"/>
      <c r="DQ246" s="55"/>
      <c r="DR246" s="55"/>
      <c r="DS246" s="55"/>
      <c r="DT246" s="55"/>
      <c r="DU246" s="55"/>
      <c r="DV246" s="55"/>
    </row>
    <row r="247" spans="1:126" ht="8.2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55"/>
      <c r="CQ247" s="55"/>
      <c r="CR247" s="55"/>
      <c r="CS247" s="55"/>
      <c r="CT247" s="55"/>
      <c r="CU247" s="55"/>
      <c r="CV247" s="55"/>
      <c r="CW247" s="55"/>
      <c r="CX247" s="55"/>
      <c r="CY247" s="55"/>
      <c r="CZ247" s="55"/>
      <c r="DA247" s="55"/>
      <c r="DB247" s="55"/>
      <c r="DC247" s="55"/>
      <c r="DD247" s="55"/>
      <c r="DE247" s="55"/>
      <c r="DF247" s="55"/>
      <c r="DG247" s="55"/>
      <c r="DH247" s="55"/>
      <c r="DI247" s="55"/>
      <c r="DJ247" s="55"/>
      <c r="DK247" s="55"/>
      <c r="DL247" s="55"/>
      <c r="DM247" s="55"/>
      <c r="DN247" s="55"/>
      <c r="DO247" s="55"/>
      <c r="DP247" s="55"/>
      <c r="DQ247" s="55"/>
      <c r="DR247" s="55"/>
      <c r="DS247" s="55"/>
      <c r="DT247" s="55"/>
      <c r="DU247" s="55"/>
      <c r="DV247" s="55"/>
    </row>
    <row r="248" spans="1:126" ht="8.2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</row>
    <row r="249" spans="1:126" ht="8.2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55"/>
      <c r="CQ249" s="55"/>
      <c r="CR249" s="55"/>
      <c r="CS249" s="55"/>
      <c r="CT249" s="55"/>
      <c r="CU249" s="55"/>
      <c r="CV249" s="55"/>
      <c r="CW249" s="55"/>
      <c r="CX249" s="55"/>
      <c r="CY249" s="55"/>
      <c r="CZ249" s="55"/>
      <c r="DA249" s="55"/>
      <c r="DB249" s="55"/>
      <c r="DC249" s="55"/>
      <c r="DD249" s="55"/>
      <c r="DE249" s="55"/>
      <c r="DF249" s="55"/>
      <c r="DG249" s="55"/>
      <c r="DH249" s="55"/>
      <c r="DI249" s="55"/>
      <c r="DJ249" s="55"/>
      <c r="DK249" s="55"/>
      <c r="DL249" s="55"/>
      <c r="DM249" s="55"/>
      <c r="DN249" s="55"/>
      <c r="DO249" s="55"/>
      <c r="DP249" s="55"/>
      <c r="DQ249" s="55"/>
      <c r="DR249" s="55"/>
      <c r="DS249" s="55"/>
      <c r="DT249" s="55"/>
      <c r="DU249" s="55"/>
      <c r="DV249" s="55"/>
    </row>
    <row r="250" spans="1:126" ht="8.2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55"/>
      <c r="CQ250" s="55"/>
      <c r="CR250" s="55"/>
      <c r="CS250" s="55"/>
      <c r="CT250" s="55"/>
      <c r="CU250" s="55"/>
      <c r="CV250" s="55"/>
      <c r="CW250" s="55"/>
      <c r="CX250" s="55"/>
      <c r="CY250" s="55"/>
      <c r="CZ250" s="55"/>
      <c r="DA250" s="55"/>
      <c r="DB250" s="55"/>
      <c r="DC250" s="55"/>
      <c r="DD250" s="55"/>
      <c r="DE250" s="55"/>
      <c r="DF250" s="55"/>
      <c r="DG250" s="55"/>
      <c r="DH250" s="55"/>
      <c r="DI250" s="55"/>
      <c r="DJ250" s="55"/>
      <c r="DK250" s="55"/>
      <c r="DL250" s="55"/>
      <c r="DM250" s="55"/>
      <c r="DN250" s="55"/>
      <c r="DO250" s="55"/>
      <c r="DP250" s="55"/>
      <c r="DQ250" s="55"/>
      <c r="DR250" s="55"/>
      <c r="DS250" s="55"/>
      <c r="DT250" s="55"/>
      <c r="DU250" s="55"/>
      <c r="DV250" s="55"/>
    </row>
    <row r="251" spans="1:126" ht="8.2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55"/>
      <c r="CQ251" s="55"/>
      <c r="CR251" s="55"/>
      <c r="CS251" s="55"/>
      <c r="CT251" s="55"/>
      <c r="CU251" s="55"/>
      <c r="CV251" s="55"/>
      <c r="CW251" s="55"/>
      <c r="CX251" s="55"/>
      <c r="CY251" s="55"/>
      <c r="CZ251" s="55"/>
      <c r="DA251" s="55"/>
      <c r="DB251" s="55"/>
      <c r="DC251" s="55"/>
      <c r="DD251" s="55"/>
      <c r="DE251" s="55"/>
      <c r="DF251" s="55"/>
      <c r="DG251" s="55"/>
      <c r="DH251" s="55"/>
      <c r="DI251" s="55"/>
      <c r="DJ251" s="55"/>
      <c r="DK251" s="55"/>
      <c r="DL251" s="55"/>
      <c r="DM251" s="55"/>
      <c r="DN251" s="55"/>
      <c r="DO251" s="55"/>
      <c r="DP251" s="55"/>
      <c r="DQ251" s="55"/>
      <c r="DR251" s="55"/>
      <c r="DS251" s="55"/>
      <c r="DT251" s="55"/>
      <c r="DU251" s="55"/>
      <c r="DV251" s="55"/>
    </row>
    <row r="252" spans="1:126" ht="8.2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</row>
    <row r="253" spans="1:126" ht="8.2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55"/>
      <c r="CQ253" s="55"/>
      <c r="CR253" s="55"/>
      <c r="CS253" s="55"/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5"/>
      <c r="DO253" s="55"/>
      <c r="DP253" s="55"/>
      <c r="DQ253" s="55"/>
      <c r="DR253" s="55"/>
      <c r="DS253" s="55"/>
      <c r="DT253" s="55"/>
      <c r="DU253" s="55"/>
      <c r="DV253" s="55"/>
    </row>
    <row r="254" spans="1:126" ht="8.2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55"/>
      <c r="CQ254" s="55"/>
      <c r="CR254" s="55"/>
      <c r="CS254" s="55"/>
      <c r="CT254" s="55"/>
      <c r="CU254" s="55"/>
      <c r="CV254" s="55"/>
      <c r="CW254" s="55"/>
      <c r="CX254" s="55"/>
      <c r="CY254" s="55"/>
      <c r="CZ254" s="55"/>
      <c r="DA254" s="55"/>
      <c r="DB254" s="55"/>
      <c r="DC254" s="55"/>
      <c r="DD254" s="55"/>
      <c r="DE254" s="55"/>
      <c r="DF254" s="55"/>
      <c r="DG254" s="55"/>
      <c r="DH254" s="55"/>
      <c r="DI254" s="55"/>
      <c r="DJ254" s="55"/>
      <c r="DK254" s="55"/>
      <c r="DL254" s="55"/>
      <c r="DM254" s="55"/>
      <c r="DN254" s="55"/>
      <c r="DO254" s="55"/>
      <c r="DP254" s="55"/>
      <c r="DQ254" s="55"/>
      <c r="DR254" s="55"/>
      <c r="DS254" s="55"/>
      <c r="DT254" s="55"/>
      <c r="DU254" s="55"/>
      <c r="DV254" s="55"/>
    </row>
    <row r="255" spans="1:126" ht="8.2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55"/>
      <c r="CQ255" s="55"/>
      <c r="CR255" s="55"/>
      <c r="CS255" s="55"/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5"/>
      <c r="DO255" s="55"/>
      <c r="DP255" s="55"/>
      <c r="DQ255" s="55"/>
      <c r="DR255" s="55"/>
      <c r="DS255" s="55"/>
      <c r="DT255" s="55"/>
      <c r="DU255" s="55"/>
      <c r="DV255" s="55"/>
    </row>
    <row r="256" spans="1:126" ht="8.2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</row>
    <row r="257" spans="1:126" ht="8.2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55"/>
      <c r="CQ257" s="55"/>
      <c r="CR257" s="55"/>
      <c r="CS257" s="55"/>
      <c r="CT257" s="55"/>
      <c r="CU257" s="55"/>
      <c r="CV257" s="55"/>
      <c r="CW257" s="55"/>
      <c r="CX257" s="55"/>
      <c r="CY257" s="55"/>
      <c r="CZ257" s="55"/>
      <c r="DA257" s="55"/>
      <c r="DB257" s="55"/>
      <c r="DC257" s="55"/>
      <c r="DD257" s="55"/>
      <c r="DE257" s="55"/>
      <c r="DF257" s="55"/>
      <c r="DG257" s="55"/>
      <c r="DH257" s="55"/>
      <c r="DI257" s="55"/>
      <c r="DJ257" s="55"/>
      <c r="DK257" s="55"/>
      <c r="DL257" s="55"/>
      <c r="DM257" s="55"/>
      <c r="DN257" s="55"/>
      <c r="DO257" s="55"/>
      <c r="DP257" s="55"/>
      <c r="DQ257" s="55"/>
      <c r="DR257" s="55"/>
      <c r="DS257" s="55"/>
      <c r="DT257" s="55"/>
      <c r="DU257" s="55"/>
      <c r="DV257" s="55"/>
    </row>
    <row r="258" spans="1:126" ht="8.2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5"/>
      <c r="DS258" s="55"/>
      <c r="DT258" s="55"/>
      <c r="DU258" s="55"/>
      <c r="DV258" s="55"/>
    </row>
    <row r="259" spans="1:126" ht="8.2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</row>
    <row r="260" spans="1:126" ht="8.2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</row>
    <row r="261" spans="1:126" ht="8.2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55"/>
      <c r="CQ261" s="55"/>
      <c r="CR261" s="55"/>
      <c r="CS261" s="55"/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5"/>
      <c r="DO261" s="55"/>
      <c r="DP261" s="55"/>
      <c r="DQ261" s="55"/>
      <c r="DR261" s="55"/>
      <c r="DS261" s="55"/>
      <c r="DT261" s="55"/>
      <c r="DU261" s="55"/>
      <c r="DV261" s="55"/>
    </row>
    <row r="262" spans="1:126" ht="8.2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55"/>
      <c r="CQ262" s="55"/>
      <c r="CR262" s="55"/>
      <c r="CS262" s="55"/>
      <c r="CT262" s="55"/>
      <c r="CU262" s="55"/>
      <c r="CV262" s="55"/>
      <c r="CW262" s="55"/>
      <c r="CX262" s="55"/>
      <c r="CY262" s="55"/>
      <c r="CZ262" s="55"/>
      <c r="DA262" s="55"/>
      <c r="DB262" s="55"/>
      <c r="DC262" s="55"/>
      <c r="DD262" s="55"/>
      <c r="DE262" s="55"/>
      <c r="DF262" s="55"/>
      <c r="DG262" s="55"/>
      <c r="DH262" s="55"/>
      <c r="DI262" s="55"/>
      <c r="DJ262" s="55"/>
      <c r="DK262" s="55"/>
      <c r="DL262" s="55"/>
      <c r="DM262" s="55"/>
      <c r="DN262" s="55"/>
      <c r="DO262" s="55"/>
      <c r="DP262" s="55"/>
      <c r="DQ262" s="55"/>
      <c r="DR262" s="55"/>
      <c r="DS262" s="55"/>
      <c r="DT262" s="55"/>
      <c r="DU262" s="55"/>
      <c r="DV262" s="55"/>
    </row>
    <row r="263" spans="1:126" ht="8.2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  <c r="CC263" s="55"/>
      <c r="CD263" s="55"/>
      <c r="CE263" s="55"/>
      <c r="CF263" s="55"/>
      <c r="CG263" s="55"/>
      <c r="CH263" s="55"/>
      <c r="CI263" s="55"/>
      <c r="CJ263" s="55"/>
      <c r="CK263" s="55"/>
      <c r="CL263" s="55"/>
      <c r="CM263" s="55"/>
      <c r="CN263" s="55"/>
      <c r="CO263" s="55"/>
      <c r="CP263" s="55"/>
      <c r="CQ263" s="55"/>
      <c r="CR263" s="55"/>
      <c r="CS263" s="55"/>
      <c r="CT263" s="55"/>
      <c r="CU263" s="55"/>
      <c r="CV263" s="55"/>
      <c r="CW263" s="55"/>
      <c r="CX263" s="55"/>
      <c r="CY263" s="55"/>
      <c r="CZ263" s="55"/>
      <c r="DA263" s="55"/>
      <c r="DB263" s="55"/>
      <c r="DC263" s="55"/>
      <c r="DD263" s="55"/>
      <c r="DE263" s="55"/>
      <c r="DF263" s="55"/>
      <c r="DG263" s="55"/>
      <c r="DH263" s="55"/>
      <c r="DI263" s="55"/>
      <c r="DJ263" s="55"/>
      <c r="DK263" s="55"/>
      <c r="DL263" s="55"/>
      <c r="DM263" s="55"/>
      <c r="DN263" s="55"/>
      <c r="DO263" s="55"/>
      <c r="DP263" s="55"/>
      <c r="DQ263" s="55"/>
      <c r="DR263" s="55"/>
      <c r="DS263" s="55"/>
      <c r="DT263" s="55"/>
      <c r="DU263" s="55"/>
      <c r="DV263" s="55"/>
    </row>
    <row r="264" spans="1:126" ht="8.2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</row>
    <row r="265" spans="1:126" ht="8.2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55"/>
      <c r="CQ265" s="55"/>
      <c r="CR265" s="55"/>
      <c r="CS265" s="55"/>
      <c r="CT265" s="55"/>
      <c r="CU265" s="55"/>
      <c r="CV265" s="55"/>
      <c r="CW265" s="55"/>
      <c r="CX265" s="55"/>
      <c r="CY265" s="55"/>
      <c r="CZ265" s="55"/>
      <c r="DA265" s="55"/>
      <c r="DB265" s="55"/>
      <c r="DC265" s="55"/>
      <c r="DD265" s="55"/>
      <c r="DE265" s="55"/>
      <c r="DF265" s="55"/>
      <c r="DG265" s="55"/>
      <c r="DH265" s="55"/>
      <c r="DI265" s="55"/>
      <c r="DJ265" s="55"/>
      <c r="DK265" s="55"/>
      <c r="DL265" s="55"/>
      <c r="DM265" s="55"/>
      <c r="DN265" s="55"/>
      <c r="DO265" s="55"/>
      <c r="DP265" s="55"/>
      <c r="DQ265" s="55"/>
      <c r="DR265" s="55"/>
      <c r="DS265" s="55"/>
      <c r="DT265" s="55"/>
      <c r="DU265" s="55"/>
      <c r="DV265" s="55"/>
    </row>
    <row r="266" spans="1:126" ht="8.2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55"/>
      <c r="DQ266" s="55"/>
      <c r="DR266" s="55"/>
      <c r="DS266" s="55"/>
      <c r="DT266" s="55"/>
      <c r="DU266" s="55"/>
      <c r="DV266" s="55"/>
    </row>
    <row r="267" spans="1:126" ht="8.2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55"/>
      <c r="CQ267" s="55"/>
      <c r="CR267" s="55"/>
      <c r="CS267" s="55"/>
      <c r="CT267" s="55"/>
      <c r="CU267" s="55"/>
      <c r="CV267" s="55"/>
      <c r="CW267" s="55"/>
      <c r="CX267" s="55"/>
      <c r="CY267" s="55"/>
      <c r="CZ267" s="55"/>
      <c r="DA267" s="55"/>
      <c r="DB267" s="55"/>
      <c r="DC267" s="55"/>
      <c r="DD267" s="55"/>
      <c r="DE267" s="55"/>
      <c r="DF267" s="55"/>
      <c r="DG267" s="55"/>
      <c r="DH267" s="55"/>
      <c r="DI267" s="55"/>
      <c r="DJ267" s="55"/>
      <c r="DK267" s="55"/>
      <c r="DL267" s="55"/>
      <c r="DM267" s="55"/>
      <c r="DN267" s="55"/>
      <c r="DO267" s="55"/>
      <c r="DP267" s="55"/>
      <c r="DQ267" s="55"/>
      <c r="DR267" s="55"/>
      <c r="DS267" s="55"/>
      <c r="DT267" s="55"/>
      <c r="DU267" s="55"/>
      <c r="DV267" s="55"/>
    </row>
    <row r="268" spans="1:126" ht="8.2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</row>
    <row r="269" spans="1:126" ht="8.2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55"/>
      <c r="CQ269" s="55"/>
      <c r="CR269" s="55"/>
      <c r="CS269" s="55"/>
      <c r="CT269" s="55"/>
      <c r="CU269" s="55"/>
      <c r="CV269" s="55"/>
      <c r="CW269" s="55"/>
      <c r="CX269" s="55"/>
      <c r="CY269" s="55"/>
      <c r="CZ269" s="55"/>
      <c r="DA269" s="55"/>
      <c r="DB269" s="55"/>
      <c r="DC269" s="55"/>
      <c r="DD269" s="55"/>
      <c r="DE269" s="55"/>
      <c r="DF269" s="55"/>
      <c r="DG269" s="55"/>
      <c r="DH269" s="55"/>
      <c r="DI269" s="55"/>
      <c r="DJ269" s="55"/>
      <c r="DK269" s="55"/>
      <c r="DL269" s="55"/>
      <c r="DM269" s="55"/>
      <c r="DN269" s="55"/>
      <c r="DO269" s="55"/>
      <c r="DP269" s="55"/>
      <c r="DQ269" s="55"/>
      <c r="DR269" s="55"/>
      <c r="DS269" s="55"/>
      <c r="DT269" s="55"/>
      <c r="DU269" s="55"/>
      <c r="DV269" s="55"/>
    </row>
    <row r="270" spans="1:126" ht="8.2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55"/>
      <c r="CQ270" s="55"/>
      <c r="CR270" s="55"/>
      <c r="CS270" s="55"/>
      <c r="CT270" s="55"/>
      <c r="CU270" s="55"/>
      <c r="CV270" s="55"/>
      <c r="CW270" s="55"/>
      <c r="CX270" s="55"/>
      <c r="CY270" s="55"/>
      <c r="CZ270" s="55"/>
      <c r="DA270" s="55"/>
      <c r="DB270" s="55"/>
      <c r="DC270" s="55"/>
      <c r="DD270" s="55"/>
      <c r="DE270" s="55"/>
      <c r="DF270" s="55"/>
      <c r="DG270" s="55"/>
      <c r="DH270" s="55"/>
      <c r="DI270" s="55"/>
      <c r="DJ270" s="55"/>
      <c r="DK270" s="55"/>
      <c r="DL270" s="55"/>
      <c r="DM270" s="55"/>
      <c r="DN270" s="55"/>
      <c r="DO270" s="55"/>
      <c r="DP270" s="55"/>
      <c r="DQ270" s="55"/>
      <c r="DR270" s="55"/>
      <c r="DS270" s="55"/>
      <c r="DT270" s="55"/>
      <c r="DU270" s="55"/>
      <c r="DV270" s="55"/>
    </row>
    <row r="271" spans="1:126" ht="8.2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55"/>
      <c r="CQ271" s="55"/>
      <c r="CR271" s="55"/>
      <c r="CS271" s="55"/>
      <c r="CT271" s="55"/>
      <c r="CU271" s="55"/>
      <c r="CV271" s="55"/>
      <c r="CW271" s="55"/>
      <c r="CX271" s="55"/>
      <c r="CY271" s="55"/>
      <c r="CZ271" s="55"/>
      <c r="DA271" s="55"/>
      <c r="DB271" s="55"/>
      <c r="DC271" s="55"/>
      <c r="DD271" s="55"/>
      <c r="DE271" s="55"/>
      <c r="DF271" s="55"/>
      <c r="DG271" s="55"/>
      <c r="DH271" s="55"/>
      <c r="DI271" s="55"/>
      <c r="DJ271" s="55"/>
      <c r="DK271" s="55"/>
      <c r="DL271" s="55"/>
      <c r="DM271" s="55"/>
      <c r="DN271" s="55"/>
      <c r="DO271" s="55"/>
      <c r="DP271" s="55"/>
      <c r="DQ271" s="55"/>
      <c r="DR271" s="55"/>
      <c r="DS271" s="55"/>
      <c r="DT271" s="55"/>
      <c r="DU271" s="55"/>
      <c r="DV271" s="55"/>
    </row>
    <row r="272" spans="1:126" ht="8.2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</row>
    <row r="273" spans="1:126" ht="8.2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55"/>
      <c r="CQ273" s="55"/>
      <c r="CR273" s="55"/>
      <c r="CS273" s="55"/>
      <c r="CT273" s="55"/>
      <c r="CU273" s="55"/>
      <c r="CV273" s="55"/>
      <c r="CW273" s="55"/>
      <c r="CX273" s="55"/>
      <c r="CY273" s="55"/>
      <c r="CZ273" s="55"/>
      <c r="DA273" s="55"/>
      <c r="DB273" s="55"/>
      <c r="DC273" s="55"/>
      <c r="DD273" s="55"/>
      <c r="DE273" s="55"/>
      <c r="DF273" s="55"/>
      <c r="DG273" s="55"/>
      <c r="DH273" s="55"/>
      <c r="DI273" s="55"/>
      <c r="DJ273" s="55"/>
      <c r="DK273" s="55"/>
      <c r="DL273" s="55"/>
      <c r="DM273" s="55"/>
      <c r="DN273" s="55"/>
      <c r="DO273" s="55"/>
      <c r="DP273" s="55"/>
      <c r="DQ273" s="55"/>
      <c r="DR273" s="55"/>
      <c r="DS273" s="55"/>
      <c r="DT273" s="55"/>
      <c r="DU273" s="55"/>
      <c r="DV273" s="55"/>
    </row>
    <row r="274" spans="1:126" ht="8.2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55"/>
      <c r="CQ274" s="55"/>
      <c r="CR274" s="55"/>
      <c r="CS274" s="55"/>
      <c r="CT274" s="55"/>
      <c r="CU274" s="55"/>
      <c r="CV274" s="55"/>
      <c r="CW274" s="55"/>
      <c r="CX274" s="55"/>
      <c r="CY274" s="55"/>
      <c r="CZ274" s="55"/>
      <c r="DA274" s="55"/>
      <c r="DB274" s="55"/>
      <c r="DC274" s="55"/>
      <c r="DD274" s="55"/>
      <c r="DE274" s="55"/>
      <c r="DF274" s="55"/>
      <c r="DG274" s="55"/>
      <c r="DH274" s="55"/>
      <c r="DI274" s="55"/>
      <c r="DJ274" s="55"/>
      <c r="DK274" s="55"/>
      <c r="DL274" s="55"/>
      <c r="DM274" s="55"/>
      <c r="DN274" s="55"/>
      <c r="DO274" s="55"/>
      <c r="DP274" s="55"/>
      <c r="DQ274" s="55"/>
      <c r="DR274" s="55"/>
      <c r="DS274" s="55"/>
      <c r="DT274" s="55"/>
      <c r="DU274" s="55"/>
      <c r="DV274" s="55"/>
    </row>
    <row r="275" spans="1:126" ht="8.2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55"/>
      <c r="CQ275" s="55"/>
      <c r="CR275" s="55"/>
      <c r="CS275" s="55"/>
      <c r="CT275" s="55"/>
      <c r="CU275" s="55"/>
      <c r="CV275" s="55"/>
      <c r="CW275" s="55"/>
      <c r="CX275" s="55"/>
      <c r="CY275" s="55"/>
      <c r="CZ275" s="55"/>
      <c r="DA275" s="55"/>
      <c r="DB275" s="55"/>
      <c r="DC275" s="55"/>
      <c r="DD275" s="55"/>
      <c r="DE275" s="55"/>
      <c r="DF275" s="55"/>
      <c r="DG275" s="55"/>
      <c r="DH275" s="55"/>
      <c r="DI275" s="55"/>
      <c r="DJ275" s="55"/>
      <c r="DK275" s="55"/>
      <c r="DL275" s="55"/>
      <c r="DM275" s="55"/>
      <c r="DN275" s="55"/>
      <c r="DO275" s="55"/>
      <c r="DP275" s="55"/>
      <c r="DQ275" s="55"/>
      <c r="DR275" s="55"/>
      <c r="DS275" s="55"/>
      <c r="DT275" s="55"/>
      <c r="DU275" s="55"/>
      <c r="DV275" s="55"/>
    </row>
    <row r="276" spans="1:126" ht="8.25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</row>
    <row r="277" spans="1:126" ht="8.25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55"/>
      <c r="CQ277" s="55"/>
      <c r="CR277" s="55"/>
      <c r="CS277" s="55"/>
      <c r="CT277" s="55"/>
      <c r="CU277" s="55"/>
      <c r="CV277" s="55"/>
      <c r="CW277" s="55"/>
      <c r="CX277" s="55"/>
      <c r="CY277" s="55"/>
      <c r="CZ277" s="55"/>
      <c r="DA277" s="55"/>
      <c r="DB277" s="55"/>
      <c r="DC277" s="55"/>
      <c r="DD277" s="55"/>
      <c r="DE277" s="55"/>
      <c r="DF277" s="55"/>
      <c r="DG277" s="55"/>
      <c r="DH277" s="55"/>
      <c r="DI277" s="55"/>
      <c r="DJ277" s="55"/>
      <c r="DK277" s="55"/>
      <c r="DL277" s="55"/>
      <c r="DM277" s="55"/>
      <c r="DN277" s="55"/>
      <c r="DO277" s="55"/>
      <c r="DP277" s="55"/>
      <c r="DQ277" s="55"/>
      <c r="DR277" s="55"/>
      <c r="DS277" s="55"/>
      <c r="DT277" s="55"/>
      <c r="DU277" s="55"/>
      <c r="DV277" s="55"/>
    </row>
    <row r="278" spans="1:126" ht="8.25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  <c r="CC278" s="55"/>
      <c r="CD278" s="55"/>
      <c r="CE278" s="55"/>
      <c r="CF278" s="55"/>
      <c r="CG278" s="55"/>
      <c r="CH278" s="55"/>
      <c r="CI278" s="55"/>
      <c r="CJ278" s="55"/>
      <c r="CK278" s="55"/>
      <c r="CL278" s="55"/>
      <c r="CM278" s="55"/>
      <c r="CN278" s="55"/>
      <c r="CO278" s="55"/>
      <c r="CP278" s="55"/>
      <c r="CQ278" s="55"/>
      <c r="CR278" s="55"/>
      <c r="CS278" s="55"/>
      <c r="CT278" s="55"/>
      <c r="CU278" s="55"/>
      <c r="CV278" s="55"/>
      <c r="CW278" s="55"/>
      <c r="CX278" s="55"/>
      <c r="CY278" s="55"/>
      <c r="CZ278" s="55"/>
      <c r="DA278" s="55"/>
      <c r="DB278" s="55"/>
      <c r="DC278" s="55"/>
      <c r="DD278" s="55"/>
      <c r="DE278" s="55"/>
      <c r="DF278" s="55"/>
      <c r="DG278" s="55"/>
      <c r="DH278" s="55"/>
      <c r="DI278" s="55"/>
      <c r="DJ278" s="55"/>
      <c r="DK278" s="55"/>
      <c r="DL278" s="55"/>
      <c r="DM278" s="55"/>
      <c r="DN278" s="55"/>
      <c r="DO278" s="55"/>
      <c r="DP278" s="55"/>
      <c r="DQ278" s="55"/>
      <c r="DR278" s="55"/>
      <c r="DS278" s="55"/>
      <c r="DT278" s="55"/>
      <c r="DU278" s="55"/>
      <c r="DV278" s="55"/>
    </row>
    <row r="279" spans="1:126" ht="8.25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  <c r="CC279" s="55"/>
      <c r="CD279" s="55"/>
      <c r="CE279" s="55"/>
      <c r="CF279" s="55"/>
      <c r="CG279" s="55"/>
      <c r="CH279" s="55"/>
      <c r="CI279" s="55"/>
      <c r="CJ279" s="55"/>
      <c r="CK279" s="55"/>
      <c r="CL279" s="55"/>
      <c r="CM279" s="55"/>
      <c r="CN279" s="55"/>
      <c r="CO279" s="55"/>
      <c r="CP279" s="55"/>
      <c r="CQ279" s="55"/>
      <c r="CR279" s="55"/>
      <c r="CS279" s="55"/>
      <c r="CT279" s="55"/>
      <c r="CU279" s="55"/>
      <c r="CV279" s="55"/>
      <c r="CW279" s="55"/>
      <c r="CX279" s="55"/>
      <c r="CY279" s="55"/>
      <c r="CZ279" s="55"/>
      <c r="DA279" s="55"/>
      <c r="DB279" s="55"/>
      <c r="DC279" s="55"/>
      <c r="DD279" s="55"/>
      <c r="DE279" s="55"/>
      <c r="DF279" s="55"/>
      <c r="DG279" s="55"/>
      <c r="DH279" s="55"/>
      <c r="DI279" s="55"/>
      <c r="DJ279" s="55"/>
      <c r="DK279" s="55"/>
      <c r="DL279" s="55"/>
      <c r="DM279" s="55"/>
      <c r="DN279" s="55"/>
      <c r="DO279" s="55"/>
      <c r="DP279" s="55"/>
      <c r="DQ279" s="55"/>
      <c r="DR279" s="55"/>
      <c r="DS279" s="55"/>
      <c r="DT279" s="55"/>
      <c r="DU279" s="55"/>
      <c r="DV279" s="55"/>
    </row>
    <row r="280" spans="1:126" ht="8.25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</row>
    <row r="281" spans="1:126" ht="8.25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55"/>
      <c r="CQ281" s="55"/>
      <c r="CR281" s="55"/>
      <c r="CS281" s="55"/>
      <c r="CT281" s="55"/>
      <c r="CU281" s="55"/>
      <c r="CV281" s="55"/>
      <c r="CW281" s="55"/>
      <c r="CX281" s="55"/>
      <c r="CY281" s="55"/>
      <c r="CZ281" s="55"/>
      <c r="DA281" s="55"/>
      <c r="DB281" s="55"/>
      <c r="DC281" s="55"/>
      <c r="DD281" s="55"/>
      <c r="DE281" s="55"/>
      <c r="DF281" s="55"/>
      <c r="DG281" s="55"/>
      <c r="DH281" s="55"/>
      <c r="DI281" s="55"/>
      <c r="DJ281" s="55"/>
      <c r="DK281" s="55"/>
      <c r="DL281" s="55"/>
      <c r="DM281" s="55"/>
      <c r="DN281" s="55"/>
      <c r="DO281" s="55"/>
      <c r="DP281" s="55"/>
      <c r="DQ281" s="55"/>
      <c r="DR281" s="55"/>
      <c r="DS281" s="55"/>
      <c r="DT281" s="55"/>
      <c r="DU281" s="55"/>
      <c r="DV281" s="55"/>
    </row>
    <row r="282" spans="1:126" ht="8.25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55"/>
      <c r="CQ282" s="55"/>
      <c r="CR282" s="55"/>
      <c r="CS282" s="55"/>
      <c r="CT282" s="55"/>
      <c r="CU282" s="55"/>
      <c r="CV282" s="55"/>
      <c r="CW282" s="55"/>
      <c r="CX282" s="55"/>
      <c r="CY282" s="55"/>
      <c r="CZ282" s="55"/>
      <c r="DA282" s="55"/>
      <c r="DB282" s="55"/>
      <c r="DC282" s="55"/>
      <c r="DD282" s="55"/>
      <c r="DE282" s="55"/>
      <c r="DF282" s="55"/>
      <c r="DG282" s="55"/>
      <c r="DH282" s="55"/>
      <c r="DI282" s="55"/>
      <c r="DJ282" s="55"/>
      <c r="DK282" s="55"/>
      <c r="DL282" s="55"/>
      <c r="DM282" s="55"/>
      <c r="DN282" s="55"/>
      <c r="DO282" s="55"/>
      <c r="DP282" s="55"/>
      <c r="DQ282" s="55"/>
      <c r="DR282" s="55"/>
      <c r="DS282" s="55"/>
      <c r="DT282" s="55"/>
      <c r="DU282" s="55"/>
      <c r="DV282" s="55"/>
    </row>
    <row r="283" spans="1:126" ht="8.25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55"/>
      <c r="CQ283" s="55"/>
      <c r="CR283" s="55"/>
      <c r="CS283" s="55"/>
      <c r="CT283" s="55"/>
      <c r="CU283" s="55"/>
      <c r="CV283" s="55"/>
      <c r="CW283" s="55"/>
      <c r="CX283" s="55"/>
      <c r="CY283" s="55"/>
      <c r="CZ283" s="55"/>
      <c r="DA283" s="55"/>
      <c r="DB283" s="55"/>
      <c r="DC283" s="55"/>
      <c r="DD283" s="55"/>
      <c r="DE283" s="55"/>
      <c r="DF283" s="55"/>
      <c r="DG283" s="55"/>
      <c r="DH283" s="55"/>
      <c r="DI283" s="55"/>
      <c r="DJ283" s="55"/>
      <c r="DK283" s="55"/>
      <c r="DL283" s="55"/>
      <c r="DM283" s="55"/>
      <c r="DN283" s="55"/>
      <c r="DO283" s="55"/>
      <c r="DP283" s="55"/>
      <c r="DQ283" s="55"/>
      <c r="DR283" s="55"/>
      <c r="DS283" s="55"/>
      <c r="DT283" s="55"/>
      <c r="DU283" s="55"/>
      <c r="DV283" s="55"/>
    </row>
    <row r="284" spans="1:126" ht="8.25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</row>
    <row r="285" spans="1:126" ht="8.2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55"/>
      <c r="CQ285" s="55"/>
      <c r="CR285" s="55"/>
      <c r="CS285" s="55"/>
      <c r="CT285" s="55"/>
      <c r="CU285" s="55"/>
      <c r="CV285" s="55"/>
      <c r="CW285" s="55"/>
      <c r="CX285" s="55"/>
      <c r="CY285" s="55"/>
      <c r="CZ285" s="55"/>
      <c r="DA285" s="55"/>
      <c r="DB285" s="55"/>
      <c r="DC285" s="55"/>
      <c r="DD285" s="55"/>
      <c r="DE285" s="55"/>
      <c r="DF285" s="55"/>
      <c r="DG285" s="55"/>
      <c r="DH285" s="55"/>
      <c r="DI285" s="55"/>
      <c r="DJ285" s="55"/>
      <c r="DK285" s="55"/>
      <c r="DL285" s="55"/>
      <c r="DM285" s="55"/>
      <c r="DN285" s="55"/>
      <c r="DO285" s="55"/>
      <c r="DP285" s="55"/>
      <c r="DQ285" s="55"/>
      <c r="DR285" s="55"/>
      <c r="DS285" s="55"/>
      <c r="DT285" s="55"/>
      <c r="DU285" s="55"/>
      <c r="DV285" s="55"/>
    </row>
    <row r="286" spans="1:126" ht="8.2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55"/>
      <c r="CQ286" s="55"/>
      <c r="CR286" s="55"/>
      <c r="CS286" s="55"/>
      <c r="CT286" s="55"/>
      <c r="CU286" s="55"/>
      <c r="CV286" s="55"/>
      <c r="CW286" s="55"/>
      <c r="CX286" s="55"/>
      <c r="CY286" s="55"/>
      <c r="CZ286" s="55"/>
      <c r="DA286" s="55"/>
      <c r="DB286" s="55"/>
      <c r="DC286" s="55"/>
      <c r="DD286" s="55"/>
      <c r="DE286" s="55"/>
      <c r="DF286" s="55"/>
      <c r="DG286" s="55"/>
      <c r="DH286" s="55"/>
      <c r="DI286" s="55"/>
      <c r="DJ286" s="55"/>
      <c r="DK286" s="55"/>
      <c r="DL286" s="55"/>
      <c r="DM286" s="55"/>
      <c r="DN286" s="55"/>
      <c r="DO286" s="55"/>
      <c r="DP286" s="55"/>
      <c r="DQ286" s="55"/>
      <c r="DR286" s="55"/>
      <c r="DS286" s="55"/>
      <c r="DT286" s="55"/>
      <c r="DU286" s="55"/>
      <c r="DV286" s="55"/>
    </row>
    <row r="287" spans="1:126" ht="8.25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55"/>
      <c r="CQ287" s="55"/>
      <c r="CR287" s="55"/>
      <c r="CS287" s="55"/>
      <c r="CT287" s="55"/>
      <c r="CU287" s="55"/>
      <c r="CV287" s="55"/>
      <c r="CW287" s="55"/>
      <c r="CX287" s="55"/>
      <c r="CY287" s="55"/>
      <c r="CZ287" s="55"/>
      <c r="DA287" s="55"/>
      <c r="DB287" s="55"/>
      <c r="DC287" s="55"/>
      <c r="DD287" s="55"/>
      <c r="DE287" s="55"/>
      <c r="DF287" s="55"/>
      <c r="DG287" s="55"/>
      <c r="DH287" s="55"/>
      <c r="DI287" s="55"/>
      <c r="DJ287" s="55"/>
      <c r="DK287" s="55"/>
      <c r="DL287" s="55"/>
      <c r="DM287" s="55"/>
      <c r="DN287" s="55"/>
      <c r="DO287" s="55"/>
      <c r="DP287" s="55"/>
      <c r="DQ287" s="55"/>
      <c r="DR287" s="55"/>
      <c r="DS287" s="55"/>
      <c r="DT287" s="55"/>
      <c r="DU287" s="55"/>
      <c r="DV287" s="55"/>
    </row>
    <row r="288" spans="1:126" ht="8.25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</row>
    <row r="289" spans="1:126" ht="8.25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55"/>
      <c r="CQ289" s="55"/>
      <c r="CR289" s="55"/>
      <c r="CS289" s="55"/>
      <c r="CT289" s="55"/>
      <c r="CU289" s="55"/>
      <c r="CV289" s="55"/>
      <c r="CW289" s="55"/>
      <c r="CX289" s="55"/>
      <c r="CY289" s="55"/>
      <c r="CZ289" s="55"/>
      <c r="DA289" s="55"/>
      <c r="DB289" s="55"/>
      <c r="DC289" s="55"/>
      <c r="DD289" s="55"/>
      <c r="DE289" s="55"/>
      <c r="DF289" s="55"/>
      <c r="DG289" s="55"/>
      <c r="DH289" s="55"/>
      <c r="DI289" s="55"/>
      <c r="DJ289" s="55"/>
      <c r="DK289" s="55"/>
      <c r="DL289" s="55"/>
      <c r="DM289" s="55"/>
      <c r="DN289" s="55"/>
      <c r="DO289" s="55"/>
      <c r="DP289" s="55"/>
      <c r="DQ289" s="55"/>
      <c r="DR289" s="55"/>
      <c r="DS289" s="55"/>
      <c r="DT289" s="55"/>
      <c r="DU289" s="55"/>
      <c r="DV289" s="55"/>
    </row>
    <row r="290" spans="1:126" ht="8.25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55"/>
      <c r="CQ290" s="55"/>
      <c r="CR290" s="55"/>
      <c r="CS290" s="55"/>
      <c r="CT290" s="55"/>
      <c r="CU290" s="55"/>
      <c r="CV290" s="55"/>
      <c r="CW290" s="55"/>
      <c r="CX290" s="55"/>
      <c r="CY290" s="55"/>
      <c r="CZ290" s="55"/>
      <c r="DA290" s="55"/>
      <c r="DB290" s="55"/>
      <c r="DC290" s="55"/>
      <c r="DD290" s="55"/>
      <c r="DE290" s="55"/>
      <c r="DF290" s="55"/>
      <c r="DG290" s="55"/>
      <c r="DH290" s="55"/>
      <c r="DI290" s="55"/>
      <c r="DJ290" s="55"/>
      <c r="DK290" s="55"/>
      <c r="DL290" s="55"/>
      <c r="DM290" s="55"/>
      <c r="DN290" s="55"/>
      <c r="DO290" s="55"/>
      <c r="DP290" s="55"/>
      <c r="DQ290" s="55"/>
      <c r="DR290" s="55"/>
      <c r="DS290" s="55"/>
      <c r="DT290" s="55"/>
      <c r="DU290" s="55"/>
      <c r="DV290" s="55"/>
    </row>
    <row r="291" spans="1:126" ht="8.25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55"/>
      <c r="CQ291" s="55"/>
      <c r="CR291" s="55"/>
      <c r="CS291" s="55"/>
      <c r="CT291" s="55"/>
      <c r="CU291" s="55"/>
      <c r="CV291" s="55"/>
      <c r="CW291" s="55"/>
      <c r="CX291" s="55"/>
      <c r="CY291" s="55"/>
      <c r="CZ291" s="55"/>
      <c r="DA291" s="55"/>
      <c r="DB291" s="55"/>
      <c r="DC291" s="55"/>
      <c r="DD291" s="55"/>
      <c r="DE291" s="55"/>
      <c r="DF291" s="55"/>
      <c r="DG291" s="55"/>
      <c r="DH291" s="55"/>
      <c r="DI291" s="55"/>
      <c r="DJ291" s="55"/>
      <c r="DK291" s="55"/>
      <c r="DL291" s="55"/>
      <c r="DM291" s="55"/>
      <c r="DN291" s="55"/>
      <c r="DO291" s="55"/>
      <c r="DP291" s="55"/>
      <c r="DQ291" s="55"/>
      <c r="DR291" s="55"/>
      <c r="DS291" s="55"/>
      <c r="DT291" s="55"/>
      <c r="DU291" s="55"/>
      <c r="DV291" s="55"/>
    </row>
    <row r="292" spans="1:126" ht="8.25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</row>
    <row r="293" spans="1:126" ht="8.25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55"/>
      <c r="CQ293" s="55"/>
      <c r="CR293" s="55"/>
      <c r="CS293" s="55"/>
      <c r="CT293" s="55"/>
      <c r="CU293" s="55"/>
      <c r="CV293" s="55"/>
      <c r="CW293" s="55"/>
      <c r="CX293" s="55"/>
      <c r="CY293" s="55"/>
      <c r="CZ293" s="55"/>
      <c r="DA293" s="55"/>
      <c r="DB293" s="55"/>
      <c r="DC293" s="55"/>
      <c r="DD293" s="55"/>
      <c r="DE293" s="55"/>
      <c r="DF293" s="55"/>
      <c r="DG293" s="55"/>
      <c r="DH293" s="55"/>
      <c r="DI293" s="55"/>
      <c r="DJ293" s="55"/>
      <c r="DK293" s="55"/>
      <c r="DL293" s="55"/>
      <c r="DM293" s="55"/>
      <c r="DN293" s="55"/>
      <c r="DO293" s="55"/>
      <c r="DP293" s="55"/>
      <c r="DQ293" s="55"/>
      <c r="DR293" s="55"/>
      <c r="DS293" s="55"/>
      <c r="DT293" s="55"/>
      <c r="DU293" s="55"/>
      <c r="DV293" s="55"/>
    </row>
    <row r="294" spans="1:126" ht="8.25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55"/>
      <c r="CQ294" s="55"/>
      <c r="CR294" s="55"/>
      <c r="CS294" s="55"/>
      <c r="CT294" s="55"/>
      <c r="CU294" s="55"/>
      <c r="CV294" s="55"/>
      <c r="CW294" s="55"/>
      <c r="CX294" s="55"/>
      <c r="CY294" s="55"/>
      <c r="CZ294" s="55"/>
      <c r="DA294" s="55"/>
      <c r="DB294" s="55"/>
      <c r="DC294" s="55"/>
      <c r="DD294" s="55"/>
      <c r="DE294" s="55"/>
      <c r="DF294" s="55"/>
      <c r="DG294" s="55"/>
      <c r="DH294" s="55"/>
      <c r="DI294" s="55"/>
      <c r="DJ294" s="55"/>
      <c r="DK294" s="55"/>
      <c r="DL294" s="55"/>
      <c r="DM294" s="55"/>
      <c r="DN294" s="55"/>
      <c r="DO294" s="55"/>
      <c r="DP294" s="55"/>
      <c r="DQ294" s="55"/>
      <c r="DR294" s="55"/>
      <c r="DS294" s="55"/>
      <c r="DT294" s="55"/>
      <c r="DU294" s="55"/>
      <c r="DV294" s="55"/>
    </row>
    <row r="295" spans="1:126" ht="8.2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55"/>
      <c r="CQ295" s="55"/>
      <c r="CR295" s="55"/>
      <c r="CS295" s="55"/>
      <c r="CT295" s="55"/>
      <c r="CU295" s="55"/>
      <c r="CV295" s="55"/>
      <c r="CW295" s="55"/>
      <c r="CX295" s="55"/>
      <c r="CY295" s="55"/>
      <c r="CZ295" s="55"/>
      <c r="DA295" s="55"/>
      <c r="DB295" s="55"/>
      <c r="DC295" s="55"/>
      <c r="DD295" s="55"/>
      <c r="DE295" s="55"/>
      <c r="DF295" s="55"/>
      <c r="DG295" s="55"/>
      <c r="DH295" s="55"/>
      <c r="DI295" s="55"/>
      <c r="DJ295" s="55"/>
      <c r="DK295" s="55"/>
      <c r="DL295" s="55"/>
      <c r="DM295" s="55"/>
      <c r="DN295" s="55"/>
      <c r="DO295" s="55"/>
      <c r="DP295" s="55"/>
      <c r="DQ295" s="55"/>
      <c r="DR295" s="55"/>
      <c r="DS295" s="55"/>
      <c r="DT295" s="55"/>
      <c r="DU295" s="55"/>
      <c r="DV295" s="55"/>
    </row>
    <row r="296" spans="1:126" ht="8.25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</row>
    <row r="297" spans="1:126" ht="8.2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  <c r="CC297" s="55"/>
      <c r="CD297" s="55"/>
      <c r="CE297" s="55"/>
      <c r="CF297" s="55"/>
      <c r="CG297" s="55"/>
      <c r="CH297" s="55"/>
      <c r="CI297" s="55"/>
      <c r="CJ297" s="55"/>
      <c r="CK297" s="55"/>
      <c r="CL297" s="55"/>
      <c r="CM297" s="55"/>
      <c r="CN297" s="55"/>
      <c r="CO297" s="55"/>
      <c r="CP297" s="55"/>
      <c r="CQ297" s="55"/>
      <c r="CR297" s="55"/>
      <c r="CS297" s="55"/>
      <c r="CT297" s="55"/>
      <c r="CU297" s="55"/>
      <c r="CV297" s="55"/>
      <c r="CW297" s="55"/>
      <c r="CX297" s="55"/>
      <c r="CY297" s="55"/>
      <c r="CZ297" s="55"/>
      <c r="DA297" s="55"/>
      <c r="DB297" s="55"/>
      <c r="DC297" s="55"/>
      <c r="DD297" s="55"/>
      <c r="DE297" s="55"/>
      <c r="DF297" s="55"/>
      <c r="DG297" s="55"/>
      <c r="DH297" s="55"/>
      <c r="DI297" s="55"/>
      <c r="DJ297" s="55"/>
      <c r="DK297" s="55"/>
      <c r="DL297" s="55"/>
      <c r="DM297" s="55"/>
      <c r="DN297" s="55"/>
      <c r="DO297" s="55"/>
      <c r="DP297" s="55"/>
      <c r="DQ297" s="55"/>
      <c r="DR297" s="55"/>
      <c r="DS297" s="55"/>
      <c r="DT297" s="55"/>
      <c r="DU297" s="55"/>
      <c r="DV297" s="55"/>
    </row>
    <row r="298" spans="1:126" ht="8.2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55"/>
      <c r="CQ298" s="55"/>
      <c r="CR298" s="55"/>
      <c r="CS298" s="55"/>
      <c r="CT298" s="55"/>
      <c r="CU298" s="55"/>
      <c r="CV298" s="55"/>
      <c r="CW298" s="55"/>
      <c r="CX298" s="55"/>
      <c r="CY298" s="55"/>
      <c r="CZ298" s="55"/>
      <c r="DA298" s="55"/>
      <c r="DB298" s="55"/>
      <c r="DC298" s="55"/>
      <c r="DD298" s="55"/>
      <c r="DE298" s="55"/>
      <c r="DF298" s="55"/>
      <c r="DG298" s="55"/>
      <c r="DH298" s="55"/>
      <c r="DI298" s="55"/>
      <c r="DJ298" s="55"/>
      <c r="DK298" s="55"/>
      <c r="DL298" s="55"/>
      <c r="DM298" s="55"/>
      <c r="DN298" s="55"/>
      <c r="DO298" s="55"/>
      <c r="DP298" s="55"/>
      <c r="DQ298" s="55"/>
      <c r="DR298" s="55"/>
      <c r="DS298" s="55"/>
      <c r="DT298" s="55"/>
      <c r="DU298" s="55"/>
      <c r="DV298" s="55"/>
    </row>
    <row r="299" spans="1:126" ht="8.2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</row>
    <row r="300" spans="1:126" ht="8.2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</row>
    <row r="301" spans="1:126" ht="8.25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</row>
    <row r="302" spans="1:126" ht="8.25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</row>
    <row r="303" spans="1:126" ht="8.25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</row>
    <row r="304" spans="1:126" ht="8.25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</row>
    <row r="305" spans="1:126" ht="8.2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</row>
    <row r="306" spans="1:126" ht="8.25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</row>
    <row r="307" spans="1:126" ht="8.25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</row>
    <row r="308" spans="1:126" ht="8.25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</row>
    <row r="309" spans="1:126" ht="8.25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</row>
    <row r="310" spans="1:126" ht="8.25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</row>
    <row r="311" spans="1:126" ht="8.25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</row>
    <row r="312" spans="1:126" ht="8.25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</row>
    <row r="313" spans="1:126" ht="8.25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</row>
    <row r="314" spans="1:126" ht="8.25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</row>
    <row r="315" spans="1:126" ht="8.2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</row>
    <row r="316" spans="1:126" ht="8.25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</row>
    <row r="317" spans="1:126" ht="8.25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</row>
    <row r="318" spans="1:126" ht="8.25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</row>
    <row r="319" spans="1:126" ht="8.25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</row>
    <row r="320" spans="1:126" ht="8.25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</row>
    <row r="321" spans="1:126" ht="8.25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</row>
    <row r="322" spans="1:126" ht="8.25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</row>
    <row r="323" spans="1:126" ht="8.25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</row>
    <row r="324" spans="1:126" ht="8.25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</row>
    <row r="325" spans="1:126" ht="8.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</row>
    <row r="326" spans="1:126" ht="8.25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</row>
    <row r="327" spans="1:126" ht="8.25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</row>
    <row r="328" spans="1:126" ht="8.25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</row>
    <row r="329" spans="1:126" ht="8.25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</row>
    <row r="330" spans="1:126" ht="8.25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</row>
    <row r="331" spans="1:126" ht="8.25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</row>
    <row r="332" spans="1:126" ht="8.25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</row>
    <row r="333" spans="1:126" ht="8.25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</row>
    <row r="334" spans="1:126" ht="8.25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</row>
    <row r="335" spans="1:126" ht="8.2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</row>
    <row r="336" spans="1:126" ht="8.25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</row>
    <row r="337" spans="1:126" ht="8.25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</row>
    <row r="338" spans="1:126" ht="8.25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</row>
    <row r="339" spans="1:126" ht="8.25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</row>
    <row r="340" spans="1:126" ht="8.25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</row>
    <row r="341" spans="1:126" ht="8.25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</row>
    <row r="342" spans="1:126" ht="8.25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</row>
    <row r="343" spans="1:126" ht="8.25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</row>
    <row r="344" spans="1:126" ht="8.25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</row>
    <row r="345" spans="1:126" ht="8.2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</row>
    <row r="346" spans="1:126" ht="8.25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</row>
    <row r="347" spans="1:126" ht="8.25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</row>
    <row r="348" spans="1:126" ht="8.25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</row>
    <row r="349" spans="1:126" ht="8.25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</row>
    <row r="350" spans="1:126" ht="8.25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</row>
    <row r="351" spans="1:126" ht="8.25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</row>
    <row r="352" spans="1:126" ht="8.25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</row>
    <row r="353" spans="1:126" ht="8.25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</row>
    <row r="354" spans="1:126" ht="8.25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</row>
    <row r="355" spans="1:126" ht="8.2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</row>
    <row r="356" spans="1:126" ht="8.25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</row>
    <row r="357" spans="1:126" ht="8.25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</row>
    <row r="358" spans="1:126" ht="8.25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</row>
    <row r="359" spans="1:126" ht="8.25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</row>
    <row r="360" spans="1:126" ht="8.25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</row>
    <row r="361" spans="1:126" ht="8.25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</row>
    <row r="362" spans="1:126" ht="8.25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</row>
    <row r="363" spans="1:126" ht="8.25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</row>
    <row r="364" spans="1:126" ht="8.25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</row>
    <row r="365" spans="1:126" ht="8.2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</row>
    <row r="366" spans="1:126" ht="8.25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</row>
    <row r="367" spans="1:126" ht="8.25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</row>
    <row r="368" spans="1:126" ht="8.25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</row>
    <row r="369" spans="1:126" ht="8.25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</row>
    <row r="370" spans="1:126" ht="8.25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</row>
    <row r="371" spans="1:126" ht="8.25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</row>
    <row r="372" spans="1:126" ht="8.25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</row>
    <row r="373" spans="1:126" ht="8.2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  <c r="DL373" s="55"/>
      <c r="DM373" s="55"/>
      <c r="DN373" s="55"/>
      <c r="DO373" s="55"/>
      <c r="DP373" s="55"/>
      <c r="DQ373" s="55"/>
      <c r="DR373" s="55"/>
      <c r="DS373" s="55"/>
      <c r="DT373" s="55"/>
      <c r="DU373" s="55"/>
      <c r="DV373" s="55"/>
    </row>
    <row r="374" spans="1:126" ht="8.2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  <c r="DL374" s="55"/>
      <c r="DM374" s="55"/>
      <c r="DN374" s="55"/>
      <c r="DO374" s="55"/>
      <c r="DP374" s="55"/>
      <c r="DQ374" s="55"/>
      <c r="DR374" s="55"/>
      <c r="DS374" s="55"/>
      <c r="DT374" s="55"/>
      <c r="DU374" s="55"/>
      <c r="DV374" s="55"/>
    </row>
    <row r="375" spans="1:126" ht="8.2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  <c r="DL375" s="55"/>
      <c r="DM375" s="55"/>
      <c r="DN375" s="55"/>
      <c r="DO375" s="55"/>
      <c r="DP375" s="55"/>
      <c r="DQ375" s="55"/>
      <c r="DR375" s="55"/>
      <c r="DS375" s="55"/>
      <c r="DT375" s="55"/>
      <c r="DU375" s="55"/>
      <c r="DV375" s="55"/>
    </row>
    <row r="376" spans="1:126" ht="8.2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</row>
    <row r="377" spans="1:126" ht="8.2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  <c r="DL377" s="55"/>
      <c r="DM377" s="55"/>
      <c r="DN377" s="55"/>
      <c r="DO377" s="55"/>
      <c r="DP377" s="55"/>
      <c r="DQ377" s="55"/>
      <c r="DR377" s="55"/>
      <c r="DS377" s="55"/>
      <c r="DT377" s="55"/>
      <c r="DU377" s="55"/>
      <c r="DV377" s="55"/>
    </row>
    <row r="378" spans="1:126" ht="8.2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  <c r="DL378" s="55"/>
      <c r="DM378" s="55"/>
      <c r="DN378" s="55"/>
      <c r="DO378" s="55"/>
      <c r="DP378" s="55"/>
      <c r="DQ378" s="55"/>
      <c r="DR378" s="55"/>
      <c r="DS378" s="55"/>
      <c r="DT378" s="55"/>
      <c r="DU378" s="55"/>
      <c r="DV378" s="55"/>
    </row>
    <row r="379" spans="1:126" ht="8.2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  <c r="DL379" s="55"/>
      <c r="DM379" s="55"/>
      <c r="DN379" s="55"/>
      <c r="DO379" s="55"/>
      <c r="DP379" s="55"/>
      <c r="DQ379" s="55"/>
      <c r="DR379" s="55"/>
      <c r="DS379" s="55"/>
      <c r="DT379" s="55"/>
      <c r="DU379" s="55"/>
      <c r="DV379" s="55"/>
    </row>
    <row r="380" spans="1:126" ht="8.2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</row>
    <row r="381" spans="1:126" ht="8.2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  <c r="DL381" s="55"/>
      <c r="DM381" s="55"/>
      <c r="DN381" s="55"/>
      <c r="DO381" s="55"/>
      <c r="DP381" s="55"/>
      <c r="DQ381" s="55"/>
      <c r="DR381" s="55"/>
      <c r="DS381" s="55"/>
      <c r="DT381" s="55"/>
      <c r="DU381" s="55"/>
      <c r="DV381" s="55"/>
    </row>
    <row r="382" spans="1:126" ht="8.2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  <c r="DL382" s="55"/>
      <c r="DM382" s="55"/>
      <c r="DN382" s="55"/>
      <c r="DO382" s="55"/>
      <c r="DP382" s="55"/>
      <c r="DQ382" s="55"/>
      <c r="DR382" s="55"/>
      <c r="DS382" s="55"/>
      <c r="DT382" s="55"/>
      <c r="DU382" s="55"/>
      <c r="DV382" s="55"/>
    </row>
    <row r="383" spans="1:126" ht="8.2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  <c r="DL383" s="55"/>
      <c r="DM383" s="55"/>
      <c r="DN383" s="55"/>
      <c r="DO383" s="55"/>
      <c r="DP383" s="55"/>
      <c r="DQ383" s="55"/>
      <c r="DR383" s="55"/>
      <c r="DS383" s="55"/>
      <c r="DT383" s="55"/>
      <c r="DU383" s="55"/>
      <c r="DV383" s="55"/>
    </row>
    <row r="384" spans="1:126" ht="8.2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</row>
    <row r="385" spans="1:126" ht="8.2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  <c r="DL385" s="55"/>
      <c r="DM385" s="55"/>
      <c r="DN385" s="55"/>
      <c r="DO385" s="55"/>
      <c r="DP385" s="55"/>
      <c r="DQ385" s="55"/>
      <c r="DR385" s="55"/>
      <c r="DS385" s="55"/>
      <c r="DT385" s="55"/>
      <c r="DU385" s="55"/>
      <c r="DV385" s="55"/>
    </row>
    <row r="386" spans="1:126" ht="8.2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  <c r="DL386" s="55"/>
      <c r="DM386" s="55"/>
      <c r="DN386" s="55"/>
      <c r="DO386" s="55"/>
      <c r="DP386" s="55"/>
      <c r="DQ386" s="55"/>
      <c r="DR386" s="55"/>
      <c r="DS386" s="55"/>
      <c r="DT386" s="55"/>
      <c r="DU386" s="55"/>
      <c r="DV386" s="55"/>
    </row>
    <row r="387" spans="1:126" ht="8.25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  <c r="DL387" s="55"/>
      <c r="DM387" s="55"/>
      <c r="DN387" s="55"/>
      <c r="DO387" s="55"/>
      <c r="DP387" s="55"/>
      <c r="DQ387" s="55"/>
      <c r="DR387" s="55"/>
      <c r="DS387" s="55"/>
      <c r="DT387" s="55"/>
      <c r="DU387" s="55"/>
      <c r="DV387" s="55"/>
    </row>
    <row r="388" spans="1:126" ht="8.25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</row>
    <row r="389" spans="1:126" ht="8.25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  <c r="DL389" s="55"/>
      <c r="DM389" s="55"/>
      <c r="DN389" s="55"/>
      <c r="DO389" s="55"/>
      <c r="DP389" s="55"/>
      <c r="DQ389" s="55"/>
      <c r="DR389" s="55"/>
      <c r="DS389" s="55"/>
      <c r="DT389" s="55"/>
      <c r="DU389" s="55"/>
      <c r="DV389" s="55"/>
    </row>
    <row r="390" spans="1:126" ht="8.25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</row>
    <row r="391" spans="1:126" ht="8.25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  <c r="DL391" s="55"/>
      <c r="DM391" s="55"/>
      <c r="DN391" s="55"/>
      <c r="DO391" s="55"/>
      <c r="DP391" s="55"/>
      <c r="DQ391" s="55"/>
      <c r="DR391" s="55"/>
      <c r="DS391" s="55"/>
      <c r="DT391" s="55"/>
      <c r="DU391" s="55"/>
      <c r="DV391" s="55"/>
    </row>
    <row r="392" spans="1:126" ht="8.25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</row>
    <row r="393" spans="1:126" ht="8.25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  <c r="DL393" s="55"/>
      <c r="DM393" s="55"/>
      <c r="DN393" s="55"/>
      <c r="DO393" s="55"/>
      <c r="DP393" s="55"/>
      <c r="DQ393" s="55"/>
      <c r="DR393" s="55"/>
      <c r="DS393" s="55"/>
      <c r="DT393" s="55"/>
      <c r="DU393" s="55"/>
      <c r="DV393" s="55"/>
    </row>
    <row r="394" spans="1:126" ht="8.25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  <c r="DL394" s="55"/>
      <c r="DM394" s="55"/>
      <c r="DN394" s="55"/>
      <c r="DO394" s="55"/>
      <c r="DP394" s="55"/>
      <c r="DQ394" s="55"/>
      <c r="DR394" s="55"/>
      <c r="DS394" s="55"/>
      <c r="DT394" s="55"/>
      <c r="DU394" s="55"/>
      <c r="DV394" s="55"/>
    </row>
    <row r="395" spans="1:126" ht="8.2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  <c r="DL395" s="55"/>
      <c r="DM395" s="55"/>
      <c r="DN395" s="55"/>
      <c r="DO395" s="55"/>
      <c r="DP395" s="55"/>
      <c r="DQ395" s="55"/>
      <c r="DR395" s="55"/>
      <c r="DS395" s="55"/>
      <c r="DT395" s="55"/>
      <c r="DU395" s="55"/>
      <c r="DV395" s="55"/>
    </row>
    <row r="396" spans="1:126" ht="8.2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</row>
    <row r="397" spans="1:126" ht="8.2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  <c r="DL397" s="55"/>
      <c r="DM397" s="55"/>
      <c r="DN397" s="55"/>
      <c r="DO397" s="55"/>
      <c r="DP397" s="55"/>
      <c r="DQ397" s="55"/>
      <c r="DR397" s="55"/>
      <c r="DS397" s="55"/>
      <c r="DT397" s="55"/>
      <c r="DU397" s="55"/>
      <c r="DV397" s="55"/>
    </row>
    <row r="398" spans="1:126" ht="8.25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  <c r="DL398" s="55"/>
      <c r="DM398" s="55"/>
      <c r="DN398" s="55"/>
      <c r="DO398" s="55"/>
      <c r="DP398" s="55"/>
      <c r="DQ398" s="55"/>
      <c r="DR398" s="55"/>
      <c r="DS398" s="55"/>
      <c r="DT398" s="55"/>
      <c r="DU398" s="55"/>
      <c r="DV398" s="55"/>
    </row>
    <row r="399" spans="1:126" ht="8.25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  <c r="DL399" s="55"/>
      <c r="DM399" s="55"/>
      <c r="DN399" s="55"/>
      <c r="DO399" s="55"/>
      <c r="DP399" s="55"/>
      <c r="DQ399" s="55"/>
      <c r="DR399" s="55"/>
      <c r="DS399" s="55"/>
      <c r="DT399" s="55"/>
      <c r="DU399" s="55"/>
      <c r="DV399" s="55"/>
    </row>
    <row r="400" spans="1:126" ht="8.25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</row>
    <row r="401" spans="1:126" ht="8.25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  <c r="DL401" s="55"/>
      <c r="DM401" s="55"/>
      <c r="DN401" s="55"/>
      <c r="DO401" s="55"/>
      <c r="DP401" s="55"/>
      <c r="DQ401" s="55"/>
      <c r="DR401" s="55"/>
      <c r="DS401" s="55"/>
      <c r="DT401" s="55"/>
      <c r="DU401" s="55"/>
      <c r="DV401" s="55"/>
    </row>
    <row r="402" spans="1:126" ht="8.25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  <c r="DL402" s="55"/>
      <c r="DM402" s="55"/>
      <c r="DN402" s="55"/>
      <c r="DO402" s="55"/>
      <c r="DP402" s="55"/>
      <c r="DQ402" s="55"/>
      <c r="DR402" s="55"/>
      <c r="DS402" s="55"/>
      <c r="DT402" s="55"/>
      <c r="DU402" s="55"/>
      <c r="DV402" s="55"/>
    </row>
    <row r="403" spans="1:126" ht="8.25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  <c r="DL403" s="55"/>
      <c r="DM403" s="55"/>
      <c r="DN403" s="55"/>
      <c r="DO403" s="55"/>
      <c r="DP403" s="55"/>
      <c r="DQ403" s="55"/>
      <c r="DR403" s="55"/>
      <c r="DS403" s="55"/>
      <c r="DT403" s="55"/>
      <c r="DU403" s="55"/>
      <c r="DV403" s="55"/>
    </row>
    <row r="404" spans="1:126" ht="8.25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</row>
    <row r="405" spans="1:126" ht="8.2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  <c r="DL405" s="55"/>
      <c r="DM405" s="55"/>
      <c r="DN405" s="55"/>
      <c r="DO405" s="55"/>
      <c r="DP405" s="55"/>
      <c r="DQ405" s="55"/>
      <c r="DR405" s="55"/>
      <c r="DS405" s="55"/>
      <c r="DT405" s="55"/>
      <c r="DU405" s="55"/>
      <c r="DV405" s="55"/>
    </row>
    <row r="406" spans="1:126" ht="8.25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  <c r="DL406" s="55"/>
      <c r="DM406" s="55"/>
      <c r="DN406" s="55"/>
      <c r="DO406" s="55"/>
      <c r="DP406" s="55"/>
      <c r="DQ406" s="55"/>
      <c r="DR406" s="55"/>
      <c r="DS406" s="55"/>
      <c r="DT406" s="55"/>
      <c r="DU406" s="55"/>
      <c r="DV406" s="55"/>
    </row>
    <row r="407" spans="1:126" ht="8.25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  <c r="DL407" s="55"/>
      <c r="DM407" s="55"/>
      <c r="DN407" s="55"/>
      <c r="DO407" s="55"/>
      <c r="DP407" s="55"/>
      <c r="DQ407" s="55"/>
      <c r="DR407" s="55"/>
      <c r="DS407" s="55"/>
      <c r="DT407" s="55"/>
      <c r="DU407" s="55"/>
      <c r="DV407" s="55"/>
    </row>
    <row r="408" spans="1:126" ht="8.25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</row>
    <row r="409" spans="1:126" ht="8.25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  <c r="DL409" s="55"/>
      <c r="DM409" s="55"/>
      <c r="DN409" s="55"/>
      <c r="DO409" s="55"/>
      <c r="DP409" s="55"/>
      <c r="DQ409" s="55"/>
      <c r="DR409" s="55"/>
      <c r="DS409" s="55"/>
      <c r="DT409" s="55"/>
      <c r="DU409" s="55"/>
      <c r="DV409" s="55"/>
    </row>
    <row r="410" spans="1:126" ht="8.25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  <c r="DL410" s="55"/>
      <c r="DM410" s="55"/>
      <c r="DN410" s="55"/>
      <c r="DO410" s="55"/>
      <c r="DP410" s="55"/>
      <c r="DQ410" s="55"/>
      <c r="DR410" s="55"/>
      <c r="DS410" s="55"/>
      <c r="DT410" s="55"/>
      <c r="DU410" s="55"/>
      <c r="DV410" s="55"/>
    </row>
    <row r="411" spans="1:126" ht="8.25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  <c r="DL411" s="55"/>
      <c r="DM411" s="55"/>
      <c r="DN411" s="55"/>
      <c r="DO411" s="55"/>
      <c r="DP411" s="55"/>
      <c r="DQ411" s="55"/>
      <c r="DR411" s="55"/>
      <c r="DS411" s="55"/>
      <c r="DT411" s="55"/>
      <c r="DU411" s="55"/>
      <c r="DV411" s="55"/>
    </row>
    <row r="412" spans="1:126" ht="8.2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</row>
    <row r="413" spans="1:126" ht="8.25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  <c r="DL413" s="55"/>
      <c r="DM413" s="55"/>
      <c r="DN413" s="55"/>
      <c r="DO413" s="55"/>
      <c r="DP413" s="55"/>
      <c r="DQ413" s="55"/>
      <c r="DR413" s="55"/>
      <c r="DS413" s="55"/>
      <c r="DT413" s="55"/>
      <c r="DU413" s="55"/>
      <c r="DV413" s="55"/>
    </row>
    <row r="414" spans="1:126" ht="8.25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5"/>
      <c r="BQ414" s="55"/>
      <c r="BR414" s="55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  <c r="CC414" s="55"/>
      <c r="CD414" s="55"/>
      <c r="CE414" s="55"/>
      <c r="CF414" s="55"/>
      <c r="CG414" s="55"/>
      <c r="CH414" s="55"/>
      <c r="CI414" s="55"/>
      <c r="CJ414" s="55"/>
      <c r="CK414" s="55"/>
      <c r="CL414" s="55"/>
      <c r="CM414" s="55"/>
      <c r="CN414" s="55"/>
      <c r="CO414" s="55"/>
      <c r="CP414" s="55"/>
      <c r="CQ414" s="55"/>
      <c r="CR414" s="55"/>
      <c r="CS414" s="55"/>
      <c r="CT414" s="55"/>
      <c r="CU414" s="55"/>
      <c r="CV414" s="55"/>
      <c r="CW414" s="55"/>
      <c r="CX414" s="55"/>
      <c r="CY414" s="55"/>
      <c r="CZ414" s="55"/>
      <c r="DA414" s="55"/>
      <c r="DB414" s="55"/>
      <c r="DC414" s="55"/>
      <c r="DD414" s="55"/>
      <c r="DE414" s="55"/>
      <c r="DF414" s="55"/>
      <c r="DG414" s="55"/>
      <c r="DH414" s="55"/>
      <c r="DI414" s="55"/>
      <c r="DJ414" s="55"/>
      <c r="DK414" s="55"/>
      <c r="DL414" s="55"/>
      <c r="DM414" s="55"/>
      <c r="DN414" s="55"/>
      <c r="DO414" s="55"/>
      <c r="DP414" s="55"/>
      <c r="DQ414" s="55"/>
      <c r="DR414" s="55"/>
      <c r="DS414" s="55"/>
      <c r="DT414" s="55"/>
      <c r="DU414" s="55"/>
      <c r="DV414" s="55"/>
    </row>
    <row r="415" spans="1:126" ht="8.2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55"/>
      <c r="CJ415" s="55"/>
      <c r="CK415" s="55"/>
      <c r="CL415" s="55"/>
      <c r="CM415" s="55"/>
      <c r="CN415" s="55"/>
      <c r="CO415" s="55"/>
      <c r="CP415" s="55"/>
      <c r="CQ415" s="55"/>
      <c r="CR415" s="55"/>
      <c r="CS415" s="55"/>
      <c r="CT415" s="55"/>
      <c r="CU415" s="55"/>
      <c r="CV415" s="55"/>
      <c r="CW415" s="55"/>
      <c r="CX415" s="55"/>
      <c r="CY415" s="55"/>
      <c r="CZ415" s="55"/>
      <c r="DA415" s="55"/>
      <c r="DB415" s="55"/>
      <c r="DC415" s="55"/>
      <c r="DD415" s="55"/>
      <c r="DE415" s="55"/>
      <c r="DF415" s="55"/>
      <c r="DG415" s="55"/>
      <c r="DH415" s="55"/>
      <c r="DI415" s="55"/>
      <c r="DJ415" s="55"/>
      <c r="DK415" s="55"/>
      <c r="DL415" s="55"/>
      <c r="DM415" s="55"/>
      <c r="DN415" s="55"/>
      <c r="DO415" s="55"/>
      <c r="DP415" s="55"/>
      <c r="DQ415" s="55"/>
      <c r="DR415" s="55"/>
      <c r="DS415" s="55"/>
      <c r="DT415" s="55"/>
      <c r="DU415" s="55"/>
      <c r="DV415" s="55"/>
    </row>
    <row r="416" spans="1:126" ht="8.25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</row>
    <row r="417" spans="1:126" ht="8.25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5"/>
      <c r="BQ417" s="55"/>
      <c r="BR417" s="55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  <c r="CC417" s="55"/>
      <c r="CD417" s="55"/>
      <c r="CE417" s="55"/>
      <c r="CF417" s="55"/>
      <c r="CG417" s="55"/>
      <c r="CH417" s="55"/>
      <c r="CI417" s="55"/>
      <c r="CJ417" s="55"/>
      <c r="CK417" s="55"/>
      <c r="CL417" s="55"/>
      <c r="CM417" s="55"/>
      <c r="CN417" s="55"/>
      <c r="CO417" s="55"/>
      <c r="CP417" s="55"/>
      <c r="CQ417" s="55"/>
      <c r="CR417" s="55"/>
      <c r="CS417" s="55"/>
      <c r="CT417" s="55"/>
      <c r="CU417" s="55"/>
      <c r="CV417" s="55"/>
      <c r="CW417" s="55"/>
      <c r="CX417" s="55"/>
      <c r="CY417" s="55"/>
      <c r="CZ417" s="55"/>
      <c r="DA417" s="55"/>
      <c r="DB417" s="55"/>
      <c r="DC417" s="55"/>
      <c r="DD417" s="55"/>
      <c r="DE417" s="55"/>
      <c r="DF417" s="55"/>
      <c r="DG417" s="55"/>
      <c r="DH417" s="55"/>
      <c r="DI417" s="55"/>
      <c r="DJ417" s="55"/>
      <c r="DK417" s="55"/>
      <c r="DL417" s="55"/>
      <c r="DM417" s="55"/>
      <c r="DN417" s="55"/>
      <c r="DO417" s="55"/>
      <c r="DP417" s="55"/>
      <c r="DQ417" s="55"/>
      <c r="DR417" s="55"/>
      <c r="DS417" s="55"/>
      <c r="DT417" s="55"/>
      <c r="DU417" s="55"/>
      <c r="DV417" s="55"/>
    </row>
    <row r="418" spans="1:126" ht="8.25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5"/>
      <c r="BQ418" s="55"/>
      <c r="BR418" s="55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  <c r="CC418" s="55"/>
      <c r="CD418" s="55"/>
      <c r="CE418" s="55"/>
      <c r="CF418" s="55"/>
      <c r="CG418" s="55"/>
      <c r="CH418" s="55"/>
      <c r="CI418" s="55"/>
      <c r="CJ418" s="55"/>
      <c r="CK418" s="55"/>
      <c r="CL418" s="55"/>
      <c r="CM418" s="55"/>
      <c r="CN418" s="55"/>
      <c r="CO418" s="55"/>
      <c r="CP418" s="55"/>
      <c r="CQ418" s="55"/>
      <c r="CR418" s="55"/>
      <c r="CS418" s="55"/>
      <c r="CT418" s="55"/>
      <c r="CU418" s="55"/>
      <c r="CV418" s="55"/>
      <c r="CW418" s="55"/>
      <c r="CX418" s="55"/>
      <c r="CY418" s="55"/>
      <c r="CZ418" s="55"/>
      <c r="DA418" s="55"/>
      <c r="DB418" s="55"/>
      <c r="DC418" s="55"/>
      <c r="DD418" s="55"/>
      <c r="DE418" s="55"/>
      <c r="DF418" s="55"/>
      <c r="DG418" s="55"/>
      <c r="DH418" s="55"/>
      <c r="DI418" s="55"/>
      <c r="DJ418" s="55"/>
      <c r="DK418" s="55"/>
      <c r="DL418" s="55"/>
      <c r="DM418" s="55"/>
      <c r="DN418" s="55"/>
      <c r="DO418" s="55"/>
      <c r="DP418" s="55"/>
      <c r="DQ418" s="55"/>
      <c r="DR418" s="55"/>
      <c r="DS418" s="55"/>
      <c r="DT418" s="55"/>
      <c r="DU418" s="55"/>
      <c r="DV418" s="55"/>
    </row>
    <row r="419" spans="1:126" ht="8.25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</row>
    <row r="420" spans="1:126" ht="8.25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5"/>
      <c r="BQ420" s="55"/>
      <c r="BR420" s="55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  <c r="CC420" s="55"/>
      <c r="CD420" s="55"/>
      <c r="CE420" s="55"/>
      <c r="CF420" s="55"/>
      <c r="CG420" s="55"/>
      <c r="CH420" s="55"/>
      <c r="CI420" s="55"/>
      <c r="CJ420" s="55"/>
      <c r="CK420" s="55"/>
      <c r="CL420" s="55"/>
      <c r="CM420" s="55"/>
      <c r="CN420" s="55"/>
      <c r="CO420" s="55"/>
      <c r="CP420" s="55"/>
      <c r="CQ420" s="55"/>
      <c r="CR420" s="55"/>
      <c r="CS420" s="55"/>
      <c r="CT420" s="55"/>
      <c r="CU420" s="55"/>
      <c r="CV420" s="55"/>
      <c r="CW420" s="55"/>
      <c r="CX420" s="55"/>
      <c r="CY420" s="55"/>
      <c r="CZ420" s="55"/>
      <c r="DA420" s="55"/>
      <c r="DB420" s="55"/>
      <c r="DC420" s="55"/>
      <c r="DD420" s="55"/>
      <c r="DE420" s="55"/>
      <c r="DF420" s="55"/>
      <c r="DG420" s="55"/>
      <c r="DH420" s="55"/>
      <c r="DI420" s="55"/>
      <c r="DJ420" s="55"/>
      <c r="DK420" s="55"/>
      <c r="DL420" s="55"/>
      <c r="DM420" s="55"/>
      <c r="DN420" s="55"/>
      <c r="DO420" s="55"/>
      <c r="DP420" s="55"/>
      <c r="DQ420" s="55"/>
      <c r="DR420" s="55"/>
      <c r="DS420" s="55"/>
      <c r="DT420" s="55"/>
      <c r="DU420" s="55"/>
      <c r="DV420" s="55"/>
    </row>
    <row r="421" spans="1:126" ht="8.25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5"/>
      <c r="BQ421" s="55"/>
      <c r="BR421" s="55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  <c r="CC421" s="55"/>
      <c r="CD421" s="55"/>
      <c r="CE421" s="55"/>
      <c r="CF421" s="55"/>
      <c r="CG421" s="55"/>
      <c r="CH421" s="55"/>
      <c r="CI421" s="55"/>
      <c r="CJ421" s="55"/>
      <c r="CK421" s="55"/>
      <c r="CL421" s="55"/>
      <c r="CM421" s="55"/>
      <c r="CN421" s="55"/>
      <c r="CO421" s="55"/>
      <c r="CP421" s="55"/>
      <c r="CQ421" s="55"/>
      <c r="CR421" s="55"/>
      <c r="CS421" s="55"/>
      <c r="CT421" s="55"/>
      <c r="CU421" s="55"/>
      <c r="CV421" s="55"/>
      <c r="CW421" s="55"/>
      <c r="CX421" s="55"/>
      <c r="CY421" s="55"/>
      <c r="CZ421" s="55"/>
      <c r="DA421" s="55"/>
      <c r="DB421" s="55"/>
      <c r="DC421" s="55"/>
      <c r="DD421" s="55"/>
      <c r="DE421" s="55"/>
      <c r="DF421" s="55"/>
      <c r="DG421" s="55"/>
      <c r="DH421" s="55"/>
      <c r="DI421" s="55"/>
      <c r="DJ421" s="55"/>
      <c r="DK421" s="55"/>
      <c r="DL421" s="55"/>
      <c r="DM421" s="55"/>
      <c r="DN421" s="55"/>
      <c r="DO421" s="55"/>
      <c r="DP421" s="55"/>
      <c r="DQ421" s="55"/>
      <c r="DR421" s="55"/>
      <c r="DS421" s="55"/>
      <c r="DT421" s="55"/>
      <c r="DU421" s="55"/>
      <c r="DV421" s="55"/>
    </row>
    <row r="422" spans="1:126" ht="8.25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5"/>
      <c r="BQ422" s="55"/>
      <c r="BR422" s="55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  <c r="CC422" s="55"/>
      <c r="CD422" s="55"/>
      <c r="CE422" s="55"/>
      <c r="CF422" s="55"/>
      <c r="CG422" s="55"/>
      <c r="CH422" s="55"/>
      <c r="CI422" s="55"/>
      <c r="CJ422" s="55"/>
      <c r="CK422" s="55"/>
      <c r="CL422" s="55"/>
      <c r="CM422" s="55"/>
      <c r="CN422" s="55"/>
      <c r="CO422" s="55"/>
      <c r="CP422" s="55"/>
      <c r="CQ422" s="55"/>
      <c r="CR422" s="55"/>
      <c r="CS422" s="55"/>
      <c r="CT422" s="55"/>
      <c r="CU422" s="55"/>
      <c r="CV422" s="55"/>
      <c r="CW422" s="55"/>
      <c r="CX422" s="55"/>
      <c r="CY422" s="55"/>
      <c r="CZ422" s="55"/>
      <c r="DA422" s="55"/>
      <c r="DB422" s="55"/>
      <c r="DC422" s="55"/>
      <c r="DD422" s="55"/>
      <c r="DE422" s="55"/>
      <c r="DF422" s="55"/>
      <c r="DG422" s="55"/>
      <c r="DH422" s="55"/>
      <c r="DI422" s="55"/>
      <c r="DJ422" s="55"/>
      <c r="DK422" s="55"/>
      <c r="DL422" s="55"/>
      <c r="DM422" s="55"/>
      <c r="DN422" s="55"/>
      <c r="DO422" s="55"/>
      <c r="DP422" s="55"/>
      <c r="DQ422" s="55"/>
      <c r="DR422" s="55"/>
      <c r="DS422" s="55"/>
      <c r="DT422" s="55"/>
      <c r="DU422" s="55"/>
      <c r="DV422" s="55"/>
    </row>
    <row r="423" spans="1:126" ht="8.25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5"/>
      <c r="BQ423" s="55"/>
      <c r="BR423" s="55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  <c r="CC423" s="55"/>
      <c r="CD423" s="55"/>
      <c r="CE423" s="55"/>
      <c r="CF423" s="55"/>
      <c r="CG423" s="55"/>
      <c r="CH423" s="55"/>
      <c r="CI423" s="55"/>
      <c r="CJ423" s="55"/>
      <c r="CK423" s="55"/>
      <c r="CL423" s="55"/>
      <c r="CM423" s="55"/>
      <c r="CN423" s="55"/>
      <c r="CO423" s="55"/>
      <c r="CP423" s="55"/>
      <c r="CQ423" s="55"/>
      <c r="CR423" s="55"/>
      <c r="CS423" s="55"/>
      <c r="CT423" s="55"/>
      <c r="CU423" s="55"/>
      <c r="CV423" s="55"/>
      <c r="CW423" s="55"/>
      <c r="CX423" s="55"/>
      <c r="CY423" s="55"/>
      <c r="CZ423" s="55"/>
      <c r="DA423" s="55"/>
      <c r="DB423" s="55"/>
      <c r="DC423" s="55"/>
      <c r="DD423" s="55"/>
      <c r="DE423" s="55"/>
      <c r="DF423" s="55"/>
      <c r="DG423" s="55"/>
      <c r="DH423" s="55"/>
      <c r="DI423" s="55"/>
      <c r="DJ423" s="55"/>
      <c r="DK423" s="55"/>
      <c r="DL423" s="55"/>
      <c r="DM423" s="55"/>
      <c r="DN423" s="55"/>
      <c r="DO423" s="55"/>
      <c r="DP423" s="55"/>
      <c r="DQ423" s="55"/>
      <c r="DR423" s="55"/>
      <c r="DS423" s="55"/>
      <c r="DT423" s="55"/>
      <c r="DU423" s="55"/>
      <c r="DV423" s="55"/>
    </row>
    <row r="424" spans="1:126" ht="8.25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5"/>
      <c r="BQ424" s="55"/>
      <c r="BR424" s="55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  <c r="CC424" s="55"/>
      <c r="CD424" s="55"/>
      <c r="CE424" s="55"/>
      <c r="CF424" s="55"/>
      <c r="CG424" s="55"/>
      <c r="CH424" s="55"/>
      <c r="CI424" s="55"/>
      <c r="CJ424" s="55"/>
      <c r="CK424" s="55"/>
      <c r="CL424" s="55"/>
      <c r="CM424" s="55"/>
      <c r="CN424" s="55"/>
      <c r="CO424" s="55"/>
      <c r="CP424" s="55"/>
      <c r="CQ424" s="55"/>
      <c r="CR424" s="55"/>
      <c r="CS424" s="55"/>
      <c r="CT424" s="55"/>
      <c r="CU424" s="55"/>
      <c r="CV424" s="55"/>
      <c r="CW424" s="55"/>
      <c r="CX424" s="55"/>
      <c r="CY424" s="55"/>
      <c r="CZ424" s="55"/>
      <c r="DA424" s="55"/>
      <c r="DB424" s="55"/>
      <c r="DC424" s="55"/>
      <c r="DD424" s="55"/>
      <c r="DE424" s="55"/>
      <c r="DF424" s="55"/>
      <c r="DG424" s="55"/>
      <c r="DH424" s="55"/>
      <c r="DI424" s="55"/>
      <c r="DJ424" s="55"/>
      <c r="DK424" s="55"/>
      <c r="DL424" s="55"/>
      <c r="DM424" s="55"/>
      <c r="DN424" s="55"/>
      <c r="DO424" s="55"/>
      <c r="DP424" s="55"/>
      <c r="DQ424" s="55"/>
      <c r="DR424" s="55"/>
      <c r="DS424" s="55"/>
      <c r="DT424" s="55"/>
      <c r="DU424" s="55"/>
      <c r="DV424" s="55"/>
    </row>
    <row r="425" spans="1:126" ht="8.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5"/>
      <c r="BQ425" s="55"/>
      <c r="BR425" s="55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  <c r="CC425" s="55"/>
      <c r="CD425" s="55"/>
      <c r="CE425" s="55"/>
      <c r="CF425" s="55"/>
      <c r="CG425" s="55"/>
      <c r="CH425" s="55"/>
      <c r="CI425" s="55"/>
      <c r="CJ425" s="55"/>
      <c r="CK425" s="55"/>
      <c r="CL425" s="55"/>
      <c r="CM425" s="55"/>
      <c r="CN425" s="55"/>
      <c r="CO425" s="55"/>
      <c r="CP425" s="55"/>
      <c r="CQ425" s="55"/>
      <c r="CR425" s="55"/>
      <c r="CS425" s="55"/>
      <c r="CT425" s="55"/>
      <c r="CU425" s="55"/>
      <c r="CV425" s="55"/>
      <c r="CW425" s="55"/>
      <c r="CX425" s="55"/>
      <c r="CY425" s="55"/>
      <c r="CZ425" s="55"/>
      <c r="DA425" s="55"/>
      <c r="DB425" s="55"/>
      <c r="DC425" s="55"/>
      <c r="DD425" s="55"/>
      <c r="DE425" s="55"/>
      <c r="DF425" s="55"/>
      <c r="DG425" s="55"/>
      <c r="DH425" s="55"/>
      <c r="DI425" s="55"/>
      <c r="DJ425" s="55"/>
      <c r="DK425" s="55"/>
      <c r="DL425" s="55"/>
      <c r="DM425" s="55"/>
      <c r="DN425" s="55"/>
      <c r="DO425" s="55"/>
      <c r="DP425" s="55"/>
      <c r="DQ425" s="55"/>
      <c r="DR425" s="55"/>
      <c r="DS425" s="55"/>
      <c r="DT425" s="55"/>
      <c r="DU425" s="55"/>
      <c r="DV425" s="55"/>
    </row>
    <row r="426" spans="1:126" ht="8.25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5"/>
      <c r="BQ426" s="55"/>
      <c r="BR426" s="55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  <c r="CC426" s="55"/>
      <c r="CD426" s="55"/>
      <c r="CE426" s="55"/>
      <c r="CF426" s="55"/>
      <c r="CG426" s="55"/>
      <c r="CH426" s="55"/>
      <c r="CI426" s="55"/>
      <c r="CJ426" s="55"/>
      <c r="CK426" s="55"/>
      <c r="CL426" s="55"/>
      <c r="CM426" s="55"/>
      <c r="CN426" s="55"/>
      <c r="CO426" s="55"/>
      <c r="CP426" s="55"/>
      <c r="CQ426" s="55"/>
      <c r="CR426" s="55"/>
      <c r="CS426" s="55"/>
      <c r="CT426" s="55"/>
      <c r="CU426" s="55"/>
      <c r="CV426" s="55"/>
      <c r="CW426" s="55"/>
      <c r="CX426" s="55"/>
      <c r="CY426" s="55"/>
      <c r="CZ426" s="55"/>
      <c r="DA426" s="55"/>
      <c r="DB426" s="55"/>
      <c r="DC426" s="55"/>
      <c r="DD426" s="55"/>
      <c r="DE426" s="55"/>
      <c r="DF426" s="55"/>
      <c r="DG426" s="55"/>
      <c r="DH426" s="55"/>
      <c r="DI426" s="55"/>
      <c r="DJ426" s="55"/>
      <c r="DK426" s="55"/>
      <c r="DL426" s="55"/>
      <c r="DM426" s="55"/>
      <c r="DN426" s="55"/>
      <c r="DO426" s="55"/>
      <c r="DP426" s="55"/>
      <c r="DQ426" s="55"/>
      <c r="DR426" s="55"/>
      <c r="DS426" s="55"/>
      <c r="DT426" s="55"/>
      <c r="DU426" s="55"/>
      <c r="DV426" s="55"/>
    </row>
    <row r="427" spans="1:126" ht="8.25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5"/>
      <c r="BQ427" s="55"/>
      <c r="BR427" s="55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  <c r="CC427" s="55"/>
      <c r="CD427" s="55"/>
      <c r="CE427" s="55"/>
      <c r="CF427" s="55"/>
      <c r="CG427" s="55"/>
      <c r="CH427" s="55"/>
      <c r="CI427" s="55"/>
      <c r="CJ427" s="55"/>
      <c r="CK427" s="55"/>
      <c r="CL427" s="55"/>
      <c r="CM427" s="55"/>
      <c r="CN427" s="55"/>
      <c r="CO427" s="55"/>
      <c r="CP427" s="55"/>
      <c r="CQ427" s="55"/>
      <c r="CR427" s="55"/>
      <c r="CS427" s="55"/>
      <c r="CT427" s="55"/>
      <c r="CU427" s="55"/>
      <c r="CV427" s="55"/>
      <c r="CW427" s="55"/>
      <c r="CX427" s="55"/>
      <c r="CY427" s="55"/>
      <c r="CZ427" s="55"/>
      <c r="DA427" s="55"/>
      <c r="DB427" s="55"/>
      <c r="DC427" s="55"/>
      <c r="DD427" s="55"/>
      <c r="DE427" s="55"/>
      <c r="DF427" s="55"/>
      <c r="DG427" s="55"/>
      <c r="DH427" s="55"/>
      <c r="DI427" s="55"/>
      <c r="DJ427" s="55"/>
      <c r="DK427" s="55"/>
      <c r="DL427" s="55"/>
      <c r="DM427" s="55"/>
      <c r="DN427" s="55"/>
      <c r="DO427" s="55"/>
      <c r="DP427" s="55"/>
      <c r="DQ427" s="55"/>
      <c r="DR427" s="55"/>
      <c r="DS427" s="55"/>
      <c r="DT427" s="55"/>
      <c r="DU427" s="55"/>
      <c r="DV427" s="55"/>
    </row>
    <row r="428" spans="1:126" ht="8.25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5"/>
      <c r="BQ428" s="55"/>
      <c r="BR428" s="55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  <c r="CC428" s="55"/>
      <c r="CD428" s="55"/>
      <c r="CE428" s="55"/>
      <c r="CF428" s="55"/>
      <c r="CG428" s="55"/>
      <c r="CH428" s="55"/>
      <c r="CI428" s="55"/>
      <c r="CJ428" s="55"/>
      <c r="CK428" s="55"/>
      <c r="CL428" s="55"/>
      <c r="CM428" s="55"/>
      <c r="CN428" s="55"/>
      <c r="CO428" s="55"/>
      <c r="CP428" s="55"/>
      <c r="CQ428" s="55"/>
      <c r="CR428" s="55"/>
      <c r="CS428" s="55"/>
      <c r="CT428" s="55"/>
      <c r="CU428" s="55"/>
      <c r="CV428" s="55"/>
      <c r="CW428" s="55"/>
      <c r="CX428" s="55"/>
      <c r="CY428" s="55"/>
      <c r="CZ428" s="55"/>
      <c r="DA428" s="55"/>
      <c r="DB428" s="55"/>
      <c r="DC428" s="55"/>
      <c r="DD428" s="55"/>
      <c r="DE428" s="55"/>
      <c r="DF428" s="55"/>
      <c r="DG428" s="55"/>
      <c r="DH428" s="55"/>
      <c r="DI428" s="55"/>
      <c r="DJ428" s="55"/>
      <c r="DK428" s="55"/>
      <c r="DL428" s="55"/>
      <c r="DM428" s="55"/>
      <c r="DN428" s="55"/>
      <c r="DO428" s="55"/>
      <c r="DP428" s="55"/>
      <c r="DQ428" s="55"/>
      <c r="DR428" s="55"/>
      <c r="DS428" s="55"/>
      <c r="DT428" s="55"/>
      <c r="DU428" s="55"/>
      <c r="DV428" s="55"/>
    </row>
    <row r="429" spans="1:126" ht="8.25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5"/>
      <c r="BQ429" s="55"/>
      <c r="BR429" s="55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  <c r="CC429" s="55"/>
      <c r="CD429" s="55"/>
      <c r="CE429" s="55"/>
      <c r="CF429" s="55"/>
      <c r="CG429" s="55"/>
      <c r="CH429" s="55"/>
      <c r="CI429" s="55"/>
      <c r="CJ429" s="55"/>
      <c r="CK429" s="55"/>
      <c r="CL429" s="55"/>
      <c r="CM429" s="55"/>
      <c r="CN429" s="55"/>
      <c r="CO429" s="55"/>
      <c r="CP429" s="55"/>
      <c r="CQ429" s="55"/>
      <c r="CR429" s="55"/>
      <c r="CS429" s="55"/>
      <c r="CT429" s="55"/>
      <c r="CU429" s="55"/>
      <c r="CV429" s="55"/>
      <c r="CW429" s="55"/>
      <c r="CX429" s="55"/>
      <c r="CY429" s="55"/>
      <c r="CZ429" s="55"/>
      <c r="DA429" s="55"/>
      <c r="DB429" s="55"/>
      <c r="DC429" s="55"/>
      <c r="DD429" s="55"/>
      <c r="DE429" s="55"/>
      <c r="DF429" s="55"/>
      <c r="DG429" s="55"/>
      <c r="DH429" s="55"/>
      <c r="DI429" s="55"/>
      <c r="DJ429" s="55"/>
      <c r="DK429" s="55"/>
      <c r="DL429" s="55"/>
      <c r="DM429" s="55"/>
      <c r="DN429" s="55"/>
      <c r="DO429" s="55"/>
      <c r="DP429" s="55"/>
      <c r="DQ429" s="55"/>
      <c r="DR429" s="55"/>
      <c r="DS429" s="55"/>
      <c r="DT429" s="55"/>
      <c r="DU429" s="55"/>
      <c r="DV429" s="55"/>
    </row>
    <row r="430" spans="1:126" ht="8.25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</row>
    <row r="431" spans="1:126" ht="8.25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5"/>
      <c r="BQ431" s="55"/>
      <c r="BR431" s="55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  <c r="CC431" s="55"/>
      <c r="CD431" s="55"/>
      <c r="CE431" s="55"/>
      <c r="CF431" s="55"/>
      <c r="CG431" s="55"/>
      <c r="CH431" s="55"/>
      <c r="CI431" s="55"/>
      <c r="CJ431" s="55"/>
      <c r="CK431" s="55"/>
      <c r="CL431" s="55"/>
      <c r="CM431" s="55"/>
      <c r="CN431" s="55"/>
      <c r="CO431" s="55"/>
      <c r="CP431" s="55"/>
      <c r="CQ431" s="55"/>
      <c r="CR431" s="55"/>
      <c r="CS431" s="55"/>
      <c r="CT431" s="55"/>
      <c r="CU431" s="55"/>
      <c r="CV431" s="55"/>
      <c r="CW431" s="55"/>
      <c r="CX431" s="55"/>
      <c r="CY431" s="55"/>
      <c r="CZ431" s="55"/>
      <c r="DA431" s="55"/>
      <c r="DB431" s="55"/>
      <c r="DC431" s="55"/>
      <c r="DD431" s="55"/>
      <c r="DE431" s="55"/>
      <c r="DF431" s="55"/>
      <c r="DG431" s="55"/>
      <c r="DH431" s="55"/>
      <c r="DI431" s="55"/>
      <c r="DJ431" s="55"/>
      <c r="DK431" s="55"/>
      <c r="DL431" s="55"/>
      <c r="DM431" s="55"/>
      <c r="DN431" s="55"/>
      <c r="DO431" s="55"/>
      <c r="DP431" s="55"/>
      <c r="DQ431" s="55"/>
      <c r="DR431" s="55"/>
      <c r="DS431" s="55"/>
      <c r="DT431" s="55"/>
      <c r="DU431" s="55"/>
      <c r="DV431" s="55"/>
    </row>
    <row r="432" spans="1:126" ht="8.25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5"/>
      <c r="BQ432" s="55"/>
      <c r="BR432" s="55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  <c r="CC432" s="55"/>
      <c r="CD432" s="55"/>
      <c r="CE432" s="55"/>
      <c r="CF432" s="55"/>
      <c r="CG432" s="55"/>
      <c r="CH432" s="55"/>
      <c r="CI432" s="55"/>
      <c r="CJ432" s="55"/>
      <c r="CK432" s="55"/>
      <c r="CL432" s="55"/>
      <c r="CM432" s="55"/>
      <c r="CN432" s="55"/>
      <c r="CO432" s="55"/>
      <c r="CP432" s="55"/>
      <c r="CQ432" s="55"/>
      <c r="CR432" s="55"/>
      <c r="CS432" s="55"/>
      <c r="CT432" s="55"/>
      <c r="CU432" s="55"/>
      <c r="CV432" s="55"/>
      <c r="CW432" s="55"/>
      <c r="CX432" s="55"/>
      <c r="CY432" s="55"/>
      <c r="CZ432" s="55"/>
      <c r="DA432" s="55"/>
      <c r="DB432" s="55"/>
      <c r="DC432" s="55"/>
      <c r="DD432" s="55"/>
      <c r="DE432" s="55"/>
      <c r="DF432" s="55"/>
      <c r="DG432" s="55"/>
      <c r="DH432" s="55"/>
      <c r="DI432" s="55"/>
      <c r="DJ432" s="55"/>
      <c r="DK432" s="55"/>
      <c r="DL432" s="55"/>
      <c r="DM432" s="55"/>
      <c r="DN432" s="55"/>
      <c r="DO432" s="55"/>
      <c r="DP432" s="55"/>
      <c r="DQ432" s="55"/>
      <c r="DR432" s="55"/>
      <c r="DS432" s="55"/>
      <c r="DT432" s="55"/>
      <c r="DU432" s="55"/>
      <c r="DV432" s="55"/>
    </row>
    <row r="433" spans="1:126" ht="8.25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5"/>
      <c r="BQ433" s="55"/>
      <c r="BR433" s="55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  <c r="CC433" s="55"/>
      <c r="CD433" s="55"/>
      <c r="CE433" s="55"/>
      <c r="CF433" s="55"/>
      <c r="CG433" s="55"/>
      <c r="CH433" s="55"/>
      <c r="CI433" s="55"/>
      <c r="CJ433" s="55"/>
      <c r="CK433" s="55"/>
      <c r="CL433" s="55"/>
      <c r="CM433" s="55"/>
      <c r="CN433" s="55"/>
      <c r="CO433" s="55"/>
      <c r="CP433" s="55"/>
      <c r="CQ433" s="55"/>
      <c r="CR433" s="55"/>
      <c r="CS433" s="55"/>
      <c r="CT433" s="55"/>
      <c r="CU433" s="55"/>
      <c r="CV433" s="55"/>
      <c r="CW433" s="55"/>
      <c r="CX433" s="55"/>
      <c r="CY433" s="55"/>
      <c r="CZ433" s="55"/>
      <c r="DA433" s="55"/>
      <c r="DB433" s="55"/>
      <c r="DC433" s="55"/>
      <c r="DD433" s="55"/>
      <c r="DE433" s="55"/>
      <c r="DF433" s="55"/>
      <c r="DG433" s="55"/>
      <c r="DH433" s="55"/>
      <c r="DI433" s="55"/>
      <c r="DJ433" s="55"/>
      <c r="DK433" s="55"/>
      <c r="DL433" s="55"/>
      <c r="DM433" s="55"/>
      <c r="DN433" s="55"/>
      <c r="DO433" s="55"/>
      <c r="DP433" s="55"/>
      <c r="DQ433" s="55"/>
      <c r="DR433" s="55"/>
      <c r="DS433" s="55"/>
      <c r="DT433" s="55"/>
      <c r="DU433" s="55"/>
      <c r="DV433" s="55"/>
    </row>
    <row r="434" spans="1:126" ht="8.25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</row>
    <row r="435" spans="1:126" ht="8.2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5"/>
      <c r="BQ435" s="55"/>
      <c r="BR435" s="55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  <c r="CC435" s="55"/>
      <c r="CD435" s="55"/>
      <c r="CE435" s="55"/>
      <c r="CF435" s="55"/>
      <c r="CG435" s="55"/>
      <c r="CH435" s="55"/>
      <c r="CI435" s="55"/>
      <c r="CJ435" s="55"/>
      <c r="CK435" s="55"/>
      <c r="CL435" s="55"/>
      <c r="CM435" s="55"/>
      <c r="CN435" s="55"/>
      <c r="CO435" s="55"/>
      <c r="CP435" s="55"/>
      <c r="CQ435" s="55"/>
      <c r="CR435" s="55"/>
      <c r="CS435" s="55"/>
      <c r="CT435" s="55"/>
      <c r="CU435" s="55"/>
      <c r="CV435" s="55"/>
      <c r="CW435" s="55"/>
      <c r="CX435" s="55"/>
      <c r="CY435" s="55"/>
      <c r="CZ435" s="55"/>
      <c r="DA435" s="55"/>
      <c r="DB435" s="55"/>
      <c r="DC435" s="55"/>
      <c r="DD435" s="55"/>
      <c r="DE435" s="55"/>
      <c r="DF435" s="55"/>
      <c r="DG435" s="55"/>
      <c r="DH435" s="55"/>
      <c r="DI435" s="55"/>
      <c r="DJ435" s="55"/>
      <c r="DK435" s="55"/>
      <c r="DL435" s="55"/>
      <c r="DM435" s="55"/>
      <c r="DN435" s="55"/>
      <c r="DO435" s="55"/>
      <c r="DP435" s="55"/>
      <c r="DQ435" s="55"/>
      <c r="DR435" s="55"/>
      <c r="DS435" s="55"/>
      <c r="DT435" s="55"/>
      <c r="DU435" s="55"/>
      <c r="DV435" s="55"/>
    </row>
    <row r="436" spans="1:126" ht="8.25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5"/>
      <c r="BQ436" s="55"/>
      <c r="BR436" s="55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  <c r="CC436" s="55"/>
      <c r="CD436" s="55"/>
      <c r="CE436" s="55"/>
      <c r="CF436" s="55"/>
      <c r="CG436" s="55"/>
      <c r="CH436" s="55"/>
      <c r="CI436" s="55"/>
      <c r="CJ436" s="55"/>
      <c r="CK436" s="55"/>
      <c r="CL436" s="55"/>
      <c r="CM436" s="55"/>
      <c r="CN436" s="55"/>
      <c r="CO436" s="55"/>
      <c r="CP436" s="55"/>
      <c r="CQ436" s="55"/>
      <c r="CR436" s="55"/>
      <c r="CS436" s="55"/>
      <c r="CT436" s="55"/>
      <c r="CU436" s="55"/>
      <c r="CV436" s="55"/>
      <c r="CW436" s="55"/>
      <c r="CX436" s="55"/>
      <c r="CY436" s="55"/>
      <c r="CZ436" s="55"/>
      <c r="DA436" s="55"/>
      <c r="DB436" s="55"/>
      <c r="DC436" s="55"/>
      <c r="DD436" s="55"/>
      <c r="DE436" s="55"/>
      <c r="DF436" s="55"/>
      <c r="DG436" s="55"/>
      <c r="DH436" s="55"/>
      <c r="DI436" s="55"/>
      <c r="DJ436" s="55"/>
      <c r="DK436" s="55"/>
      <c r="DL436" s="55"/>
      <c r="DM436" s="55"/>
      <c r="DN436" s="55"/>
      <c r="DO436" s="55"/>
      <c r="DP436" s="55"/>
      <c r="DQ436" s="55"/>
      <c r="DR436" s="55"/>
      <c r="DS436" s="55"/>
      <c r="DT436" s="55"/>
      <c r="DU436" s="55"/>
      <c r="DV436" s="55"/>
    </row>
    <row r="437" spans="1:126" ht="8.25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5"/>
      <c r="BQ437" s="55"/>
      <c r="BR437" s="55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  <c r="CC437" s="55"/>
      <c r="CD437" s="55"/>
      <c r="CE437" s="55"/>
      <c r="CF437" s="55"/>
      <c r="CG437" s="55"/>
      <c r="CH437" s="55"/>
      <c r="CI437" s="55"/>
      <c r="CJ437" s="55"/>
      <c r="CK437" s="55"/>
      <c r="CL437" s="55"/>
      <c r="CM437" s="55"/>
      <c r="CN437" s="55"/>
      <c r="CO437" s="55"/>
      <c r="CP437" s="55"/>
      <c r="CQ437" s="55"/>
      <c r="CR437" s="55"/>
      <c r="CS437" s="55"/>
      <c r="CT437" s="55"/>
      <c r="CU437" s="55"/>
      <c r="CV437" s="55"/>
      <c r="CW437" s="55"/>
      <c r="CX437" s="55"/>
      <c r="CY437" s="55"/>
      <c r="CZ437" s="55"/>
      <c r="DA437" s="55"/>
      <c r="DB437" s="55"/>
      <c r="DC437" s="55"/>
      <c r="DD437" s="55"/>
      <c r="DE437" s="55"/>
      <c r="DF437" s="55"/>
      <c r="DG437" s="55"/>
      <c r="DH437" s="55"/>
      <c r="DI437" s="55"/>
      <c r="DJ437" s="55"/>
      <c r="DK437" s="55"/>
      <c r="DL437" s="55"/>
      <c r="DM437" s="55"/>
      <c r="DN437" s="55"/>
      <c r="DO437" s="55"/>
      <c r="DP437" s="55"/>
      <c r="DQ437" s="55"/>
      <c r="DR437" s="55"/>
      <c r="DS437" s="55"/>
      <c r="DT437" s="55"/>
      <c r="DU437" s="55"/>
      <c r="DV437" s="55"/>
    </row>
    <row r="438" spans="1:126" ht="8.25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</row>
    <row r="439" spans="1:126" ht="8.25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5"/>
      <c r="BQ439" s="55"/>
      <c r="BR439" s="55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  <c r="CC439" s="55"/>
      <c r="CD439" s="55"/>
      <c r="CE439" s="55"/>
      <c r="CF439" s="55"/>
      <c r="CG439" s="55"/>
      <c r="CH439" s="55"/>
      <c r="CI439" s="55"/>
      <c r="CJ439" s="55"/>
      <c r="CK439" s="55"/>
      <c r="CL439" s="55"/>
      <c r="CM439" s="55"/>
      <c r="CN439" s="55"/>
      <c r="CO439" s="55"/>
      <c r="CP439" s="55"/>
      <c r="CQ439" s="55"/>
      <c r="CR439" s="55"/>
      <c r="CS439" s="55"/>
      <c r="CT439" s="55"/>
      <c r="CU439" s="55"/>
      <c r="CV439" s="55"/>
      <c r="CW439" s="55"/>
      <c r="CX439" s="55"/>
      <c r="CY439" s="55"/>
      <c r="CZ439" s="55"/>
      <c r="DA439" s="55"/>
      <c r="DB439" s="55"/>
      <c r="DC439" s="55"/>
      <c r="DD439" s="55"/>
      <c r="DE439" s="55"/>
      <c r="DF439" s="55"/>
      <c r="DG439" s="55"/>
      <c r="DH439" s="55"/>
      <c r="DI439" s="55"/>
      <c r="DJ439" s="55"/>
      <c r="DK439" s="55"/>
      <c r="DL439" s="55"/>
      <c r="DM439" s="55"/>
      <c r="DN439" s="55"/>
      <c r="DO439" s="55"/>
      <c r="DP439" s="55"/>
      <c r="DQ439" s="55"/>
      <c r="DR439" s="55"/>
      <c r="DS439" s="55"/>
      <c r="DT439" s="55"/>
      <c r="DU439" s="55"/>
      <c r="DV439" s="55"/>
    </row>
    <row r="440" spans="1:126" ht="8.25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5"/>
      <c r="BQ440" s="55"/>
      <c r="BR440" s="55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  <c r="CC440" s="55"/>
      <c r="CD440" s="55"/>
      <c r="CE440" s="55"/>
      <c r="CF440" s="55"/>
      <c r="CG440" s="55"/>
      <c r="CH440" s="55"/>
      <c r="CI440" s="55"/>
      <c r="CJ440" s="55"/>
      <c r="CK440" s="55"/>
      <c r="CL440" s="55"/>
      <c r="CM440" s="55"/>
      <c r="CN440" s="55"/>
      <c r="CO440" s="55"/>
      <c r="CP440" s="55"/>
      <c r="CQ440" s="55"/>
      <c r="CR440" s="55"/>
      <c r="CS440" s="55"/>
      <c r="CT440" s="55"/>
      <c r="CU440" s="55"/>
      <c r="CV440" s="55"/>
      <c r="CW440" s="55"/>
      <c r="CX440" s="55"/>
      <c r="CY440" s="55"/>
      <c r="CZ440" s="55"/>
      <c r="DA440" s="55"/>
      <c r="DB440" s="55"/>
      <c r="DC440" s="55"/>
      <c r="DD440" s="55"/>
      <c r="DE440" s="55"/>
      <c r="DF440" s="55"/>
      <c r="DG440" s="55"/>
      <c r="DH440" s="55"/>
      <c r="DI440" s="55"/>
      <c r="DJ440" s="55"/>
      <c r="DK440" s="55"/>
      <c r="DL440" s="55"/>
      <c r="DM440" s="55"/>
      <c r="DN440" s="55"/>
      <c r="DO440" s="55"/>
      <c r="DP440" s="55"/>
      <c r="DQ440" s="55"/>
      <c r="DR440" s="55"/>
      <c r="DS440" s="55"/>
      <c r="DT440" s="55"/>
      <c r="DU440" s="55"/>
      <c r="DV440" s="55"/>
    </row>
    <row r="441" spans="1:126" ht="8.25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5"/>
      <c r="BQ441" s="55"/>
      <c r="BR441" s="55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  <c r="CC441" s="55"/>
      <c r="CD441" s="55"/>
      <c r="CE441" s="55"/>
      <c r="CF441" s="55"/>
      <c r="CG441" s="55"/>
      <c r="CH441" s="55"/>
      <c r="CI441" s="55"/>
      <c r="CJ441" s="55"/>
      <c r="CK441" s="55"/>
      <c r="CL441" s="55"/>
      <c r="CM441" s="55"/>
      <c r="CN441" s="55"/>
      <c r="CO441" s="55"/>
      <c r="CP441" s="55"/>
      <c r="CQ441" s="55"/>
      <c r="CR441" s="55"/>
      <c r="CS441" s="55"/>
      <c r="CT441" s="55"/>
      <c r="CU441" s="55"/>
      <c r="CV441" s="55"/>
      <c r="CW441" s="55"/>
      <c r="CX441" s="55"/>
      <c r="CY441" s="55"/>
      <c r="CZ441" s="55"/>
      <c r="DA441" s="55"/>
      <c r="DB441" s="55"/>
      <c r="DC441" s="55"/>
      <c r="DD441" s="55"/>
      <c r="DE441" s="55"/>
      <c r="DF441" s="55"/>
      <c r="DG441" s="55"/>
      <c r="DH441" s="55"/>
      <c r="DI441" s="55"/>
      <c r="DJ441" s="55"/>
      <c r="DK441" s="55"/>
      <c r="DL441" s="55"/>
      <c r="DM441" s="55"/>
      <c r="DN441" s="55"/>
      <c r="DO441" s="55"/>
      <c r="DP441" s="55"/>
      <c r="DQ441" s="55"/>
      <c r="DR441" s="55"/>
      <c r="DS441" s="55"/>
      <c r="DT441" s="55"/>
      <c r="DU441" s="55"/>
      <c r="DV441" s="55"/>
    </row>
    <row r="442" spans="1:126" ht="8.25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</row>
    <row r="443" spans="1:126" ht="8.25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5"/>
      <c r="BQ443" s="55"/>
      <c r="BR443" s="55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  <c r="CC443" s="55"/>
      <c r="CD443" s="55"/>
      <c r="CE443" s="55"/>
      <c r="CF443" s="55"/>
      <c r="CG443" s="55"/>
      <c r="CH443" s="55"/>
      <c r="CI443" s="55"/>
      <c r="CJ443" s="55"/>
      <c r="CK443" s="55"/>
      <c r="CL443" s="55"/>
      <c r="CM443" s="55"/>
      <c r="CN443" s="55"/>
      <c r="CO443" s="55"/>
      <c r="CP443" s="55"/>
      <c r="CQ443" s="55"/>
      <c r="CR443" s="55"/>
      <c r="CS443" s="55"/>
      <c r="CT443" s="55"/>
      <c r="CU443" s="55"/>
      <c r="CV443" s="55"/>
      <c r="CW443" s="55"/>
      <c r="CX443" s="55"/>
      <c r="CY443" s="55"/>
      <c r="CZ443" s="55"/>
      <c r="DA443" s="55"/>
      <c r="DB443" s="55"/>
      <c r="DC443" s="55"/>
      <c r="DD443" s="55"/>
      <c r="DE443" s="55"/>
      <c r="DF443" s="55"/>
      <c r="DG443" s="55"/>
      <c r="DH443" s="55"/>
      <c r="DI443" s="55"/>
      <c r="DJ443" s="55"/>
      <c r="DK443" s="55"/>
      <c r="DL443" s="55"/>
      <c r="DM443" s="55"/>
      <c r="DN443" s="55"/>
      <c r="DO443" s="55"/>
      <c r="DP443" s="55"/>
      <c r="DQ443" s="55"/>
      <c r="DR443" s="55"/>
      <c r="DS443" s="55"/>
      <c r="DT443" s="55"/>
      <c r="DU443" s="55"/>
      <c r="DV443" s="55"/>
    </row>
    <row r="444" spans="1:126" ht="8.25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5"/>
      <c r="BQ444" s="55"/>
      <c r="BR444" s="55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  <c r="CC444" s="55"/>
      <c r="CD444" s="55"/>
      <c r="CE444" s="55"/>
      <c r="CF444" s="55"/>
      <c r="CG444" s="55"/>
      <c r="CH444" s="55"/>
      <c r="CI444" s="55"/>
      <c r="CJ444" s="55"/>
      <c r="CK444" s="55"/>
      <c r="CL444" s="55"/>
      <c r="CM444" s="55"/>
      <c r="CN444" s="55"/>
      <c r="CO444" s="55"/>
      <c r="CP444" s="55"/>
      <c r="CQ444" s="55"/>
      <c r="CR444" s="55"/>
      <c r="CS444" s="55"/>
      <c r="CT444" s="55"/>
      <c r="CU444" s="55"/>
      <c r="CV444" s="55"/>
      <c r="CW444" s="55"/>
      <c r="CX444" s="55"/>
      <c r="CY444" s="55"/>
      <c r="CZ444" s="55"/>
      <c r="DA444" s="55"/>
      <c r="DB444" s="55"/>
      <c r="DC444" s="55"/>
      <c r="DD444" s="55"/>
      <c r="DE444" s="55"/>
      <c r="DF444" s="55"/>
      <c r="DG444" s="55"/>
      <c r="DH444" s="55"/>
      <c r="DI444" s="55"/>
      <c r="DJ444" s="55"/>
      <c r="DK444" s="55"/>
      <c r="DL444" s="55"/>
      <c r="DM444" s="55"/>
      <c r="DN444" s="55"/>
      <c r="DO444" s="55"/>
      <c r="DP444" s="55"/>
      <c r="DQ444" s="55"/>
      <c r="DR444" s="55"/>
      <c r="DS444" s="55"/>
      <c r="DT444" s="55"/>
      <c r="DU444" s="55"/>
      <c r="DV444" s="55"/>
    </row>
    <row r="445" spans="1:126" ht="8.2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5"/>
      <c r="BQ445" s="55"/>
      <c r="BR445" s="55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  <c r="CC445" s="55"/>
      <c r="CD445" s="55"/>
      <c r="CE445" s="55"/>
      <c r="CF445" s="55"/>
      <c r="CG445" s="55"/>
      <c r="CH445" s="55"/>
      <c r="CI445" s="55"/>
      <c r="CJ445" s="55"/>
      <c r="CK445" s="55"/>
      <c r="CL445" s="55"/>
      <c r="CM445" s="55"/>
      <c r="CN445" s="55"/>
      <c r="CO445" s="55"/>
      <c r="CP445" s="55"/>
      <c r="CQ445" s="55"/>
      <c r="CR445" s="55"/>
      <c r="CS445" s="55"/>
      <c r="CT445" s="55"/>
      <c r="CU445" s="55"/>
      <c r="CV445" s="55"/>
      <c r="CW445" s="55"/>
      <c r="CX445" s="55"/>
      <c r="CY445" s="55"/>
      <c r="CZ445" s="55"/>
      <c r="DA445" s="55"/>
      <c r="DB445" s="55"/>
      <c r="DC445" s="55"/>
      <c r="DD445" s="55"/>
      <c r="DE445" s="55"/>
      <c r="DF445" s="55"/>
      <c r="DG445" s="55"/>
      <c r="DH445" s="55"/>
      <c r="DI445" s="55"/>
      <c r="DJ445" s="55"/>
      <c r="DK445" s="55"/>
      <c r="DL445" s="55"/>
      <c r="DM445" s="55"/>
      <c r="DN445" s="55"/>
      <c r="DO445" s="55"/>
      <c r="DP445" s="55"/>
      <c r="DQ445" s="55"/>
      <c r="DR445" s="55"/>
      <c r="DS445" s="55"/>
      <c r="DT445" s="55"/>
      <c r="DU445" s="55"/>
      <c r="DV445" s="55"/>
    </row>
    <row r="446" spans="1:126" ht="8.25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</row>
    <row r="447" spans="1:126" ht="8.25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5"/>
      <c r="BQ447" s="55"/>
      <c r="BR447" s="55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  <c r="CC447" s="55"/>
      <c r="CD447" s="55"/>
      <c r="CE447" s="55"/>
      <c r="CF447" s="55"/>
      <c r="CG447" s="55"/>
      <c r="CH447" s="55"/>
      <c r="CI447" s="55"/>
      <c r="CJ447" s="55"/>
      <c r="CK447" s="55"/>
      <c r="CL447" s="55"/>
      <c r="CM447" s="55"/>
      <c r="CN447" s="55"/>
      <c r="CO447" s="55"/>
      <c r="CP447" s="55"/>
      <c r="CQ447" s="55"/>
      <c r="CR447" s="55"/>
      <c r="CS447" s="55"/>
      <c r="CT447" s="55"/>
      <c r="CU447" s="55"/>
      <c r="CV447" s="55"/>
      <c r="CW447" s="55"/>
      <c r="CX447" s="55"/>
      <c r="CY447" s="55"/>
      <c r="CZ447" s="55"/>
      <c r="DA447" s="55"/>
      <c r="DB447" s="55"/>
      <c r="DC447" s="55"/>
      <c r="DD447" s="55"/>
      <c r="DE447" s="55"/>
      <c r="DF447" s="55"/>
      <c r="DG447" s="55"/>
      <c r="DH447" s="55"/>
      <c r="DI447" s="55"/>
      <c r="DJ447" s="55"/>
      <c r="DK447" s="55"/>
      <c r="DL447" s="55"/>
      <c r="DM447" s="55"/>
      <c r="DN447" s="55"/>
      <c r="DO447" s="55"/>
      <c r="DP447" s="55"/>
      <c r="DQ447" s="55"/>
      <c r="DR447" s="55"/>
      <c r="DS447" s="55"/>
      <c r="DT447" s="55"/>
      <c r="DU447" s="55"/>
      <c r="DV447" s="55"/>
    </row>
    <row r="448" spans="1:126" ht="8.25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5"/>
      <c r="BQ448" s="55"/>
      <c r="BR448" s="55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  <c r="CC448" s="55"/>
      <c r="CD448" s="55"/>
      <c r="CE448" s="55"/>
      <c r="CF448" s="55"/>
      <c r="CG448" s="55"/>
      <c r="CH448" s="55"/>
      <c r="CI448" s="55"/>
      <c r="CJ448" s="55"/>
      <c r="CK448" s="55"/>
      <c r="CL448" s="55"/>
      <c r="CM448" s="55"/>
      <c r="CN448" s="55"/>
      <c r="CO448" s="55"/>
      <c r="CP448" s="55"/>
      <c r="CQ448" s="55"/>
      <c r="CR448" s="55"/>
      <c r="CS448" s="55"/>
      <c r="CT448" s="55"/>
      <c r="CU448" s="55"/>
      <c r="CV448" s="55"/>
      <c r="CW448" s="55"/>
      <c r="CX448" s="55"/>
      <c r="CY448" s="55"/>
      <c r="CZ448" s="55"/>
      <c r="DA448" s="55"/>
      <c r="DB448" s="55"/>
      <c r="DC448" s="55"/>
      <c r="DD448" s="55"/>
      <c r="DE448" s="55"/>
      <c r="DF448" s="55"/>
      <c r="DG448" s="55"/>
      <c r="DH448" s="55"/>
      <c r="DI448" s="55"/>
      <c r="DJ448" s="55"/>
      <c r="DK448" s="55"/>
      <c r="DL448" s="55"/>
      <c r="DM448" s="55"/>
      <c r="DN448" s="55"/>
      <c r="DO448" s="55"/>
      <c r="DP448" s="55"/>
      <c r="DQ448" s="55"/>
      <c r="DR448" s="55"/>
      <c r="DS448" s="55"/>
      <c r="DT448" s="55"/>
      <c r="DU448" s="55"/>
      <c r="DV448" s="55"/>
    </row>
    <row r="449" spans="1:126" ht="8.25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5"/>
      <c r="BQ449" s="55"/>
      <c r="BR449" s="55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  <c r="CC449" s="55"/>
      <c r="CD449" s="55"/>
      <c r="CE449" s="55"/>
      <c r="CF449" s="55"/>
      <c r="CG449" s="55"/>
      <c r="CH449" s="55"/>
      <c r="CI449" s="55"/>
      <c r="CJ449" s="55"/>
      <c r="CK449" s="55"/>
      <c r="CL449" s="55"/>
      <c r="CM449" s="55"/>
      <c r="CN449" s="55"/>
      <c r="CO449" s="55"/>
      <c r="CP449" s="55"/>
      <c r="CQ449" s="55"/>
      <c r="CR449" s="55"/>
      <c r="CS449" s="55"/>
      <c r="CT449" s="55"/>
      <c r="CU449" s="55"/>
      <c r="CV449" s="55"/>
      <c r="CW449" s="55"/>
      <c r="CX449" s="55"/>
      <c r="CY449" s="55"/>
      <c r="CZ449" s="55"/>
      <c r="DA449" s="55"/>
      <c r="DB449" s="55"/>
      <c r="DC449" s="55"/>
      <c r="DD449" s="55"/>
      <c r="DE449" s="55"/>
      <c r="DF449" s="55"/>
      <c r="DG449" s="55"/>
      <c r="DH449" s="55"/>
      <c r="DI449" s="55"/>
      <c r="DJ449" s="55"/>
      <c r="DK449" s="55"/>
      <c r="DL449" s="55"/>
      <c r="DM449" s="55"/>
      <c r="DN449" s="55"/>
      <c r="DO449" s="55"/>
      <c r="DP449" s="55"/>
      <c r="DQ449" s="55"/>
      <c r="DR449" s="55"/>
      <c r="DS449" s="55"/>
      <c r="DT449" s="55"/>
      <c r="DU449" s="55"/>
      <c r="DV449" s="55"/>
    </row>
    <row r="450" spans="1:126" ht="8.25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</row>
    <row r="451" spans="1:126" ht="8.25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5"/>
      <c r="BQ451" s="55"/>
      <c r="BR451" s="55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  <c r="CC451" s="55"/>
      <c r="CD451" s="55"/>
      <c r="CE451" s="55"/>
      <c r="CF451" s="55"/>
      <c r="CG451" s="55"/>
      <c r="CH451" s="55"/>
      <c r="CI451" s="55"/>
      <c r="CJ451" s="55"/>
      <c r="CK451" s="55"/>
      <c r="CL451" s="55"/>
      <c r="CM451" s="55"/>
      <c r="CN451" s="55"/>
      <c r="CO451" s="55"/>
      <c r="CP451" s="55"/>
      <c r="CQ451" s="55"/>
      <c r="CR451" s="55"/>
      <c r="CS451" s="55"/>
      <c r="CT451" s="55"/>
      <c r="CU451" s="55"/>
      <c r="CV451" s="55"/>
      <c r="CW451" s="55"/>
      <c r="CX451" s="55"/>
      <c r="CY451" s="55"/>
      <c r="CZ451" s="55"/>
      <c r="DA451" s="55"/>
      <c r="DB451" s="55"/>
      <c r="DC451" s="55"/>
      <c r="DD451" s="55"/>
      <c r="DE451" s="55"/>
      <c r="DF451" s="55"/>
      <c r="DG451" s="55"/>
      <c r="DH451" s="55"/>
      <c r="DI451" s="55"/>
      <c r="DJ451" s="55"/>
      <c r="DK451" s="55"/>
      <c r="DL451" s="55"/>
      <c r="DM451" s="55"/>
      <c r="DN451" s="55"/>
      <c r="DO451" s="55"/>
      <c r="DP451" s="55"/>
      <c r="DQ451" s="55"/>
      <c r="DR451" s="55"/>
      <c r="DS451" s="55"/>
      <c r="DT451" s="55"/>
      <c r="DU451" s="55"/>
      <c r="DV451" s="55"/>
    </row>
    <row r="452" spans="1:126" ht="8.25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5"/>
      <c r="BQ452" s="55"/>
      <c r="BR452" s="55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  <c r="CC452" s="55"/>
      <c r="CD452" s="55"/>
      <c r="CE452" s="55"/>
      <c r="CF452" s="55"/>
      <c r="CG452" s="55"/>
      <c r="CH452" s="55"/>
      <c r="CI452" s="55"/>
      <c r="CJ452" s="55"/>
      <c r="CK452" s="55"/>
      <c r="CL452" s="55"/>
      <c r="CM452" s="55"/>
      <c r="CN452" s="55"/>
      <c r="CO452" s="55"/>
      <c r="CP452" s="55"/>
      <c r="CQ452" s="55"/>
      <c r="CR452" s="55"/>
      <c r="CS452" s="55"/>
      <c r="CT452" s="55"/>
      <c r="CU452" s="55"/>
      <c r="CV452" s="55"/>
      <c r="CW452" s="55"/>
      <c r="CX452" s="55"/>
      <c r="CY452" s="55"/>
      <c r="CZ452" s="55"/>
      <c r="DA452" s="55"/>
      <c r="DB452" s="55"/>
      <c r="DC452" s="55"/>
      <c r="DD452" s="55"/>
      <c r="DE452" s="55"/>
      <c r="DF452" s="55"/>
      <c r="DG452" s="55"/>
      <c r="DH452" s="55"/>
      <c r="DI452" s="55"/>
      <c r="DJ452" s="55"/>
      <c r="DK452" s="55"/>
      <c r="DL452" s="55"/>
      <c r="DM452" s="55"/>
      <c r="DN452" s="55"/>
      <c r="DO452" s="55"/>
      <c r="DP452" s="55"/>
      <c r="DQ452" s="55"/>
      <c r="DR452" s="55"/>
      <c r="DS452" s="55"/>
      <c r="DT452" s="55"/>
      <c r="DU452" s="55"/>
      <c r="DV452" s="55"/>
    </row>
    <row r="453" spans="1:126" ht="8.25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5"/>
      <c r="BQ453" s="55"/>
      <c r="BR453" s="55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  <c r="CC453" s="55"/>
      <c r="CD453" s="55"/>
      <c r="CE453" s="55"/>
      <c r="CF453" s="55"/>
      <c r="CG453" s="55"/>
      <c r="CH453" s="55"/>
      <c r="CI453" s="55"/>
      <c r="CJ453" s="55"/>
      <c r="CK453" s="55"/>
      <c r="CL453" s="55"/>
      <c r="CM453" s="55"/>
      <c r="CN453" s="55"/>
      <c r="CO453" s="55"/>
      <c r="CP453" s="55"/>
      <c r="CQ453" s="55"/>
      <c r="CR453" s="55"/>
      <c r="CS453" s="55"/>
      <c r="CT453" s="55"/>
      <c r="CU453" s="55"/>
      <c r="CV453" s="55"/>
      <c r="CW453" s="55"/>
      <c r="CX453" s="55"/>
      <c r="CY453" s="55"/>
      <c r="CZ453" s="55"/>
      <c r="DA453" s="55"/>
      <c r="DB453" s="55"/>
      <c r="DC453" s="55"/>
      <c r="DD453" s="55"/>
      <c r="DE453" s="55"/>
      <c r="DF453" s="55"/>
      <c r="DG453" s="55"/>
      <c r="DH453" s="55"/>
      <c r="DI453" s="55"/>
      <c r="DJ453" s="55"/>
      <c r="DK453" s="55"/>
      <c r="DL453" s="55"/>
      <c r="DM453" s="55"/>
      <c r="DN453" s="55"/>
      <c r="DO453" s="55"/>
      <c r="DP453" s="55"/>
      <c r="DQ453" s="55"/>
      <c r="DR453" s="55"/>
      <c r="DS453" s="55"/>
      <c r="DT453" s="55"/>
      <c r="DU453" s="55"/>
      <c r="DV453" s="55"/>
    </row>
    <row r="454" spans="1:126" ht="8.25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</row>
    <row r="455" spans="1:126" ht="8.2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5"/>
      <c r="BQ455" s="55"/>
      <c r="BR455" s="55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  <c r="CC455" s="55"/>
      <c r="CD455" s="55"/>
      <c r="CE455" s="55"/>
      <c r="CF455" s="55"/>
      <c r="CG455" s="55"/>
      <c r="CH455" s="55"/>
      <c r="CI455" s="55"/>
      <c r="CJ455" s="55"/>
      <c r="CK455" s="55"/>
      <c r="CL455" s="55"/>
      <c r="CM455" s="55"/>
      <c r="CN455" s="55"/>
      <c r="CO455" s="55"/>
      <c r="CP455" s="55"/>
      <c r="CQ455" s="55"/>
      <c r="CR455" s="55"/>
      <c r="CS455" s="55"/>
      <c r="CT455" s="55"/>
      <c r="CU455" s="55"/>
      <c r="CV455" s="55"/>
      <c r="CW455" s="55"/>
      <c r="CX455" s="55"/>
      <c r="CY455" s="55"/>
      <c r="CZ455" s="55"/>
      <c r="DA455" s="55"/>
      <c r="DB455" s="55"/>
      <c r="DC455" s="55"/>
      <c r="DD455" s="55"/>
      <c r="DE455" s="55"/>
      <c r="DF455" s="55"/>
      <c r="DG455" s="55"/>
      <c r="DH455" s="55"/>
      <c r="DI455" s="55"/>
      <c r="DJ455" s="55"/>
      <c r="DK455" s="55"/>
      <c r="DL455" s="55"/>
      <c r="DM455" s="55"/>
      <c r="DN455" s="55"/>
      <c r="DO455" s="55"/>
      <c r="DP455" s="55"/>
      <c r="DQ455" s="55"/>
      <c r="DR455" s="55"/>
      <c r="DS455" s="55"/>
      <c r="DT455" s="55"/>
      <c r="DU455" s="55"/>
      <c r="DV455" s="55"/>
    </row>
    <row r="456" spans="1:126" ht="8.25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5"/>
      <c r="BQ456" s="55"/>
      <c r="BR456" s="55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  <c r="CC456" s="55"/>
      <c r="CD456" s="55"/>
      <c r="CE456" s="55"/>
      <c r="CF456" s="55"/>
      <c r="CG456" s="55"/>
      <c r="CH456" s="55"/>
      <c r="CI456" s="55"/>
      <c r="CJ456" s="55"/>
      <c r="CK456" s="55"/>
      <c r="CL456" s="55"/>
      <c r="CM456" s="55"/>
      <c r="CN456" s="55"/>
      <c r="CO456" s="55"/>
      <c r="CP456" s="55"/>
      <c r="CQ456" s="55"/>
      <c r="CR456" s="55"/>
      <c r="CS456" s="55"/>
      <c r="CT456" s="55"/>
      <c r="CU456" s="55"/>
      <c r="CV456" s="55"/>
      <c r="CW456" s="55"/>
      <c r="CX456" s="55"/>
      <c r="CY456" s="55"/>
      <c r="CZ456" s="55"/>
      <c r="DA456" s="55"/>
      <c r="DB456" s="55"/>
      <c r="DC456" s="55"/>
      <c r="DD456" s="55"/>
      <c r="DE456" s="55"/>
      <c r="DF456" s="55"/>
      <c r="DG456" s="55"/>
      <c r="DH456" s="55"/>
      <c r="DI456" s="55"/>
      <c r="DJ456" s="55"/>
      <c r="DK456" s="55"/>
      <c r="DL456" s="55"/>
      <c r="DM456" s="55"/>
      <c r="DN456" s="55"/>
      <c r="DO456" s="55"/>
      <c r="DP456" s="55"/>
      <c r="DQ456" s="55"/>
      <c r="DR456" s="55"/>
      <c r="DS456" s="55"/>
      <c r="DT456" s="55"/>
      <c r="DU456" s="55"/>
      <c r="DV456" s="55"/>
    </row>
    <row r="457" spans="1:126" ht="8.25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5"/>
      <c r="BC457" s="55"/>
      <c r="BD457" s="55"/>
      <c r="BE457" s="55"/>
      <c r="BF457" s="55"/>
      <c r="BG457" s="55"/>
      <c r="BH457" s="55"/>
      <c r="BI457" s="55"/>
      <c r="BJ457" s="55"/>
      <c r="BK457" s="55"/>
      <c r="BL457" s="55"/>
      <c r="BM457" s="55"/>
      <c r="BN457" s="55"/>
      <c r="BO457" s="55"/>
      <c r="BP457" s="55"/>
      <c r="BQ457" s="55"/>
      <c r="BR457" s="55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  <c r="CC457" s="55"/>
      <c r="CD457" s="55"/>
      <c r="CE457" s="55"/>
      <c r="CF457" s="55"/>
      <c r="CG457" s="55"/>
      <c r="CH457" s="55"/>
      <c r="CI457" s="55"/>
      <c r="CJ457" s="55"/>
      <c r="CK457" s="55"/>
      <c r="CL457" s="55"/>
      <c r="CM457" s="55"/>
      <c r="CN457" s="55"/>
      <c r="CO457" s="55"/>
      <c r="CP457" s="55"/>
      <c r="CQ457" s="55"/>
      <c r="CR457" s="55"/>
      <c r="CS457" s="55"/>
      <c r="CT457" s="55"/>
      <c r="CU457" s="55"/>
      <c r="CV457" s="55"/>
      <c r="CW457" s="55"/>
      <c r="CX457" s="55"/>
      <c r="CY457" s="55"/>
      <c r="CZ457" s="55"/>
      <c r="DA457" s="55"/>
      <c r="DB457" s="55"/>
      <c r="DC457" s="55"/>
      <c r="DD457" s="55"/>
      <c r="DE457" s="55"/>
      <c r="DF457" s="55"/>
      <c r="DG457" s="55"/>
      <c r="DH457" s="55"/>
      <c r="DI457" s="55"/>
      <c r="DJ457" s="55"/>
      <c r="DK457" s="55"/>
      <c r="DL457" s="55"/>
      <c r="DM457" s="55"/>
      <c r="DN457" s="55"/>
      <c r="DO457" s="55"/>
      <c r="DP457" s="55"/>
      <c r="DQ457" s="55"/>
      <c r="DR457" s="55"/>
      <c r="DS457" s="55"/>
      <c r="DT457" s="55"/>
      <c r="DU457" s="55"/>
      <c r="DV457" s="55"/>
    </row>
    <row r="458" spans="1:126" ht="8.25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</row>
    <row r="459" spans="1:126" ht="8.25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5"/>
      <c r="BQ459" s="55"/>
      <c r="BR459" s="55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  <c r="CC459" s="55"/>
      <c r="CD459" s="55"/>
      <c r="CE459" s="55"/>
      <c r="CF459" s="55"/>
      <c r="CG459" s="55"/>
      <c r="CH459" s="55"/>
      <c r="CI459" s="55"/>
      <c r="CJ459" s="55"/>
      <c r="CK459" s="55"/>
      <c r="CL459" s="55"/>
      <c r="CM459" s="55"/>
      <c r="CN459" s="55"/>
      <c r="CO459" s="55"/>
      <c r="CP459" s="55"/>
      <c r="CQ459" s="55"/>
      <c r="CR459" s="55"/>
      <c r="CS459" s="55"/>
      <c r="CT459" s="55"/>
      <c r="CU459" s="55"/>
      <c r="CV459" s="55"/>
      <c r="CW459" s="55"/>
      <c r="CX459" s="55"/>
      <c r="CY459" s="55"/>
      <c r="CZ459" s="55"/>
      <c r="DA459" s="55"/>
      <c r="DB459" s="55"/>
      <c r="DC459" s="55"/>
      <c r="DD459" s="55"/>
      <c r="DE459" s="55"/>
      <c r="DF459" s="55"/>
      <c r="DG459" s="55"/>
      <c r="DH459" s="55"/>
      <c r="DI459" s="55"/>
      <c r="DJ459" s="55"/>
      <c r="DK459" s="55"/>
      <c r="DL459" s="55"/>
      <c r="DM459" s="55"/>
      <c r="DN459" s="55"/>
      <c r="DO459" s="55"/>
      <c r="DP459" s="55"/>
      <c r="DQ459" s="55"/>
      <c r="DR459" s="55"/>
      <c r="DS459" s="55"/>
      <c r="DT459" s="55"/>
      <c r="DU459" s="55"/>
      <c r="DV459" s="55"/>
    </row>
    <row r="460" spans="1:126" ht="8.25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5"/>
      <c r="BQ460" s="55"/>
      <c r="BR460" s="55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  <c r="CC460" s="55"/>
      <c r="CD460" s="55"/>
      <c r="CE460" s="55"/>
      <c r="CF460" s="55"/>
      <c r="CG460" s="55"/>
      <c r="CH460" s="55"/>
      <c r="CI460" s="55"/>
      <c r="CJ460" s="55"/>
      <c r="CK460" s="55"/>
      <c r="CL460" s="55"/>
      <c r="CM460" s="55"/>
      <c r="CN460" s="55"/>
      <c r="CO460" s="55"/>
      <c r="CP460" s="55"/>
      <c r="CQ460" s="55"/>
      <c r="CR460" s="55"/>
      <c r="CS460" s="55"/>
      <c r="CT460" s="55"/>
      <c r="CU460" s="55"/>
      <c r="CV460" s="55"/>
      <c r="CW460" s="55"/>
      <c r="CX460" s="55"/>
      <c r="CY460" s="55"/>
      <c r="CZ460" s="55"/>
      <c r="DA460" s="55"/>
      <c r="DB460" s="55"/>
      <c r="DC460" s="55"/>
      <c r="DD460" s="55"/>
      <c r="DE460" s="55"/>
      <c r="DF460" s="55"/>
      <c r="DG460" s="55"/>
      <c r="DH460" s="55"/>
      <c r="DI460" s="55"/>
      <c r="DJ460" s="55"/>
      <c r="DK460" s="55"/>
      <c r="DL460" s="55"/>
      <c r="DM460" s="55"/>
      <c r="DN460" s="55"/>
      <c r="DO460" s="55"/>
      <c r="DP460" s="55"/>
      <c r="DQ460" s="55"/>
      <c r="DR460" s="55"/>
      <c r="DS460" s="55"/>
      <c r="DT460" s="55"/>
      <c r="DU460" s="55"/>
      <c r="DV460" s="55"/>
    </row>
    <row r="461" spans="1:126" ht="8.25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5"/>
      <c r="BQ461" s="55"/>
      <c r="BR461" s="55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  <c r="CC461" s="55"/>
      <c r="CD461" s="55"/>
      <c r="CE461" s="55"/>
      <c r="CF461" s="55"/>
      <c r="CG461" s="55"/>
      <c r="CH461" s="55"/>
      <c r="CI461" s="55"/>
      <c r="CJ461" s="55"/>
      <c r="CK461" s="55"/>
      <c r="CL461" s="55"/>
      <c r="CM461" s="55"/>
      <c r="CN461" s="55"/>
      <c r="CO461" s="55"/>
      <c r="CP461" s="55"/>
      <c r="CQ461" s="55"/>
      <c r="CR461" s="55"/>
      <c r="CS461" s="55"/>
      <c r="CT461" s="55"/>
      <c r="CU461" s="55"/>
      <c r="CV461" s="55"/>
      <c r="CW461" s="55"/>
      <c r="CX461" s="55"/>
      <c r="CY461" s="55"/>
      <c r="CZ461" s="55"/>
      <c r="DA461" s="55"/>
      <c r="DB461" s="55"/>
      <c r="DC461" s="55"/>
      <c r="DD461" s="55"/>
      <c r="DE461" s="55"/>
      <c r="DF461" s="55"/>
      <c r="DG461" s="55"/>
      <c r="DH461" s="55"/>
      <c r="DI461" s="55"/>
      <c r="DJ461" s="55"/>
      <c r="DK461" s="55"/>
      <c r="DL461" s="55"/>
      <c r="DM461" s="55"/>
      <c r="DN461" s="55"/>
      <c r="DO461" s="55"/>
      <c r="DP461" s="55"/>
      <c r="DQ461" s="55"/>
      <c r="DR461" s="55"/>
      <c r="DS461" s="55"/>
      <c r="DT461" s="55"/>
      <c r="DU461" s="55"/>
      <c r="DV461" s="55"/>
    </row>
    <row r="462" spans="1:126" ht="8.25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</row>
    <row r="463" spans="1:126" ht="8.25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5"/>
      <c r="BQ463" s="55"/>
      <c r="BR463" s="55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  <c r="CC463" s="55"/>
      <c r="CD463" s="55"/>
      <c r="CE463" s="55"/>
      <c r="CF463" s="55"/>
      <c r="CG463" s="55"/>
      <c r="CH463" s="55"/>
      <c r="CI463" s="55"/>
      <c r="CJ463" s="55"/>
      <c r="CK463" s="55"/>
      <c r="CL463" s="55"/>
      <c r="CM463" s="55"/>
      <c r="CN463" s="55"/>
      <c r="CO463" s="55"/>
      <c r="CP463" s="55"/>
      <c r="CQ463" s="55"/>
      <c r="CR463" s="55"/>
      <c r="CS463" s="55"/>
      <c r="CT463" s="55"/>
      <c r="CU463" s="55"/>
      <c r="CV463" s="55"/>
      <c r="CW463" s="55"/>
      <c r="CX463" s="55"/>
      <c r="CY463" s="55"/>
      <c r="CZ463" s="55"/>
      <c r="DA463" s="55"/>
      <c r="DB463" s="55"/>
      <c r="DC463" s="55"/>
      <c r="DD463" s="55"/>
      <c r="DE463" s="55"/>
      <c r="DF463" s="55"/>
      <c r="DG463" s="55"/>
      <c r="DH463" s="55"/>
      <c r="DI463" s="55"/>
      <c r="DJ463" s="55"/>
      <c r="DK463" s="55"/>
      <c r="DL463" s="55"/>
      <c r="DM463" s="55"/>
      <c r="DN463" s="55"/>
      <c r="DO463" s="55"/>
      <c r="DP463" s="55"/>
      <c r="DQ463" s="55"/>
      <c r="DR463" s="55"/>
      <c r="DS463" s="55"/>
      <c r="DT463" s="55"/>
      <c r="DU463" s="55"/>
      <c r="DV463" s="55"/>
    </row>
    <row r="464" spans="1:126" ht="8.25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5"/>
      <c r="BQ464" s="55"/>
      <c r="BR464" s="55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  <c r="CC464" s="55"/>
      <c r="CD464" s="55"/>
      <c r="CE464" s="55"/>
      <c r="CF464" s="55"/>
      <c r="CG464" s="55"/>
      <c r="CH464" s="55"/>
      <c r="CI464" s="55"/>
      <c r="CJ464" s="55"/>
      <c r="CK464" s="55"/>
      <c r="CL464" s="55"/>
      <c r="CM464" s="55"/>
      <c r="CN464" s="55"/>
      <c r="CO464" s="55"/>
      <c r="CP464" s="55"/>
      <c r="CQ464" s="55"/>
      <c r="CR464" s="55"/>
      <c r="CS464" s="55"/>
      <c r="CT464" s="55"/>
      <c r="CU464" s="55"/>
      <c r="CV464" s="55"/>
      <c r="CW464" s="55"/>
      <c r="CX464" s="55"/>
      <c r="CY464" s="55"/>
      <c r="CZ464" s="55"/>
      <c r="DA464" s="55"/>
      <c r="DB464" s="55"/>
      <c r="DC464" s="55"/>
      <c r="DD464" s="55"/>
      <c r="DE464" s="55"/>
      <c r="DF464" s="55"/>
      <c r="DG464" s="55"/>
      <c r="DH464" s="55"/>
      <c r="DI464" s="55"/>
      <c r="DJ464" s="55"/>
      <c r="DK464" s="55"/>
      <c r="DL464" s="55"/>
      <c r="DM464" s="55"/>
      <c r="DN464" s="55"/>
      <c r="DO464" s="55"/>
      <c r="DP464" s="55"/>
      <c r="DQ464" s="55"/>
      <c r="DR464" s="55"/>
      <c r="DS464" s="55"/>
      <c r="DT464" s="55"/>
      <c r="DU464" s="55"/>
      <c r="DV464" s="55"/>
    </row>
    <row r="465" spans="1:126" ht="8.2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5"/>
      <c r="BQ465" s="55"/>
      <c r="BR465" s="55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  <c r="CC465" s="55"/>
      <c r="CD465" s="55"/>
      <c r="CE465" s="55"/>
      <c r="CF465" s="55"/>
      <c r="CG465" s="55"/>
      <c r="CH465" s="55"/>
      <c r="CI465" s="55"/>
      <c r="CJ465" s="55"/>
      <c r="CK465" s="55"/>
      <c r="CL465" s="55"/>
      <c r="CM465" s="55"/>
      <c r="CN465" s="55"/>
      <c r="CO465" s="55"/>
      <c r="CP465" s="55"/>
      <c r="CQ465" s="55"/>
      <c r="CR465" s="55"/>
      <c r="CS465" s="55"/>
      <c r="CT465" s="55"/>
      <c r="CU465" s="55"/>
      <c r="CV465" s="55"/>
      <c r="CW465" s="55"/>
      <c r="CX465" s="55"/>
      <c r="CY465" s="55"/>
      <c r="CZ465" s="55"/>
      <c r="DA465" s="55"/>
      <c r="DB465" s="55"/>
      <c r="DC465" s="55"/>
      <c r="DD465" s="55"/>
      <c r="DE465" s="55"/>
      <c r="DF465" s="55"/>
      <c r="DG465" s="55"/>
      <c r="DH465" s="55"/>
      <c r="DI465" s="55"/>
      <c r="DJ465" s="55"/>
      <c r="DK465" s="55"/>
      <c r="DL465" s="55"/>
      <c r="DM465" s="55"/>
      <c r="DN465" s="55"/>
      <c r="DO465" s="55"/>
      <c r="DP465" s="55"/>
      <c r="DQ465" s="55"/>
      <c r="DR465" s="55"/>
      <c r="DS465" s="55"/>
      <c r="DT465" s="55"/>
      <c r="DU465" s="55"/>
      <c r="DV465" s="55"/>
    </row>
    <row r="466" spans="1:126" ht="8.25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</row>
    <row r="467" spans="1:126" ht="8.25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5"/>
      <c r="BQ467" s="55"/>
      <c r="BR467" s="55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  <c r="CC467" s="55"/>
      <c r="CD467" s="55"/>
      <c r="CE467" s="55"/>
      <c r="CF467" s="55"/>
      <c r="CG467" s="55"/>
      <c r="CH467" s="55"/>
      <c r="CI467" s="55"/>
      <c r="CJ467" s="55"/>
      <c r="CK467" s="55"/>
      <c r="CL467" s="55"/>
      <c r="CM467" s="55"/>
      <c r="CN467" s="55"/>
      <c r="CO467" s="55"/>
      <c r="CP467" s="55"/>
      <c r="CQ467" s="55"/>
      <c r="CR467" s="55"/>
      <c r="CS467" s="55"/>
      <c r="CT467" s="55"/>
      <c r="CU467" s="55"/>
      <c r="CV467" s="55"/>
      <c r="CW467" s="55"/>
      <c r="CX467" s="55"/>
      <c r="CY467" s="55"/>
      <c r="CZ467" s="55"/>
      <c r="DA467" s="55"/>
      <c r="DB467" s="55"/>
      <c r="DC467" s="55"/>
      <c r="DD467" s="55"/>
      <c r="DE467" s="55"/>
      <c r="DF467" s="55"/>
      <c r="DG467" s="55"/>
      <c r="DH467" s="55"/>
      <c r="DI467" s="55"/>
      <c r="DJ467" s="55"/>
      <c r="DK467" s="55"/>
      <c r="DL467" s="55"/>
      <c r="DM467" s="55"/>
      <c r="DN467" s="55"/>
      <c r="DO467" s="55"/>
      <c r="DP467" s="55"/>
      <c r="DQ467" s="55"/>
      <c r="DR467" s="55"/>
      <c r="DS467" s="55"/>
      <c r="DT467" s="55"/>
      <c r="DU467" s="55"/>
      <c r="DV467" s="55"/>
    </row>
    <row r="468" spans="1:126" ht="8.25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5"/>
      <c r="BC468" s="55"/>
      <c r="BD468" s="55"/>
      <c r="BE468" s="55"/>
      <c r="BF468" s="55"/>
      <c r="BG468" s="55"/>
      <c r="BH468" s="55"/>
      <c r="BI468" s="55"/>
      <c r="BJ468" s="55"/>
      <c r="BK468" s="55"/>
      <c r="BL468" s="55"/>
      <c r="BM468" s="55"/>
      <c r="BN468" s="55"/>
      <c r="BO468" s="55"/>
      <c r="BP468" s="55"/>
      <c r="BQ468" s="55"/>
      <c r="BR468" s="55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  <c r="CC468" s="55"/>
      <c r="CD468" s="55"/>
      <c r="CE468" s="55"/>
      <c r="CF468" s="55"/>
      <c r="CG468" s="55"/>
      <c r="CH468" s="55"/>
      <c r="CI468" s="55"/>
      <c r="CJ468" s="55"/>
      <c r="CK468" s="55"/>
      <c r="CL468" s="55"/>
      <c r="CM468" s="55"/>
      <c r="CN468" s="55"/>
      <c r="CO468" s="55"/>
      <c r="CP468" s="55"/>
      <c r="CQ468" s="55"/>
      <c r="CR468" s="55"/>
      <c r="CS468" s="55"/>
      <c r="CT468" s="55"/>
      <c r="CU468" s="55"/>
      <c r="CV468" s="55"/>
      <c r="CW468" s="55"/>
      <c r="CX468" s="55"/>
      <c r="CY468" s="55"/>
      <c r="CZ468" s="55"/>
      <c r="DA468" s="55"/>
      <c r="DB468" s="55"/>
      <c r="DC468" s="55"/>
      <c r="DD468" s="55"/>
      <c r="DE468" s="55"/>
      <c r="DF468" s="55"/>
      <c r="DG468" s="55"/>
      <c r="DH468" s="55"/>
      <c r="DI468" s="55"/>
      <c r="DJ468" s="55"/>
      <c r="DK468" s="55"/>
      <c r="DL468" s="55"/>
      <c r="DM468" s="55"/>
      <c r="DN468" s="55"/>
      <c r="DO468" s="55"/>
      <c r="DP468" s="55"/>
      <c r="DQ468" s="55"/>
      <c r="DR468" s="55"/>
      <c r="DS468" s="55"/>
      <c r="DT468" s="55"/>
      <c r="DU468" s="55"/>
      <c r="DV468" s="55"/>
    </row>
    <row r="469" spans="1:126" ht="8.25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5"/>
      <c r="BQ469" s="55"/>
      <c r="BR469" s="55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  <c r="CC469" s="55"/>
      <c r="CD469" s="55"/>
      <c r="CE469" s="55"/>
      <c r="CF469" s="55"/>
      <c r="CG469" s="55"/>
      <c r="CH469" s="55"/>
      <c r="CI469" s="55"/>
      <c r="CJ469" s="55"/>
      <c r="CK469" s="55"/>
      <c r="CL469" s="55"/>
      <c r="CM469" s="55"/>
      <c r="CN469" s="55"/>
      <c r="CO469" s="55"/>
      <c r="CP469" s="55"/>
      <c r="CQ469" s="55"/>
      <c r="CR469" s="55"/>
      <c r="CS469" s="55"/>
      <c r="CT469" s="55"/>
      <c r="CU469" s="55"/>
      <c r="CV469" s="55"/>
      <c r="CW469" s="55"/>
      <c r="CX469" s="55"/>
      <c r="CY469" s="55"/>
      <c r="CZ469" s="55"/>
      <c r="DA469" s="55"/>
      <c r="DB469" s="55"/>
      <c r="DC469" s="55"/>
      <c r="DD469" s="55"/>
      <c r="DE469" s="55"/>
      <c r="DF469" s="55"/>
      <c r="DG469" s="55"/>
      <c r="DH469" s="55"/>
      <c r="DI469" s="55"/>
      <c r="DJ469" s="55"/>
      <c r="DK469" s="55"/>
      <c r="DL469" s="55"/>
      <c r="DM469" s="55"/>
      <c r="DN469" s="55"/>
      <c r="DO469" s="55"/>
      <c r="DP469" s="55"/>
      <c r="DQ469" s="55"/>
      <c r="DR469" s="55"/>
      <c r="DS469" s="55"/>
      <c r="DT469" s="55"/>
      <c r="DU469" s="55"/>
      <c r="DV469" s="55"/>
    </row>
    <row r="470" spans="1:126" ht="8.25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</row>
    <row r="471" spans="1:126" ht="8.25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5"/>
      <c r="BQ471" s="55"/>
      <c r="BR471" s="55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  <c r="CC471" s="55"/>
      <c r="CD471" s="55"/>
      <c r="CE471" s="55"/>
      <c r="CF471" s="55"/>
      <c r="CG471" s="55"/>
      <c r="CH471" s="55"/>
      <c r="CI471" s="55"/>
      <c r="CJ471" s="55"/>
      <c r="CK471" s="55"/>
      <c r="CL471" s="55"/>
      <c r="CM471" s="55"/>
      <c r="CN471" s="55"/>
      <c r="CO471" s="55"/>
      <c r="CP471" s="55"/>
      <c r="CQ471" s="55"/>
      <c r="CR471" s="55"/>
      <c r="CS471" s="55"/>
      <c r="CT471" s="55"/>
      <c r="CU471" s="55"/>
      <c r="CV471" s="55"/>
      <c r="CW471" s="55"/>
      <c r="CX471" s="55"/>
      <c r="CY471" s="55"/>
      <c r="CZ471" s="55"/>
      <c r="DA471" s="55"/>
      <c r="DB471" s="55"/>
      <c r="DC471" s="55"/>
      <c r="DD471" s="55"/>
      <c r="DE471" s="55"/>
      <c r="DF471" s="55"/>
      <c r="DG471" s="55"/>
      <c r="DH471" s="55"/>
      <c r="DI471" s="55"/>
      <c r="DJ471" s="55"/>
      <c r="DK471" s="55"/>
      <c r="DL471" s="55"/>
      <c r="DM471" s="55"/>
      <c r="DN471" s="55"/>
      <c r="DO471" s="55"/>
      <c r="DP471" s="55"/>
      <c r="DQ471" s="55"/>
      <c r="DR471" s="55"/>
      <c r="DS471" s="55"/>
      <c r="DT471" s="55"/>
      <c r="DU471" s="55"/>
      <c r="DV471" s="55"/>
    </row>
    <row r="472" spans="1:126" ht="8.25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5"/>
      <c r="BQ472" s="55"/>
      <c r="BR472" s="55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  <c r="CC472" s="55"/>
      <c r="CD472" s="55"/>
      <c r="CE472" s="55"/>
      <c r="CF472" s="55"/>
      <c r="CG472" s="55"/>
      <c r="CH472" s="55"/>
      <c r="CI472" s="55"/>
      <c r="CJ472" s="55"/>
      <c r="CK472" s="55"/>
      <c r="CL472" s="55"/>
      <c r="CM472" s="55"/>
      <c r="CN472" s="55"/>
      <c r="CO472" s="55"/>
      <c r="CP472" s="55"/>
      <c r="CQ472" s="55"/>
      <c r="CR472" s="55"/>
      <c r="CS472" s="55"/>
      <c r="CT472" s="55"/>
      <c r="CU472" s="55"/>
      <c r="CV472" s="55"/>
      <c r="CW472" s="55"/>
      <c r="CX472" s="55"/>
      <c r="CY472" s="55"/>
      <c r="CZ472" s="55"/>
      <c r="DA472" s="55"/>
      <c r="DB472" s="55"/>
      <c r="DC472" s="55"/>
      <c r="DD472" s="55"/>
      <c r="DE472" s="55"/>
      <c r="DF472" s="55"/>
      <c r="DG472" s="55"/>
      <c r="DH472" s="55"/>
      <c r="DI472" s="55"/>
      <c r="DJ472" s="55"/>
      <c r="DK472" s="55"/>
      <c r="DL472" s="55"/>
      <c r="DM472" s="55"/>
      <c r="DN472" s="55"/>
      <c r="DO472" s="55"/>
      <c r="DP472" s="55"/>
      <c r="DQ472" s="55"/>
      <c r="DR472" s="55"/>
      <c r="DS472" s="55"/>
      <c r="DT472" s="55"/>
      <c r="DU472" s="55"/>
      <c r="DV472" s="55"/>
    </row>
    <row r="473" spans="1:126" ht="8.25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5"/>
      <c r="BQ473" s="55"/>
      <c r="BR473" s="55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  <c r="CC473" s="55"/>
      <c r="CD473" s="55"/>
      <c r="CE473" s="55"/>
      <c r="CF473" s="55"/>
      <c r="CG473" s="55"/>
      <c r="CH473" s="55"/>
      <c r="CI473" s="55"/>
      <c r="CJ473" s="55"/>
      <c r="CK473" s="55"/>
      <c r="CL473" s="55"/>
      <c r="CM473" s="55"/>
      <c r="CN473" s="55"/>
      <c r="CO473" s="55"/>
      <c r="CP473" s="55"/>
      <c r="CQ473" s="55"/>
      <c r="CR473" s="55"/>
      <c r="CS473" s="55"/>
      <c r="CT473" s="55"/>
      <c r="CU473" s="55"/>
      <c r="CV473" s="55"/>
      <c r="CW473" s="55"/>
      <c r="CX473" s="55"/>
      <c r="CY473" s="55"/>
      <c r="CZ473" s="55"/>
      <c r="DA473" s="55"/>
      <c r="DB473" s="55"/>
      <c r="DC473" s="55"/>
      <c r="DD473" s="55"/>
      <c r="DE473" s="55"/>
      <c r="DF473" s="55"/>
      <c r="DG473" s="55"/>
      <c r="DH473" s="55"/>
      <c r="DI473" s="55"/>
      <c r="DJ473" s="55"/>
      <c r="DK473" s="55"/>
      <c r="DL473" s="55"/>
      <c r="DM473" s="55"/>
      <c r="DN473" s="55"/>
      <c r="DO473" s="55"/>
      <c r="DP473" s="55"/>
      <c r="DQ473" s="55"/>
      <c r="DR473" s="55"/>
      <c r="DS473" s="55"/>
      <c r="DT473" s="55"/>
      <c r="DU473" s="55"/>
      <c r="DV473" s="55"/>
    </row>
    <row r="474" spans="1:126" ht="8.25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</row>
    <row r="475" spans="1:126" ht="8.2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5"/>
      <c r="BQ475" s="55"/>
      <c r="BR475" s="55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  <c r="CC475" s="55"/>
      <c r="CD475" s="55"/>
      <c r="CE475" s="55"/>
      <c r="CF475" s="55"/>
      <c r="CG475" s="55"/>
      <c r="CH475" s="55"/>
      <c r="CI475" s="55"/>
      <c r="CJ475" s="55"/>
      <c r="CK475" s="55"/>
      <c r="CL475" s="55"/>
      <c r="CM475" s="55"/>
      <c r="CN475" s="55"/>
      <c r="CO475" s="55"/>
      <c r="CP475" s="55"/>
      <c r="CQ475" s="55"/>
      <c r="CR475" s="55"/>
      <c r="CS475" s="55"/>
      <c r="CT475" s="55"/>
      <c r="CU475" s="55"/>
      <c r="CV475" s="55"/>
      <c r="CW475" s="55"/>
      <c r="CX475" s="55"/>
      <c r="CY475" s="55"/>
      <c r="CZ475" s="55"/>
      <c r="DA475" s="55"/>
      <c r="DB475" s="55"/>
      <c r="DC475" s="55"/>
      <c r="DD475" s="55"/>
      <c r="DE475" s="55"/>
      <c r="DF475" s="55"/>
      <c r="DG475" s="55"/>
      <c r="DH475" s="55"/>
      <c r="DI475" s="55"/>
      <c r="DJ475" s="55"/>
      <c r="DK475" s="55"/>
      <c r="DL475" s="55"/>
      <c r="DM475" s="55"/>
      <c r="DN475" s="55"/>
      <c r="DO475" s="55"/>
      <c r="DP475" s="55"/>
      <c r="DQ475" s="55"/>
      <c r="DR475" s="55"/>
      <c r="DS475" s="55"/>
      <c r="DT475" s="55"/>
      <c r="DU475" s="55"/>
      <c r="DV475" s="55"/>
    </row>
    <row r="476" spans="1:126" ht="8.25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5"/>
      <c r="BQ476" s="55"/>
      <c r="BR476" s="55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  <c r="CC476" s="55"/>
      <c r="CD476" s="55"/>
      <c r="CE476" s="55"/>
      <c r="CF476" s="55"/>
      <c r="CG476" s="55"/>
      <c r="CH476" s="55"/>
      <c r="CI476" s="55"/>
      <c r="CJ476" s="55"/>
      <c r="CK476" s="55"/>
      <c r="CL476" s="55"/>
      <c r="CM476" s="55"/>
      <c r="CN476" s="55"/>
      <c r="CO476" s="55"/>
      <c r="CP476" s="55"/>
      <c r="CQ476" s="55"/>
      <c r="CR476" s="55"/>
      <c r="CS476" s="55"/>
      <c r="CT476" s="55"/>
      <c r="CU476" s="55"/>
      <c r="CV476" s="55"/>
      <c r="CW476" s="55"/>
      <c r="CX476" s="55"/>
      <c r="CY476" s="55"/>
      <c r="CZ476" s="55"/>
      <c r="DA476" s="55"/>
      <c r="DB476" s="55"/>
      <c r="DC476" s="55"/>
      <c r="DD476" s="55"/>
      <c r="DE476" s="55"/>
      <c r="DF476" s="55"/>
      <c r="DG476" s="55"/>
      <c r="DH476" s="55"/>
      <c r="DI476" s="55"/>
      <c r="DJ476" s="55"/>
      <c r="DK476" s="55"/>
      <c r="DL476" s="55"/>
      <c r="DM476" s="55"/>
      <c r="DN476" s="55"/>
      <c r="DO476" s="55"/>
      <c r="DP476" s="55"/>
      <c r="DQ476" s="55"/>
      <c r="DR476" s="55"/>
      <c r="DS476" s="55"/>
      <c r="DT476" s="55"/>
      <c r="DU476" s="55"/>
      <c r="DV476" s="55"/>
    </row>
    <row r="477" spans="1:126" ht="8.25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5"/>
      <c r="BQ477" s="55"/>
      <c r="BR477" s="55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  <c r="CC477" s="55"/>
      <c r="CD477" s="55"/>
      <c r="CE477" s="55"/>
      <c r="CF477" s="55"/>
      <c r="CG477" s="55"/>
      <c r="CH477" s="55"/>
      <c r="CI477" s="55"/>
      <c r="CJ477" s="55"/>
      <c r="CK477" s="55"/>
      <c r="CL477" s="55"/>
      <c r="CM477" s="55"/>
      <c r="CN477" s="55"/>
      <c r="CO477" s="55"/>
      <c r="CP477" s="55"/>
      <c r="CQ477" s="55"/>
      <c r="CR477" s="55"/>
      <c r="CS477" s="55"/>
      <c r="CT477" s="55"/>
      <c r="CU477" s="55"/>
      <c r="CV477" s="55"/>
      <c r="CW477" s="55"/>
      <c r="CX477" s="55"/>
      <c r="CY477" s="55"/>
      <c r="CZ477" s="55"/>
      <c r="DA477" s="55"/>
      <c r="DB477" s="55"/>
      <c r="DC477" s="55"/>
      <c r="DD477" s="55"/>
      <c r="DE477" s="55"/>
      <c r="DF477" s="55"/>
      <c r="DG477" s="55"/>
      <c r="DH477" s="55"/>
      <c r="DI477" s="55"/>
      <c r="DJ477" s="55"/>
      <c r="DK477" s="55"/>
      <c r="DL477" s="55"/>
      <c r="DM477" s="55"/>
      <c r="DN477" s="55"/>
      <c r="DO477" s="55"/>
      <c r="DP477" s="55"/>
      <c r="DQ477" s="55"/>
      <c r="DR477" s="55"/>
      <c r="DS477" s="55"/>
      <c r="DT477" s="55"/>
      <c r="DU477" s="55"/>
      <c r="DV477" s="55"/>
    </row>
    <row r="478" spans="1:126" ht="8.25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</row>
    <row r="479" spans="1:126" ht="8.2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5"/>
      <c r="BQ479" s="55"/>
      <c r="BR479" s="55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  <c r="CC479" s="55"/>
      <c r="CD479" s="55"/>
      <c r="CE479" s="55"/>
      <c r="CF479" s="55"/>
      <c r="CG479" s="55"/>
      <c r="CH479" s="55"/>
      <c r="CI479" s="55"/>
      <c r="CJ479" s="55"/>
      <c r="CK479" s="55"/>
      <c r="CL479" s="55"/>
      <c r="CM479" s="55"/>
      <c r="CN479" s="55"/>
      <c r="CO479" s="55"/>
      <c r="CP479" s="55"/>
      <c r="CQ479" s="55"/>
      <c r="CR479" s="55"/>
      <c r="CS479" s="55"/>
      <c r="CT479" s="55"/>
      <c r="CU479" s="55"/>
      <c r="CV479" s="55"/>
      <c r="CW479" s="55"/>
      <c r="CX479" s="55"/>
      <c r="CY479" s="55"/>
      <c r="CZ479" s="55"/>
      <c r="DA479" s="55"/>
      <c r="DB479" s="55"/>
      <c r="DC479" s="55"/>
      <c r="DD479" s="55"/>
      <c r="DE479" s="55"/>
      <c r="DF479" s="55"/>
      <c r="DG479" s="55"/>
      <c r="DH479" s="55"/>
      <c r="DI479" s="55"/>
      <c r="DJ479" s="55"/>
      <c r="DK479" s="55"/>
      <c r="DL479" s="55"/>
      <c r="DM479" s="55"/>
      <c r="DN479" s="55"/>
      <c r="DO479" s="55"/>
      <c r="DP479" s="55"/>
      <c r="DQ479" s="55"/>
      <c r="DR479" s="55"/>
      <c r="DS479" s="55"/>
      <c r="DT479" s="55"/>
      <c r="DU479" s="55"/>
      <c r="DV479" s="55"/>
    </row>
    <row r="480" spans="1:126" ht="8.25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5"/>
      <c r="BQ480" s="55"/>
      <c r="BR480" s="55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  <c r="CC480" s="55"/>
      <c r="CD480" s="55"/>
      <c r="CE480" s="55"/>
      <c r="CF480" s="55"/>
      <c r="CG480" s="55"/>
      <c r="CH480" s="55"/>
      <c r="CI480" s="55"/>
      <c r="CJ480" s="55"/>
      <c r="CK480" s="55"/>
      <c r="CL480" s="55"/>
      <c r="CM480" s="55"/>
      <c r="CN480" s="55"/>
      <c r="CO480" s="55"/>
      <c r="CP480" s="55"/>
      <c r="CQ480" s="55"/>
      <c r="CR480" s="55"/>
      <c r="CS480" s="55"/>
      <c r="CT480" s="55"/>
      <c r="CU480" s="55"/>
      <c r="CV480" s="55"/>
      <c r="CW480" s="55"/>
      <c r="CX480" s="55"/>
      <c r="CY480" s="55"/>
      <c r="CZ480" s="55"/>
      <c r="DA480" s="55"/>
      <c r="DB480" s="55"/>
      <c r="DC480" s="55"/>
      <c r="DD480" s="55"/>
      <c r="DE480" s="55"/>
      <c r="DF480" s="55"/>
      <c r="DG480" s="55"/>
      <c r="DH480" s="55"/>
      <c r="DI480" s="55"/>
      <c r="DJ480" s="55"/>
      <c r="DK480" s="55"/>
      <c r="DL480" s="55"/>
      <c r="DM480" s="55"/>
      <c r="DN480" s="55"/>
      <c r="DO480" s="55"/>
      <c r="DP480" s="55"/>
      <c r="DQ480" s="55"/>
      <c r="DR480" s="55"/>
      <c r="DS480" s="55"/>
      <c r="DT480" s="55"/>
      <c r="DU480" s="55"/>
      <c r="DV480" s="55"/>
    </row>
    <row r="481" spans="1:126" ht="8.25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  <c r="DK481" s="55"/>
      <c r="DL481" s="55"/>
      <c r="DM481" s="55"/>
      <c r="DN481" s="55"/>
      <c r="DO481" s="55"/>
      <c r="DP481" s="55"/>
      <c r="DQ481" s="55"/>
      <c r="DR481" s="55"/>
      <c r="DS481" s="55"/>
      <c r="DT481" s="55"/>
      <c r="DU481" s="55"/>
      <c r="DV481" s="55"/>
    </row>
    <row r="482" spans="1:126" ht="8.25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  <c r="DK482" s="55"/>
      <c r="DL482" s="55"/>
      <c r="DM482" s="55"/>
      <c r="DN482" s="55"/>
      <c r="DO482" s="55"/>
      <c r="DP482" s="55"/>
      <c r="DQ482" s="55"/>
      <c r="DR482" s="55"/>
      <c r="DS482" s="55"/>
      <c r="DT482" s="55"/>
      <c r="DU482" s="55"/>
      <c r="DV482" s="55"/>
    </row>
    <row r="483" spans="1:126" ht="8.25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5"/>
      <c r="BQ483" s="55"/>
      <c r="BR483" s="55"/>
      <c r="BS483" s="55"/>
      <c r="BT483" s="55"/>
      <c r="BU483" s="55"/>
      <c r="BV483" s="55"/>
      <c r="BW483" s="55"/>
      <c r="BX483" s="55"/>
      <c r="BY483" s="55"/>
      <c r="BZ483" s="55"/>
      <c r="CA483" s="55"/>
      <c r="CB483" s="55"/>
      <c r="CC483" s="55"/>
      <c r="CD483" s="55"/>
      <c r="CE483" s="55"/>
      <c r="CF483" s="55"/>
      <c r="CG483" s="55"/>
      <c r="CH483" s="55"/>
      <c r="CI483" s="55"/>
      <c r="CJ483" s="55"/>
      <c r="CK483" s="55"/>
      <c r="CL483" s="55"/>
      <c r="CM483" s="55"/>
      <c r="CN483" s="55"/>
      <c r="CO483" s="55"/>
      <c r="CP483" s="55"/>
      <c r="CQ483" s="55"/>
      <c r="CR483" s="55"/>
      <c r="CS483" s="55"/>
      <c r="CT483" s="55"/>
      <c r="CU483" s="55"/>
      <c r="CV483" s="55"/>
      <c r="CW483" s="55"/>
      <c r="CX483" s="55"/>
      <c r="CY483" s="55"/>
      <c r="CZ483" s="55"/>
      <c r="DA483" s="55"/>
      <c r="DB483" s="55"/>
      <c r="DC483" s="55"/>
      <c r="DD483" s="55"/>
      <c r="DE483" s="55"/>
      <c r="DF483" s="55"/>
      <c r="DG483" s="55"/>
      <c r="DH483" s="55"/>
      <c r="DI483" s="55"/>
      <c r="DJ483" s="55"/>
      <c r="DK483" s="55"/>
      <c r="DL483" s="55"/>
      <c r="DM483" s="55"/>
      <c r="DN483" s="55"/>
      <c r="DO483" s="55"/>
      <c r="DP483" s="55"/>
      <c r="DQ483" s="55"/>
      <c r="DR483" s="55"/>
      <c r="DS483" s="55"/>
      <c r="DT483" s="55"/>
      <c r="DU483" s="55"/>
      <c r="DV483" s="55"/>
    </row>
    <row r="484" spans="1:126" ht="8.25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5"/>
      <c r="BQ484" s="55"/>
      <c r="BR484" s="55"/>
      <c r="BS484" s="55"/>
      <c r="BT484" s="55"/>
      <c r="BU484" s="55"/>
      <c r="BV484" s="55"/>
      <c r="BW484" s="55"/>
      <c r="BX484" s="55"/>
      <c r="BY484" s="55"/>
      <c r="BZ484" s="55"/>
      <c r="CA484" s="55"/>
      <c r="CB484" s="55"/>
      <c r="CC484" s="55"/>
      <c r="CD484" s="55"/>
      <c r="CE484" s="55"/>
      <c r="CF484" s="55"/>
      <c r="CG484" s="55"/>
      <c r="CH484" s="55"/>
      <c r="CI484" s="55"/>
      <c r="CJ484" s="55"/>
      <c r="CK484" s="55"/>
      <c r="CL484" s="55"/>
      <c r="CM484" s="55"/>
      <c r="CN484" s="55"/>
      <c r="CO484" s="55"/>
      <c r="CP484" s="55"/>
      <c r="CQ484" s="55"/>
      <c r="CR484" s="55"/>
      <c r="CS484" s="55"/>
      <c r="CT484" s="55"/>
      <c r="CU484" s="55"/>
      <c r="CV484" s="55"/>
      <c r="CW484" s="55"/>
      <c r="CX484" s="55"/>
      <c r="CY484" s="55"/>
      <c r="CZ484" s="55"/>
      <c r="DA484" s="55"/>
      <c r="DB484" s="55"/>
      <c r="DC484" s="55"/>
      <c r="DD484" s="55"/>
      <c r="DE484" s="55"/>
      <c r="DF484" s="55"/>
      <c r="DG484" s="55"/>
      <c r="DH484" s="55"/>
      <c r="DI484" s="55"/>
      <c r="DJ484" s="55"/>
      <c r="DK484" s="55"/>
      <c r="DL484" s="55"/>
      <c r="DM484" s="55"/>
      <c r="DN484" s="55"/>
      <c r="DO484" s="55"/>
      <c r="DP484" s="55"/>
      <c r="DQ484" s="55"/>
      <c r="DR484" s="55"/>
      <c r="DS484" s="55"/>
      <c r="DT484" s="55"/>
      <c r="DU484" s="55"/>
      <c r="DV484" s="55"/>
    </row>
    <row r="485" spans="1:126" ht="8.2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5"/>
      <c r="BQ485" s="55"/>
      <c r="BR485" s="55"/>
      <c r="BS485" s="55"/>
      <c r="BT485" s="55"/>
      <c r="BU485" s="55"/>
      <c r="BV485" s="55"/>
      <c r="BW485" s="55"/>
      <c r="BX485" s="55"/>
      <c r="BY485" s="55"/>
      <c r="BZ485" s="55"/>
      <c r="CA485" s="55"/>
      <c r="CB485" s="55"/>
      <c r="CC485" s="55"/>
      <c r="CD485" s="55"/>
      <c r="CE485" s="55"/>
      <c r="CF485" s="55"/>
      <c r="CG485" s="55"/>
      <c r="CH485" s="55"/>
      <c r="CI485" s="55"/>
      <c r="CJ485" s="55"/>
      <c r="CK485" s="55"/>
      <c r="CL485" s="55"/>
      <c r="CM485" s="55"/>
      <c r="CN485" s="55"/>
      <c r="CO485" s="55"/>
      <c r="CP485" s="55"/>
      <c r="CQ485" s="55"/>
      <c r="CR485" s="55"/>
      <c r="CS485" s="55"/>
      <c r="CT485" s="55"/>
      <c r="CU485" s="55"/>
      <c r="CV485" s="55"/>
      <c r="CW485" s="55"/>
      <c r="CX485" s="55"/>
      <c r="CY485" s="55"/>
      <c r="CZ485" s="55"/>
      <c r="DA485" s="55"/>
      <c r="DB485" s="55"/>
      <c r="DC485" s="55"/>
      <c r="DD485" s="55"/>
      <c r="DE485" s="55"/>
      <c r="DF485" s="55"/>
      <c r="DG485" s="55"/>
      <c r="DH485" s="55"/>
      <c r="DI485" s="55"/>
      <c r="DJ485" s="55"/>
      <c r="DK485" s="55"/>
      <c r="DL485" s="55"/>
      <c r="DM485" s="55"/>
      <c r="DN485" s="55"/>
      <c r="DO485" s="55"/>
      <c r="DP485" s="55"/>
      <c r="DQ485" s="55"/>
      <c r="DR485" s="55"/>
      <c r="DS485" s="55"/>
      <c r="DT485" s="55"/>
      <c r="DU485" s="55"/>
      <c r="DV485" s="55"/>
    </row>
    <row r="486" spans="1:126" ht="8.25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  <c r="CX486" s="55"/>
      <c r="CY486" s="55"/>
      <c r="CZ486" s="55"/>
      <c r="DA486" s="55"/>
      <c r="DB486" s="55"/>
      <c r="DC486" s="55"/>
      <c r="DD486" s="55"/>
      <c r="DE486" s="55"/>
      <c r="DF486" s="55"/>
      <c r="DG486" s="55"/>
      <c r="DH486" s="55"/>
      <c r="DI486" s="55"/>
      <c r="DJ486" s="55"/>
      <c r="DK486" s="55"/>
      <c r="DL486" s="55"/>
      <c r="DM486" s="55"/>
      <c r="DN486" s="55"/>
      <c r="DO486" s="55"/>
      <c r="DP486" s="55"/>
      <c r="DQ486" s="55"/>
      <c r="DR486" s="55"/>
      <c r="DS486" s="55"/>
      <c r="DT486" s="55"/>
      <c r="DU486" s="55"/>
      <c r="DV486" s="55"/>
    </row>
    <row r="487" spans="1:126" ht="8.25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5"/>
      <c r="BQ487" s="55"/>
      <c r="BR487" s="55"/>
      <c r="BS487" s="55"/>
      <c r="BT487" s="55"/>
      <c r="BU487" s="55"/>
      <c r="BV487" s="55"/>
      <c r="BW487" s="55"/>
      <c r="BX487" s="55"/>
      <c r="BY487" s="55"/>
      <c r="BZ487" s="55"/>
      <c r="CA487" s="55"/>
      <c r="CB487" s="55"/>
      <c r="CC487" s="55"/>
      <c r="CD487" s="55"/>
      <c r="CE487" s="55"/>
      <c r="CF487" s="55"/>
      <c r="CG487" s="55"/>
      <c r="CH487" s="55"/>
      <c r="CI487" s="55"/>
      <c r="CJ487" s="55"/>
      <c r="CK487" s="55"/>
      <c r="CL487" s="55"/>
      <c r="CM487" s="55"/>
      <c r="CN487" s="55"/>
      <c r="CO487" s="55"/>
      <c r="CP487" s="55"/>
      <c r="CQ487" s="55"/>
      <c r="CR487" s="55"/>
      <c r="CS487" s="55"/>
      <c r="CT487" s="55"/>
      <c r="CU487" s="55"/>
      <c r="CV487" s="55"/>
      <c r="CW487" s="55"/>
      <c r="CX487" s="55"/>
      <c r="CY487" s="55"/>
      <c r="CZ487" s="55"/>
      <c r="DA487" s="55"/>
      <c r="DB487" s="55"/>
      <c r="DC487" s="55"/>
      <c r="DD487" s="55"/>
      <c r="DE487" s="55"/>
      <c r="DF487" s="55"/>
      <c r="DG487" s="55"/>
      <c r="DH487" s="55"/>
      <c r="DI487" s="55"/>
      <c r="DJ487" s="55"/>
      <c r="DK487" s="55"/>
      <c r="DL487" s="55"/>
      <c r="DM487" s="55"/>
      <c r="DN487" s="55"/>
      <c r="DO487" s="55"/>
      <c r="DP487" s="55"/>
      <c r="DQ487" s="55"/>
      <c r="DR487" s="55"/>
      <c r="DS487" s="55"/>
      <c r="DT487" s="55"/>
      <c r="DU487" s="55"/>
      <c r="DV487" s="55"/>
    </row>
    <row r="488" spans="1:126" ht="8.25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5"/>
      <c r="BQ488" s="55"/>
      <c r="BR488" s="55"/>
      <c r="BS488" s="55"/>
      <c r="BT488" s="55"/>
      <c r="BU488" s="55"/>
      <c r="BV488" s="55"/>
      <c r="BW488" s="55"/>
      <c r="BX488" s="55"/>
      <c r="BY488" s="55"/>
      <c r="BZ488" s="55"/>
      <c r="CA488" s="55"/>
      <c r="CB488" s="55"/>
      <c r="CC488" s="55"/>
      <c r="CD488" s="55"/>
      <c r="CE488" s="55"/>
      <c r="CF488" s="55"/>
      <c r="CG488" s="55"/>
      <c r="CH488" s="55"/>
      <c r="CI488" s="55"/>
      <c r="CJ488" s="55"/>
      <c r="CK488" s="55"/>
      <c r="CL488" s="55"/>
      <c r="CM488" s="55"/>
      <c r="CN488" s="55"/>
      <c r="CO488" s="55"/>
      <c r="CP488" s="55"/>
      <c r="CQ488" s="55"/>
      <c r="CR488" s="55"/>
      <c r="CS488" s="55"/>
      <c r="CT488" s="55"/>
      <c r="CU488" s="55"/>
      <c r="CV488" s="55"/>
      <c r="CW488" s="55"/>
      <c r="CX488" s="55"/>
      <c r="CY488" s="55"/>
      <c r="CZ488" s="55"/>
      <c r="DA488" s="55"/>
      <c r="DB488" s="55"/>
      <c r="DC488" s="55"/>
      <c r="DD488" s="55"/>
      <c r="DE488" s="55"/>
      <c r="DF488" s="55"/>
      <c r="DG488" s="55"/>
      <c r="DH488" s="55"/>
      <c r="DI488" s="55"/>
      <c r="DJ488" s="55"/>
      <c r="DK488" s="55"/>
      <c r="DL488" s="55"/>
      <c r="DM488" s="55"/>
      <c r="DN488" s="55"/>
      <c r="DO488" s="55"/>
      <c r="DP488" s="55"/>
      <c r="DQ488" s="55"/>
      <c r="DR488" s="55"/>
      <c r="DS488" s="55"/>
      <c r="DT488" s="55"/>
      <c r="DU488" s="55"/>
      <c r="DV488" s="55"/>
    </row>
    <row r="489" spans="1:126" ht="8.25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5"/>
      <c r="BQ489" s="55"/>
      <c r="BR489" s="55"/>
      <c r="BS489" s="55"/>
      <c r="BT489" s="55"/>
      <c r="BU489" s="55"/>
      <c r="BV489" s="55"/>
      <c r="BW489" s="55"/>
      <c r="BX489" s="55"/>
      <c r="BY489" s="55"/>
      <c r="BZ489" s="55"/>
      <c r="CA489" s="55"/>
      <c r="CB489" s="55"/>
      <c r="CC489" s="55"/>
      <c r="CD489" s="55"/>
      <c r="CE489" s="55"/>
      <c r="CF489" s="55"/>
      <c r="CG489" s="55"/>
      <c r="CH489" s="55"/>
      <c r="CI489" s="55"/>
      <c r="CJ489" s="55"/>
      <c r="CK489" s="55"/>
      <c r="CL489" s="55"/>
      <c r="CM489" s="55"/>
      <c r="CN489" s="55"/>
      <c r="CO489" s="55"/>
      <c r="CP489" s="55"/>
      <c r="CQ489" s="55"/>
      <c r="CR489" s="55"/>
      <c r="CS489" s="55"/>
      <c r="CT489" s="55"/>
      <c r="CU489" s="55"/>
      <c r="CV489" s="55"/>
      <c r="CW489" s="55"/>
      <c r="CX489" s="55"/>
      <c r="CY489" s="55"/>
      <c r="CZ489" s="55"/>
      <c r="DA489" s="55"/>
      <c r="DB489" s="55"/>
      <c r="DC489" s="55"/>
      <c r="DD489" s="55"/>
      <c r="DE489" s="55"/>
      <c r="DF489" s="55"/>
      <c r="DG489" s="55"/>
      <c r="DH489" s="55"/>
      <c r="DI489" s="55"/>
      <c r="DJ489" s="55"/>
      <c r="DK489" s="55"/>
      <c r="DL489" s="55"/>
      <c r="DM489" s="55"/>
      <c r="DN489" s="55"/>
      <c r="DO489" s="55"/>
      <c r="DP489" s="55"/>
      <c r="DQ489" s="55"/>
      <c r="DR489" s="55"/>
      <c r="DS489" s="55"/>
      <c r="DT489" s="55"/>
      <c r="DU489" s="55"/>
      <c r="DV489" s="55"/>
    </row>
    <row r="490" spans="1:126" ht="8.25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</row>
    <row r="491" spans="1:126" ht="8.25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5"/>
      <c r="BQ491" s="55"/>
      <c r="BR491" s="55"/>
      <c r="BS491" s="55"/>
      <c r="BT491" s="55"/>
      <c r="BU491" s="55"/>
      <c r="BV491" s="55"/>
      <c r="BW491" s="55"/>
      <c r="BX491" s="55"/>
      <c r="BY491" s="55"/>
      <c r="BZ491" s="55"/>
      <c r="CA491" s="55"/>
      <c r="CB491" s="55"/>
      <c r="CC491" s="55"/>
      <c r="CD491" s="55"/>
      <c r="CE491" s="55"/>
      <c r="CF491" s="55"/>
      <c r="CG491" s="55"/>
      <c r="CH491" s="55"/>
      <c r="CI491" s="55"/>
      <c r="CJ491" s="55"/>
      <c r="CK491" s="55"/>
      <c r="CL491" s="55"/>
      <c r="CM491" s="55"/>
      <c r="CN491" s="55"/>
      <c r="CO491" s="55"/>
      <c r="CP491" s="55"/>
      <c r="CQ491" s="55"/>
      <c r="CR491" s="55"/>
      <c r="CS491" s="55"/>
      <c r="CT491" s="55"/>
      <c r="CU491" s="55"/>
      <c r="CV491" s="55"/>
      <c r="CW491" s="55"/>
      <c r="CX491" s="55"/>
      <c r="CY491" s="55"/>
      <c r="CZ491" s="55"/>
      <c r="DA491" s="55"/>
      <c r="DB491" s="55"/>
      <c r="DC491" s="55"/>
      <c r="DD491" s="55"/>
      <c r="DE491" s="55"/>
      <c r="DF491" s="55"/>
      <c r="DG491" s="55"/>
      <c r="DH491" s="55"/>
      <c r="DI491" s="55"/>
      <c r="DJ491" s="55"/>
      <c r="DK491" s="55"/>
      <c r="DL491" s="55"/>
      <c r="DM491" s="55"/>
      <c r="DN491" s="55"/>
      <c r="DO491" s="55"/>
      <c r="DP491" s="55"/>
      <c r="DQ491" s="55"/>
      <c r="DR491" s="55"/>
      <c r="DS491" s="55"/>
      <c r="DT491" s="55"/>
      <c r="DU491" s="55"/>
      <c r="DV491" s="55"/>
    </row>
    <row r="492" spans="1:126" ht="8.25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5"/>
      <c r="BQ492" s="55"/>
      <c r="BR492" s="55"/>
      <c r="BS492" s="55"/>
      <c r="BT492" s="55"/>
      <c r="BU492" s="55"/>
      <c r="BV492" s="55"/>
      <c r="BW492" s="55"/>
      <c r="BX492" s="55"/>
      <c r="BY492" s="55"/>
      <c r="BZ492" s="55"/>
      <c r="CA492" s="55"/>
      <c r="CB492" s="55"/>
      <c r="CC492" s="55"/>
      <c r="CD492" s="55"/>
      <c r="CE492" s="55"/>
      <c r="CF492" s="55"/>
      <c r="CG492" s="55"/>
      <c r="CH492" s="55"/>
      <c r="CI492" s="55"/>
      <c r="CJ492" s="55"/>
      <c r="CK492" s="55"/>
      <c r="CL492" s="55"/>
      <c r="CM492" s="55"/>
      <c r="CN492" s="55"/>
      <c r="CO492" s="55"/>
      <c r="CP492" s="55"/>
      <c r="CQ492" s="55"/>
      <c r="CR492" s="55"/>
      <c r="CS492" s="55"/>
      <c r="CT492" s="55"/>
      <c r="CU492" s="55"/>
      <c r="CV492" s="55"/>
      <c r="CW492" s="55"/>
      <c r="CX492" s="55"/>
      <c r="CY492" s="55"/>
      <c r="CZ492" s="55"/>
      <c r="DA492" s="55"/>
      <c r="DB492" s="55"/>
      <c r="DC492" s="55"/>
      <c r="DD492" s="55"/>
      <c r="DE492" s="55"/>
      <c r="DF492" s="55"/>
      <c r="DG492" s="55"/>
      <c r="DH492" s="55"/>
      <c r="DI492" s="55"/>
      <c r="DJ492" s="55"/>
      <c r="DK492" s="55"/>
      <c r="DL492" s="55"/>
      <c r="DM492" s="55"/>
      <c r="DN492" s="55"/>
      <c r="DO492" s="55"/>
      <c r="DP492" s="55"/>
      <c r="DQ492" s="55"/>
      <c r="DR492" s="55"/>
      <c r="DS492" s="55"/>
      <c r="DT492" s="55"/>
      <c r="DU492" s="55"/>
      <c r="DV492" s="55"/>
    </row>
    <row r="493" spans="1:126" ht="8.25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</row>
    <row r="494" spans="1:126" ht="8.25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  <c r="DD494" s="55"/>
      <c r="DE494" s="55"/>
      <c r="DF494" s="55"/>
      <c r="DG494" s="55"/>
      <c r="DH494" s="55"/>
      <c r="DI494" s="55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</row>
    <row r="495" spans="1:126" ht="8.2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5"/>
      <c r="BQ495" s="55"/>
      <c r="BR495" s="55"/>
      <c r="BS495" s="55"/>
      <c r="BT495" s="55"/>
      <c r="BU495" s="55"/>
      <c r="BV495" s="55"/>
      <c r="BW495" s="55"/>
      <c r="BX495" s="55"/>
      <c r="BY495" s="55"/>
      <c r="BZ495" s="55"/>
      <c r="CA495" s="55"/>
      <c r="CB495" s="55"/>
      <c r="CC495" s="55"/>
      <c r="CD495" s="55"/>
      <c r="CE495" s="55"/>
      <c r="CF495" s="55"/>
      <c r="CG495" s="55"/>
      <c r="CH495" s="55"/>
      <c r="CI495" s="55"/>
      <c r="CJ495" s="55"/>
      <c r="CK495" s="55"/>
      <c r="CL495" s="55"/>
      <c r="CM495" s="55"/>
      <c r="CN495" s="55"/>
      <c r="CO495" s="55"/>
      <c r="CP495" s="55"/>
      <c r="CQ495" s="55"/>
      <c r="CR495" s="55"/>
      <c r="CS495" s="55"/>
      <c r="CT495" s="55"/>
      <c r="CU495" s="55"/>
      <c r="CV495" s="55"/>
      <c r="CW495" s="55"/>
      <c r="CX495" s="55"/>
      <c r="CY495" s="55"/>
      <c r="CZ495" s="55"/>
      <c r="DA495" s="55"/>
      <c r="DB495" s="55"/>
      <c r="DC495" s="55"/>
      <c r="DD495" s="55"/>
      <c r="DE495" s="55"/>
      <c r="DF495" s="55"/>
      <c r="DG495" s="55"/>
      <c r="DH495" s="55"/>
      <c r="DI495" s="55"/>
      <c r="DJ495" s="55"/>
      <c r="DK495" s="55"/>
      <c r="DL495" s="55"/>
      <c r="DM495" s="55"/>
      <c r="DN495" s="55"/>
      <c r="DO495" s="55"/>
      <c r="DP495" s="55"/>
      <c r="DQ495" s="55"/>
      <c r="DR495" s="55"/>
      <c r="DS495" s="55"/>
      <c r="DT495" s="55"/>
      <c r="DU495" s="55"/>
      <c r="DV495" s="55"/>
    </row>
    <row r="496" spans="1:126" ht="8.25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5"/>
      <c r="BQ496" s="55"/>
      <c r="BR496" s="55"/>
      <c r="BS496" s="55"/>
      <c r="BT496" s="55"/>
      <c r="BU496" s="55"/>
      <c r="BV496" s="55"/>
      <c r="BW496" s="55"/>
      <c r="BX496" s="55"/>
      <c r="BY496" s="55"/>
      <c r="BZ496" s="55"/>
      <c r="CA496" s="55"/>
      <c r="CB496" s="55"/>
      <c r="CC496" s="55"/>
      <c r="CD496" s="55"/>
      <c r="CE496" s="55"/>
      <c r="CF496" s="55"/>
      <c r="CG496" s="55"/>
      <c r="CH496" s="55"/>
      <c r="CI496" s="55"/>
      <c r="CJ496" s="55"/>
      <c r="CK496" s="55"/>
      <c r="CL496" s="55"/>
      <c r="CM496" s="55"/>
      <c r="CN496" s="55"/>
      <c r="CO496" s="55"/>
      <c r="CP496" s="55"/>
      <c r="CQ496" s="55"/>
      <c r="CR496" s="55"/>
      <c r="CS496" s="55"/>
      <c r="CT496" s="55"/>
      <c r="CU496" s="55"/>
      <c r="CV496" s="55"/>
      <c r="CW496" s="55"/>
      <c r="CX496" s="55"/>
      <c r="CY496" s="55"/>
      <c r="CZ496" s="55"/>
      <c r="DA496" s="55"/>
      <c r="DB496" s="55"/>
      <c r="DC496" s="55"/>
      <c r="DD496" s="55"/>
      <c r="DE496" s="55"/>
      <c r="DF496" s="55"/>
      <c r="DG496" s="55"/>
      <c r="DH496" s="55"/>
      <c r="DI496" s="55"/>
      <c r="DJ496" s="55"/>
      <c r="DK496" s="55"/>
      <c r="DL496" s="55"/>
      <c r="DM496" s="55"/>
      <c r="DN496" s="55"/>
      <c r="DO496" s="55"/>
      <c r="DP496" s="55"/>
      <c r="DQ496" s="55"/>
      <c r="DR496" s="55"/>
      <c r="DS496" s="55"/>
      <c r="DT496" s="55"/>
      <c r="DU496" s="55"/>
      <c r="DV496" s="55"/>
    </row>
    <row r="497" spans="1:126" ht="8.25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5"/>
      <c r="BQ497" s="55"/>
      <c r="BR497" s="55"/>
      <c r="BS497" s="55"/>
      <c r="BT497" s="55"/>
      <c r="BU497" s="55"/>
      <c r="BV497" s="55"/>
      <c r="BW497" s="55"/>
      <c r="BX497" s="55"/>
      <c r="BY497" s="55"/>
      <c r="BZ497" s="55"/>
      <c r="CA497" s="55"/>
      <c r="CB497" s="55"/>
      <c r="CC497" s="55"/>
      <c r="CD497" s="55"/>
      <c r="CE497" s="55"/>
      <c r="CF497" s="55"/>
      <c r="CG497" s="55"/>
      <c r="CH497" s="55"/>
      <c r="CI497" s="55"/>
      <c r="CJ497" s="55"/>
      <c r="CK497" s="55"/>
      <c r="CL497" s="55"/>
      <c r="CM497" s="55"/>
      <c r="CN497" s="55"/>
      <c r="CO497" s="55"/>
      <c r="CP497" s="55"/>
      <c r="CQ497" s="55"/>
      <c r="CR497" s="55"/>
      <c r="CS497" s="55"/>
      <c r="CT497" s="55"/>
      <c r="CU497" s="55"/>
      <c r="CV497" s="55"/>
      <c r="CW497" s="55"/>
      <c r="CX497" s="55"/>
      <c r="CY497" s="55"/>
      <c r="CZ497" s="55"/>
      <c r="DA497" s="55"/>
      <c r="DB497" s="55"/>
      <c r="DC497" s="55"/>
      <c r="DD497" s="55"/>
      <c r="DE497" s="55"/>
      <c r="DF497" s="55"/>
      <c r="DG497" s="55"/>
      <c r="DH497" s="55"/>
      <c r="DI497" s="55"/>
      <c r="DJ497" s="55"/>
      <c r="DK497" s="55"/>
      <c r="DL497" s="55"/>
      <c r="DM497" s="55"/>
      <c r="DN497" s="55"/>
      <c r="DO497" s="55"/>
      <c r="DP497" s="55"/>
      <c r="DQ497" s="55"/>
      <c r="DR497" s="55"/>
      <c r="DS497" s="55"/>
      <c r="DT497" s="55"/>
      <c r="DU497" s="55"/>
      <c r="DV497" s="55"/>
    </row>
    <row r="498" spans="1:126" ht="8.25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</row>
    <row r="499" spans="1:126" ht="8.25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</row>
    <row r="500" spans="1:126" ht="8.25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</row>
    <row r="501" spans="1:126" ht="8.25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/>
      <c r="BM501" s="55"/>
      <c r="BN501" s="55"/>
      <c r="BO501" s="55"/>
      <c r="BP501" s="55"/>
      <c r="BQ501" s="55"/>
      <c r="BR501" s="55"/>
      <c r="BS501" s="55"/>
      <c r="BT501" s="55"/>
      <c r="BU501" s="55"/>
      <c r="BV501" s="55"/>
      <c r="BW501" s="55"/>
      <c r="BX501" s="55"/>
      <c r="BY501" s="55"/>
      <c r="BZ501" s="55"/>
      <c r="CA501" s="55"/>
      <c r="CB501" s="55"/>
      <c r="CC501" s="55"/>
      <c r="CD501" s="55"/>
      <c r="CE501" s="55"/>
      <c r="CF501" s="55"/>
      <c r="CG501" s="55"/>
      <c r="CH501" s="55"/>
      <c r="CI501" s="55"/>
      <c r="CJ501" s="55"/>
      <c r="CK501" s="55"/>
      <c r="CL501" s="55"/>
      <c r="CM501" s="55"/>
      <c r="CN501" s="55"/>
      <c r="CO501" s="55"/>
      <c r="CP501" s="55"/>
      <c r="CQ501" s="55"/>
      <c r="CR501" s="55"/>
      <c r="CS501" s="55"/>
      <c r="CT501" s="55"/>
      <c r="CU501" s="55"/>
      <c r="CV501" s="55"/>
      <c r="CW501" s="55"/>
      <c r="CX501" s="55"/>
      <c r="CY501" s="55"/>
      <c r="CZ501" s="55"/>
      <c r="DA501" s="55"/>
      <c r="DB501" s="55"/>
      <c r="DC501" s="55"/>
      <c r="DD501" s="55"/>
      <c r="DE501" s="55"/>
      <c r="DF501" s="55"/>
      <c r="DG501" s="55"/>
      <c r="DH501" s="55"/>
      <c r="DI501" s="55"/>
      <c r="DJ501" s="55"/>
      <c r="DK501" s="55"/>
      <c r="DL501" s="55"/>
      <c r="DM501" s="55"/>
      <c r="DN501" s="55"/>
      <c r="DO501" s="55"/>
      <c r="DP501" s="55"/>
      <c r="DQ501" s="55"/>
      <c r="DR501" s="55"/>
      <c r="DS501" s="55"/>
      <c r="DT501" s="55"/>
      <c r="DU501" s="55"/>
      <c r="DV501" s="55"/>
    </row>
    <row r="502" spans="1:126" ht="8.25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</row>
    <row r="503" spans="1:126" ht="8.25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5"/>
      <c r="BQ503" s="55"/>
      <c r="BR503" s="55"/>
      <c r="BS503" s="55"/>
      <c r="BT503" s="55"/>
      <c r="BU503" s="55"/>
      <c r="BV503" s="55"/>
      <c r="BW503" s="55"/>
      <c r="BX503" s="55"/>
      <c r="BY503" s="55"/>
      <c r="BZ503" s="55"/>
      <c r="CA503" s="55"/>
      <c r="CB503" s="55"/>
      <c r="CC503" s="55"/>
      <c r="CD503" s="55"/>
      <c r="CE503" s="55"/>
      <c r="CF503" s="55"/>
      <c r="CG503" s="55"/>
      <c r="CH503" s="55"/>
      <c r="CI503" s="55"/>
      <c r="CJ503" s="55"/>
      <c r="CK503" s="55"/>
      <c r="CL503" s="55"/>
      <c r="CM503" s="55"/>
      <c r="CN503" s="55"/>
      <c r="CO503" s="55"/>
      <c r="CP503" s="55"/>
      <c r="CQ503" s="55"/>
      <c r="CR503" s="55"/>
      <c r="CS503" s="55"/>
      <c r="CT503" s="55"/>
      <c r="CU503" s="55"/>
      <c r="CV503" s="55"/>
      <c r="CW503" s="55"/>
      <c r="CX503" s="55"/>
      <c r="CY503" s="55"/>
      <c r="CZ503" s="55"/>
      <c r="DA503" s="55"/>
      <c r="DB503" s="55"/>
      <c r="DC503" s="55"/>
      <c r="DD503" s="55"/>
      <c r="DE503" s="55"/>
      <c r="DF503" s="55"/>
      <c r="DG503" s="55"/>
      <c r="DH503" s="55"/>
      <c r="DI503" s="55"/>
      <c r="DJ503" s="55"/>
      <c r="DK503" s="55"/>
      <c r="DL503" s="55"/>
      <c r="DM503" s="55"/>
      <c r="DN503" s="55"/>
      <c r="DO503" s="55"/>
      <c r="DP503" s="55"/>
      <c r="DQ503" s="55"/>
      <c r="DR503" s="55"/>
      <c r="DS503" s="55"/>
      <c r="DT503" s="55"/>
      <c r="DU503" s="55"/>
      <c r="DV503" s="55"/>
    </row>
    <row r="504" spans="1:126" ht="8.25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5"/>
      <c r="BQ504" s="55"/>
      <c r="BR504" s="55"/>
      <c r="BS504" s="55"/>
      <c r="BT504" s="55"/>
      <c r="BU504" s="55"/>
      <c r="BV504" s="55"/>
      <c r="BW504" s="55"/>
      <c r="BX504" s="55"/>
      <c r="BY504" s="55"/>
      <c r="BZ504" s="55"/>
      <c r="CA504" s="55"/>
      <c r="CB504" s="55"/>
      <c r="CC504" s="55"/>
      <c r="CD504" s="55"/>
      <c r="CE504" s="55"/>
      <c r="CF504" s="55"/>
      <c r="CG504" s="55"/>
      <c r="CH504" s="55"/>
      <c r="CI504" s="55"/>
      <c r="CJ504" s="55"/>
      <c r="CK504" s="55"/>
      <c r="CL504" s="55"/>
      <c r="CM504" s="55"/>
      <c r="CN504" s="55"/>
      <c r="CO504" s="55"/>
      <c r="CP504" s="55"/>
      <c r="CQ504" s="55"/>
      <c r="CR504" s="55"/>
      <c r="CS504" s="55"/>
      <c r="CT504" s="55"/>
      <c r="CU504" s="55"/>
      <c r="CV504" s="55"/>
      <c r="CW504" s="55"/>
      <c r="CX504" s="55"/>
      <c r="CY504" s="55"/>
      <c r="CZ504" s="55"/>
      <c r="DA504" s="55"/>
      <c r="DB504" s="55"/>
      <c r="DC504" s="55"/>
      <c r="DD504" s="55"/>
      <c r="DE504" s="55"/>
      <c r="DF504" s="55"/>
      <c r="DG504" s="55"/>
      <c r="DH504" s="55"/>
      <c r="DI504" s="55"/>
      <c r="DJ504" s="55"/>
      <c r="DK504" s="55"/>
      <c r="DL504" s="55"/>
      <c r="DM504" s="55"/>
      <c r="DN504" s="55"/>
      <c r="DO504" s="55"/>
      <c r="DP504" s="55"/>
      <c r="DQ504" s="55"/>
      <c r="DR504" s="55"/>
      <c r="DS504" s="55"/>
      <c r="DT504" s="55"/>
      <c r="DU504" s="55"/>
      <c r="DV504" s="55"/>
    </row>
    <row r="505" spans="1:126" ht="8.2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</row>
    <row r="506" spans="1:126" ht="8.25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</row>
    <row r="507" spans="1:126" ht="8.25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5"/>
      <c r="BQ507" s="55"/>
      <c r="BR507" s="55"/>
      <c r="BS507" s="55"/>
      <c r="BT507" s="55"/>
      <c r="BU507" s="55"/>
      <c r="BV507" s="55"/>
      <c r="BW507" s="55"/>
      <c r="BX507" s="55"/>
      <c r="BY507" s="55"/>
      <c r="BZ507" s="55"/>
      <c r="CA507" s="55"/>
      <c r="CB507" s="55"/>
      <c r="CC507" s="55"/>
      <c r="CD507" s="55"/>
      <c r="CE507" s="55"/>
      <c r="CF507" s="55"/>
      <c r="CG507" s="55"/>
      <c r="CH507" s="55"/>
      <c r="CI507" s="55"/>
      <c r="CJ507" s="55"/>
      <c r="CK507" s="55"/>
      <c r="CL507" s="55"/>
      <c r="CM507" s="55"/>
      <c r="CN507" s="55"/>
      <c r="CO507" s="55"/>
      <c r="CP507" s="55"/>
      <c r="CQ507" s="55"/>
      <c r="CR507" s="55"/>
      <c r="CS507" s="55"/>
      <c r="CT507" s="55"/>
      <c r="CU507" s="55"/>
      <c r="CV507" s="55"/>
      <c r="CW507" s="55"/>
      <c r="CX507" s="55"/>
      <c r="CY507" s="55"/>
      <c r="CZ507" s="55"/>
      <c r="DA507" s="55"/>
      <c r="DB507" s="55"/>
      <c r="DC507" s="55"/>
      <c r="DD507" s="55"/>
      <c r="DE507" s="55"/>
      <c r="DF507" s="55"/>
      <c r="DG507" s="55"/>
      <c r="DH507" s="55"/>
      <c r="DI507" s="55"/>
      <c r="DJ507" s="55"/>
      <c r="DK507" s="55"/>
      <c r="DL507" s="55"/>
      <c r="DM507" s="55"/>
      <c r="DN507" s="55"/>
      <c r="DO507" s="55"/>
      <c r="DP507" s="55"/>
      <c r="DQ507" s="55"/>
      <c r="DR507" s="55"/>
      <c r="DS507" s="55"/>
      <c r="DT507" s="55"/>
      <c r="DU507" s="55"/>
      <c r="DV507" s="55"/>
    </row>
    <row r="508" spans="1:126" ht="8.25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5"/>
      <c r="BC508" s="55"/>
      <c r="BD508" s="55"/>
      <c r="BE508" s="55"/>
      <c r="BF508" s="55"/>
      <c r="BG508" s="55"/>
      <c r="BH508" s="55"/>
      <c r="BI508" s="55"/>
      <c r="BJ508" s="55"/>
      <c r="BK508" s="55"/>
      <c r="BL508" s="55"/>
      <c r="BM508" s="55"/>
      <c r="BN508" s="55"/>
      <c r="BO508" s="55"/>
      <c r="BP508" s="55"/>
      <c r="BQ508" s="55"/>
      <c r="BR508" s="55"/>
      <c r="BS508" s="55"/>
      <c r="BT508" s="55"/>
      <c r="BU508" s="55"/>
      <c r="BV508" s="55"/>
      <c r="BW508" s="55"/>
      <c r="BX508" s="55"/>
      <c r="BY508" s="55"/>
      <c r="BZ508" s="55"/>
      <c r="CA508" s="55"/>
      <c r="CB508" s="55"/>
      <c r="CC508" s="55"/>
      <c r="CD508" s="55"/>
      <c r="CE508" s="55"/>
      <c r="CF508" s="55"/>
      <c r="CG508" s="55"/>
      <c r="CH508" s="55"/>
      <c r="CI508" s="55"/>
      <c r="CJ508" s="55"/>
      <c r="CK508" s="55"/>
      <c r="CL508" s="55"/>
      <c r="CM508" s="55"/>
      <c r="CN508" s="55"/>
      <c r="CO508" s="55"/>
      <c r="CP508" s="55"/>
      <c r="CQ508" s="55"/>
      <c r="CR508" s="55"/>
      <c r="CS508" s="55"/>
      <c r="CT508" s="55"/>
      <c r="CU508" s="55"/>
      <c r="CV508" s="55"/>
      <c r="CW508" s="55"/>
      <c r="CX508" s="55"/>
      <c r="CY508" s="55"/>
      <c r="CZ508" s="55"/>
      <c r="DA508" s="55"/>
      <c r="DB508" s="55"/>
      <c r="DC508" s="55"/>
      <c r="DD508" s="55"/>
      <c r="DE508" s="55"/>
      <c r="DF508" s="55"/>
      <c r="DG508" s="55"/>
      <c r="DH508" s="55"/>
      <c r="DI508" s="55"/>
      <c r="DJ508" s="55"/>
      <c r="DK508" s="55"/>
      <c r="DL508" s="55"/>
      <c r="DM508" s="55"/>
      <c r="DN508" s="55"/>
      <c r="DO508" s="55"/>
      <c r="DP508" s="55"/>
      <c r="DQ508" s="55"/>
      <c r="DR508" s="55"/>
      <c r="DS508" s="55"/>
      <c r="DT508" s="55"/>
      <c r="DU508" s="55"/>
      <c r="DV508" s="55"/>
    </row>
    <row r="509" spans="1:126" ht="8.25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5"/>
      <c r="BQ509" s="55"/>
      <c r="BR509" s="55"/>
      <c r="BS509" s="55"/>
      <c r="BT509" s="55"/>
      <c r="BU509" s="55"/>
      <c r="BV509" s="55"/>
      <c r="BW509" s="55"/>
      <c r="BX509" s="55"/>
      <c r="BY509" s="55"/>
      <c r="BZ509" s="55"/>
      <c r="CA509" s="55"/>
      <c r="CB509" s="55"/>
      <c r="CC509" s="55"/>
      <c r="CD509" s="55"/>
      <c r="CE509" s="55"/>
      <c r="CF509" s="55"/>
      <c r="CG509" s="55"/>
      <c r="CH509" s="55"/>
      <c r="CI509" s="55"/>
      <c r="CJ509" s="55"/>
      <c r="CK509" s="55"/>
      <c r="CL509" s="55"/>
      <c r="CM509" s="55"/>
      <c r="CN509" s="55"/>
      <c r="CO509" s="55"/>
      <c r="CP509" s="55"/>
      <c r="CQ509" s="55"/>
      <c r="CR509" s="55"/>
      <c r="CS509" s="55"/>
      <c r="CT509" s="55"/>
      <c r="CU509" s="55"/>
      <c r="CV509" s="55"/>
      <c r="CW509" s="55"/>
      <c r="CX509" s="55"/>
      <c r="CY509" s="55"/>
      <c r="CZ509" s="55"/>
      <c r="DA509" s="55"/>
      <c r="DB509" s="55"/>
      <c r="DC509" s="55"/>
      <c r="DD509" s="55"/>
      <c r="DE509" s="55"/>
      <c r="DF509" s="55"/>
      <c r="DG509" s="55"/>
      <c r="DH509" s="55"/>
      <c r="DI509" s="55"/>
      <c r="DJ509" s="55"/>
      <c r="DK509" s="55"/>
      <c r="DL509" s="55"/>
      <c r="DM509" s="55"/>
      <c r="DN509" s="55"/>
      <c r="DO509" s="55"/>
      <c r="DP509" s="55"/>
      <c r="DQ509" s="55"/>
      <c r="DR509" s="55"/>
      <c r="DS509" s="55"/>
      <c r="DT509" s="55"/>
      <c r="DU509" s="55"/>
      <c r="DV509" s="55"/>
    </row>
    <row r="510" spans="1:126" ht="8.25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</row>
    <row r="511" spans="1:126" ht="8.25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5"/>
      <c r="BQ511" s="55"/>
      <c r="BR511" s="55"/>
      <c r="BS511" s="55"/>
      <c r="BT511" s="55"/>
      <c r="BU511" s="55"/>
      <c r="BV511" s="55"/>
      <c r="BW511" s="55"/>
      <c r="BX511" s="55"/>
      <c r="BY511" s="55"/>
      <c r="BZ511" s="55"/>
      <c r="CA511" s="55"/>
      <c r="CB511" s="55"/>
      <c r="CC511" s="55"/>
      <c r="CD511" s="55"/>
      <c r="CE511" s="55"/>
      <c r="CF511" s="55"/>
      <c r="CG511" s="55"/>
      <c r="CH511" s="55"/>
      <c r="CI511" s="55"/>
      <c r="CJ511" s="55"/>
      <c r="CK511" s="55"/>
      <c r="CL511" s="55"/>
      <c r="CM511" s="55"/>
      <c r="CN511" s="55"/>
      <c r="CO511" s="55"/>
      <c r="CP511" s="55"/>
      <c r="CQ511" s="55"/>
      <c r="CR511" s="55"/>
      <c r="CS511" s="55"/>
      <c r="CT511" s="55"/>
      <c r="CU511" s="55"/>
      <c r="CV511" s="55"/>
      <c r="CW511" s="55"/>
      <c r="CX511" s="55"/>
      <c r="CY511" s="55"/>
      <c r="CZ511" s="55"/>
      <c r="DA511" s="55"/>
      <c r="DB511" s="55"/>
      <c r="DC511" s="55"/>
      <c r="DD511" s="55"/>
      <c r="DE511" s="55"/>
      <c r="DF511" s="55"/>
      <c r="DG511" s="55"/>
      <c r="DH511" s="55"/>
      <c r="DI511" s="55"/>
      <c r="DJ511" s="55"/>
      <c r="DK511" s="55"/>
      <c r="DL511" s="55"/>
      <c r="DM511" s="55"/>
      <c r="DN511" s="55"/>
      <c r="DO511" s="55"/>
      <c r="DP511" s="55"/>
      <c r="DQ511" s="55"/>
      <c r="DR511" s="55"/>
      <c r="DS511" s="55"/>
      <c r="DT511" s="55"/>
      <c r="DU511" s="55"/>
      <c r="DV511" s="55"/>
    </row>
    <row r="512" spans="1:126" ht="8.25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</row>
    <row r="513" spans="1:126" ht="8.25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5"/>
      <c r="BQ513" s="55"/>
      <c r="BR513" s="55"/>
      <c r="BS513" s="55"/>
      <c r="BT513" s="55"/>
      <c r="BU513" s="55"/>
      <c r="BV513" s="55"/>
      <c r="BW513" s="55"/>
      <c r="BX513" s="55"/>
      <c r="BY513" s="55"/>
      <c r="BZ513" s="55"/>
      <c r="CA513" s="55"/>
      <c r="CB513" s="55"/>
      <c r="CC513" s="55"/>
      <c r="CD513" s="55"/>
      <c r="CE513" s="55"/>
      <c r="CF513" s="55"/>
      <c r="CG513" s="55"/>
      <c r="CH513" s="55"/>
      <c r="CI513" s="55"/>
      <c r="CJ513" s="55"/>
      <c r="CK513" s="55"/>
      <c r="CL513" s="55"/>
      <c r="CM513" s="55"/>
      <c r="CN513" s="55"/>
      <c r="CO513" s="55"/>
      <c r="CP513" s="55"/>
      <c r="CQ513" s="55"/>
      <c r="CR513" s="55"/>
      <c r="CS513" s="55"/>
      <c r="CT513" s="55"/>
      <c r="CU513" s="55"/>
      <c r="CV513" s="55"/>
      <c r="CW513" s="55"/>
      <c r="CX513" s="55"/>
      <c r="CY513" s="55"/>
      <c r="CZ513" s="55"/>
      <c r="DA513" s="55"/>
      <c r="DB513" s="55"/>
      <c r="DC513" s="55"/>
      <c r="DD513" s="55"/>
      <c r="DE513" s="55"/>
      <c r="DF513" s="55"/>
      <c r="DG513" s="55"/>
      <c r="DH513" s="55"/>
      <c r="DI513" s="55"/>
      <c r="DJ513" s="55"/>
      <c r="DK513" s="55"/>
      <c r="DL513" s="55"/>
      <c r="DM513" s="55"/>
      <c r="DN513" s="55"/>
      <c r="DO513" s="55"/>
      <c r="DP513" s="55"/>
      <c r="DQ513" s="55"/>
      <c r="DR513" s="55"/>
      <c r="DS513" s="55"/>
      <c r="DT513" s="55"/>
      <c r="DU513" s="55"/>
      <c r="DV513" s="55"/>
    </row>
    <row r="514" spans="1:126" ht="8.25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</row>
    <row r="515" spans="1:126" ht="8.2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5"/>
      <c r="BQ515" s="55"/>
      <c r="BR515" s="55"/>
      <c r="BS515" s="55"/>
      <c r="BT515" s="55"/>
      <c r="BU515" s="55"/>
      <c r="BV515" s="55"/>
      <c r="BW515" s="55"/>
      <c r="BX515" s="55"/>
      <c r="BY515" s="55"/>
      <c r="BZ515" s="55"/>
      <c r="CA515" s="55"/>
      <c r="CB515" s="55"/>
      <c r="CC515" s="55"/>
      <c r="CD515" s="55"/>
      <c r="CE515" s="55"/>
      <c r="CF515" s="55"/>
      <c r="CG515" s="55"/>
      <c r="CH515" s="55"/>
      <c r="CI515" s="55"/>
      <c r="CJ515" s="55"/>
      <c r="CK515" s="55"/>
      <c r="CL515" s="55"/>
      <c r="CM515" s="55"/>
      <c r="CN515" s="55"/>
      <c r="CO515" s="55"/>
      <c r="CP515" s="55"/>
      <c r="CQ515" s="55"/>
      <c r="CR515" s="55"/>
      <c r="CS515" s="55"/>
      <c r="CT515" s="55"/>
      <c r="CU515" s="55"/>
      <c r="CV515" s="55"/>
      <c r="CW515" s="55"/>
      <c r="CX515" s="55"/>
      <c r="CY515" s="55"/>
      <c r="CZ515" s="55"/>
      <c r="DA515" s="55"/>
      <c r="DB515" s="55"/>
      <c r="DC515" s="55"/>
      <c r="DD515" s="55"/>
      <c r="DE515" s="55"/>
      <c r="DF515" s="55"/>
      <c r="DG515" s="55"/>
      <c r="DH515" s="55"/>
      <c r="DI515" s="55"/>
      <c r="DJ515" s="55"/>
      <c r="DK515" s="55"/>
      <c r="DL515" s="55"/>
      <c r="DM515" s="55"/>
      <c r="DN515" s="55"/>
      <c r="DO515" s="55"/>
      <c r="DP515" s="55"/>
      <c r="DQ515" s="55"/>
      <c r="DR515" s="55"/>
      <c r="DS515" s="55"/>
      <c r="DT515" s="55"/>
      <c r="DU515" s="55"/>
      <c r="DV515" s="55"/>
    </row>
    <row r="516" spans="1:126" ht="8.25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5"/>
      <c r="BQ516" s="55"/>
      <c r="BR516" s="55"/>
      <c r="BS516" s="55"/>
      <c r="BT516" s="55"/>
      <c r="BU516" s="55"/>
      <c r="BV516" s="55"/>
      <c r="BW516" s="55"/>
      <c r="BX516" s="55"/>
      <c r="BY516" s="55"/>
      <c r="BZ516" s="55"/>
      <c r="CA516" s="55"/>
      <c r="CB516" s="55"/>
      <c r="CC516" s="55"/>
      <c r="CD516" s="55"/>
      <c r="CE516" s="55"/>
      <c r="CF516" s="55"/>
      <c r="CG516" s="55"/>
      <c r="CH516" s="55"/>
      <c r="CI516" s="55"/>
      <c r="CJ516" s="55"/>
      <c r="CK516" s="55"/>
      <c r="CL516" s="55"/>
      <c r="CM516" s="55"/>
      <c r="CN516" s="55"/>
      <c r="CO516" s="55"/>
      <c r="CP516" s="55"/>
      <c r="CQ516" s="55"/>
      <c r="CR516" s="55"/>
      <c r="CS516" s="55"/>
      <c r="CT516" s="55"/>
      <c r="CU516" s="55"/>
      <c r="CV516" s="55"/>
      <c r="CW516" s="55"/>
      <c r="CX516" s="55"/>
      <c r="CY516" s="55"/>
      <c r="CZ516" s="55"/>
      <c r="DA516" s="55"/>
      <c r="DB516" s="55"/>
      <c r="DC516" s="55"/>
      <c r="DD516" s="55"/>
      <c r="DE516" s="55"/>
      <c r="DF516" s="55"/>
      <c r="DG516" s="55"/>
      <c r="DH516" s="55"/>
      <c r="DI516" s="55"/>
      <c r="DJ516" s="55"/>
      <c r="DK516" s="55"/>
      <c r="DL516" s="55"/>
      <c r="DM516" s="55"/>
      <c r="DN516" s="55"/>
      <c r="DO516" s="55"/>
      <c r="DP516" s="55"/>
      <c r="DQ516" s="55"/>
      <c r="DR516" s="55"/>
      <c r="DS516" s="55"/>
      <c r="DT516" s="55"/>
      <c r="DU516" s="55"/>
      <c r="DV516" s="55"/>
    </row>
    <row r="517" spans="1:126" ht="8.25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5"/>
      <c r="BQ517" s="55"/>
      <c r="BR517" s="55"/>
      <c r="BS517" s="55"/>
      <c r="BT517" s="55"/>
      <c r="BU517" s="55"/>
      <c r="BV517" s="55"/>
      <c r="BW517" s="55"/>
      <c r="BX517" s="55"/>
      <c r="BY517" s="55"/>
      <c r="BZ517" s="55"/>
      <c r="CA517" s="55"/>
      <c r="CB517" s="55"/>
      <c r="CC517" s="55"/>
      <c r="CD517" s="55"/>
      <c r="CE517" s="55"/>
      <c r="CF517" s="55"/>
      <c r="CG517" s="55"/>
      <c r="CH517" s="55"/>
      <c r="CI517" s="55"/>
      <c r="CJ517" s="55"/>
      <c r="CK517" s="55"/>
      <c r="CL517" s="55"/>
      <c r="CM517" s="55"/>
      <c r="CN517" s="55"/>
      <c r="CO517" s="55"/>
      <c r="CP517" s="55"/>
      <c r="CQ517" s="55"/>
      <c r="CR517" s="55"/>
      <c r="CS517" s="55"/>
      <c r="CT517" s="55"/>
      <c r="CU517" s="55"/>
      <c r="CV517" s="55"/>
      <c r="CW517" s="55"/>
      <c r="CX517" s="55"/>
      <c r="CY517" s="55"/>
      <c r="CZ517" s="55"/>
      <c r="DA517" s="55"/>
      <c r="DB517" s="55"/>
      <c r="DC517" s="55"/>
      <c r="DD517" s="55"/>
      <c r="DE517" s="55"/>
      <c r="DF517" s="55"/>
      <c r="DG517" s="55"/>
      <c r="DH517" s="55"/>
      <c r="DI517" s="55"/>
      <c r="DJ517" s="55"/>
      <c r="DK517" s="55"/>
      <c r="DL517" s="55"/>
      <c r="DM517" s="55"/>
      <c r="DN517" s="55"/>
      <c r="DO517" s="55"/>
      <c r="DP517" s="55"/>
      <c r="DQ517" s="55"/>
      <c r="DR517" s="55"/>
      <c r="DS517" s="55"/>
      <c r="DT517" s="55"/>
      <c r="DU517" s="55"/>
      <c r="DV517" s="55"/>
    </row>
    <row r="518" spans="1:126" ht="8.25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</row>
    <row r="519" spans="1:126" ht="8.25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</row>
    <row r="520" spans="1:126" ht="8.25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5"/>
      <c r="BQ520" s="55"/>
      <c r="BR520" s="55"/>
      <c r="BS520" s="55"/>
      <c r="BT520" s="55"/>
      <c r="BU520" s="55"/>
      <c r="BV520" s="55"/>
      <c r="BW520" s="55"/>
      <c r="BX520" s="55"/>
      <c r="BY520" s="55"/>
      <c r="BZ520" s="55"/>
      <c r="CA520" s="55"/>
      <c r="CB520" s="55"/>
      <c r="CC520" s="55"/>
      <c r="CD520" s="55"/>
      <c r="CE520" s="55"/>
      <c r="CF520" s="55"/>
      <c r="CG520" s="55"/>
      <c r="CH520" s="55"/>
      <c r="CI520" s="55"/>
      <c r="CJ520" s="55"/>
      <c r="CK520" s="55"/>
      <c r="CL520" s="55"/>
      <c r="CM520" s="55"/>
      <c r="CN520" s="55"/>
      <c r="CO520" s="55"/>
      <c r="CP520" s="55"/>
      <c r="CQ520" s="55"/>
      <c r="CR520" s="55"/>
      <c r="CS520" s="55"/>
      <c r="CT520" s="55"/>
      <c r="CU520" s="55"/>
      <c r="CV520" s="55"/>
      <c r="CW520" s="55"/>
      <c r="CX520" s="55"/>
      <c r="CY520" s="55"/>
      <c r="CZ520" s="55"/>
      <c r="DA520" s="55"/>
      <c r="DB520" s="55"/>
      <c r="DC520" s="55"/>
      <c r="DD520" s="55"/>
      <c r="DE520" s="55"/>
      <c r="DF520" s="55"/>
      <c r="DG520" s="55"/>
      <c r="DH520" s="55"/>
      <c r="DI520" s="55"/>
      <c r="DJ520" s="55"/>
      <c r="DK520" s="55"/>
      <c r="DL520" s="55"/>
      <c r="DM520" s="55"/>
      <c r="DN520" s="55"/>
      <c r="DO520" s="55"/>
      <c r="DP520" s="55"/>
      <c r="DQ520" s="55"/>
      <c r="DR520" s="55"/>
      <c r="DS520" s="55"/>
      <c r="DT520" s="55"/>
      <c r="DU520" s="55"/>
      <c r="DV520" s="55"/>
    </row>
    <row r="521" spans="1:126" ht="8.25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5"/>
      <c r="BQ521" s="55"/>
      <c r="BR521" s="55"/>
      <c r="BS521" s="55"/>
      <c r="BT521" s="55"/>
      <c r="BU521" s="55"/>
      <c r="BV521" s="55"/>
      <c r="BW521" s="55"/>
      <c r="BX521" s="55"/>
      <c r="BY521" s="55"/>
      <c r="BZ521" s="55"/>
      <c r="CA521" s="55"/>
      <c r="CB521" s="55"/>
      <c r="CC521" s="55"/>
      <c r="CD521" s="55"/>
      <c r="CE521" s="55"/>
      <c r="CF521" s="55"/>
      <c r="CG521" s="55"/>
      <c r="CH521" s="55"/>
      <c r="CI521" s="55"/>
      <c r="CJ521" s="55"/>
      <c r="CK521" s="55"/>
      <c r="CL521" s="55"/>
      <c r="CM521" s="55"/>
      <c r="CN521" s="55"/>
      <c r="CO521" s="55"/>
      <c r="CP521" s="55"/>
      <c r="CQ521" s="55"/>
      <c r="CR521" s="55"/>
      <c r="CS521" s="55"/>
      <c r="CT521" s="55"/>
      <c r="CU521" s="55"/>
      <c r="CV521" s="55"/>
      <c r="CW521" s="55"/>
      <c r="CX521" s="55"/>
      <c r="CY521" s="55"/>
      <c r="CZ521" s="55"/>
      <c r="DA521" s="55"/>
      <c r="DB521" s="55"/>
      <c r="DC521" s="55"/>
      <c r="DD521" s="55"/>
      <c r="DE521" s="55"/>
      <c r="DF521" s="55"/>
      <c r="DG521" s="55"/>
      <c r="DH521" s="55"/>
      <c r="DI521" s="55"/>
      <c r="DJ521" s="55"/>
      <c r="DK521" s="55"/>
      <c r="DL521" s="55"/>
      <c r="DM521" s="55"/>
      <c r="DN521" s="55"/>
      <c r="DO521" s="55"/>
      <c r="DP521" s="55"/>
      <c r="DQ521" s="55"/>
      <c r="DR521" s="55"/>
      <c r="DS521" s="55"/>
      <c r="DT521" s="55"/>
      <c r="DU521" s="55"/>
      <c r="DV521" s="55"/>
    </row>
    <row r="522" spans="1:126" ht="8.25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</row>
    <row r="523" spans="1:126" ht="8.25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5"/>
      <c r="BQ523" s="55"/>
      <c r="BR523" s="55"/>
      <c r="BS523" s="55"/>
      <c r="BT523" s="55"/>
      <c r="BU523" s="55"/>
      <c r="BV523" s="55"/>
      <c r="BW523" s="55"/>
      <c r="BX523" s="55"/>
      <c r="BY523" s="55"/>
      <c r="BZ523" s="55"/>
      <c r="CA523" s="55"/>
      <c r="CB523" s="55"/>
      <c r="CC523" s="55"/>
      <c r="CD523" s="55"/>
      <c r="CE523" s="55"/>
      <c r="CF523" s="55"/>
      <c r="CG523" s="55"/>
      <c r="CH523" s="55"/>
      <c r="CI523" s="55"/>
      <c r="CJ523" s="55"/>
      <c r="CK523" s="55"/>
      <c r="CL523" s="55"/>
      <c r="CM523" s="55"/>
      <c r="CN523" s="55"/>
      <c r="CO523" s="55"/>
      <c r="CP523" s="55"/>
      <c r="CQ523" s="55"/>
      <c r="CR523" s="55"/>
      <c r="CS523" s="55"/>
      <c r="CT523" s="55"/>
      <c r="CU523" s="55"/>
      <c r="CV523" s="55"/>
      <c r="CW523" s="55"/>
      <c r="CX523" s="55"/>
      <c r="CY523" s="55"/>
      <c r="CZ523" s="55"/>
      <c r="DA523" s="55"/>
      <c r="DB523" s="55"/>
      <c r="DC523" s="55"/>
      <c r="DD523" s="55"/>
      <c r="DE523" s="55"/>
      <c r="DF523" s="55"/>
      <c r="DG523" s="55"/>
      <c r="DH523" s="55"/>
      <c r="DI523" s="55"/>
      <c r="DJ523" s="55"/>
      <c r="DK523" s="55"/>
      <c r="DL523" s="55"/>
      <c r="DM523" s="55"/>
      <c r="DN523" s="55"/>
      <c r="DO523" s="55"/>
      <c r="DP523" s="55"/>
      <c r="DQ523" s="55"/>
      <c r="DR523" s="55"/>
      <c r="DS523" s="55"/>
      <c r="DT523" s="55"/>
      <c r="DU523" s="55"/>
      <c r="DV523" s="55"/>
    </row>
    <row r="524" spans="1:126" ht="8.25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5"/>
      <c r="BQ524" s="55"/>
      <c r="BR524" s="55"/>
      <c r="BS524" s="55"/>
      <c r="BT524" s="55"/>
      <c r="BU524" s="55"/>
      <c r="BV524" s="55"/>
      <c r="BW524" s="55"/>
      <c r="BX524" s="55"/>
      <c r="BY524" s="55"/>
      <c r="BZ524" s="55"/>
      <c r="CA524" s="55"/>
      <c r="CB524" s="55"/>
      <c r="CC524" s="55"/>
      <c r="CD524" s="55"/>
      <c r="CE524" s="55"/>
      <c r="CF524" s="55"/>
      <c r="CG524" s="55"/>
      <c r="CH524" s="55"/>
      <c r="CI524" s="55"/>
      <c r="CJ524" s="55"/>
      <c r="CK524" s="55"/>
      <c r="CL524" s="55"/>
      <c r="CM524" s="55"/>
      <c r="CN524" s="55"/>
      <c r="CO524" s="55"/>
      <c r="CP524" s="55"/>
      <c r="CQ524" s="55"/>
      <c r="CR524" s="55"/>
      <c r="CS524" s="55"/>
      <c r="CT524" s="55"/>
      <c r="CU524" s="55"/>
      <c r="CV524" s="55"/>
      <c r="CW524" s="55"/>
      <c r="CX524" s="55"/>
      <c r="CY524" s="55"/>
      <c r="CZ524" s="55"/>
      <c r="DA524" s="55"/>
      <c r="DB524" s="55"/>
      <c r="DC524" s="55"/>
      <c r="DD524" s="55"/>
      <c r="DE524" s="55"/>
      <c r="DF524" s="55"/>
      <c r="DG524" s="55"/>
      <c r="DH524" s="55"/>
      <c r="DI524" s="55"/>
      <c r="DJ524" s="55"/>
      <c r="DK524" s="55"/>
      <c r="DL524" s="55"/>
      <c r="DM524" s="55"/>
      <c r="DN524" s="55"/>
      <c r="DO524" s="55"/>
      <c r="DP524" s="55"/>
      <c r="DQ524" s="55"/>
      <c r="DR524" s="55"/>
      <c r="DS524" s="55"/>
      <c r="DT524" s="55"/>
      <c r="DU524" s="55"/>
      <c r="DV524" s="55"/>
    </row>
    <row r="525" spans="1:126" ht="8.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5"/>
      <c r="BQ525" s="55"/>
      <c r="BR525" s="55"/>
      <c r="BS525" s="55"/>
      <c r="BT525" s="55"/>
      <c r="BU525" s="55"/>
      <c r="BV525" s="55"/>
      <c r="BW525" s="55"/>
      <c r="BX525" s="55"/>
      <c r="BY525" s="55"/>
      <c r="BZ525" s="55"/>
      <c r="CA525" s="55"/>
      <c r="CB525" s="55"/>
      <c r="CC525" s="55"/>
      <c r="CD525" s="55"/>
      <c r="CE525" s="55"/>
      <c r="CF525" s="55"/>
      <c r="CG525" s="55"/>
      <c r="CH525" s="55"/>
      <c r="CI525" s="55"/>
      <c r="CJ525" s="55"/>
      <c r="CK525" s="55"/>
      <c r="CL525" s="55"/>
      <c r="CM525" s="55"/>
      <c r="CN525" s="55"/>
      <c r="CO525" s="55"/>
      <c r="CP525" s="55"/>
      <c r="CQ525" s="55"/>
      <c r="CR525" s="55"/>
      <c r="CS525" s="55"/>
      <c r="CT525" s="55"/>
      <c r="CU525" s="55"/>
      <c r="CV525" s="55"/>
      <c r="CW525" s="55"/>
      <c r="CX525" s="55"/>
      <c r="CY525" s="55"/>
      <c r="CZ525" s="55"/>
      <c r="DA525" s="55"/>
      <c r="DB525" s="55"/>
      <c r="DC525" s="55"/>
      <c r="DD525" s="55"/>
      <c r="DE525" s="55"/>
      <c r="DF525" s="55"/>
      <c r="DG525" s="55"/>
      <c r="DH525" s="55"/>
      <c r="DI525" s="55"/>
      <c r="DJ525" s="55"/>
      <c r="DK525" s="55"/>
      <c r="DL525" s="55"/>
      <c r="DM525" s="55"/>
      <c r="DN525" s="55"/>
      <c r="DO525" s="55"/>
      <c r="DP525" s="55"/>
      <c r="DQ525" s="55"/>
      <c r="DR525" s="55"/>
      <c r="DS525" s="55"/>
      <c r="DT525" s="55"/>
      <c r="DU525" s="55"/>
      <c r="DV525" s="55"/>
    </row>
    <row r="526" spans="1:126" ht="8.2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</row>
    <row r="527" spans="1:126" ht="8.25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  <c r="BS527" s="55"/>
      <c r="BT527" s="55"/>
      <c r="BU527" s="55"/>
      <c r="BV527" s="55"/>
      <c r="BW527" s="55"/>
      <c r="BX527" s="55"/>
      <c r="BY527" s="55"/>
      <c r="BZ527" s="55"/>
      <c r="CA527" s="55"/>
      <c r="CB527" s="55"/>
      <c r="CC527" s="55"/>
      <c r="CD527" s="55"/>
      <c r="CE527" s="55"/>
      <c r="CF527" s="55"/>
      <c r="CG527" s="55"/>
      <c r="CH527" s="55"/>
      <c r="CI527" s="55"/>
      <c r="CJ527" s="55"/>
      <c r="CK527" s="55"/>
      <c r="CL527" s="55"/>
      <c r="CM527" s="55"/>
      <c r="CN527" s="55"/>
      <c r="CO527" s="55"/>
      <c r="CP527" s="55"/>
      <c r="CQ527" s="55"/>
      <c r="CR527" s="55"/>
      <c r="CS527" s="55"/>
      <c r="CT527" s="55"/>
      <c r="CU527" s="55"/>
      <c r="CV527" s="55"/>
      <c r="CW527" s="55"/>
      <c r="CX527" s="55"/>
      <c r="CY527" s="55"/>
      <c r="CZ527" s="55"/>
      <c r="DA527" s="55"/>
      <c r="DB527" s="55"/>
      <c r="DC527" s="55"/>
      <c r="DD527" s="55"/>
      <c r="DE527" s="55"/>
      <c r="DF527" s="55"/>
      <c r="DG527" s="55"/>
      <c r="DH527" s="55"/>
      <c r="DI527" s="55"/>
      <c r="DJ527" s="55"/>
      <c r="DK527" s="55"/>
      <c r="DL527" s="55"/>
      <c r="DM527" s="55"/>
      <c r="DN527" s="55"/>
      <c r="DO527" s="55"/>
      <c r="DP527" s="55"/>
      <c r="DQ527" s="55"/>
      <c r="DR527" s="55"/>
      <c r="DS527" s="55"/>
      <c r="DT527" s="55"/>
      <c r="DU527" s="55"/>
      <c r="DV527" s="55"/>
    </row>
    <row r="528" spans="1:126" ht="8.25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</row>
    <row r="529" spans="1:126" ht="8.25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5"/>
      <c r="BQ529" s="55"/>
      <c r="BR529" s="55"/>
      <c r="BS529" s="55"/>
      <c r="BT529" s="55"/>
      <c r="BU529" s="55"/>
      <c r="BV529" s="55"/>
      <c r="BW529" s="55"/>
      <c r="BX529" s="55"/>
      <c r="BY529" s="55"/>
      <c r="BZ529" s="55"/>
      <c r="CA529" s="55"/>
      <c r="CB529" s="55"/>
      <c r="CC529" s="55"/>
      <c r="CD529" s="55"/>
      <c r="CE529" s="55"/>
      <c r="CF529" s="55"/>
      <c r="CG529" s="55"/>
      <c r="CH529" s="55"/>
      <c r="CI529" s="55"/>
      <c r="CJ529" s="55"/>
      <c r="CK529" s="55"/>
      <c r="CL529" s="55"/>
      <c r="CM529" s="55"/>
      <c r="CN529" s="55"/>
      <c r="CO529" s="55"/>
      <c r="CP529" s="55"/>
      <c r="CQ529" s="55"/>
      <c r="CR529" s="55"/>
      <c r="CS529" s="55"/>
      <c r="CT529" s="55"/>
      <c r="CU529" s="55"/>
      <c r="CV529" s="55"/>
      <c r="CW529" s="55"/>
      <c r="CX529" s="55"/>
      <c r="CY529" s="55"/>
      <c r="CZ529" s="55"/>
      <c r="DA529" s="55"/>
      <c r="DB529" s="55"/>
      <c r="DC529" s="55"/>
      <c r="DD529" s="55"/>
      <c r="DE529" s="55"/>
      <c r="DF529" s="55"/>
      <c r="DG529" s="55"/>
      <c r="DH529" s="55"/>
      <c r="DI529" s="55"/>
      <c r="DJ529" s="55"/>
      <c r="DK529" s="55"/>
      <c r="DL529" s="55"/>
      <c r="DM529" s="55"/>
      <c r="DN529" s="55"/>
      <c r="DO529" s="55"/>
      <c r="DP529" s="55"/>
      <c r="DQ529" s="55"/>
      <c r="DR529" s="55"/>
      <c r="DS529" s="55"/>
      <c r="DT529" s="55"/>
      <c r="DU529" s="55"/>
      <c r="DV529" s="55"/>
    </row>
    <row r="530" spans="1:126" ht="8.25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</row>
    <row r="531" spans="1:126" ht="8.25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5"/>
      <c r="BQ531" s="55"/>
      <c r="BR531" s="55"/>
      <c r="BS531" s="55"/>
      <c r="BT531" s="55"/>
      <c r="BU531" s="55"/>
      <c r="BV531" s="55"/>
      <c r="BW531" s="55"/>
      <c r="BX531" s="55"/>
      <c r="BY531" s="55"/>
      <c r="BZ531" s="55"/>
      <c r="CA531" s="55"/>
      <c r="CB531" s="55"/>
      <c r="CC531" s="55"/>
      <c r="CD531" s="55"/>
      <c r="CE531" s="55"/>
      <c r="CF531" s="55"/>
      <c r="CG531" s="55"/>
      <c r="CH531" s="55"/>
      <c r="CI531" s="55"/>
      <c r="CJ531" s="55"/>
      <c r="CK531" s="55"/>
      <c r="CL531" s="55"/>
      <c r="CM531" s="55"/>
      <c r="CN531" s="55"/>
      <c r="CO531" s="55"/>
      <c r="CP531" s="55"/>
      <c r="CQ531" s="55"/>
      <c r="CR531" s="55"/>
      <c r="CS531" s="55"/>
      <c r="CT531" s="55"/>
      <c r="CU531" s="55"/>
      <c r="CV531" s="55"/>
      <c r="CW531" s="55"/>
      <c r="CX531" s="55"/>
      <c r="CY531" s="55"/>
      <c r="CZ531" s="55"/>
      <c r="DA531" s="55"/>
      <c r="DB531" s="55"/>
      <c r="DC531" s="55"/>
      <c r="DD531" s="55"/>
      <c r="DE531" s="55"/>
      <c r="DF531" s="55"/>
      <c r="DG531" s="55"/>
      <c r="DH531" s="55"/>
      <c r="DI531" s="55"/>
      <c r="DJ531" s="55"/>
      <c r="DK531" s="55"/>
      <c r="DL531" s="55"/>
      <c r="DM531" s="55"/>
      <c r="DN531" s="55"/>
      <c r="DO531" s="55"/>
      <c r="DP531" s="55"/>
      <c r="DQ531" s="55"/>
      <c r="DR531" s="55"/>
      <c r="DS531" s="55"/>
      <c r="DT531" s="55"/>
      <c r="DU531" s="55"/>
      <c r="DV531" s="55"/>
    </row>
    <row r="532" spans="1:126" ht="8.25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</row>
    <row r="533" spans="1:126" ht="8.25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</row>
    <row r="534" spans="1:126" ht="8.25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</row>
    <row r="535" spans="1:126" ht="8.2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5"/>
      <c r="BQ535" s="55"/>
      <c r="BR535" s="55"/>
      <c r="BS535" s="55"/>
      <c r="BT535" s="55"/>
      <c r="BU535" s="55"/>
      <c r="BV535" s="55"/>
      <c r="BW535" s="55"/>
      <c r="BX535" s="55"/>
      <c r="BY535" s="55"/>
      <c r="BZ535" s="55"/>
      <c r="CA535" s="55"/>
      <c r="CB535" s="55"/>
      <c r="CC535" s="55"/>
      <c r="CD535" s="55"/>
      <c r="CE535" s="55"/>
      <c r="CF535" s="55"/>
      <c r="CG535" s="55"/>
      <c r="CH535" s="55"/>
      <c r="CI535" s="55"/>
      <c r="CJ535" s="55"/>
      <c r="CK535" s="55"/>
      <c r="CL535" s="55"/>
      <c r="CM535" s="55"/>
      <c r="CN535" s="55"/>
      <c r="CO535" s="55"/>
      <c r="CP535" s="55"/>
      <c r="CQ535" s="55"/>
      <c r="CR535" s="55"/>
      <c r="CS535" s="55"/>
      <c r="CT535" s="55"/>
      <c r="CU535" s="55"/>
      <c r="CV535" s="55"/>
      <c r="CW535" s="55"/>
      <c r="CX535" s="55"/>
      <c r="CY535" s="55"/>
      <c r="CZ535" s="55"/>
      <c r="DA535" s="55"/>
      <c r="DB535" s="55"/>
      <c r="DC535" s="55"/>
      <c r="DD535" s="55"/>
      <c r="DE535" s="55"/>
      <c r="DF535" s="55"/>
      <c r="DG535" s="55"/>
      <c r="DH535" s="55"/>
      <c r="DI535" s="55"/>
      <c r="DJ535" s="55"/>
      <c r="DK535" s="55"/>
      <c r="DL535" s="55"/>
      <c r="DM535" s="55"/>
      <c r="DN535" s="55"/>
      <c r="DO535" s="55"/>
      <c r="DP535" s="55"/>
      <c r="DQ535" s="55"/>
      <c r="DR535" s="55"/>
      <c r="DS535" s="55"/>
      <c r="DT535" s="55"/>
      <c r="DU535" s="55"/>
      <c r="DV535" s="55"/>
    </row>
    <row r="536" spans="1:126" ht="8.25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5"/>
      <c r="BQ536" s="55"/>
      <c r="BR536" s="55"/>
      <c r="BS536" s="55"/>
      <c r="BT536" s="55"/>
      <c r="BU536" s="55"/>
      <c r="BV536" s="55"/>
      <c r="BW536" s="55"/>
      <c r="BX536" s="55"/>
      <c r="BY536" s="55"/>
      <c r="BZ536" s="55"/>
      <c r="CA536" s="55"/>
      <c r="CB536" s="55"/>
      <c r="CC536" s="55"/>
      <c r="CD536" s="55"/>
      <c r="CE536" s="55"/>
      <c r="CF536" s="55"/>
      <c r="CG536" s="55"/>
      <c r="CH536" s="55"/>
      <c r="CI536" s="55"/>
      <c r="CJ536" s="55"/>
      <c r="CK536" s="55"/>
      <c r="CL536" s="55"/>
      <c r="CM536" s="55"/>
      <c r="CN536" s="55"/>
      <c r="CO536" s="55"/>
      <c r="CP536" s="55"/>
      <c r="CQ536" s="55"/>
      <c r="CR536" s="55"/>
      <c r="CS536" s="55"/>
      <c r="CT536" s="55"/>
      <c r="CU536" s="55"/>
      <c r="CV536" s="55"/>
      <c r="CW536" s="55"/>
      <c r="CX536" s="55"/>
      <c r="CY536" s="55"/>
      <c r="CZ536" s="55"/>
      <c r="DA536" s="55"/>
      <c r="DB536" s="55"/>
      <c r="DC536" s="55"/>
      <c r="DD536" s="55"/>
      <c r="DE536" s="55"/>
      <c r="DF536" s="55"/>
      <c r="DG536" s="55"/>
      <c r="DH536" s="55"/>
      <c r="DI536" s="55"/>
      <c r="DJ536" s="55"/>
      <c r="DK536" s="55"/>
      <c r="DL536" s="55"/>
      <c r="DM536" s="55"/>
      <c r="DN536" s="55"/>
      <c r="DO536" s="55"/>
      <c r="DP536" s="55"/>
      <c r="DQ536" s="55"/>
      <c r="DR536" s="55"/>
      <c r="DS536" s="55"/>
      <c r="DT536" s="55"/>
      <c r="DU536" s="55"/>
      <c r="DV536" s="55"/>
    </row>
    <row r="537" spans="1:126" ht="8.25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5"/>
      <c r="BQ537" s="55"/>
      <c r="BR537" s="55"/>
      <c r="BS537" s="55"/>
      <c r="BT537" s="55"/>
      <c r="BU537" s="55"/>
      <c r="BV537" s="55"/>
      <c r="BW537" s="55"/>
      <c r="BX537" s="55"/>
      <c r="BY537" s="55"/>
      <c r="BZ537" s="55"/>
      <c r="CA537" s="55"/>
      <c r="CB537" s="55"/>
      <c r="CC537" s="55"/>
      <c r="CD537" s="55"/>
      <c r="CE537" s="55"/>
      <c r="CF537" s="55"/>
      <c r="CG537" s="55"/>
      <c r="CH537" s="55"/>
      <c r="CI537" s="55"/>
      <c r="CJ537" s="55"/>
      <c r="CK537" s="55"/>
      <c r="CL537" s="55"/>
      <c r="CM537" s="55"/>
      <c r="CN537" s="55"/>
      <c r="CO537" s="55"/>
      <c r="CP537" s="55"/>
      <c r="CQ537" s="55"/>
      <c r="CR537" s="55"/>
      <c r="CS537" s="55"/>
      <c r="CT537" s="55"/>
      <c r="CU537" s="55"/>
      <c r="CV537" s="55"/>
      <c r="CW537" s="55"/>
      <c r="CX537" s="55"/>
      <c r="CY537" s="55"/>
      <c r="CZ537" s="55"/>
      <c r="DA537" s="55"/>
      <c r="DB537" s="55"/>
      <c r="DC537" s="55"/>
      <c r="DD537" s="55"/>
      <c r="DE537" s="55"/>
      <c r="DF537" s="55"/>
      <c r="DG537" s="55"/>
      <c r="DH537" s="55"/>
      <c r="DI537" s="55"/>
      <c r="DJ537" s="55"/>
      <c r="DK537" s="55"/>
      <c r="DL537" s="55"/>
      <c r="DM537" s="55"/>
      <c r="DN537" s="55"/>
      <c r="DO537" s="55"/>
      <c r="DP537" s="55"/>
      <c r="DQ537" s="55"/>
      <c r="DR537" s="55"/>
      <c r="DS537" s="55"/>
      <c r="DT537" s="55"/>
      <c r="DU537" s="55"/>
      <c r="DV537" s="55"/>
    </row>
    <row r="538" spans="1:126" ht="8.25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</row>
    <row r="539" spans="1:126" ht="8.25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5"/>
      <c r="BQ539" s="55"/>
      <c r="BR539" s="55"/>
      <c r="BS539" s="55"/>
      <c r="BT539" s="55"/>
      <c r="BU539" s="55"/>
      <c r="BV539" s="55"/>
      <c r="BW539" s="55"/>
      <c r="BX539" s="55"/>
      <c r="BY539" s="55"/>
      <c r="BZ539" s="55"/>
      <c r="CA539" s="55"/>
      <c r="CB539" s="55"/>
      <c r="CC539" s="55"/>
      <c r="CD539" s="55"/>
      <c r="CE539" s="55"/>
      <c r="CF539" s="55"/>
      <c r="CG539" s="55"/>
      <c r="CH539" s="55"/>
      <c r="CI539" s="55"/>
      <c r="CJ539" s="55"/>
      <c r="CK539" s="55"/>
      <c r="CL539" s="55"/>
      <c r="CM539" s="55"/>
      <c r="CN539" s="55"/>
      <c r="CO539" s="55"/>
      <c r="CP539" s="55"/>
      <c r="CQ539" s="55"/>
      <c r="CR539" s="55"/>
      <c r="CS539" s="55"/>
      <c r="CT539" s="55"/>
      <c r="CU539" s="55"/>
      <c r="CV539" s="55"/>
      <c r="CW539" s="55"/>
      <c r="CX539" s="55"/>
      <c r="CY539" s="55"/>
      <c r="CZ539" s="55"/>
      <c r="DA539" s="55"/>
      <c r="DB539" s="55"/>
      <c r="DC539" s="55"/>
      <c r="DD539" s="55"/>
      <c r="DE539" s="55"/>
      <c r="DF539" s="55"/>
      <c r="DG539" s="55"/>
      <c r="DH539" s="55"/>
      <c r="DI539" s="55"/>
      <c r="DJ539" s="55"/>
      <c r="DK539" s="55"/>
      <c r="DL539" s="55"/>
      <c r="DM539" s="55"/>
      <c r="DN539" s="55"/>
      <c r="DO539" s="55"/>
      <c r="DP539" s="55"/>
      <c r="DQ539" s="55"/>
      <c r="DR539" s="55"/>
      <c r="DS539" s="55"/>
      <c r="DT539" s="55"/>
      <c r="DU539" s="55"/>
      <c r="DV539" s="55"/>
    </row>
    <row r="540" spans="1:126" ht="8.25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5"/>
      <c r="BQ540" s="55"/>
      <c r="BR540" s="55"/>
      <c r="BS540" s="55"/>
      <c r="BT540" s="55"/>
      <c r="BU540" s="55"/>
      <c r="BV540" s="55"/>
      <c r="BW540" s="55"/>
      <c r="BX540" s="55"/>
      <c r="BY540" s="55"/>
      <c r="BZ540" s="55"/>
      <c r="CA540" s="55"/>
      <c r="CB540" s="55"/>
      <c r="CC540" s="55"/>
      <c r="CD540" s="55"/>
      <c r="CE540" s="55"/>
      <c r="CF540" s="55"/>
      <c r="CG540" s="55"/>
      <c r="CH540" s="55"/>
      <c r="CI540" s="55"/>
      <c r="CJ540" s="55"/>
      <c r="CK540" s="55"/>
      <c r="CL540" s="55"/>
      <c r="CM540" s="55"/>
      <c r="CN540" s="55"/>
      <c r="CO540" s="55"/>
      <c r="CP540" s="55"/>
      <c r="CQ540" s="55"/>
      <c r="CR540" s="55"/>
      <c r="CS540" s="55"/>
      <c r="CT540" s="55"/>
      <c r="CU540" s="55"/>
      <c r="CV540" s="55"/>
      <c r="CW540" s="55"/>
      <c r="CX540" s="55"/>
      <c r="CY540" s="55"/>
      <c r="CZ540" s="55"/>
      <c r="DA540" s="55"/>
      <c r="DB540" s="55"/>
      <c r="DC540" s="55"/>
      <c r="DD540" s="55"/>
      <c r="DE540" s="55"/>
      <c r="DF540" s="55"/>
      <c r="DG540" s="55"/>
      <c r="DH540" s="55"/>
      <c r="DI540" s="55"/>
      <c r="DJ540" s="55"/>
      <c r="DK540" s="55"/>
      <c r="DL540" s="55"/>
      <c r="DM540" s="55"/>
      <c r="DN540" s="55"/>
      <c r="DO540" s="55"/>
      <c r="DP540" s="55"/>
      <c r="DQ540" s="55"/>
      <c r="DR540" s="55"/>
      <c r="DS540" s="55"/>
      <c r="DT540" s="55"/>
      <c r="DU540" s="55"/>
      <c r="DV540" s="55"/>
    </row>
    <row r="541" spans="1:126" ht="8.25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5"/>
      <c r="BQ541" s="55"/>
      <c r="BR541" s="55"/>
      <c r="BS541" s="55"/>
      <c r="BT541" s="55"/>
      <c r="BU541" s="55"/>
      <c r="BV541" s="55"/>
      <c r="BW541" s="55"/>
      <c r="BX541" s="55"/>
      <c r="BY541" s="55"/>
      <c r="BZ541" s="55"/>
      <c r="CA541" s="55"/>
      <c r="CB541" s="55"/>
      <c r="CC541" s="55"/>
      <c r="CD541" s="55"/>
      <c r="CE541" s="55"/>
      <c r="CF541" s="55"/>
      <c r="CG541" s="55"/>
      <c r="CH541" s="55"/>
      <c r="CI541" s="55"/>
      <c r="CJ541" s="55"/>
      <c r="CK541" s="55"/>
      <c r="CL541" s="55"/>
      <c r="CM541" s="55"/>
      <c r="CN541" s="55"/>
      <c r="CO541" s="55"/>
      <c r="CP541" s="55"/>
      <c r="CQ541" s="55"/>
      <c r="CR541" s="55"/>
      <c r="CS541" s="55"/>
      <c r="CT541" s="55"/>
      <c r="CU541" s="55"/>
      <c r="CV541" s="55"/>
      <c r="CW541" s="55"/>
      <c r="CX541" s="55"/>
      <c r="CY541" s="55"/>
      <c r="CZ541" s="55"/>
      <c r="DA541" s="55"/>
      <c r="DB541" s="55"/>
      <c r="DC541" s="55"/>
      <c r="DD541" s="55"/>
      <c r="DE541" s="55"/>
      <c r="DF541" s="55"/>
      <c r="DG541" s="55"/>
      <c r="DH541" s="55"/>
      <c r="DI541" s="55"/>
      <c r="DJ541" s="55"/>
      <c r="DK541" s="55"/>
      <c r="DL541" s="55"/>
      <c r="DM541" s="55"/>
      <c r="DN541" s="55"/>
      <c r="DO541" s="55"/>
      <c r="DP541" s="55"/>
      <c r="DQ541" s="55"/>
      <c r="DR541" s="55"/>
      <c r="DS541" s="55"/>
      <c r="DT541" s="55"/>
      <c r="DU541" s="55"/>
      <c r="DV541" s="55"/>
    </row>
    <row r="542" spans="1:126" ht="8.25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</row>
    <row r="543" spans="1:126" ht="8.25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</row>
    <row r="544" spans="1:126" ht="8.25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5"/>
      <c r="BQ544" s="55"/>
      <c r="BR544" s="55"/>
      <c r="BS544" s="55"/>
      <c r="BT544" s="55"/>
      <c r="BU544" s="55"/>
      <c r="BV544" s="55"/>
      <c r="BW544" s="55"/>
      <c r="BX544" s="55"/>
      <c r="BY544" s="55"/>
      <c r="BZ544" s="55"/>
      <c r="CA544" s="55"/>
      <c r="CB544" s="55"/>
      <c r="CC544" s="55"/>
      <c r="CD544" s="55"/>
      <c r="CE544" s="55"/>
      <c r="CF544" s="55"/>
      <c r="CG544" s="55"/>
      <c r="CH544" s="55"/>
      <c r="CI544" s="55"/>
      <c r="CJ544" s="55"/>
      <c r="CK544" s="55"/>
      <c r="CL544" s="55"/>
      <c r="CM544" s="55"/>
      <c r="CN544" s="55"/>
      <c r="CO544" s="55"/>
      <c r="CP544" s="55"/>
      <c r="CQ544" s="55"/>
      <c r="CR544" s="55"/>
      <c r="CS544" s="55"/>
      <c r="CT544" s="55"/>
      <c r="CU544" s="55"/>
      <c r="CV544" s="55"/>
      <c r="CW544" s="55"/>
      <c r="CX544" s="55"/>
      <c r="CY544" s="55"/>
      <c r="CZ544" s="55"/>
      <c r="DA544" s="55"/>
      <c r="DB544" s="55"/>
      <c r="DC544" s="55"/>
      <c r="DD544" s="55"/>
      <c r="DE544" s="55"/>
      <c r="DF544" s="55"/>
      <c r="DG544" s="55"/>
      <c r="DH544" s="55"/>
      <c r="DI544" s="55"/>
      <c r="DJ544" s="55"/>
      <c r="DK544" s="55"/>
      <c r="DL544" s="55"/>
      <c r="DM544" s="55"/>
      <c r="DN544" s="55"/>
      <c r="DO544" s="55"/>
      <c r="DP544" s="55"/>
      <c r="DQ544" s="55"/>
      <c r="DR544" s="55"/>
      <c r="DS544" s="55"/>
      <c r="DT544" s="55"/>
      <c r="DU544" s="55"/>
      <c r="DV544" s="55"/>
    </row>
    <row r="545" spans="1:126" ht="8.2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5"/>
      <c r="BQ545" s="55"/>
      <c r="BR545" s="55"/>
      <c r="BS545" s="55"/>
      <c r="BT545" s="55"/>
      <c r="BU545" s="55"/>
      <c r="BV545" s="55"/>
      <c r="BW545" s="55"/>
      <c r="BX545" s="55"/>
      <c r="BY545" s="55"/>
      <c r="BZ545" s="55"/>
      <c r="CA545" s="55"/>
      <c r="CB545" s="55"/>
      <c r="CC545" s="55"/>
      <c r="CD545" s="55"/>
      <c r="CE545" s="55"/>
      <c r="CF545" s="55"/>
      <c r="CG545" s="55"/>
      <c r="CH545" s="55"/>
      <c r="CI545" s="55"/>
      <c r="CJ545" s="55"/>
      <c r="CK545" s="55"/>
      <c r="CL545" s="55"/>
      <c r="CM545" s="55"/>
      <c r="CN545" s="55"/>
      <c r="CO545" s="55"/>
      <c r="CP545" s="55"/>
      <c r="CQ545" s="55"/>
      <c r="CR545" s="55"/>
      <c r="CS545" s="55"/>
      <c r="CT545" s="55"/>
      <c r="CU545" s="55"/>
      <c r="CV545" s="55"/>
      <c r="CW545" s="55"/>
      <c r="CX545" s="55"/>
      <c r="CY545" s="55"/>
      <c r="CZ545" s="55"/>
      <c r="DA545" s="55"/>
      <c r="DB545" s="55"/>
      <c r="DC545" s="55"/>
      <c r="DD545" s="55"/>
      <c r="DE545" s="55"/>
      <c r="DF545" s="55"/>
      <c r="DG545" s="55"/>
      <c r="DH545" s="55"/>
      <c r="DI545" s="55"/>
      <c r="DJ545" s="55"/>
      <c r="DK545" s="55"/>
      <c r="DL545" s="55"/>
      <c r="DM545" s="55"/>
      <c r="DN545" s="55"/>
      <c r="DO545" s="55"/>
      <c r="DP545" s="55"/>
      <c r="DQ545" s="55"/>
      <c r="DR545" s="55"/>
      <c r="DS545" s="55"/>
      <c r="DT545" s="55"/>
      <c r="DU545" s="55"/>
      <c r="DV545" s="55"/>
    </row>
    <row r="546" spans="1:126" ht="8.25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</row>
    <row r="547" spans="1:126" ht="8.25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5"/>
      <c r="BQ547" s="55"/>
      <c r="BR547" s="55"/>
      <c r="BS547" s="55"/>
      <c r="BT547" s="55"/>
      <c r="BU547" s="55"/>
      <c r="BV547" s="55"/>
      <c r="BW547" s="55"/>
      <c r="BX547" s="55"/>
      <c r="BY547" s="55"/>
      <c r="BZ547" s="55"/>
      <c r="CA547" s="55"/>
      <c r="CB547" s="55"/>
      <c r="CC547" s="55"/>
      <c r="CD547" s="55"/>
      <c r="CE547" s="55"/>
      <c r="CF547" s="55"/>
      <c r="CG547" s="55"/>
      <c r="CH547" s="55"/>
      <c r="CI547" s="55"/>
      <c r="CJ547" s="55"/>
      <c r="CK547" s="55"/>
      <c r="CL547" s="55"/>
      <c r="CM547" s="55"/>
      <c r="CN547" s="55"/>
      <c r="CO547" s="55"/>
      <c r="CP547" s="55"/>
      <c r="CQ547" s="55"/>
      <c r="CR547" s="55"/>
      <c r="CS547" s="55"/>
      <c r="CT547" s="55"/>
      <c r="CU547" s="55"/>
      <c r="CV547" s="55"/>
      <c r="CW547" s="55"/>
      <c r="CX547" s="55"/>
      <c r="CY547" s="55"/>
      <c r="CZ547" s="55"/>
      <c r="DA547" s="55"/>
      <c r="DB547" s="55"/>
      <c r="DC547" s="55"/>
      <c r="DD547" s="55"/>
      <c r="DE547" s="55"/>
      <c r="DF547" s="55"/>
      <c r="DG547" s="55"/>
      <c r="DH547" s="55"/>
      <c r="DI547" s="55"/>
      <c r="DJ547" s="55"/>
      <c r="DK547" s="55"/>
      <c r="DL547" s="55"/>
      <c r="DM547" s="55"/>
      <c r="DN547" s="55"/>
      <c r="DO547" s="55"/>
      <c r="DP547" s="55"/>
      <c r="DQ547" s="55"/>
      <c r="DR547" s="55"/>
      <c r="DS547" s="55"/>
      <c r="DT547" s="55"/>
      <c r="DU547" s="55"/>
      <c r="DV547" s="55"/>
    </row>
    <row r="548" spans="1:126" ht="8.25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</row>
    <row r="549" spans="1:126" ht="8.25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</row>
    <row r="550" spans="1:126" ht="8.25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</row>
    <row r="551" spans="1:126" ht="8.25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5"/>
      <c r="BQ551" s="55"/>
      <c r="BR551" s="55"/>
      <c r="BS551" s="55"/>
      <c r="BT551" s="55"/>
      <c r="BU551" s="55"/>
      <c r="BV551" s="55"/>
      <c r="BW551" s="55"/>
      <c r="BX551" s="55"/>
      <c r="BY551" s="55"/>
      <c r="BZ551" s="55"/>
      <c r="CA551" s="55"/>
      <c r="CB551" s="55"/>
      <c r="CC551" s="55"/>
      <c r="CD551" s="55"/>
      <c r="CE551" s="55"/>
      <c r="CF551" s="55"/>
      <c r="CG551" s="55"/>
      <c r="CH551" s="55"/>
      <c r="CI551" s="55"/>
      <c r="CJ551" s="55"/>
      <c r="CK551" s="55"/>
      <c r="CL551" s="55"/>
      <c r="CM551" s="55"/>
      <c r="CN551" s="55"/>
      <c r="CO551" s="55"/>
      <c r="CP551" s="55"/>
      <c r="CQ551" s="55"/>
      <c r="CR551" s="55"/>
      <c r="CS551" s="55"/>
      <c r="CT551" s="55"/>
      <c r="CU551" s="55"/>
      <c r="CV551" s="55"/>
      <c r="CW551" s="55"/>
      <c r="CX551" s="55"/>
      <c r="CY551" s="55"/>
      <c r="CZ551" s="55"/>
      <c r="DA551" s="55"/>
      <c r="DB551" s="55"/>
      <c r="DC551" s="55"/>
      <c r="DD551" s="55"/>
      <c r="DE551" s="55"/>
      <c r="DF551" s="55"/>
      <c r="DG551" s="55"/>
      <c r="DH551" s="55"/>
      <c r="DI551" s="55"/>
      <c r="DJ551" s="55"/>
      <c r="DK551" s="55"/>
      <c r="DL551" s="55"/>
      <c r="DM551" s="55"/>
      <c r="DN551" s="55"/>
      <c r="DO551" s="55"/>
      <c r="DP551" s="55"/>
      <c r="DQ551" s="55"/>
      <c r="DR551" s="55"/>
      <c r="DS551" s="55"/>
      <c r="DT551" s="55"/>
      <c r="DU551" s="55"/>
      <c r="DV551" s="55"/>
    </row>
    <row r="552" spans="1:126" ht="8.25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5"/>
      <c r="BQ552" s="55"/>
      <c r="BR552" s="55"/>
      <c r="BS552" s="55"/>
      <c r="BT552" s="55"/>
      <c r="BU552" s="55"/>
      <c r="BV552" s="55"/>
      <c r="BW552" s="55"/>
      <c r="BX552" s="55"/>
      <c r="BY552" s="55"/>
      <c r="BZ552" s="55"/>
      <c r="CA552" s="55"/>
      <c r="CB552" s="55"/>
      <c r="CC552" s="55"/>
      <c r="CD552" s="55"/>
      <c r="CE552" s="55"/>
      <c r="CF552" s="55"/>
      <c r="CG552" s="55"/>
      <c r="CH552" s="55"/>
      <c r="CI552" s="55"/>
      <c r="CJ552" s="55"/>
      <c r="CK552" s="55"/>
      <c r="CL552" s="55"/>
      <c r="CM552" s="55"/>
      <c r="CN552" s="55"/>
      <c r="CO552" s="55"/>
      <c r="CP552" s="55"/>
      <c r="CQ552" s="55"/>
      <c r="CR552" s="55"/>
      <c r="CS552" s="55"/>
      <c r="CT552" s="55"/>
      <c r="CU552" s="55"/>
      <c r="CV552" s="55"/>
      <c r="CW552" s="55"/>
      <c r="CX552" s="55"/>
      <c r="CY552" s="55"/>
      <c r="CZ552" s="55"/>
      <c r="DA552" s="55"/>
      <c r="DB552" s="55"/>
      <c r="DC552" s="55"/>
      <c r="DD552" s="55"/>
      <c r="DE552" s="55"/>
      <c r="DF552" s="55"/>
      <c r="DG552" s="55"/>
      <c r="DH552" s="55"/>
      <c r="DI552" s="55"/>
      <c r="DJ552" s="55"/>
      <c r="DK552" s="55"/>
      <c r="DL552" s="55"/>
      <c r="DM552" s="55"/>
      <c r="DN552" s="55"/>
      <c r="DO552" s="55"/>
      <c r="DP552" s="55"/>
      <c r="DQ552" s="55"/>
      <c r="DR552" s="55"/>
      <c r="DS552" s="55"/>
      <c r="DT552" s="55"/>
      <c r="DU552" s="55"/>
      <c r="DV552" s="55"/>
    </row>
    <row r="553" spans="1:126" ht="8.25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5"/>
      <c r="BQ553" s="55"/>
      <c r="BR553" s="55"/>
      <c r="BS553" s="55"/>
      <c r="BT553" s="55"/>
      <c r="BU553" s="55"/>
      <c r="BV553" s="55"/>
      <c r="BW553" s="55"/>
      <c r="BX553" s="55"/>
      <c r="BY553" s="55"/>
      <c r="BZ553" s="55"/>
      <c r="CA553" s="55"/>
      <c r="CB553" s="55"/>
      <c r="CC553" s="55"/>
      <c r="CD553" s="55"/>
      <c r="CE553" s="55"/>
      <c r="CF553" s="55"/>
      <c r="CG553" s="55"/>
      <c r="CH553" s="55"/>
      <c r="CI553" s="55"/>
      <c r="CJ553" s="55"/>
      <c r="CK553" s="55"/>
      <c r="CL553" s="55"/>
      <c r="CM553" s="55"/>
      <c r="CN553" s="55"/>
      <c r="CO553" s="55"/>
      <c r="CP553" s="55"/>
      <c r="CQ553" s="55"/>
      <c r="CR553" s="55"/>
      <c r="CS553" s="55"/>
      <c r="CT553" s="55"/>
      <c r="CU553" s="55"/>
      <c r="CV553" s="55"/>
      <c r="CW553" s="55"/>
      <c r="CX553" s="55"/>
      <c r="CY553" s="55"/>
      <c r="CZ553" s="55"/>
      <c r="DA553" s="55"/>
      <c r="DB553" s="55"/>
      <c r="DC553" s="55"/>
      <c r="DD553" s="55"/>
      <c r="DE553" s="55"/>
      <c r="DF553" s="55"/>
      <c r="DG553" s="55"/>
      <c r="DH553" s="55"/>
      <c r="DI553" s="55"/>
      <c r="DJ553" s="55"/>
      <c r="DK553" s="55"/>
      <c r="DL553" s="55"/>
      <c r="DM553" s="55"/>
      <c r="DN553" s="55"/>
      <c r="DO553" s="55"/>
      <c r="DP553" s="55"/>
      <c r="DQ553" s="55"/>
      <c r="DR553" s="55"/>
      <c r="DS553" s="55"/>
      <c r="DT553" s="55"/>
      <c r="DU553" s="55"/>
      <c r="DV553" s="55"/>
    </row>
    <row r="554" spans="1:126" ht="8.25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</row>
    <row r="555" spans="1:126" ht="8.2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</row>
    <row r="556" spans="1:126" ht="8.25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5"/>
      <c r="BQ556" s="55"/>
      <c r="BR556" s="55"/>
      <c r="BS556" s="55"/>
      <c r="BT556" s="55"/>
      <c r="BU556" s="55"/>
      <c r="BV556" s="55"/>
      <c r="BW556" s="55"/>
      <c r="BX556" s="55"/>
      <c r="BY556" s="55"/>
      <c r="BZ556" s="55"/>
      <c r="CA556" s="55"/>
      <c r="CB556" s="55"/>
      <c r="CC556" s="55"/>
      <c r="CD556" s="55"/>
      <c r="CE556" s="55"/>
      <c r="CF556" s="55"/>
      <c r="CG556" s="55"/>
      <c r="CH556" s="55"/>
      <c r="CI556" s="55"/>
      <c r="CJ556" s="55"/>
      <c r="CK556" s="55"/>
      <c r="CL556" s="55"/>
      <c r="CM556" s="55"/>
      <c r="CN556" s="55"/>
      <c r="CO556" s="55"/>
      <c r="CP556" s="55"/>
      <c r="CQ556" s="55"/>
      <c r="CR556" s="55"/>
      <c r="CS556" s="55"/>
      <c r="CT556" s="55"/>
      <c r="CU556" s="55"/>
      <c r="CV556" s="55"/>
      <c r="CW556" s="55"/>
      <c r="CX556" s="55"/>
      <c r="CY556" s="55"/>
      <c r="CZ556" s="55"/>
      <c r="DA556" s="55"/>
      <c r="DB556" s="55"/>
      <c r="DC556" s="55"/>
      <c r="DD556" s="55"/>
      <c r="DE556" s="55"/>
      <c r="DF556" s="55"/>
      <c r="DG556" s="55"/>
      <c r="DH556" s="55"/>
      <c r="DI556" s="55"/>
      <c r="DJ556" s="55"/>
      <c r="DK556" s="55"/>
      <c r="DL556" s="55"/>
      <c r="DM556" s="55"/>
      <c r="DN556" s="55"/>
      <c r="DO556" s="55"/>
      <c r="DP556" s="55"/>
      <c r="DQ556" s="55"/>
      <c r="DR556" s="55"/>
      <c r="DS556" s="55"/>
      <c r="DT556" s="55"/>
      <c r="DU556" s="55"/>
      <c r="DV556" s="55"/>
    </row>
    <row r="557" spans="1:126" ht="8.25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5"/>
      <c r="BN557" s="55"/>
      <c r="BO557" s="55"/>
      <c r="BP557" s="55"/>
      <c r="BQ557" s="55"/>
      <c r="BR557" s="55"/>
      <c r="BS557" s="55"/>
      <c r="BT557" s="55"/>
      <c r="BU557" s="55"/>
      <c r="BV557" s="55"/>
      <c r="BW557" s="55"/>
      <c r="BX557" s="55"/>
      <c r="BY557" s="55"/>
      <c r="BZ557" s="55"/>
      <c r="CA557" s="55"/>
      <c r="CB557" s="55"/>
      <c r="CC557" s="55"/>
      <c r="CD557" s="55"/>
      <c r="CE557" s="55"/>
      <c r="CF557" s="55"/>
      <c r="CG557" s="55"/>
      <c r="CH557" s="55"/>
      <c r="CI557" s="55"/>
      <c r="CJ557" s="55"/>
      <c r="CK557" s="55"/>
      <c r="CL557" s="55"/>
      <c r="CM557" s="55"/>
      <c r="CN557" s="55"/>
      <c r="CO557" s="55"/>
      <c r="CP557" s="55"/>
      <c r="CQ557" s="55"/>
      <c r="CR557" s="55"/>
      <c r="CS557" s="55"/>
      <c r="CT557" s="55"/>
      <c r="CU557" s="55"/>
      <c r="CV557" s="55"/>
      <c r="CW557" s="55"/>
      <c r="CX557" s="55"/>
      <c r="CY557" s="55"/>
      <c r="CZ557" s="55"/>
      <c r="DA557" s="55"/>
      <c r="DB557" s="55"/>
      <c r="DC557" s="55"/>
      <c r="DD557" s="55"/>
      <c r="DE557" s="55"/>
      <c r="DF557" s="55"/>
      <c r="DG557" s="55"/>
      <c r="DH557" s="55"/>
      <c r="DI557" s="55"/>
      <c r="DJ557" s="55"/>
      <c r="DK557" s="55"/>
      <c r="DL557" s="55"/>
      <c r="DM557" s="55"/>
      <c r="DN557" s="55"/>
      <c r="DO557" s="55"/>
      <c r="DP557" s="55"/>
      <c r="DQ557" s="55"/>
      <c r="DR557" s="55"/>
      <c r="DS557" s="55"/>
      <c r="DT557" s="55"/>
      <c r="DU557" s="55"/>
      <c r="DV557" s="55"/>
    </row>
    <row r="558" spans="1:126" ht="8.25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</row>
    <row r="559" spans="1:126" ht="8.25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5"/>
      <c r="BQ559" s="55"/>
      <c r="BR559" s="55"/>
      <c r="BS559" s="55"/>
      <c r="BT559" s="55"/>
      <c r="BU559" s="55"/>
      <c r="BV559" s="55"/>
      <c r="BW559" s="55"/>
      <c r="BX559" s="55"/>
      <c r="BY559" s="55"/>
      <c r="BZ559" s="55"/>
      <c r="CA559" s="55"/>
      <c r="CB559" s="55"/>
      <c r="CC559" s="55"/>
      <c r="CD559" s="55"/>
      <c r="CE559" s="55"/>
      <c r="CF559" s="55"/>
      <c r="CG559" s="55"/>
      <c r="CH559" s="55"/>
      <c r="CI559" s="55"/>
      <c r="CJ559" s="55"/>
      <c r="CK559" s="55"/>
      <c r="CL559" s="55"/>
      <c r="CM559" s="55"/>
      <c r="CN559" s="55"/>
      <c r="CO559" s="55"/>
      <c r="CP559" s="55"/>
      <c r="CQ559" s="55"/>
      <c r="CR559" s="55"/>
      <c r="CS559" s="55"/>
      <c r="CT559" s="55"/>
      <c r="CU559" s="55"/>
      <c r="CV559" s="55"/>
      <c r="CW559" s="55"/>
      <c r="CX559" s="55"/>
      <c r="CY559" s="55"/>
      <c r="CZ559" s="55"/>
      <c r="DA559" s="55"/>
      <c r="DB559" s="55"/>
      <c r="DC559" s="55"/>
      <c r="DD559" s="55"/>
      <c r="DE559" s="55"/>
      <c r="DF559" s="55"/>
      <c r="DG559" s="55"/>
      <c r="DH559" s="55"/>
      <c r="DI559" s="55"/>
      <c r="DJ559" s="55"/>
      <c r="DK559" s="55"/>
      <c r="DL559" s="55"/>
      <c r="DM559" s="55"/>
      <c r="DN559" s="55"/>
      <c r="DO559" s="55"/>
      <c r="DP559" s="55"/>
      <c r="DQ559" s="55"/>
      <c r="DR559" s="55"/>
      <c r="DS559" s="55"/>
      <c r="DT559" s="55"/>
      <c r="DU559" s="55"/>
      <c r="DV559" s="55"/>
    </row>
    <row r="560" spans="1:126" ht="8.25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</row>
    <row r="561" spans="1:126" ht="8.25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5"/>
      <c r="BQ561" s="55"/>
      <c r="BR561" s="55"/>
      <c r="BS561" s="55"/>
      <c r="BT561" s="55"/>
      <c r="BU561" s="55"/>
      <c r="BV561" s="55"/>
      <c r="BW561" s="55"/>
      <c r="BX561" s="55"/>
      <c r="BY561" s="55"/>
      <c r="BZ561" s="55"/>
      <c r="CA561" s="55"/>
      <c r="CB561" s="55"/>
      <c r="CC561" s="55"/>
      <c r="CD561" s="55"/>
      <c r="CE561" s="55"/>
      <c r="CF561" s="55"/>
      <c r="CG561" s="55"/>
      <c r="CH561" s="55"/>
      <c r="CI561" s="55"/>
      <c r="CJ561" s="55"/>
      <c r="CK561" s="55"/>
      <c r="CL561" s="55"/>
      <c r="CM561" s="55"/>
      <c r="CN561" s="55"/>
      <c r="CO561" s="55"/>
      <c r="CP561" s="55"/>
      <c r="CQ561" s="55"/>
      <c r="CR561" s="55"/>
      <c r="CS561" s="55"/>
      <c r="CT561" s="55"/>
      <c r="CU561" s="55"/>
      <c r="CV561" s="55"/>
      <c r="CW561" s="55"/>
      <c r="CX561" s="55"/>
      <c r="CY561" s="55"/>
      <c r="CZ561" s="55"/>
      <c r="DA561" s="55"/>
      <c r="DB561" s="55"/>
      <c r="DC561" s="55"/>
      <c r="DD561" s="55"/>
      <c r="DE561" s="55"/>
      <c r="DF561" s="55"/>
      <c r="DG561" s="55"/>
      <c r="DH561" s="55"/>
      <c r="DI561" s="55"/>
      <c r="DJ561" s="55"/>
      <c r="DK561" s="55"/>
      <c r="DL561" s="55"/>
      <c r="DM561" s="55"/>
      <c r="DN561" s="55"/>
      <c r="DO561" s="55"/>
      <c r="DP561" s="55"/>
      <c r="DQ561" s="55"/>
      <c r="DR561" s="55"/>
      <c r="DS561" s="55"/>
      <c r="DT561" s="55"/>
      <c r="DU561" s="55"/>
      <c r="DV561" s="55"/>
    </row>
    <row r="562" spans="1:126" ht="8.25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</row>
    <row r="563" spans="1:126" ht="8.25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5"/>
      <c r="BN563" s="55"/>
      <c r="BO563" s="55"/>
      <c r="BP563" s="55"/>
      <c r="BQ563" s="55"/>
      <c r="BR563" s="55"/>
      <c r="BS563" s="55"/>
      <c r="BT563" s="55"/>
      <c r="BU563" s="55"/>
      <c r="BV563" s="55"/>
      <c r="BW563" s="55"/>
      <c r="BX563" s="55"/>
      <c r="BY563" s="55"/>
      <c r="BZ563" s="55"/>
      <c r="CA563" s="55"/>
      <c r="CB563" s="55"/>
      <c r="CC563" s="55"/>
      <c r="CD563" s="55"/>
      <c r="CE563" s="55"/>
      <c r="CF563" s="55"/>
      <c r="CG563" s="55"/>
      <c r="CH563" s="55"/>
      <c r="CI563" s="55"/>
      <c r="CJ563" s="55"/>
      <c r="CK563" s="55"/>
      <c r="CL563" s="55"/>
      <c r="CM563" s="55"/>
      <c r="CN563" s="55"/>
      <c r="CO563" s="55"/>
      <c r="CP563" s="55"/>
      <c r="CQ563" s="55"/>
      <c r="CR563" s="55"/>
      <c r="CS563" s="55"/>
      <c r="CT563" s="55"/>
      <c r="CU563" s="55"/>
      <c r="CV563" s="55"/>
      <c r="CW563" s="55"/>
      <c r="CX563" s="55"/>
      <c r="CY563" s="55"/>
      <c r="CZ563" s="55"/>
      <c r="DA563" s="55"/>
      <c r="DB563" s="55"/>
      <c r="DC563" s="55"/>
      <c r="DD563" s="55"/>
      <c r="DE563" s="55"/>
      <c r="DF563" s="55"/>
      <c r="DG563" s="55"/>
      <c r="DH563" s="55"/>
      <c r="DI563" s="55"/>
      <c r="DJ563" s="55"/>
      <c r="DK563" s="55"/>
      <c r="DL563" s="55"/>
      <c r="DM563" s="55"/>
      <c r="DN563" s="55"/>
      <c r="DO563" s="55"/>
      <c r="DP563" s="55"/>
      <c r="DQ563" s="55"/>
      <c r="DR563" s="55"/>
      <c r="DS563" s="55"/>
      <c r="DT563" s="55"/>
      <c r="DU563" s="55"/>
      <c r="DV563" s="55"/>
    </row>
    <row r="564" spans="1:126" ht="8.25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5"/>
      <c r="BQ564" s="55"/>
      <c r="BR564" s="55"/>
      <c r="BS564" s="55"/>
      <c r="BT564" s="55"/>
      <c r="BU564" s="55"/>
      <c r="BV564" s="55"/>
      <c r="BW564" s="55"/>
      <c r="BX564" s="55"/>
      <c r="BY564" s="55"/>
      <c r="BZ564" s="55"/>
      <c r="CA564" s="55"/>
      <c r="CB564" s="55"/>
      <c r="CC564" s="55"/>
      <c r="CD564" s="55"/>
      <c r="CE564" s="55"/>
      <c r="CF564" s="55"/>
      <c r="CG564" s="55"/>
      <c r="CH564" s="55"/>
      <c r="CI564" s="55"/>
      <c r="CJ564" s="55"/>
      <c r="CK564" s="55"/>
      <c r="CL564" s="55"/>
      <c r="CM564" s="55"/>
      <c r="CN564" s="55"/>
      <c r="CO564" s="55"/>
      <c r="CP564" s="55"/>
      <c r="CQ564" s="55"/>
      <c r="CR564" s="55"/>
      <c r="CS564" s="55"/>
      <c r="CT564" s="55"/>
      <c r="CU564" s="55"/>
      <c r="CV564" s="55"/>
      <c r="CW564" s="55"/>
      <c r="CX564" s="55"/>
      <c r="CY564" s="55"/>
      <c r="CZ564" s="55"/>
      <c r="DA564" s="55"/>
      <c r="DB564" s="55"/>
      <c r="DC564" s="55"/>
      <c r="DD564" s="55"/>
      <c r="DE564" s="55"/>
      <c r="DF564" s="55"/>
      <c r="DG564" s="55"/>
      <c r="DH564" s="55"/>
      <c r="DI564" s="55"/>
      <c r="DJ564" s="55"/>
      <c r="DK564" s="55"/>
      <c r="DL564" s="55"/>
      <c r="DM564" s="55"/>
      <c r="DN564" s="55"/>
      <c r="DO564" s="55"/>
      <c r="DP564" s="55"/>
      <c r="DQ564" s="55"/>
      <c r="DR564" s="55"/>
      <c r="DS564" s="55"/>
      <c r="DT564" s="55"/>
      <c r="DU564" s="55"/>
      <c r="DV564" s="55"/>
    </row>
    <row r="565" spans="1:126" ht="8.2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5"/>
      <c r="BQ565" s="55"/>
      <c r="BR565" s="55"/>
      <c r="BS565" s="55"/>
      <c r="BT565" s="55"/>
      <c r="BU565" s="55"/>
      <c r="BV565" s="55"/>
      <c r="BW565" s="55"/>
      <c r="BX565" s="55"/>
      <c r="BY565" s="55"/>
      <c r="BZ565" s="55"/>
      <c r="CA565" s="55"/>
      <c r="CB565" s="55"/>
      <c r="CC565" s="55"/>
      <c r="CD565" s="55"/>
      <c r="CE565" s="55"/>
      <c r="CF565" s="55"/>
      <c r="CG565" s="55"/>
      <c r="CH565" s="55"/>
      <c r="CI565" s="55"/>
      <c r="CJ565" s="55"/>
      <c r="CK565" s="55"/>
      <c r="CL565" s="55"/>
      <c r="CM565" s="55"/>
      <c r="CN565" s="55"/>
      <c r="CO565" s="55"/>
      <c r="CP565" s="55"/>
      <c r="CQ565" s="55"/>
      <c r="CR565" s="55"/>
      <c r="CS565" s="55"/>
      <c r="CT565" s="55"/>
      <c r="CU565" s="55"/>
      <c r="CV565" s="55"/>
      <c r="CW565" s="55"/>
      <c r="CX565" s="55"/>
      <c r="CY565" s="55"/>
      <c r="CZ565" s="55"/>
      <c r="DA565" s="55"/>
      <c r="DB565" s="55"/>
      <c r="DC565" s="55"/>
      <c r="DD565" s="55"/>
      <c r="DE565" s="55"/>
      <c r="DF565" s="55"/>
      <c r="DG565" s="55"/>
      <c r="DH565" s="55"/>
      <c r="DI565" s="55"/>
      <c r="DJ565" s="55"/>
      <c r="DK565" s="55"/>
      <c r="DL565" s="55"/>
      <c r="DM565" s="55"/>
      <c r="DN565" s="55"/>
      <c r="DO565" s="55"/>
      <c r="DP565" s="55"/>
      <c r="DQ565" s="55"/>
      <c r="DR565" s="55"/>
      <c r="DS565" s="55"/>
      <c r="DT565" s="55"/>
      <c r="DU565" s="55"/>
      <c r="DV565" s="55"/>
    </row>
    <row r="566" spans="1:126" ht="8.2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</row>
    <row r="567" spans="1:126" ht="8.25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5"/>
      <c r="BQ567" s="55"/>
      <c r="BR567" s="55"/>
      <c r="BS567" s="55"/>
      <c r="BT567" s="55"/>
      <c r="BU567" s="55"/>
      <c r="BV567" s="55"/>
      <c r="BW567" s="55"/>
      <c r="BX567" s="55"/>
      <c r="BY567" s="55"/>
      <c r="BZ567" s="55"/>
      <c r="CA567" s="55"/>
      <c r="CB567" s="55"/>
      <c r="CC567" s="55"/>
      <c r="CD567" s="55"/>
      <c r="CE567" s="55"/>
      <c r="CF567" s="55"/>
      <c r="CG567" s="55"/>
      <c r="CH567" s="55"/>
      <c r="CI567" s="55"/>
      <c r="CJ567" s="55"/>
      <c r="CK567" s="55"/>
      <c r="CL567" s="55"/>
      <c r="CM567" s="55"/>
      <c r="CN567" s="55"/>
      <c r="CO567" s="55"/>
      <c r="CP567" s="55"/>
      <c r="CQ567" s="55"/>
      <c r="CR567" s="55"/>
      <c r="CS567" s="55"/>
      <c r="CT567" s="55"/>
      <c r="CU567" s="55"/>
      <c r="CV567" s="55"/>
      <c r="CW567" s="55"/>
      <c r="CX567" s="55"/>
      <c r="CY567" s="55"/>
      <c r="CZ567" s="55"/>
      <c r="DA567" s="55"/>
      <c r="DB567" s="55"/>
      <c r="DC567" s="55"/>
      <c r="DD567" s="55"/>
      <c r="DE567" s="55"/>
      <c r="DF567" s="55"/>
      <c r="DG567" s="55"/>
      <c r="DH567" s="55"/>
      <c r="DI567" s="55"/>
      <c r="DJ567" s="55"/>
      <c r="DK567" s="55"/>
      <c r="DL567" s="55"/>
      <c r="DM567" s="55"/>
      <c r="DN567" s="55"/>
      <c r="DO567" s="55"/>
      <c r="DP567" s="55"/>
      <c r="DQ567" s="55"/>
      <c r="DR567" s="55"/>
      <c r="DS567" s="55"/>
      <c r="DT567" s="55"/>
      <c r="DU567" s="55"/>
      <c r="DV567" s="55"/>
    </row>
    <row r="568" spans="1:126" ht="8.25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</row>
    <row r="569" spans="1:126" ht="8.25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</row>
    <row r="570" spans="1:126" ht="8.25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</row>
    <row r="571" spans="1:126" ht="8.25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  <c r="CC571" s="55"/>
      <c r="CD571" s="55"/>
      <c r="CE571" s="55"/>
      <c r="CF571" s="55"/>
      <c r="CG571" s="55"/>
      <c r="CH571" s="55"/>
      <c r="CI571" s="55"/>
      <c r="CJ571" s="55"/>
      <c r="CK571" s="55"/>
      <c r="CL571" s="55"/>
      <c r="CM571" s="55"/>
      <c r="CN571" s="55"/>
      <c r="CO571" s="55"/>
      <c r="CP571" s="55"/>
      <c r="CQ571" s="55"/>
      <c r="CR571" s="55"/>
      <c r="CS571" s="55"/>
      <c r="CT571" s="55"/>
      <c r="CU571" s="55"/>
      <c r="CV571" s="55"/>
      <c r="CW571" s="55"/>
      <c r="CX571" s="55"/>
      <c r="CY571" s="55"/>
      <c r="CZ571" s="55"/>
      <c r="DA571" s="55"/>
      <c r="DB571" s="55"/>
      <c r="DC571" s="55"/>
      <c r="DD571" s="55"/>
      <c r="DE571" s="55"/>
      <c r="DF571" s="55"/>
      <c r="DG571" s="55"/>
      <c r="DH571" s="55"/>
      <c r="DI571" s="55"/>
      <c r="DJ571" s="55"/>
      <c r="DK571" s="55"/>
      <c r="DL571" s="55"/>
      <c r="DM571" s="55"/>
      <c r="DN571" s="55"/>
      <c r="DO571" s="55"/>
      <c r="DP571" s="55"/>
      <c r="DQ571" s="55"/>
      <c r="DR571" s="55"/>
      <c r="DS571" s="55"/>
      <c r="DT571" s="55"/>
      <c r="DU571" s="55"/>
      <c r="DV571" s="55"/>
    </row>
    <row r="572" spans="1:126" ht="8.25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</row>
    <row r="573" spans="1:126" ht="8.25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</row>
    <row r="574" spans="1:126" ht="8.25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  <c r="CO574" s="55"/>
      <c r="CP574" s="55"/>
      <c r="CQ574" s="55"/>
      <c r="CR574" s="55"/>
      <c r="CS574" s="55"/>
      <c r="CT574" s="55"/>
      <c r="CU574" s="55"/>
      <c r="CV574" s="55"/>
      <c r="CW574" s="55"/>
      <c r="CX574" s="55"/>
      <c r="CY574" s="55"/>
      <c r="CZ574" s="55"/>
      <c r="DA574" s="55"/>
      <c r="DB574" s="55"/>
      <c r="DC574" s="55"/>
      <c r="DD574" s="55"/>
      <c r="DE574" s="55"/>
      <c r="DF574" s="55"/>
      <c r="DG574" s="55"/>
      <c r="DH574" s="55"/>
      <c r="DI574" s="55"/>
      <c r="DJ574" s="55"/>
      <c r="DK574" s="55"/>
      <c r="DL574" s="55"/>
      <c r="DM574" s="55"/>
      <c r="DN574" s="55"/>
      <c r="DO574" s="55"/>
      <c r="DP574" s="55"/>
      <c r="DQ574" s="55"/>
      <c r="DR574" s="55"/>
      <c r="DS574" s="55"/>
      <c r="DT574" s="55"/>
      <c r="DU574" s="55"/>
      <c r="DV574" s="55"/>
    </row>
    <row r="575" spans="1:126" ht="8.2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</row>
    <row r="576" spans="1:126" ht="8.25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5"/>
      <c r="BQ576" s="55"/>
      <c r="BR576" s="55"/>
      <c r="BS576" s="55"/>
      <c r="BT576" s="55"/>
      <c r="BU576" s="55"/>
      <c r="BV576" s="55"/>
      <c r="BW576" s="55"/>
      <c r="BX576" s="55"/>
      <c r="BY576" s="55"/>
      <c r="BZ576" s="55"/>
      <c r="CA576" s="55"/>
      <c r="CB576" s="55"/>
      <c r="CC576" s="55"/>
      <c r="CD576" s="55"/>
      <c r="CE576" s="55"/>
      <c r="CF576" s="55"/>
      <c r="CG576" s="55"/>
      <c r="CH576" s="55"/>
      <c r="CI576" s="55"/>
      <c r="CJ576" s="55"/>
      <c r="CK576" s="55"/>
      <c r="CL576" s="55"/>
      <c r="CM576" s="55"/>
      <c r="CN576" s="55"/>
      <c r="CO576" s="55"/>
      <c r="CP576" s="55"/>
      <c r="CQ576" s="55"/>
      <c r="CR576" s="55"/>
      <c r="CS576" s="55"/>
      <c r="CT576" s="55"/>
      <c r="CU576" s="55"/>
      <c r="CV576" s="55"/>
      <c r="CW576" s="55"/>
      <c r="CX576" s="55"/>
      <c r="CY576" s="55"/>
      <c r="CZ576" s="55"/>
      <c r="DA576" s="55"/>
      <c r="DB576" s="55"/>
      <c r="DC576" s="55"/>
      <c r="DD576" s="55"/>
      <c r="DE576" s="55"/>
      <c r="DF576" s="55"/>
      <c r="DG576" s="55"/>
      <c r="DH576" s="55"/>
      <c r="DI576" s="55"/>
      <c r="DJ576" s="55"/>
      <c r="DK576" s="55"/>
      <c r="DL576" s="55"/>
      <c r="DM576" s="55"/>
      <c r="DN576" s="55"/>
      <c r="DO576" s="55"/>
      <c r="DP576" s="55"/>
      <c r="DQ576" s="55"/>
      <c r="DR576" s="55"/>
      <c r="DS576" s="55"/>
      <c r="DT576" s="55"/>
      <c r="DU576" s="55"/>
      <c r="DV576" s="55"/>
    </row>
    <row r="577" spans="1:126" ht="8.25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5"/>
      <c r="BQ577" s="55"/>
      <c r="BR577" s="55"/>
      <c r="BS577" s="55"/>
      <c r="BT577" s="55"/>
      <c r="BU577" s="55"/>
      <c r="BV577" s="55"/>
      <c r="BW577" s="55"/>
      <c r="BX577" s="55"/>
      <c r="BY577" s="55"/>
      <c r="BZ577" s="55"/>
      <c r="CA577" s="55"/>
      <c r="CB577" s="55"/>
      <c r="CC577" s="55"/>
      <c r="CD577" s="55"/>
      <c r="CE577" s="55"/>
      <c r="CF577" s="55"/>
      <c r="CG577" s="55"/>
      <c r="CH577" s="55"/>
      <c r="CI577" s="55"/>
      <c r="CJ577" s="55"/>
      <c r="CK577" s="55"/>
      <c r="CL577" s="55"/>
      <c r="CM577" s="55"/>
      <c r="CN577" s="55"/>
      <c r="CO577" s="55"/>
      <c r="CP577" s="55"/>
      <c r="CQ577" s="55"/>
      <c r="CR577" s="55"/>
      <c r="CS577" s="55"/>
      <c r="CT577" s="55"/>
      <c r="CU577" s="55"/>
      <c r="CV577" s="55"/>
      <c r="CW577" s="55"/>
      <c r="CX577" s="55"/>
      <c r="CY577" s="55"/>
      <c r="CZ577" s="55"/>
      <c r="DA577" s="55"/>
      <c r="DB577" s="55"/>
      <c r="DC577" s="55"/>
      <c r="DD577" s="55"/>
      <c r="DE577" s="55"/>
      <c r="DF577" s="55"/>
      <c r="DG577" s="55"/>
      <c r="DH577" s="55"/>
      <c r="DI577" s="55"/>
      <c r="DJ577" s="55"/>
      <c r="DK577" s="55"/>
      <c r="DL577" s="55"/>
      <c r="DM577" s="55"/>
      <c r="DN577" s="55"/>
      <c r="DO577" s="55"/>
      <c r="DP577" s="55"/>
      <c r="DQ577" s="55"/>
      <c r="DR577" s="55"/>
      <c r="DS577" s="55"/>
      <c r="DT577" s="55"/>
      <c r="DU577" s="55"/>
      <c r="DV577" s="55"/>
    </row>
    <row r="578" spans="1:126" ht="8.25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</row>
    <row r="579" spans="1:126" ht="8.25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5"/>
      <c r="BQ579" s="55"/>
      <c r="BR579" s="55"/>
      <c r="BS579" s="55"/>
      <c r="BT579" s="55"/>
      <c r="BU579" s="55"/>
      <c r="BV579" s="55"/>
      <c r="BW579" s="55"/>
      <c r="BX579" s="55"/>
      <c r="BY579" s="55"/>
      <c r="BZ579" s="55"/>
      <c r="CA579" s="55"/>
      <c r="CB579" s="55"/>
      <c r="CC579" s="55"/>
      <c r="CD579" s="55"/>
      <c r="CE579" s="55"/>
      <c r="CF579" s="55"/>
      <c r="CG579" s="55"/>
      <c r="CH579" s="55"/>
      <c r="CI579" s="55"/>
      <c r="CJ579" s="55"/>
      <c r="CK579" s="55"/>
      <c r="CL579" s="55"/>
      <c r="CM579" s="55"/>
      <c r="CN579" s="55"/>
      <c r="CO579" s="55"/>
      <c r="CP579" s="55"/>
      <c r="CQ579" s="55"/>
      <c r="CR579" s="55"/>
      <c r="CS579" s="55"/>
      <c r="CT579" s="55"/>
      <c r="CU579" s="55"/>
      <c r="CV579" s="55"/>
      <c r="CW579" s="55"/>
      <c r="CX579" s="55"/>
      <c r="CY579" s="55"/>
      <c r="CZ579" s="55"/>
      <c r="DA579" s="55"/>
      <c r="DB579" s="55"/>
      <c r="DC579" s="55"/>
      <c r="DD579" s="55"/>
      <c r="DE579" s="55"/>
      <c r="DF579" s="55"/>
      <c r="DG579" s="55"/>
      <c r="DH579" s="55"/>
      <c r="DI579" s="55"/>
      <c r="DJ579" s="55"/>
      <c r="DK579" s="55"/>
      <c r="DL579" s="55"/>
      <c r="DM579" s="55"/>
      <c r="DN579" s="55"/>
      <c r="DO579" s="55"/>
      <c r="DP579" s="55"/>
      <c r="DQ579" s="55"/>
      <c r="DR579" s="55"/>
      <c r="DS579" s="55"/>
      <c r="DT579" s="55"/>
      <c r="DU579" s="55"/>
      <c r="DV579" s="55"/>
    </row>
    <row r="580" spans="1:126" ht="8.25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5"/>
      <c r="BQ580" s="55"/>
      <c r="BR580" s="55"/>
      <c r="BS580" s="55"/>
      <c r="BT580" s="55"/>
      <c r="BU580" s="55"/>
      <c r="BV580" s="55"/>
      <c r="BW580" s="55"/>
      <c r="BX580" s="55"/>
      <c r="BY580" s="55"/>
      <c r="BZ580" s="55"/>
      <c r="CA580" s="55"/>
      <c r="CB580" s="55"/>
      <c r="CC580" s="55"/>
      <c r="CD580" s="55"/>
      <c r="CE580" s="55"/>
      <c r="CF580" s="55"/>
      <c r="CG580" s="55"/>
      <c r="CH580" s="55"/>
      <c r="CI580" s="55"/>
      <c r="CJ580" s="55"/>
      <c r="CK580" s="55"/>
      <c r="CL580" s="55"/>
      <c r="CM580" s="55"/>
      <c r="CN580" s="55"/>
      <c r="CO580" s="55"/>
      <c r="CP580" s="55"/>
      <c r="CQ580" s="55"/>
      <c r="CR580" s="55"/>
      <c r="CS580" s="55"/>
      <c r="CT580" s="55"/>
      <c r="CU580" s="55"/>
      <c r="CV580" s="55"/>
      <c r="CW580" s="55"/>
      <c r="CX580" s="55"/>
      <c r="CY580" s="55"/>
      <c r="CZ580" s="55"/>
      <c r="DA580" s="55"/>
      <c r="DB580" s="55"/>
      <c r="DC580" s="55"/>
      <c r="DD580" s="55"/>
      <c r="DE580" s="55"/>
      <c r="DF580" s="55"/>
      <c r="DG580" s="55"/>
      <c r="DH580" s="55"/>
      <c r="DI580" s="55"/>
      <c r="DJ580" s="55"/>
      <c r="DK580" s="55"/>
      <c r="DL580" s="55"/>
      <c r="DM580" s="55"/>
      <c r="DN580" s="55"/>
      <c r="DO580" s="55"/>
      <c r="DP580" s="55"/>
      <c r="DQ580" s="55"/>
      <c r="DR580" s="55"/>
      <c r="DS580" s="55"/>
      <c r="DT580" s="55"/>
      <c r="DU580" s="55"/>
      <c r="DV580" s="55"/>
    </row>
    <row r="581" spans="1:126" ht="8.25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5"/>
      <c r="BQ581" s="55"/>
      <c r="BR581" s="55"/>
      <c r="BS581" s="55"/>
      <c r="BT581" s="55"/>
      <c r="BU581" s="55"/>
      <c r="BV581" s="55"/>
      <c r="BW581" s="55"/>
      <c r="BX581" s="55"/>
      <c r="BY581" s="55"/>
      <c r="BZ581" s="55"/>
      <c r="CA581" s="55"/>
      <c r="CB581" s="55"/>
      <c r="CC581" s="55"/>
      <c r="CD581" s="55"/>
      <c r="CE581" s="55"/>
      <c r="CF581" s="55"/>
      <c r="CG581" s="55"/>
      <c r="CH581" s="55"/>
      <c r="CI581" s="55"/>
      <c r="CJ581" s="55"/>
      <c r="CK581" s="55"/>
      <c r="CL581" s="55"/>
      <c r="CM581" s="55"/>
      <c r="CN581" s="55"/>
      <c r="CO581" s="55"/>
      <c r="CP581" s="55"/>
      <c r="CQ581" s="55"/>
      <c r="CR581" s="55"/>
      <c r="CS581" s="55"/>
      <c r="CT581" s="55"/>
      <c r="CU581" s="55"/>
      <c r="CV581" s="55"/>
      <c r="CW581" s="55"/>
      <c r="CX581" s="55"/>
      <c r="CY581" s="55"/>
      <c r="CZ581" s="55"/>
      <c r="DA581" s="55"/>
      <c r="DB581" s="55"/>
      <c r="DC581" s="55"/>
      <c r="DD581" s="55"/>
      <c r="DE581" s="55"/>
      <c r="DF581" s="55"/>
      <c r="DG581" s="55"/>
      <c r="DH581" s="55"/>
      <c r="DI581" s="55"/>
      <c r="DJ581" s="55"/>
      <c r="DK581" s="55"/>
      <c r="DL581" s="55"/>
      <c r="DM581" s="55"/>
      <c r="DN581" s="55"/>
      <c r="DO581" s="55"/>
      <c r="DP581" s="55"/>
      <c r="DQ581" s="55"/>
      <c r="DR581" s="55"/>
      <c r="DS581" s="55"/>
      <c r="DT581" s="55"/>
      <c r="DU581" s="55"/>
      <c r="DV581" s="55"/>
    </row>
    <row r="582" spans="1:126" ht="8.25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</row>
    <row r="583" spans="1:126" ht="8.25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5"/>
      <c r="BQ583" s="55"/>
      <c r="BR583" s="55"/>
      <c r="BS583" s="55"/>
      <c r="BT583" s="55"/>
      <c r="BU583" s="55"/>
      <c r="BV583" s="55"/>
      <c r="BW583" s="55"/>
      <c r="BX583" s="55"/>
      <c r="BY583" s="55"/>
      <c r="BZ583" s="55"/>
      <c r="CA583" s="55"/>
      <c r="CB583" s="55"/>
      <c r="CC583" s="55"/>
      <c r="CD583" s="55"/>
      <c r="CE583" s="55"/>
      <c r="CF583" s="55"/>
      <c r="CG583" s="55"/>
      <c r="CH583" s="55"/>
      <c r="CI583" s="55"/>
      <c r="CJ583" s="55"/>
      <c r="CK583" s="55"/>
      <c r="CL583" s="55"/>
      <c r="CM583" s="55"/>
      <c r="CN583" s="55"/>
      <c r="CO583" s="55"/>
      <c r="CP583" s="55"/>
      <c r="CQ583" s="55"/>
      <c r="CR583" s="55"/>
      <c r="CS583" s="55"/>
      <c r="CT583" s="55"/>
      <c r="CU583" s="55"/>
      <c r="CV583" s="55"/>
      <c r="CW583" s="55"/>
      <c r="CX583" s="55"/>
      <c r="CY583" s="55"/>
      <c r="CZ583" s="55"/>
      <c r="DA583" s="55"/>
      <c r="DB583" s="55"/>
      <c r="DC583" s="55"/>
      <c r="DD583" s="55"/>
      <c r="DE583" s="55"/>
      <c r="DF583" s="55"/>
      <c r="DG583" s="55"/>
      <c r="DH583" s="55"/>
      <c r="DI583" s="55"/>
      <c r="DJ583" s="55"/>
      <c r="DK583" s="55"/>
      <c r="DL583" s="55"/>
      <c r="DM583" s="55"/>
      <c r="DN583" s="55"/>
      <c r="DO583" s="55"/>
      <c r="DP583" s="55"/>
      <c r="DQ583" s="55"/>
      <c r="DR583" s="55"/>
      <c r="DS583" s="55"/>
      <c r="DT583" s="55"/>
      <c r="DU583" s="55"/>
      <c r="DV583" s="55"/>
    </row>
    <row r="584" spans="1:126" ht="8.25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</row>
    <row r="585" spans="1:126" ht="8.2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</row>
    <row r="586" spans="1:126" ht="8.25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</row>
    <row r="587" spans="1:126" ht="8.25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5"/>
      <c r="BQ587" s="55"/>
      <c r="BR587" s="55"/>
      <c r="BS587" s="55"/>
      <c r="BT587" s="55"/>
      <c r="BU587" s="55"/>
      <c r="BV587" s="55"/>
      <c r="BW587" s="55"/>
      <c r="BX587" s="55"/>
      <c r="BY587" s="55"/>
      <c r="BZ587" s="55"/>
      <c r="CA587" s="55"/>
      <c r="CB587" s="55"/>
      <c r="CC587" s="55"/>
      <c r="CD587" s="55"/>
      <c r="CE587" s="55"/>
      <c r="CF587" s="55"/>
      <c r="CG587" s="55"/>
      <c r="CH587" s="55"/>
      <c r="CI587" s="55"/>
      <c r="CJ587" s="55"/>
      <c r="CK587" s="55"/>
      <c r="CL587" s="55"/>
      <c r="CM587" s="55"/>
      <c r="CN587" s="55"/>
      <c r="CO587" s="55"/>
      <c r="CP587" s="55"/>
      <c r="CQ587" s="55"/>
      <c r="CR587" s="55"/>
      <c r="CS587" s="55"/>
      <c r="CT587" s="55"/>
      <c r="CU587" s="55"/>
      <c r="CV587" s="55"/>
      <c r="CW587" s="55"/>
      <c r="CX587" s="55"/>
      <c r="CY587" s="55"/>
      <c r="CZ587" s="55"/>
      <c r="DA587" s="55"/>
      <c r="DB587" s="55"/>
      <c r="DC587" s="55"/>
      <c r="DD587" s="55"/>
      <c r="DE587" s="55"/>
      <c r="DF587" s="55"/>
      <c r="DG587" s="55"/>
      <c r="DH587" s="55"/>
      <c r="DI587" s="55"/>
      <c r="DJ587" s="55"/>
      <c r="DK587" s="55"/>
      <c r="DL587" s="55"/>
      <c r="DM587" s="55"/>
      <c r="DN587" s="55"/>
      <c r="DO587" s="55"/>
      <c r="DP587" s="55"/>
      <c r="DQ587" s="55"/>
      <c r="DR587" s="55"/>
      <c r="DS587" s="55"/>
      <c r="DT587" s="55"/>
      <c r="DU587" s="55"/>
      <c r="DV587" s="55"/>
    </row>
    <row r="588" spans="1:126" ht="8.25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</row>
    <row r="589" spans="1:126" ht="8.25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</row>
    <row r="590" spans="1:126" ht="8.25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</row>
    <row r="591" spans="1:126" ht="8.25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5"/>
      <c r="BQ591" s="55"/>
      <c r="BR591" s="55"/>
      <c r="BS591" s="55"/>
      <c r="BT591" s="55"/>
      <c r="BU591" s="55"/>
      <c r="BV591" s="55"/>
      <c r="BW591" s="55"/>
      <c r="BX591" s="55"/>
      <c r="BY591" s="55"/>
      <c r="BZ591" s="55"/>
      <c r="CA591" s="55"/>
      <c r="CB591" s="55"/>
      <c r="CC591" s="55"/>
      <c r="CD591" s="55"/>
      <c r="CE591" s="55"/>
      <c r="CF591" s="55"/>
      <c r="CG591" s="55"/>
      <c r="CH591" s="55"/>
      <c r="CI591" s="55"/>
      <c r="CJ591" s="55"/>
      <c r="CK591" s="55"/>
      <c r="CL591" s="55"/>
      <c r="CM591" s="55"/>
      <c r="CN591" s="55"/>
      <c r="CO591" s="55"/>
      <c r="CP591" s="55"/>
      <c r="CQ591" s="55"/>
      <c r="CR591" s="55"/>
      <c r="CS591" s="55"/>
      <c r="CT591" s="55"/>
      <c r="CU591" s="55"/>
      <c r="CV591" s="55"/>
      <c r="CW591" s="55"/>
      <c r="CX591" s="55"/>
      <c r="CY591" s="55"/>
      <c r="CZ591" s="55"/>
      <c r="DA591" s="55"/>
      <c r="DB591" s="55"/>
      <c r="DC591" s="55"/>
      <c r="DD591" s="55"/>
      <c r="DE591" s="55"/>
      <c r="DF591" s="55"/>
      <c r="DG591" s="55"/>
      <c r="DH591" s="55"/>
      <c r="DI591" s="55"/>
      <c r="DJ591" s="55"/>
      <c r="DK591" s="55"/>
      <c r="DL591" s="55"/>
      <c r="DM591" s="55"/>
      <c r="DN591" s="55"/>
      <c r="DO591" s="55"/>
      <c r="DP591" s="55"/>
      <c r="DQ591" s="55"/>
      <c r="DR591" s="55"/>
      <c r="DS591" s="55"/>
      <c r="DT591" s="55"/>
      <c r="DU591" s="55"/>
      <c r="DV591" s="55"/>
    </row>
    <row r="592" spans="1:126" ht="8.25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5"/>
      <c r="BQ592" s="55"/>
      <c r="BR592" s="55"/>
      <c r="BS592" s="55"/>
      <c r="BT592" s="55"/>
      <c r="BU592" s="55"/>
      <c r="BV592" s="55"/>
      <c r="BW592" s="55"/>
      <c r="BX592" s="55"/>
      <c r="BY592" s="55"/>
      <c r="BZ592" s="55"/>
      <c r="CA592" s="55"/>
      <c r="CB592" s="55"/>
      <c r="CC592" s="55"/>
      <c r="CD592" s="55"/>
      <c r="CE592" s="55"/>
      <c r="CF592" s="55"/>
      <c r="CG592" s="55"/>
      <c r="CH592" s="55"/>
      <c r="CI592" s="55"/>
      <c r="CJ592" s="55"/>
      <c r="CK592" s="55"/>
      <c r="CL592" s="55"/>
      <c r="CM592" s="55"/>
      <c r="CN592" s="55"/>
      <c r="CO592" s="55"/>
      <c r="CP592" s="55"/>
      <c r="CQ592" s="55"/>
      <c r="CR592" s="55"/>
      <c r="CS592" s="55"/>
      <c r="CT592" s="55"/>
      <c r="CU592" s="55"/>
      <c r="CV592" s="55"/>
      <c r="CW592" s="55"/>
      <c r="CX592" s="55"/>
      <c r="CY592" s="55"/>
      <c r="CZ592" s="55"/>
      <c r="DA592" s="55"/>
      <c r="DB592" s="55"/>
      <c r="DC592" s="55"/>
      <c r="DD592" s="55"/>
      <c r="DE592" s="55"/>
      <c r="DF592" s="55"/>
      <c r="DG592" s="55"/>
      <c r="DH592" s="55"/>
      <c r="DI592" s="55"/>
      <c r="DJ592" s="55"/>
      <c r="DK592" s="55"/>
      <c r="DL592" s="55"/>
      <c r="DM592" s="55"/>
      <c r="DN592" s="55"/>
      <c r="DO592" s="55"/>
      <c r="DP592" s="55"/>
      <c r="DQ592" s="55"/>
      <c r="DR592" s="55"/>
      <c r="DS592" s="55"/>
      <c r="DT592" s="55"/>
      <c r="DU592" s="55"/>
      <c r="DV592" s="55"/>
    </row>
    <row r="593" spans="1:126" ht="8.25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</row>
    <row r="594" spans="1:126" ht="8.25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</row>
    <row r="595" spans="1:126" ht="8.2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5"/>
      <c r="BQ595" s="55"/>
      <c r="BR595" s="55"/>
      <c r="BS595" s="55"/>
      <c r="BT595" s="55"/>
      <c r="BU595" s="55"/>
      <c r="BV595" s="55"/>
      <c r="BW595" s="55"/>
      <c r="BX595" s="55"/>
      <c r="BY595" s="55"/>
      <c r="BZ595" s="55"/>
      <c r="CA595" s="55"/>
      <c r="CB595" s="55"/>
      <c r="CC595" s="55"/>
      <c r="CD595" s="55"/>
      <c r="CE595" s="55"/>
      <c r="CF595" s="55"/>
      <c r="CG595" s="55"/>
      <c r="CH595" s="55"/>
      <c r="CI595" s="55"/>
      <c r="CJ595" s="55"/>
      <c r="CK595" s="55"/>
      <c r="CL595" s="55"/>
      <c r="CM595" s="55"/>
      <c r="CN595" s="55"/>
      <c r="CO595" s="55"/>
      <c r="CP595" s="55"/>
      <c r="CQ595" s="55"/>
      <c r="CR595" s="55"/>
      <c r="CS595" s="55"/>
      <c r="CT595" s="55"/>
      <c r="CU595" s="55"/>
      <c r="CV595" s="55"/>
      <c r="CW595" s="55"/>
      <c r="CX595" s="55"/>
      <c r="CY595" s="55"/>
      <c r="CZ595" s="55"/>
      <c r="DA595" s="55"/>
      <c r="DB595" s="55"/>
      <c r="DC595" s="55"/>
      <c r="DD595" s="55"/>
      <c r="DE595" s="55"/>
      <c r="DF595" s="55"/>
      <c r="DG595" s="55"/>
      <c r="DH595" s="55"/>
      <c r="DI595" s="55"/>
      <c r="DJ595" s="55"/>
      <c r="DK595" s="55"/>
      <c r="DL595" s="55"/>
      <c r="DM595" s="55"/>
      <c r="DN595" s="55"/>
      <c r="DO595" s="55"/>
      <c r="DP595" s="55"/>
      <c r="DQ595" s="55"/>
      <c r="DR595" s="55"/>
      <c r="DS595" s="55"/>
      <c r="DT595" s="55"/>
      <c r="DU595" s="55"/>
      <c r="DV595" s="55"/>
    </row>
    <row r="596" spans="1:126" ht="8.25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5"/>
      <c r="BQ596" s="55"/>
      <c r="BR596" s="55"/>
      <c r="BS596" s="55"/>
      <c r="BT596" s="55"/>
      <c r="BU596" s="55"/>
      <c r="BV596" s="55"/>
      <c r="BW596" s="55"/>
      <c r="BX596" s="55"/>
      <c r="BY596" s="55"/>
      <c r="BZ596" s="55"/>
      <c r="CA596" s="55"/>
      <c r="CB596" s="55"/>
      <c r="CC596" s="55"/>
      <c r="CD596" s="55"/>
      <c r="CE596" s="55"/>
      <c r="CF596" s="55"/>
      <c r="CG596" s="55"/>
      <c r="CH596" s="55"/>
      <c r="CI596" s="55"/>
      <c r="CJ596" s="55"/>
      <c r="CK596" s="55"/>
      <c r="CL596" s="55"/>
      <c r="CM596" s="55"/>
      <c r="CN596" s="55"/>
      <c r="CO596" s="55"/>
      <c r="CP596" s="55"/>
      <c r="CQ596" s="55"/>
      <c r="CR596" s="55"/>
      <c r="CS596" s="55"/>
      <c r="CT596" s="55"/>
      <c r="CU596" s="55"/>
      <c r="CV596" s="55"/>
      <c r="CW596" s="55"/>
      <c r="CX596" s="55"/>
      <c r="CY596" s="55"/>
      <c r="CZ596" s="55"/>
      <c r="DA596" s="55"/>
      <c r="DB596" s="55"/>
      <c r="DC596" s="55"/>
      <c r="DD596" s="55"/>
      <c r="DE596" s="55"/>
      <c r="DF596" s="55"/>
      <c r="DG596" s="55"/>
      <c r="DH596" s="55"/>
      <c r="DI596" s="55"/>
      <c r="DJ596" s="55"/>
      <c r="DK596" s="55"/>
      <c r="DL596" s="55"/>
      <c r="DM596" s="55"/>
      <c r="DN596" s="55"/>
      <c r="DO596" s="55"/>
      <c r="DP596" s="55"/>
      <c r="DQ596" s="55"/>
      <c r="DR596" s="55"/>
      <c r="DS596" s="55"/>
      <c r="DT596" s="55"/>
      <c r="DU596" s="55"/>
      <c r="DV596" s="55"/>
    </row>
    <row r="597" spans="1:126" ht="8.25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5"/>
      <c r="BQ597" s="55"/>
      <c r="BR597" s="55"/>
      <c r="BS597" s="55"/>
      <c r="BT597" s="55"/>
      <c r="BU597" s="55"/>
      <c r="BV597" s="55"/>
      <c r="BW597" s="55"/>
      <c r="BX597" s="55"/>
      <c r="BY597" s="55"/>
      <c r="BZ597" s="55"/>
      <c r="CA597" s="55"/>
      <c r="CB597" s="55"/>
      <c r="CC597" s="55"/>
      <c r="CD597" s="55"/>
      <c r="CE597" s="55"/>
      <c r="CF597" s="55"/>
      <c r="CG597" s="55"/>
      <c r="CH597" s="55"/>
      <c r="CI597" s="55"/>
      <c r="CJ597" s="55"/>
      <c r="CK597" s="55"/>
      <c r="CL597" s="55"/>
      <c r="CM597" s="55"/>
      <c r="CN597" s="55"/>
      <c r="CO597" s="55"/>
      <c r="CP597" s="55"/>
      <c r="CQ597" s="55"/>
      <c r="CR597" s="55"/>
      <c r="CS597" s="55"/>
      <c r="CT597" s="55"/>
      <c r="CU597" s="55"/>
      <c r="CV597" s="55"/>
      <c r="CW597" s="55"/>
      <c r="CX597" s="55"/>
      <c r="CY597" s="55"/>
      <c r="CZ597" s="55"/>
      <c r="DA597" s="55"/>
      <c r="DB597" s="55"/>
      <c r="DC597" s="55"/>
      <c r="DD597" s="55"/>
      <c r="DE597" s="55"/>
      <c r="DF597" s="55"/>
      <c r="DG597" s="55"/>
      <c r="DH597" s="55"/>
      <c r="DI597" s="55"/>
      <c r="DJ597" s="55"/>
      <c r="DK597" s="55"/>
      <c r="DL597" s="55"/>
      <c r="DM597" s="55"/>
      <c r="DN597" s="55"/>
      <c r="DO597" s="55"/>
      <c r="DP597" s="55"/>
      <c r="DQ597" s="55"/>
      <c r="DR597" s="55"/>
      <c r="DS597" s="55"/>
      <c r="DT597" s="55"/>
      <c r="DU597" s="55"/>
      <c r="DV597" s="55"/>
    </row>
    <row r="598" spans="1:126" ht="8.25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</row>
    <row r="599" spans="1:126" ht="8.25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</row>
    <row r="600" spans="1:126" ht="8.25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5"/>
      <c r="BQ600" s="55"/>
      <c r="BR600" s="55"/>
      <c r="BS600" s="55"/>
      <c r="BT600" s="55"/>
      <c r="BU600" s="55"/>
      <c r="BV600" s="55"/>
      <c r="BW600" s="55"/>
      <c r="BX600" s="55"/>
      <c r="BY600" s="55"/>
      <c r="BZ600" s="55"/>
      <c r="CA600" s="55"/>
      <c r="CB600" s="55"/>
      <c r="CC600" s="55"/>
      <c r="CD600" s="55"/>
      <c r="CE600" s="55"/>
      <c r="CF600" s="55"/>
      <c r="CG600" s="55"/>
      <c r="CH600" s="55"/>
      <c r="CI600" s="55"/>
      <c r="CJ600" s="55"/>
      <c r="CK600" s="55"/>
      <c r="CL600" s="55"/>
      <c r="CM600" s="55"/>
      <c r="CN600" s="55"/>
      <c r="CO600" s="55"/>
      <c r="CP600" s="55"/>
      <c r="CQ600" s="55"/>
      <c r="CR600" s="55"/>
      <c r="CS600" s="55"/>
      <c r="CT600" s="55"/>
      <c r="CU600" s="55"/>
      <c r="CV600" s="55"/>
      <c r="CW600" s="55"/>
      <c r="CX600" s="55"/>
      <c r="CY600" s="55"/>
      <c r="CZ600" s="55"/>
      <c r="DA600" s="55"/>
      <c r="DB600" s="55"/>
      <c r="DC600" s="55"/>
      <c r="DD600" s="55"/>
      <c r="DE600" s="55"/>
      <c r="DF600" s="55"/>
      <c r="DG600" s="55"/>
      <c r="DH600" s="55"/>
      <c r="DI600" s="55"/>
      <c r="DJ600" s="55"/>
      <c r="DK600" s="55"/>
      <c r="DL600" s="55"/>
      <c r="DM600" s="55"/>
      <c r="DN600" s="55"/>
      <c r="DO600" s="55"/>
      <c r="DP600" s="55"/>
      <c r="DQ600" s="55"/>
      <c r="DR600" s="55"/>
      <c r="DS600" s="55"/>
      <c r="DT600" s="55"/>
      <c r="DU600" s="55"/>
      <c r="DV600" s="55"/>
    </row>
    <row r="601" spans="1:126" ht="8.25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</row>
    <row r="602" spans="1:126" ht="8.25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</row>
    <row r="603" spans="1:126" ht="8.25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</row>
    <row r="604" spans="1:126" ht="8.25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5"/>
      <c r="BQ604" s="55"/>
      <c r="BR604" s="55"/>
      <c r="BS604" s="55"/>
      <c r="BT604" s="55"/>
      <c r="BU604" s="55"/>
      <c r="BV604" s="55"/>
      <c r="BW604" s="55"/>
      <c r="BX604" s="55"/>
      <c r="BY604" s="55"/>
      <c r="BZ604" s="55"/>
      <c r="CA604" s="55"/>
      <c r="CB604" s="55"/>
      <c r="CC604" s="55"/>
      <c r="CD604" s="55"/>
      <c r="CE604" s="55"/>
      <c r="CF604" s="55"/>
      <c r="CG604" s="55"/>
      <c r="CH604" s="55"/>
      <c r="CI604" s="55"/>
      <c r="CJ604" s="55"/>
      <c r="CK604" s="55"/>
      <c r="CL604" s="55"/>
      <c r="CM604" s="55"/>
      <c r="CN604" s="55"/>
      <c r="CO604" s="55"/>
      <c r="CP604" s="55"/>
      <c r="CQ604" s="55"/>
      <c r="CR604" s="55"/>
      <c r="CS604" s="55"/>
      <c r="CT604" s="55"/>
      <c r="CU604" s="55"/>
      <c r="CV604" s="55"/>
      <c r="CW604" s="55"/>
      <c r="CX604" s="55"/>
      <c r="CY604" s="55"/>
      <c r="CZ604" s="55"/>
      <c r="DA604" s="55"/>
      <c r="DB604" s="55"/>
      <c r="DC604" s="55"/>
      <c r="DD604" s="55"/>
      <c r="DE604" s="55"/>
      <c r="DF604" s="55"/>
      <c r="DG604" s="55"/>
      <c r="DH604" s="55"/>
      <c r="DI604" s="55"/>
      <c r="DJ604" s="55"/>
      <c r="DK604" s="55"/>
      <c r="DL604" s="55"/>
      <c r="DM604" s="55"/>
      <c r="DN604" s="55"/>
      <c r="DO604" s="55"/>
      <c r="DP604" s="55"/>
      <c r="DQ604" s="55"/>
      <c r="DR604" s="55"/>
      <c r="DS604" s="55"/>
      <c r="DT604" s="55"/>
      <c r="DU604" s="55"/>
      <c r="DV604" s="55"/>
    </row>
    <row r="605" spans="1:126" ht="8.2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</row>
    <row r="606" spans="1:126" ht="8.25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</row>
    <row r="607" spans="1:126" ht="8.25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5"/>
      <c r="BQ607" s="55"/>
      <c r="BR607" s="55"/>
      <c r="BS607" s="55"/>
      <c r="BT607" s="55"/>
      <c r="BU607" s="55"/>
      <c r="BV607" s="55"/>
      <c r="BW607" s="55"/>
      <c r="BX607" s="55"/>
      <c r="BY607" s="55"/>
      <c r="BZ607" s="55"/>
      <c r="CA607" s="55"/>
      <c r="CB607" s="55"/>
      <c r="CC607" s="55"/>
      <c r="CD607" s="55"/>
      <c r="CE607" s="55"/>
      <c r="CF607" s="55"/>
      <c r="CG607" s="55"/>
      <c r="CH607" s="55"/>
      <c r="CI607" s="55"/>
      <c r="CJ607" s="55"/>
      <c r="CK607" s="55"/>
      <c r="CL607" s="55"/>
      <c r="CM607" s="55"/>
      <c r="CN607" s="55"/>
      <c r="CO607" s="55"/>
      <c r="CP607" s="55"/>
      <c r="CQ607" s="55"/>
      <c r="CR607" s="55"/>
      <c r="CS607" s="55"/>
      <c r="CT607" s="55"/>
      <c r="CU607" s="55"/>
      <c r="CV607" s="55"/>
      <c r="CW607" s="55"/>
      <c r="CX607" s="55"/>
      <c r="CY607" s="55"/>
      <c r="CZ607" s="55"/>
      <c r="DA607" s="55"/>
      <c r="DB607" s="55"/>
      <c r="DC607" s="55"/>
      <c r="DD607" s="55"/>
      <c r="DE607" s="55"/>
      <c r="DF607" s="55"/>
      <c r="DG607" s="55"/>
      <c r="DH607" s="55"/>
      <c r="DI607" s="55"/>
      <c r="DJ607" s="55"/>
      <c r="DK607" s="55"/>
      <c r="DL607" s="55"/>
      <c r="DM607" s="55"/>
      <c r="DN607" s="55"/>
      <c r="DO607" s="55"/>
      <c r="DP607" s="55"/>
      <c r="DQ607" s="55"/>
      <c r="DR607" s="55"/>
      <c r="DS607" s="55"/>
      <c r="DT607" s="55"/>
      <c r="DU607" s="55"/>
      <c r="DV607" s="55"/>
    </row>
    <row r="608" spans="1:126" ht="8.25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5"/>
      <c r="BQ608" s="55"/>
      <c r="BR608" s="55"/>
      <c r="BS608" s="55"/>
      <c r="BT608" s="55"/>
      <c r="BU608" s="55"/>
      <c r="BV608" s="55"/>
      <c r="BW608" s="55"/>
      <c r="BX608" s="55"/>
      <c r="BY608" s="55"/>
      <c r="BZ608" s="55"/>
      <c r="CA608" s="55"/>
      <c r="CB608" s="55"/>
      <c r="CC608" s="55"/>
      <c r="CD608" s="55"/>
      <c r="CE608" s="55"/>
      <c r="CF608" s="55"/>
      <c r="CG608" s="55"/>
      <c r="CH608" s="55"/>
      <c r="CI608" s="55"/>
      <c r="CJ608" s="55"/>
      <c r="CK608" s="55"/>
      <c r="CL608" s="55"/>
      <c r="CM608" s="55"/>
      <c r="CN608" s="55"/>
      <c r="CO608" s="55"/>
      <c r="CP608" s="55"/>
      <c r="CQ608" s="55"/>
      <c r="CR608" s="55"/>
      <c r="CS608" s="55"/>
      <c r="CT608" s="55"/>
      <c r="CU608" s="55"/>
      <c r="CV608" s="55"/>
      <c r="CW608" s="55"/>
      <c r="CX608" s="55"/>
      <c r="CY608" s="55"/>
      <c r="CZ608" s="55"/>
      <c r="DA608" s="55"/>
      <c r="DB608" s="55"/>
      <c r="DC608" s="55"/>
      <c r="DD608" s="55"/>
      <c r="DE608" s="55"/>
      <c r="DF608" s="55"/>
      <c r="DG608" s="55"/>
      <c r="DH608" s="55"/>
      <c r="DI608" s="55"/>
      <c r="DJ608" s="55"/>
      <c r="DK608" s="55"/>
      <c r="DL608" s="55"/>
      <c r="DM608" s="55"/>
      <c r="DN608" s="55"/>
      <c r="DO608" s="55"/>
      <c r="DP608" s="55"/>
      <c r="DQ608" s="55"/>
      <c r="DR608" s="55"/>
      <c r="DS608" s="55"/>
      <c r="DT608" s="55"/>
      <c r="DU608" s="55"/>
      <c r="DV608" s="55"/>
    </row>
    <row r="609" spans="1:126" ht="8.25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</row>
    <row r="610" spans="1:126" ht="8.25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</row>
    <row r="611" spans="1:126" ht="8.25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5"/>
      <c r="BC611" s="55"/>
      <c r="BD611" s="55"/>
      <c r="BE611" s="55"/>
      <c r="BF611" s="55"/>
      <c r="BG611" s="55"/>
      <c r="BH611" s="55"/>
      <c r="BI611" s="55"/>
      <c r="BJ611" s="55"/>
      <c r="BK611" s="55"/>
      <c r="BL611" s="55"/>
      <c r="BM611" s="55"/>
      <c r="BN611" s="55"/>
      <c r="BO611" s="55"/>
      <c r="BP611" s="55"/>
      <c r="BQ611" s="55"/>
      <c r="BR611" s="55"/>
      <c r="BS611" s="55"/>
      <c r="BT611" s="55"/>
      <c r="BU611" s="55"/>
      <c r="BV611" s="55"/>
      <c r="BW611" s="55"/>
      <c r="BX611" s="55"/>
      <c r="BY611" s="55"/>
      <c r="BZ611" s="55"/>
      <c r="CA611" s="55"/>
      <c r="CB611" s="55"/>
      <c r="CC611" s="55"/>
      <c r="CD611" s="55"/>
      <c r="CE611" s="55"/>
      <c r="CF611" s="55"/>
      <c r="CG611" s="55"/>
      <c r="CH611" s="55"/>
      <c r="CI611" s="55"/>
      <c r="CJ611" s="55"/>
      <c r="CK611" s="55"/>
      <c r="CL611" s="55"/>
      <c r="CM611" s="55"/>
      <c r="CN611" s="55"/>
      <c r="CO611" s="55"/>
      <c r="CP611" s="55"/>
      <c r="CQ611" s="55"/>
      <c r="CR611" s="55"/>
      <c r="CS611" s="55"/>
      <c r="CT611" s="55"/>
      <c r="CU611" s="55"/>
      <c r="CV611" s="55"/>
      <c r="CW611" s="55"/>
      <c r="CX611" s="55"/>
      <c r="CY611" s="55"/>
      <c r="CZ611" s="55"/>
      <c r="DA611" s="55"/>
      <c r="DB611" s="55"/>
      <c r="DC611" s="55"/>
      <c r="DD611" s="55"/>
      <c r="DE611" s="55"/>
      <c r="DF611" s="55"/>
      <c r="DG611" s="55"/>
      <c r="DH611" s="55"/>
      <c r="DI611" s="55"/>
      <c r="DJ611" s="55"/>
      <c r="DK611" s="55"/>
      <c r="DL611" s="55"/>
      <c r="DM611" s="55"/>
      <c r="DN611" s="55"/>
      <c r="DO611" s="55"/>
      <c r="DP611" s="55"/>
      <c r="DQ611" s="55"/>
      <c r="DR611" s="55"/>
      <c r="DS611" s="55"/>
      <c r="DT611" s="55"/>
      <c r="DU611" s="55"/>
      <c r="DV611" s="55"/>
    </row>
    <row r="612" spans="1:126" ht="8.25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5"/>
      <c r="BQ612" s="55"/>
      <c r="BR612" s="55"/>
      <c r="BS612" s="55"/>
      <c r="BT612" s="55"/>
      <c r="BU612" s="55"/>
      <c r="BV612" s="55"/>
      <c r="BW612" s="55"/>
      <c r="BX612" s="55"/>
      <c r="BY612" s="55"/>
      <c r="BZ612" s="55"/>
      <c r="CA612" s="55"/>
      <c r="CB612" s="55"/>
      <c r="CC612" s="55"/>
      <c r="CD612" s="55"/>
      <c r="CE612" s="55"/>
      <c r="CF612" s="55"/>
      <c r="CG612" s="55"/>
      <c r="CH612" s="55"/>
      <c r="CI612" s="55"/>
      <c r="CJ612" s="55"/>
      <c r="CK612" s="55"/>
      <c r="CL612" s="55"/>
      <c r="CM612" s="55"/>
      <c r="CN612" s="55"/>
      <c r="CO612" s="55"/>
      <c r="CP612" s="55"/>
      <c r="CQ612" s="55"/>
      <c r="CR612" s="55"/>
      <c r="CS612" s="55"/>
      <c r="CT612" s="55"/>
      <c r="CU612" s="55"/>
      <c r="CV612" s="55"/>
      <c r="CW612" s="55"/>
      <c r="CX612" s="55"/>
      <c r="CY612" s="55"/>
      <c r="CZ612" s="55"/>
      <c r="DA612" s="55"/>
      <c r="DB612" s="55"/>
      <c r="DC612" s="55"/>
      <c r="DD612" s="55"/>
      <c r="DE612" s="55"/>
      <c r="DF612" s="55"/>
      <c r="DG612" s="55"/>
      <c r="DH612" s="55"/>
      <c r="DI612" s="55"/>
      <c r="DJ612" s="55"/>
      <c r="DK612" s="55"/>
      <c r="DL612" s="55"/>
      <c r="DM612" s="55"/>
      <c r="DN612" s="55"/>
      <c r="DO612" s="55"/>
      <c r="DP612" s="55"/>
      <c r="DQ612" s="55"/>
      <c r="DR612" s="55"/>
      <c r="DS612" s="55"/>
      <c r="DT612" s="55"/>
      <c r="DU612" s="55"/>
      <c r="DV612" s="55"/>
    </row>
    <row r="613" spans="1:126" ht="8.25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</row>
    <row r="614" spans="1:126" ht="8.25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</row>
    <row r="615" spans="1:126" ht="8.2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</row>
    <row r="616" spans="1:126" ht="8.25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</row>
    <row r="617" spans="1:126" ht="8.25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5"/>
      <c r="BQ617" s="55"/>
      <c r="BR617" s="55"/>
      <c r="BS617" s="55"/>
      <c r="BT617" s="55"/>
      <c r="BU617" s="55"/>
      <c r="BV617" s="55"/>
      <c r="BW617" s="55"/>
      <c r="BX617" s="55"/>
      <c r="BY617" s="55"/>
      <c r="BZ617" s="55"/>
      <c r="CA617" s="55"/>
      <c r="CB617" s="55"/>
      <c r="CC617" s="55"/>
      <c r="CD617" s="55"/>
      <c r="CE617" s="55"/>
      <c r="CF617" s="55"/>
      <c r="CG617" s="55"/>
      <c r="CH617" s="55"/>
      <c r="CI617" s="55"/>
      <c r="CJ617" s="55"/>
      <c r="CK617" s="55"/>
      <c r="CL617" s="55"/>
      <c r="CM617" s="55"/>
      <c r="CN617" s="55"/>
      <c r="CO617" s="55"/>
      <c r="CP617" s="55"/>
      <c r="CQ617" s="55"/>
      <c r="CR617" s="55"/>
      <c r="CS617" s="55"/>
      <c r="CT617" s="55"/>
      <c r="CU617" s="55"/>
      <c r="CV617" s="55"/>
      <c r="CW617" s="55"/>
      <c r="CX617" s="55"/>
      <c r="CY617" s="55"/>
      <c r="CZ617" s="55"/>
      <c r="DA617" s="55"/>
      <c r="DB617" s="55"/>
      <c r="DC617" s="55"/>
      <c r="DD617" s="55"/>
      <c r="DE617" s="55"/>
      <c r="DF617" s="55"/>
      <c r="DG617" s="55"/>
      <c r="DH617" s="55"/>
      <c r="DI617" s="55"/>
      <c r="DJ617" s="55"/>
      <c r="DK617" s="55"/>
      <c r="DL617" s="55"/>
      <c r="DM617" s="55"/>
      <c r="DN617" s="55"/>
      <c r="DO617" s="55"/>
      <c r="DP617" s="55"/>
      <c r="DQ617" s="55"/>
      <c r="DR617" s="55"/>
      <c r="DS617" s="55"/>
      <c r="DT617" s="55"/>
      <c r="DU617" s="55"/>
      <c r="DV617" s="55"/>
    </row>
    <row r="618" spans="1:126" ht="8.25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</row>
    <row r="619" spans="1:126" ht="8.25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</row>
    <row r="620" spans="1:126" ht="8.25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5"/>
      <c r="BQ620" s="55"/>
      <c r="BR620" s="55"/>
      <c r="BS620" s="55"/>
      <c r="BT620" s="55"/>
      <c r="BU620" s="55"/>
      <c r="BV620" s="55"/>
      <c r="BW620" s="55"/>
      <c r="BX620" s="55"/>
      <c r="BY620" s="55"/>
      <c r="BZ620" s="55"/>
      <c r="CA620" s="55"/>
      <c r="CB620" s="55"/>
      <c r="CC620" s="55"/>
      <c r="CD620" s="55"/>
      <c r="CE620" s="55"/>
      <c r="CF620" s="55"/>
      <c r="CG620" s="55"/>
      <c r="CH620" s="55"/>
      <c r="CI620" s="55"/>
      <c r="CJ620" s="55"/>
      <c r="CK620" s="55"/>
      <c r="CL620" s="55"/>
      <c r="CM620" s="55"/>
      <c r="CN620" s="55"/>
      <c r="CO620" s="55"/>
      <c r="CP620" s="55"/>
      <c r="CQ620" s="55"/>
      <c r="CR620" s="55"/>
      <c r="CS620" s="55"/>
      <c r="CT620" s="55"/>
      <c r="CU620" s="55"/>
      <c r="CV620" s="55"/>
      <c r="CW620" s="55"/>
      <c r="CX620" s="55"/>
      <c r="CY620" s="55"/>
      <c r="CZ620" s="55"/>
      <c r="DA620" s="55"/>
      <c r="DB620" s="55"/>
      <c r="DC620" s="55"/>
      <c r="DD620" s="55"/>
      <c r="DE620" s="55"/>
      <c r="DF620" s="55"/>
      <c r="DG620" s="55"/>
      <c r="DH620" s="55"/>
      <c r="DI620" s="55"/>
      <c r="DJ620" s="55"/>
      <c r="DK620" s="55"/>
      <c r="DL620" s="55"/>
      <c r="DM620" s="55"/>
      <c r="DN620" s="55"/>
      <c r="DO620" s="55"/>
      <c r="DP620" s="55"/>
      <c r="DQ620" s="55"/>
      <c r="DR620" s="55"/>
      <c r="DS620" s="55"/>
      <c r="DT620" s="55"/>
      <c r="DU620" s="55"/>
      <c r="DV620" s="55"/>
    </row>
    <row r="621" spans="1:126" ht="8.25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5"/>
      <c r="BQ621" s="55"/>
      <c r="BR621" s="55"/>
      <c r="BS621" s="55"/>
      <c r="BT621" s="55"/>
      <c r="BU621" s="55"/>
      <c r="BV621" s="55"/>
      <c r="BW621" s="55"/>
      <c r="BX621" s="55"/>
      <c r="BY621" s="55"/>
      <c r="BZ621" s="55"/>
      <c r="CA621" s="55"/>
      <c r="CB621" s="55"/>
      <c r="CC621" s="55"/>
      <c r="CD621" s="55"/>
      <c r="CE621" s="55"/>
      <c r="CF621" s="55"/>
      <c r="CG621" s="55"/>
      <c r="CH621" s="55"/>
      <c r="CI621" s="55"/>
      <c r="CJ621" s="55"/>
      <c r="CK621" s="55"/>
      <c r="CL621" s="55"/>
      <c r="CM621" s="55"/>
      <c r="CN621" s="55"/>
      <c r="CO621" s="55"/>
      <c r="CP621" s="55"/>
      <c r="CQ621" s="55"/>
      <c r="CR621" s="55"/>
      <c r="CS621" s="55"/>
      <c r="CT621" s="55"/>
      <c r="CU621" s="55"/>
      <c r="CV621" s="55"/>
      <c r="CW621" s="55"/>
      <c r="CX621" s="55"/>
      <c r="CY621" s="55"/>
      <c r="CZ621" s="55"/>
      <c r="DA621" s="55"/>
      <c r="DB621" s="55"/>
      <c r="DC621" s="55"/>
      <c r="DD621" s="55"/>
      <c r="DE621" s="55"/>
      <c r="DF621" s="55"/>
      <c r="DG621" s="55"/>
      <c r="DH621" s="55"/>
      <c r="DI621" s="55"/>
      <c r="DJ621" s="55"/>
      <c r="DK621" s="55"/>
      <c r="DL621" s="55"/>
      <c r="DM621" s="55"/>
      <c r="DN621" s="55"/>
      <c r="DO621" s="55"/>
      <c r="DP621" s="55"/>
      <c r="DQ621" s="55"/>
      <c r="DR621" s="55"/>
      <c r="DS621" s="55"/>
      <c r="DT621" s="55"/>
      <c r="DU621" s="55"/>
      <c r="DV621" s="55"/>
    </row>
    <row r="622" spans="1:126" ht="8.25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</row>
    <row r="623" spans="1:126" ht="8.25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5"/>
      <c r="BQ623" s="55"/>
      <c r="BR623" s="55"/>
      <c r="BS623" s="55"/>
      <c r="BT623" s="55"/>
      <c r="BU623" s="55"/>
      <c r="BV623" s="55"/>
      <c r="BW623" s="55"/>
      <c r="BX623" s="55"/>
      <c r="BY623" s="55"/>
      <c r="BZ623" s="55"/>
      <c r="CA623" s="55"/>
      <c r="CB623" s="55"/>
      <c r="CC623" s="55"/>
      <c r="CD623" s="55"/>
      <c r="CE623" s="55"/>
      <c r="CF623" s="55"/>
      <c r="CG623" s="55"/>
      <c r="CH623" s="55"/>
      <c r="CI623" s="55"/>
      <c r="CJ623" s="55"/>
      <c r="CK623" s="55"/>
      <c r="CL623" s="55"/>
      <c r="CM623" s="55"/>
      <c r="CN623" s="55"/>
      <c r="CO623" s="55"/>
      <c r="CP623" s="55"/>
      <c r="CQ623" s="55"/>
      <c r="CR623" s="55"/>
      <c r="CS623" s="55"/>
      <c r="CT623" s="55"/>
      <c r="CU623" s="55"/>
      <c r="CV623" s="55"/>
      <c r="CW623" s="55"/>
      <c r="CX623" s="55"/>
      <c r="CY623" s="55"/>
      <c r="CZ623" s="55"/>
      <c r="DA623" s="55"/>
      <c r="DB623" s="55"/>
      <c r="DC623" s="55"/>
      <c r="DD623" s="55"/>
      <c r="DE623" s="55"/>
      <c r="DF623" s="55"/>
      <c r="DG623" s="55"/>
      <c r="DH623" s="55"/>
      <c r="DI623" s="55"/>
      <c r="DJ623" s="55"/>
      <c r="DK623" s="55"/>
      <c r="DL623" s="55"/>
      <c r="DM623" s="55"/>
      <c r="DN623" s="55"/>
      <c r="DO623" s="55"/>
      <c r="DP623" s="55"/>
      <c r="DQ623" s="55"/>
      <c r="DR623" s="55"/>
      <c r="DS623" s="55"/>
      <c r="DT623" s="55"/>
      <c r="DU623" s="55"/>
      <c r="DV623" s="55"/>
    </row>
    <row r="624" spans="1:126" ht="8.25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5"/>
      <c r="BQ624" s="55"/>
      <c r="BR624" s="55"/>
      <c r="BS624" s="55"/>
      <c r="BT624" s="55"/>
      <c r="BU624" s="55"/>
      <c r="BV624" s="55"/>
      <c r="BW624" s="55"/>
      <c r="BX624" s="55"/>
      <c r="BY624" s="55"/>
      <c r="BZ624" s="55"/>
      <c r="CA624" s="55"/>
      <c r="CB624" s="55"/>
      <c r="CC624" s="55"/>
      <c r="CD624" s="55"/>
      <c r="CE624" s="55"/>
      <c r="CF624" s="55"/>
      <c r="CG624" s="55"/>
      <c r="CH624" s="55"/>
      <c r="CI624" s="55"/>
      <c r="CJ624" s="55"/>
      <c r="CK624" s="55"/>
      <c r="CL624" s="55"/>
      <c r="CM624" s="55"/>
      <c r="CN624" s="55"/>
      <c r="CO624" s="55"/>
      <c r="CP624" s="55"/>
      <c r="CQ624" s="55"/>
      <c r="CR624" s="55"/>
      <c r="CS624" s="55"/>
      <c r="CT624" s="55"/>
      <c r="CU624" s="55"/>
      <c r="CV624" s="55"/>
      <c r="CW624" s="55"/>
      <c r="CX624" s="55"/>
      <c r="CY624" s="55"/>
      <c r="CZ624" s="55"/>
      <c r="DA624" s="55"/>
      <c r="DB624" s="55"/>
      <c r="DC624" s="55"/>
      <c r="DD624" s="55"/>
      <c r="DE624" s="55"/>
      <c r="DF624" s="55"/>
      <c r="DG624" s="55"/>
      <c r="DH624" s="55"/>
      <c r="DI624" s="55"/>
      <c r="DJ624" s="55"/>
      <c r="DK624" s="55"/>
      <c r="DL624" s="55"/>
      <c r="DM624" s="55"/>
      <c r="DN624" s="55"/>
      <c r="DO624" s="55"/>
      <c r="DP624" s="55"/>
      <c r="DQ624" s="55"/>
      <c r="DR624" s="55"/>
      <c r="DS624" s="55"/>
      <c r="DT624" s="55"/>
      <c r="DU624" s="55"/>
      <c r="DV624" s="55"/>
    </row>
    <row r="625" spans="1:126" ht="8.2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</row>
    <row r="626" spans="1:126" ht="8.25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</row>
    <row r="627" spans="1:126" ht="8.25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5"/>
      <c r="BQ627" s="55"/>
      <c r="BR627" s="55"/>
      <c r="BS627" s="55"/>
      <c r="BT627" s="55"/>
      <c r="BU627" s="55"/>
      <c r="BV627" s="55"/>
      <c r="BW627" s="55"/>
      <c r="BX627" s="55"/>
      <c r="BY627" s="55"/>
      <c r="BZ627" s="55"/>
      <c r="CA627" s="55"/>
      <c r="CB627" s="55"/>
      <c r="CC627" s="55"/>
      <c r="CD627" s="55"/>
      <c r="CE627" s="55"/>
      <c r="CF627" s="55"/>
      <c r="CG627" s="55"/>
      <c r="CH627" s="55"/>
      <c r="CI627" s="55"/>
      <c r="CJ627" s="55"/>
      <c r="CK627" s="55"/>
      <c r="CL627" s="55"/>
      <c r="CM627" s="55"/>
      <c r="CN627" s="55"/>
      <c r="CO627" s="55"/>
      <c r="CP627" s="55"/>
      <c r="CQ627" s="55"/>
      <c r="CR627" s="55"/>
      <c r="CS627" s="55"/>
      <c r="CT627" s="55"/>
      <c r="CU627" s="55"/>
      <c r="CV627" s="55"/>
      <c r="CW627" s="55"/>
      <c r="CX627" s="55"/>
      <c r="CY627" s="55"/>
      <c r="CZ627" s="55"/>
      <c r="DA627" s="55"/>
      <c r="DB627" s="55"/>
      <c r="DC627" s="55"/>
      <c r="DD627" s="55"/>
      <c r="DE627" s="55"/>
      <c r="DF627" s="55"/>
      <c r="DG627" s="55"/>
      <c r="DH627" s="55"/>
      <c r="DI627" s="55"/>
      <c r="DJ627" s="55"/>
      <c r="DK627" s="55"/>
      <c r="DL627" s="55"/>
      <c r="DM627" s="55"/>
      <c r="DN627" s="55"/>
      <c r="DO627" s="55"/>
      <c r="DP627" s="55"/>
      <c r="DQ627" s="55"/>
      <c r="DR627" s="55"/>
      <c r="DS627" s="55"/>
      <c r="DT627" s="55"/>
      <c r="DU627" s="55"/>
      <c r="DV627" s="55"/>
    </row>
    <row r="628" spans="1:126" ht="8.25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5"/>
      <c r="BQ628" s="55"/>
      <c r="BR628" s="55"/>
      <c r="BS628" s="55"/>
      <c r="BT628" s="55"/>
      <c r="BU628" s="55"/>
      <c r="BV628" s="55"/>
      <c r="BW628" s="55"/>
      <c r="BX628" s="55"/>
      <c r="BY628" s="55"/>
      <c r="BZ628" s="55"/>
      <c r="CA628" s="55"/>
      <c r="CB628" s="55"/>
      <c r="CC628" s="55"/>
      <c r="CD628" s="55"/>
      <c r="CE628" s="55"/>
      <c r="CF628" s="55"/>
      <c r="CG628" s="55"/>
      <c r="CH628" s="55"/>
      <c r="CI628" s="55"/>
      <c r="CJ628" s="55"/>
      <c r="CK628" s="55"/>
      <c r="CL628" s="55"/>
      <c r="CM628" s="55"/>
      <c r="CN628" s="55"/>
      <c r="CO628" s="55"/>
      <c r="CP628" s="55"/>
      <c r="CQ628" s="55"/>
      <c r="CR628" s="55"/>
      <c r="CS628" s="55"/>
      <c r="CT628" s="55"/>
      <c r="CU628" s="55"/>
      <c r="CV628" s="55"/>
      <c r="CW628" s="55"/>
      <c r="CX628" s="55"/>
      <c r="CY628" s="55"/>
      <c r="CZ628" s="55"/>
      <c r="DA628" s="55"/>
      <c r="DB628" s="55"/>
      <c r="DC628" s="55"/>
      <c r="DD628" s="55"/>
      <c r="DE628" s="55"/>
      <c r="DF628" s="55"/>
      <c r="DG628" s="55"/>
      <c r="DH628" s="55"/>
      <c r="DI628" s="55"/>
      <c r="DJ628" s="55"/>
      <c r="DK628" s="55"/>
      <c r="DL628" s="55"/>
      <c r="DM628" s="55"/>
      <c r="DN628" s="55"/>
      <c r="DO628" s="55"/>
      <c r="DP628" s="55"/>
      <c r="DQ628" s="55"/>
      <c r="DR628" s="55"/>
      <c r="DS628" s="55"/>
      <c r="DT628" s="55"/>
      <c r="DU628" s="55"/>
      <c r="DV628" s="55"/>
    </row>
    <row r="629" spans="1:126" ht="8.25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</row>
    <row r="630" spans="1:126" ht="8.25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</row>
    <row r="631" spans="1:126" ht="8.25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5"/>
      <c r="BQ631" s="55"/>
      <c r="BR631" s="55"/>
      <c r="BS631" s="55"/>
      <c r="BT631" s="55"/>
      <c r="BU631" s="55"/>
      <c r="BV631" s="55"/>
      <c r="BW631" s="55"/>
      <c r="BX631" s="55"/>
      <c r="BY631" s="55"/>
      <c r="BZ631" s="55"/>
      <c r="CA631" s="55"/>
      <c r="CB631" s="55"/>
      <c r="CC631" s="55"/>
      <c r="CD631" s="55"/>
      <c r="CE631" s="55"/>
      <c r="CF631" s="55"/>
      <c r="CG631" s="55"/>
      <c r="CH631" s="55"/>
      <c r="CI631" s="55"/>
      <c r="CJ631" s="55"/>
      <c r="CK631" s="55"/>
      <c r="CL631" s="55"/>
      <c r="CM631" s="55"/>
      <c r="CN631" s="55"/>
      <c r="CO631" s="55"/>
      <c r="CP631" s="55"/>
      <c r="CQ631" s="55"/>
      <c r="CR631" s="55"/>
      <c r="CS631" s="55"/>
      <c r="CT631" s="55"/>
      <c r="CU631" s="55"/>
      <c r="CV631" s="55"/>
      <c r="CW631" s="55"/>
      <c r="CX631" s="55"/>
      <c r="CY631" s="55"/>
      <c r="CZ631" s="55"/>
      <c r="DA631" s="55"/>
      <c r="DB631" s="55"/>
      <c r="DC631" s="55"/>
      <c r="DD631" s="55"/>
      <c r="DE631" s="55"/>
      <c r="DF631" s="55"/>
      <c r="DG631" s="55"/>
      <c r="DH631" s="55"/>
      <c r="DI631" s="55"/>
      <c r="DJ631" s="55"/>
      <c r="DK631" s="55"/>
      <c r="DL631" s="55"/>
      <c r="DM631" s="55"/>
      <c r="DN631" s="55"/>
      <c r="DO631" s="55"/>
      <c r="DP631" s="55"/>
      <c r="DQ631" s="55"/>
      <c r="DR631" s="55"/>
      <c r="DS631" s="55"/>
      <c r="DT631" s="55"/>
      <c r="DU631" s="55"/>
      <c r="DV631" s="55"/>
    </row>
    <row r="632" spans="1:126" ht="8.25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5"/>
      <c r="BC632" s="55"/>
      <c r="BD632" s="55"/>
      <c r="BE632" s="55"/>
      <c r="BF632" s="55"/>
      <c r="BG632" s="55"/>
      <c r="BH632" s="55"/>
      <c r="BI632" s="55"/>
      <c r="BJ632" s="55"/>
      <c r="BK632" s="55"/>
      <c r="BL632" s="55"/>
      <c r="BM632" s="55"/>
      <c r="BN632" s="55"/>
      <c r="BO632" s="55"/>
      <c r="BP632" s="55"/>
      <c r="BQ632" s="55"/>
      <c r="BR632" s="55"/>
      <c r="BS632" s="55"/>
      <c r="BT632" s="55"/>
      <c r="BU632" s="55"/>
      <c r="BV632" s="55"/>
      <c r="BW632" s="55"/>
      <c r="BX632" s="55"/>
      <c r="BY632" s="55"/>
      <c r="BZ632" s="55"/>
      <c r="CA632" s="55"/>
      <c r="CB632" s="55"/>
      <c r="CC632" s="55"/>
      <c r="CD632" s="55"/>
      <c r="CE632" s="55"/>
      <c r="CF632" s="55"/>
      <c r="CG632" s="55"/>
      <c r="CH632" s="55"/>
      <c r="CI632" s="55"/>
      <c r="CJ632" s="55"/>
      <c r="CK632" s="55"/>
      <c r="CL632" s="55"/>
      <c r="CM632" s="55"/>
      <c r="CN632" s="55"/>
      <c r="CO632" s="55"/>
      <c r="CP632" s="55"/>
      <c r="CQ632" s="55"/>
      <c r="CR632" s="55"/>
      <c r="CS632" s="55"/>
      <c r="CT632" s="55"/>
      <c r="CU632" s="55"/>
      <c r="CV632" s="55"/>
      <c r="CW632" s="55"/>
      <c r="CX632" s="55"/>
      <c r="CY632" s="55"/>
      <c r="CZ632" s="55"/>
      <c r="DA632" s="55"/>
      <c r="DB632" s="55"/>
      <c r="DC632" s="55"/>
      <c r="DD632" s="55"/>
      <c r="DE632" s="55"/>
      <c r="DF632" s="55"/>
      <c r="DG632" s="55"/>
      <c r="DH632" s="55"/>
      <c r="DI632" s="55"/>
      <c r="DJ632" s="55"/>
      <c r="DK632" s="55"/>
      <c r="DL632" s="55"/>
      <c r="DM632" s="55"/>
      <c r="DN632" s="55"/>
      <c r="DO632" s="55"/>
      <c r="DP632" s="55"/>
      <c r="DQ632" s="55"/>
      <c r="DR632" s="55"/>
      <c r="DS632" s="55"/>
      <c r="DT632" s="55"/>
      <c r="DU632" s="55"/>
      <c r="DV632" s="55"/>
    </row>
    <row r="633" spans="1:126" ht="8.25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5"/>
      <c r="BQ633" s="55"/>
      <c r="BR633" s="55"/>
      <c r="BS633" s="55"/>
      <c r="BT633" s="55"/>
      <c r="BU633" s="55"/>
      <c r="BV633" s="55"/>
      <c r="BW633" s="55"/>
      <c r="BX633" s="55"/>
      <c r="BY633" s="55"/>
      <c r="BZ633" s="55"/>
      <c r="CA633" s="55"/>
      <c r="CB633" s="55"/>
      <c r="CC633" s="55"/>
      <c r="CD633" s="55"/>
      <c r="CE633" s="55"/>
      <c r="CF633" s="55"/>
      <c r="CG633" s="55"/>
      <c r="CH633" s="55"/>
      <c r="CI633" s="55"/>
      <c r="CJ633" s="55"/>
      <c r="CK633" s="55"/>
      <c r="CL633" s="55"/>
      <c r="CM633" s="55"/>
      <c r="CN633" s="55"/>
      <c r="CO633" s="55"/>
      <c r="CP633" s="55"/>
      <c r="CQ633" s="55"/>
      <c r="CR633" s="55"/>
      <c r="CS633" s="55"/>
      <c r="CT633" s="55"/>
      <c r="CU633" s="55"/>
      <c r="CV633" s="55"/>
      <c r="CW633" s="55"/>
      <c r="CX633" s="55"/>
      <c r="CY633" s="55"/>
      <c r="CZ633" s="55"/>
      <c r="DA633" s="55"/>
      <c r="DB633" s="55"/>
      <c r="DC633" s="55"/>
      <c r="DD633" s="55"/>
      <c r="DE633" s="55"/>
      <c r="DF633" s="55"/>
      <c r="DG633" s="55"/>
      <c r="DH633" s="55"/>
      <c r="DI633" s="55"/>
      <c r="DJ633" s="55"/>
      <c r="DK633" s="55"/>
      <c r="DL633" s="55"/>
      <c r="DM633" s="55"/>
      <c r="DN633" s="55"/>
      <c r="DO633" s="55"/>
      <c r="DP633" s="55"/>
      <c r="DQ633" s="55"/>
      <c r="DR633" s="55"/>
      <c r="DS633" s="55"/>
      <c r="DT633" s="55"/>
      <c r="DU633" s="55"/>
      <c r="DV633" s="55"/>
    </row>
    <row r="634" spans="1:126" ht="8.25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</row>
    <row r="635" spans="1:126" ht="8.2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5"/>
      <c r="BQ635" s="55"/>
      <c r="BR635" s="55"/>
      <c r="BS635" s="55"/>
      <c r="BT635" s="55"/>
      <c r="BU635" s="55"/>
      <c r="BV635" s="55"/>
      <c r="BW635" s="55"/>
      <c r="BX635" s="55"/>
      <c r="BY635" s="55"/>
      <c r="BZ635" s="55"/>
      <c r="CA635" s="55"/>
      <c r="CB635" s="55"/>
      <c r="CC635" s="55"/>
      <c r="CD635" s="55"/>
      <c r="CE635" s="55"/>
      <c r="CF635" s="55"/>
      <c r="CG635" s="55"/>
      <c r="CH635" s="55"/>
      <c r="CI635" s="55"/>
      <c r="CJ635" s="55"/>
      <c r="CK635" s="55"/>
      <c r="CL635" s="55"/>
      <c r="CM635" s="55"/>
      <c r="CN635" s="55"/>
      <c r="CO635" s="55"/>
      <c r="CP635" s="55"/>
      <c r="CQ635" s="55"/>
      <c r="CR635" s="55"/>
      <c r="CS635" s="55"/>
      <c r="CT635" s="55"/>
      <c r="CU635" s="55"/>
      <c r="CV635" s="55"/>
      <c r="CW635" s="55"/>
      <c r="CX635" s="55"/>
      <c r="CY635" s="55"/>
      <c r="CZ635" s="55"/>
      <c r="DA635" s="55"/>
      <c r="DB635" s="55"/>
      <c r="DC635" s="55"/>
      <c r="DD635" s="55"/>
      <c r="DE635" s="55"/>
      <c r="DF635" s="55"/>
      <c r="DG635" s="55"/>
      <c r="DH635" s="55"/>
      <c r="DI635" s="55"/>
      <c r="DJ635" s="55"/>
      <c r="DK635" s="55"/>
      <c r="DL635" s="55"/>
      <c r="DM635" s="55"/>
      <c r="DN635" s="55"/>
      <c r="DO635" s="55"/>
      <c r="DP635" s="55"/>
      <c r="DQ635" s="55"/>
      <c r="DR635" s="55"/>
      <c r="DS635" s="55"/>
      <c r="DT635" s="55"/>
      <c r="DU635" s="55"/>
      <c r="DV635" s="55"/>
    </row>
    <row r="636" spans="1:126" ht="8.25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5"/>
      <c r="BQ636" s="55"/>
      <c r="BR636" s="55"/>
      <c r="BS636" s="55"/>
      <c r="BT636" s="55"/>
      <c r="BU636" s="55"/>
      <c r="BV636" s="55"/>
      <c r="BW636" s="55"/>
      <c r="BX636" s="55"/>
      <c r="BY636" s="55"/>
      <c r="BZ636" s="55"/>
      <c r="CA636" s="55"/>
      <c r="CB636" s="55"/>
      <c r="CC636" s="55"/>
      <c r="CD636" s="55"/>
      <c r="CE636" s="55"/>
      <c r="CF636" s="55"/>
      <c r="CG636" s="55"/>
      <c r="CH636" s="55"/>
      <c r="CI636" s="55"/>
      <c r="CJ636" s="55"/>
      <c r="CK636" s="55"/>
      <c r="CL636" s="55"/>
      <c r="CM636" s="55"/>
      <c r="CN636" s="55"/>
      <c r="CO636" s="55"/>
      <c r="CP636" s="55"/>
      <c r="CQ636" s="55"/>
      <c r="CR636" s="55"/>
      <c r="CS636" s="55"/>
      <c r="CT636" s="55"/>
      <c r="CU636" s="55"/>
      <c r="CV636" s="55"/>
      <c r="CW636" s="55"/>
      <c r="CX636" s="55"/>
      <c r="CY636" s="55"/>
      <c r="CZ636" s="55"/>
      <c r="DA636" s="55"/>
      <c r="DB636" s="55"/>
      <c r="DC636" s="55"/>
      <c r="DD636" s="55"/>
      <c r="DE636" s="55"/>
      <c r="DF636" s="55"/>
      <c r="DG636" s="55"/>
      <c r="DH636" s="55"/>
      <c r="DI636" s="55"/>
      <c r="DJ636" s="55"/>
      <c r="DK636" s="55"/>
      <c r="DL636" s="55"/>
      <c r="DM636" s="55"/>
      <c r="DN636" s="55"/>
      <c r="DO636" s="55"/>
      <c r="DP636" s="55"/>
      <c r="DQ636" s="55"/>
      <c r="DR636" s="55"/>
      <c r="DS636" s="55"/>
      <c r="DT636" s="55"/>
      <c r="DU636" s="55"/>
      <c r="DV636" s="55"/>
    </row>
    <row r="637" spans="1:126" ht="8.25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5"/>
      <c r="BQ637" s="55"/>
      <c r="BR637" s="55"/>
      <c r="BS637" s="55"/>
      <c r="BT637" s="55"/>
      <c r="BU637" s="55"/>
      <c r="BV637" s="55"/>
      <c r="BW637" s="55"/>
      <c r="BX637" s="55"/>
      <c r="BY637" s="55"/>
      <c r="BZ637" s="55"/>
      <c r="CA637" s="55"/>
      <c r="CB637" s="55"/>
      <c r="CC637" s="55"/>
      <c r="CD637" s="55"/>
      <c r="CE637" s="55"/>
      <c r="CF637" s="55"/>
      <c r="CG637" s="55"/>
      <c r="CH637" s="55"/>
      <c r="CI637" s="55"/>
      <c r="CJ637" s="55"/>
      <c r="CK637" s="55"/>
      <c r="CL637" s="55"/>
      <c r="CM637" s="55"/>
      <c r="CN637" s="55"/>
      <c r="CO637" s="55"/>
      <c r="CP637" s="55"/>
      <c r="CQ637" s="55"/>
      <c r="CR637" s="55"/>
      <c r="CS637" s="55"/>
      <c r="CT637" s="55"/>
      <c r="CU637" s="55"/>
      <c r="CV637" s="55"/>
      <c r="CW637" s="55"/>
      <c r="CX637" s="55"/>
      <c r="CY637" s="55"/>
      <c r="CZ637" s="55"/>
      <c r="DA637" s="55"/>
      <c r="DB637" s="55"/>
      <c r="DC637" s="55"/>
      <c r="DD637" s="55"/>
      <c r="DE637" s="55"/>
      <c r="DF637" s="55"/>
      <c r="DG637" s="55"/>
      <c r="DH637" s="55"/>
      <c r="DI637" s="55"/>
      <c r="DJ637" s="55"/>
      <c r="DK637" s="55"/>
      <c r="DL637" s="55"/>
      <c r="DM637" s="55"/>
      <c r="DN637" s="55"/>
      <c r="DO637" s="55"/>
      <c r="DP637" s="55"/>
      <c r="DQ637" s="55"/>
      <c r="DR637" s="55"/>
      <c r="DS637" s="55"/>
      <c r="DT637" s="55"/>
      <c r="DU637" s="55"/>
      <c r="DV637" s="55"/>
    </row>
    <row r="638" spans="1:126" ht="8.25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</row>
    <row r="639" spans="1:126" ht="8.25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</row>
    <row r="640" spans="1:126" ht="8.25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</row>
    <row r="641" spans="1:126" ht="8.25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</row>
    <row r="642" spans="1:126" ht="8.25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</row>
    <row r="643" spans="1:126" ht="8.25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</row>
    <row r="644" spans="1:126" ht="8.25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</row>
    <row r="645" spans="1:126" ht="8.2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</row>
    <row r="646" spans="1:126" ht="8.25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</row>
    <row r="647" spans="1:126" ht="8.25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</row>
    <row r="648" spans="1:126" ht="8.25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</row>
    <row r="649" spans="1:126" ht="8.25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</row>
    <row r="650" spans="1:126" ht="8.25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</row>
    <row r="651" spans="1:126" ht="8.25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5"/>
      <c r="BQ651" s="55"/>
      <c r="BR651" s="55"/>
      <c r="BS651" s="55"/>
      <c r="BT651" s="55"/>
      <c r="BU651" s="55"/>
      <c r="BV651" s="55"/>
      <c r="BW651" s="55"/>
      <c r="BX651" s="55"/>
      <c r="BY651" s="55"/>
      <c r="BZ651" s="55"/>
      <c r="CA651" s="55"/>
      <c r="CB651" s="55"/>
      <c r="CC651" s="55"/>
      <c r="CD651" s="55"/>
      <c r="CE651" s="55"/>
      <c r="CF651" s="55"/>
      <c r="CG651" s="55"/>
      <c r="CH651" s="55"/>
      <c r="CI651" s="55"/>
      <c r="CJ651" s="55"/>
      <c r="CK651" s="55"/>
      <c r="CL651" s="55"/>
      <c r="CM651" s="55"/>
      <c r="CN651" s="55"/>
      <c r="CO651" s="55"/>
      <c r="CP651" s="55"/>
      <c r="CQ651" s="55"/>
      <c r="CR651" s="55"/>
      <c r="CS651" s="55"/>
      <c r="CT651" s="55"/>
      <c r="CU651" s="55"/>
      <c r="CV651" s="55"/>
      <c r="CW651" s="55"/>
      <c r="CX651" s="55"/>
      <c r="CY651" s="55"/>
      <c r="CZ651" s="55"/>
      <c r="DA651" s="55"/>
      <c r="DB651" s="55"/>
      <c r="DC651" s="55"/>
      <c r="DD651" s="55"/>
      <c r="DE651" s="55"/>
      <c r="DF651" s="55"/>
      <c r="DG651" s="55"/>
      <c r="DH651" s="55"/>
      <c r="DI651" s="55"/>
      <c r="DJ651" s="55"/>
      <c r="DK651" s="55"/>
      <c r="DL651" s="55"/>
      <c r="DM651" s="55"/>
      <c r="DN651" s="55"/>
      <c r="DO651" s="55"/>
      <c r="DP651" s="55"/>
      <c r="DQ651" s="55"/>
      <c r="DR651" s="55"/>
      <c r="DS651" s="55"/>
      <c r="DT651" s="55"/>
      <c r="DU651" s="55"/>
      <c r="DV651" s="55"/>
    </row>
    <row r="652" spans="1:126" ht="8.25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5"/>
      <c r="BQ652" s="55"/>
      <c r="BR652" s="55"/>
      <c r="BS652" s="55"/>
      <c r="BT652" s="55"/>
      <c r="BU652" s="55"/>
      <c r="BV652" s="55"/>
      <c r="BW652" s="55"/>
      <c r="BX652" s="55"/>
      <c r="BY652" s="55"/>
      <c r="BZ652" s="55"/>
      <c r="CA652" s="55"/>
      <c r="CB652" s="55"/>
      <c r="CC652" s="55"/>
      <c r="CD652" s="55"/>
      <c r="CE652" s="55"/>
      <c r="CF652" s="55"/>
      <c r="CG652" s="55"/>
      <c r="CH652" s="55"/>
      <c r="CI652" s="55"/>
      <c r="CJ652" s="55"/>
      <c r="CK652" s="55"/>
      <c r="CL652" s="55"/>
      <c r="CM652" s="55"/>
      <c r="CN652" s="55"/>
      <c r="CO652" s="55"/>
      <c r="CP652" s="55"/>
      <c r="CQ652" s="55"/>
      <c r="CR652" s="55"/>
      <c r="CS652" s="55"/>
      <c r="CT652" s="55"/>
      <c r="CU652" s="55"/>
      <c r="CV652" s="55"/>
      <c r="CW652" s="55"/>
      <c r="CX652" s="55"/>
      <c r="CY652" s="55"/>
      <c r="CZ652" s="55"/>
      <c r="DA652" s="55"/>
      <c r="DB652" s="55"/>
      <c r="DC652" s="55"/>
      <c r="DD652" s="55"/>
      <c r="DE652" s="55"/>
      <c r="DF652" s="55"/>
      <c r="DG652" s="55"/>
      <c r="DH652" s="55"/>
      <c r="DI652" s="55"/>
      <c r="DJ652" s="55"/>
      <c r="DK652" s="55"/>
      <c r="DL652" s="55"/>
      <c r="DM652" s="55"/>
      <c r="DN652" s="55"/>
      <c r="DO652" s="55"/>
      <c r="DP652" s="55"/>
      <c r="DQ652" s="55"/>
      <c r="DR652" s="55"/>
      <c r="DS652" s="55"/>
      <c r="DT652" s="55"/>
      <c r="DU652" s="55"/>
      <c r="DV652" s="55"/>
    </row>
    <row r="653" spans="1:126" ht="8.25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5"/>
      <c r="BQ653" s="55"/>
      <c r="BR653" s="55"/>
      <c r="BS653" s="55"/>
      <c r="BT653" s="55"/>
      <c r="BU653" s="55"/>
      <c r="BV653" s="55"/>
      <c r="BW653" s="55"/>
      <c r="BX653" s="55"/>
      <c r="BY653" s="55"/>
      <c r="BZ653" s="55"/>
      <c r="CA653" s="55"/>
      <c r="CB653" s="55"/>
      <c r="CC653" s="55"/>
      <c r="CD653" s="55"/>
      <c r="CE653" s="55"/>
      <c r="CF653" s="55"/>
      <c r="CG653" s="55"/>
      <c r="CH653" s="55"/>
      <c r="CI653" s="55"/>
      <c r="CJ653" s="55"/>
      <c r="CK653" s="55"/>
      <c r="CL653" s="55"/>
      <c r="CM653" s="55"/>
      <c r="CN653" s="55"/>
      <c r="CO653" s="55"/>
      <c r="CP653" s="55"/>
      <c r="CQ653" s="55"/>
      <c r="CR653" s="55"/>
      <c r="CS653" s="55"/>
      <c r="CT653" s="55"/>
      <c r="CU653" s="55"/>
      <c r="CV653" s="55"/>
      <c r="CW653" s="55"/>
      <c r="CX653" s="55"/>
      <c r="CY653" s="55"/>
      <c r="CZ653" s="55"/>
      <c r="DA653" s="55"/>
      <c r="DB653" s="55"/>
      <c r="DC653" s="55"/>
      <c r="DD653" s="55"/>
      <c r="DE653" s="55"/>
      <c r="DF653" s="55"/>
      <c r="DG653" s="55"/>
      <c r="DH653" s="55"/>
      <c r="DI653" s="55"/>
      <c r="DJ653" s="55"/>
      <c r="DK653" s="55"/>
      <c r="DL653" s="55"/>
      <c r="DM653" s="55"/>
      <c r="DN653" s="55"/>
      <c r="DO653" s="55"/>
      <c r="DP653" s="55"/>
      <c r="DQ653" s="55"/>
      <c r="DR653" s="55"/>
      <c r="DS653" s="55"/>
      <c r="DT653" s="55"/>
      <c r="DU653" s="55"/>
      <c r="DV653" s="55"/>
    </row>
    <row r="654" spans="1:126" ht="8.25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5"/>
      <c r="BQ654" s="55"/>
      <c r="BR654" s="55"/>
      <c r="BS654" s="55"/>
      <c r="BT654" s="55"/>
      <c r="BU654" s="55"/>
      <c r="BV654" s="55"/>
      <c r="BW654" s="55"/>
      <c r="BX654" s="55"/>
      <c r="BY654" s="55"/>
      <c r="BZ654" s="55"/>
      <c r="CA654" s="55"/>
      <c r="CB654" s="55"/>
      <c r="CC654" s="55"/>
      <c r="CD654" s="55"/>
      <c r="CE654" s="55"/>
      <c r="CF654" s="55"/>
      <c r="CG654" s="55"/>
      <c r="CH654" s="55"/>
      <c r="CI654" s="55"/>
      <c r="CJ654" s="55"/>
      <c r="CK654" s="55"/>
      <c r="CL654" s="55"/>
      <c r="CM654" s="55"/>
      <c r="CN654" s="55"/>
      <c r="CO654" s="55"/>
      <c r="CP654" s="55"/>
      <c r="CQ654" s="55"/>
      <c r="CR654" s="55"/>
      <c r="CS654" s="55"/>
      <c r="CT654" s="55"/>
      <c r="CU654" s="55"/>
      <c r="CV654" s="55"/>
      <c r="CW654" s="55"/>
      <c r="CX654" s="55"/>
      <c r="CY654" s="55"/>
      <c r="CZ654" s="55"/>
      <c r="DA654" s="55"/>
      <c r="DB654" s="55"/>
      <c r="DC654" s="55"/>
      <c r="DD654" s="55"/>
      <c r="DE654" s="55"/>
      <c r="DF654" s="55"/>
      <c r="DG654" s="55"/>
      <c r="DH654" s="55"/>
      <c r="DI654" s="55"/>
      <c r="DJ654" s="55"/>
      <c r="DK654" s="55"/>
      <c r="DL654" s="55"/>
      <c r="DM654" s="55"/>
      <c r="DN654" s="55"/>
      <c r="DO654" s="55"/>
      <c r="DP654" s="55"/>
      <c r="DQ654" s="55"/>
      <c r="DR654" s="55"/>
      <c r="DS654" s="55"/>
      <c r="DT654" s="55"/>
      <c r="DU654" s="55"/>
      <c r="DV654" s="55"/>
    </row>
    <row r="655" spans="1:126" ht="8.2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5"/>
      <c r="BQ655" s="55"/>
      <c r="BR655" s="55"/>
      <c r="BS655" s="55"/>
      <c r="BT655" s="55"/>
      <c r="BU655" s="55"/>
      <c r="BV655" s="55"/>
      <c r="BW655" s="55"/>
      <c r="BX655" s="55"/>
      <c r="BY655" s="55"/>
      <c r="BZ655" s="55"/>
      <c r="CA655" s="55"/>
      <c r="CB655" s="55"/>
      <c r="CC655" s="55"/>
      <c r="CD655" s="55"/>
      <c r="CE655" s="55"/>
      <c r="CF655" s="55"/>
      <c r="CG655" s="55"/>
      <c r="CH655" s="55"/>
      <c r="CI655" s="55"/>
      <c r="CJ655" s="55"/>
      <c r="CK655" s="55"/>
      <c r="CL655" s="55"/>
      <c r="CM655" s="55"/>
      <c r="CN655" s="55"/>
      <c r="CO655" s="55"/>
      <c r="CP655" s="55"/>
      <c r="CQ655" s="55"/>
      <c r="CR655" s="55"/>
      <c r="CS655" s="55"/>
      <c r="CT655" s="55"/>
      <c r="CU655" s="55"/>
      <c r="CV655" s="55"/>
      <c r="CW655" s="55"/>
      <c r="CX655" s="55"/>
      <c r="CY655" s="55"/>
      <c r="CZ655" s="55"/>
      <c r="DA655" s="55"/>
      <c r="DB655" s="55"/>
      <c r="DC655" s="55"/>
      <c r="DD655" s="55"/>
      <c r="DE655" s="55"/>
      <c r="DF655" s="55"/>
      <c r="DG655" s="55"/>
      <c r="DH655" s="55"/>
      <c r="DI655" s="55"/>
      <c r="DJ655" s="55"/>
      <c r="DK655" s="55"/>
      <c r="DL655" s="55"/>
      <c r="DM655" s="55"/>
      <c r="DN655" s="55"/>
      <c r="DO655" s="55"/>
      <c r="DP655" s="55"/>
      <c r="DQ655" s="55"/>
      <c r="DR655" s="55"/>
      <c r="DS655" s="55"/>
      <c r="DT655" s="55"/>
      <c r="DU655" s="55"/>
      <c r="DV655" s="55"/>
    </row>
    <row r="656" spans="1:126" ht="8.25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</row>
    <row r="657" spans="1:126" ht="8.25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5"/>
      <c r="BQ657" s="55"/>
      <c r="BR657" s="55"/>
      <c r="BS657" s="55"/>
      <c r="BT657" s="55"/>
      <c r="BU657" s="55"/>
      <c r="BV657" s="55"/>
      <c r="BW657" s="55"/>
      <c r="BX657" s="55"/>
      <c r="BY657" s="55"/>
      <c r="BZ657" s="55"/>
      <c r="CA657" s="55"/>
      <c r="CB657" s="55"/>
      <c r="CC657" s="55"/>
      <c r="CD657" s="55"/>
      <c r="CE657" s="55"/>
      <c r="CF657" s="55"/>
      <c r="CG657" s="55"/>
      <c r="CH657" s="55"/>
      <c r="CI657" s="55"/>
      <c r="CJ657" s="55"/>
      <c r="CK657" s="55"/>
      <c r="CL657" s="55"/>
      <c r="CM657" s="55"/>
      <c r="CN657" s="55"/>
      <c r="CO657" s="55"/>
      <c r="CP657" s="55"/>
      <c r="CQ657" s="55"/>
      <c r="CR657" s="55"/>
      <c r="CS657" s="55"/>
      <c r="CT657" s="55"/>
      <c r="CU657" s="55"/>
      <c r="CV657" s="55"/>
      <c r="CW657" s="55"/>
      <c r="CX657" s="55"/>
      <c r="CY657" s="55"/>
      <c r="CZ657" s="55"/>
      <c r="DA657" s="55"/>
      <c r="DB657" s="55"/>
      <c r="DC657" s="55"/>
      <c r="DD657" s="55"/>
      <c r="DE657" s="55"/>
      <c r="DF657" s="55"/>
      <c r="DG657" s="55"/>
      <c r="DH657" s="55"/>
      <c r="DI657" s="55"/>
      <c r="DJ657" s="55"/>
      <c r="DK657" s="55"/>
      <c r="DL657" s="55"/>
      <c r="DM657" s="55"/>
      <c r="DN657" s="55"/>
      <c r="DO657" s="55"/>
      <c r="DP657" s="55"/>
      <c r="DQ657" s="55"/>
      <c r="DR657" s="55"/>
      <c r="DS657" s="55"/>
      <c r="DT657" s="55"/>
      <c r="DU657" s="55"/>
      <c r="DV657" s="55"/>
    </row>
    <row r="658" spans="1:126" ht="8.25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</row>
    <row r="659" spans="1:126" ht="8.25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</row>
    <row r="660" spans="1:126" ht="8.25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</row>
    <row r="661" spans="1:126" ht="8.25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</row>
    <row r="662" spans="1:126" ht="8.25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</row>
    <row r="663" spans="1:126" ht="8.25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</row>
    <row r="664" spans="1:126" ht="8.25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</row>
    <row r="665" spans="1:126" ht="8.2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</row>
    <row r="666" spans="1:126" ht="8.25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</row>
    <row r="667" spans="1:126" ht="8.25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</row>
    <row r="668" spans="1:126" ht="8.25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</row>
    <row r="669" spans="1:126" ht="8.25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</row>
    <row r="670" spans="1:126" ht="8.25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</row>
    <row r="671" spans="1:126" ht="8.25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</row>
    <row r="672" spans="1:126" ht="8.25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</row>
    <row r="673" spans="1:126" ht="8.25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</row>
    <row r="674" spans="1:126" ht="8.25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</row>
    <row r="675" spans="1:126" ht="8.2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</row>
    <row r="676" spans="1:126" ht="8.25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</row>
    <row r="677" spans="1:126" ht="8.25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</row>
    <row r="678" spans="1:126" ht="8.25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</row>
    <row r="679" spans="1:126" ht="8.25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</row>
    <row r="680" spans="1:126" ht="8.25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</row>
    <row r="681" spans="1:126" ht="8.25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</row>
    <row r="682" spans="1:126" ht="8.25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</row>
    <row r="683" spans="1:126" ht="8.25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</row>
    <row r="684" spans="1:126" ht="8.25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</row>
    <row r="685" spans="1:126" ht="8.2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</row>
    <row r="686" spans="1:126" ht="8.25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  <c r="CX686" s="55"/>
      <c r="CY686" s="55"/>
      <c r="CZ686" s="55"/>
      <c r="DA686" s="55"/>
      <c r="DB686" s="55"/>
      <c r="DC686" s="55"/>
      <c r="DD686" s="55"/>
      <c r="DE686" s="55"/>
      <c r="DF686" s="55"/>
      <c r="DG686" s="55"/>
      <c r="DH686" s="55"/>
      <c r="DI686" s="55"/>
      <c r="DJ686" s="55"/>
      <c r="DK686" s="55"/>
      <c r="DL686" s="55"/>
      <c r="DM686" s="55"/>
      <c r="DN686" s="55"/>
      <c r="DO686" s="55"/>
      <c r="DP686" s="55"/>
      <c r="DQ686" s="55"/>
      <c r="DR686" s="55"/>
      <c r="DS686" s="55"/>
      <c r="DT686" s="55"/>
      <c r="DU686" s="55"/>
      <c r="DV686" s="55"/>
    </row>
    <row r="687" spans="1:126" ht="8.25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  <c r="CH687" s="55"/>
      <c r="CI687" s="55"/>
      <c r="CJ687" s="55"/>
      <c r="CK687" s="55"/>
      <c r="CL687" s="55"/>
      <c r="CM687" s="55"/>
      <c r="CN687" s="55"/>
      <c r="CO687" s="55"/>
      <c r="CP687" s="55"/>
      <c r="CQ687" s="55"/>
      <c r="CR687" s="55"/>
      <c r="CS687" s="55"/>
      <c r="CT687" s="55"/>
      <c r="CU687" s="55"/>
      <c r="CV687" s="55"/>
      <c r="CW687" s="55"/>
      <c r="CX687" s="55"/>
      <c r="CY687" s="55"/>
      <c r="CZ687" s="55"/>
      <c r="DA687" s="55"/>
      <c r="DB687" s="55"/>
      <c r="DC687" s="55"/>
      <c r="DD687" s="55"/>
      <c r="DE687" s="55"/>
      <c r="DF687" s="55"/>
      <c r="DG687" s="55"/>
      <c r="DH687" s="55"/>
      <c r="DI687" s="55"/>
      <c r="DJ687" s="55"/>
      <c r="DK687" s="55"/>
      <c r="DL687" s="55"/>
      <c r="DM687" s="55"/>
      <c r="DN687" s="55"/>
      <c r="DO687" s="55"/>
      <c r="DP687" s="55"/>
      <c r="DQ687" s="55"/>
      <c r="DR687" s="55"/>
      <c r="DS687" s="55"/>
      <c r="DT687" s="55"/>
      <c r="DU687" s="55"/>
      <c r="DV687" s="55"/>
    </row>
    <row r="688" spans="1:126" ht="8.25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  <c r="CH688" s="55"/>
      <c r="CI688" s="55"/>
      <c r="CJ688" s="55"/>
      <c r="CK688" s="55"/>
      <c r="CL688" s="55"/>
      <c r="CM688" s="55"/>
      <c r="CN688" s="55"/>
      <c r="CO688" s="55"/>
      <c r="CP688" s="55"/>
      <c r="CQ688" s="55"/>
      <c r="CR688" s="55"/>
      <c r="CS688" s="55"/>
      <c r="CT688" s="55"/>
      <c r="CU688" s="55"/>
      <c r="CV688" s="55"/>
      <c r="CW688" s="55"/>
      <c r="CX688" s="55"/>
      <c r="CY688" s="55"/>
      <c r="CZ688" s="55"/>
      <c r="DA688" s="55"/>
      <c r="DB688" s="55"/>
      <c r="DC688" s="55"/>
      <c r="DD688" s="55"/>
      <c r="DE688" s="55"/>
      <c r="DF688" s="55"/>
      <c r="DG688" s="55"/>
      <c r="DH688" s="55"/>
      <c r="DI688" s="55"/>
      <c r="DJ688" s="55"/>
      <c r="DK688" s="55"/>
      <c r="DL688" s="55"/>
      <c r="DM688" s="55"/>
      <c r="DN688" s="55"/>
      <c r="DO688" s="55"/>
      <c r="DP688" s="55"/>
      <c r="DQ688" s="55"/>
      <c r="DR688" s="55"/>
      <c r="DS688" s="55"/>
      <c r="DT688" s="55"/>
      <c r="DU688" s="55"/>
      <c r="DV688" s="55"/>
    </row>
    <row r="689" spans="1:126" ht="8.25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5"/>
      <c r="BQ689" s="55"/>
      <c r="BR689" s="55"/>
      <c r="BS689" s="55"/>
      <c r="BT689" s="55"/>
      <c r="BU689" s="55"/>
      <c r="BV689" s="55"/>
      <c r="BW689" s="55"/>
      <c r="BX689" s="55"/>
      <c r="BY689" s="55"/>
      <c r="BZ689" s="55"/>
      <c r="CA689" s="55"/>
      <c r="CB689" s="55"/>
      <c r="CC689" s="55"/>
      <c r="CD689" s="55"/>
      <c r="CE689" s="55"/>
      <c r="CF689" s="55"/>
      <c r="CG689" s="55"/>
      <c r="CH689" s="55"/>
      <c r="CI689" s="55"/>
      <c r="CJ689" s="55"/>
      <c r="CK689" s="55"/>
      <c r="CL689" s="55"/>
      <c r="CM689" s="55"/>
      <c r="CN689" s="55"/>
      <c r="CO689" s="55"/>
      <c r="CP689" s="55"/>
      <c r="CQ689" s="55"/>
      <c r="CR689" s="55"/>
      <c r="CS689" s="55"/>
      <c r="CT689" s="55"/>
      <c r="CU689" s="55"/>
      <c r="CV689" s="55"/>
      <c r="CW689" s="55"/>
      <c r="CX689" s="55"/>
      <c r="CY689" s="55"/>
      <c r="CZ689" s="55"/>
      <c r="DA689" s="55"/>
      <c r="DB689" s="55"/>
      <c r="DC689" s="55"/>
      <c r="DD689" s="55"/>
      <c r="DE689" s="55"/>
      <c r="DF689" s="55"/>
      <c r="DG689" s="55"/>
      <c r="DH689" s="55"/>
      <c r="DI689" s="55"/>
      <c r="DJ689" s="55"/>
      <c r="DK689" s="55"/>
      <c r="DL689" s="55"/>
      <c r="DM689" s="55"/>
      <c r="DN689" s="55"/>
      <c r="DO689" s="55"/>
      <c r="DP689" s="55"/>
      <c r="DQ689" s="55"/>
      <c r="DR689" s="55"/>
      <c r="DS689" s="55"/>
      <c r="DT689" s="55"/>
      <c r="DU689" s="55"/>
      <c r="DV689" s="55"/>
    </row>
    <row r="690" spans="1:126" ht="8.25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5"/>
      <c r="BQ690" s="55"/>
      <c r="BR690" s="55"/>
      <c r="BS690" s="55"/>
      <c r="BT690" s="55"/>
      <c r="BU690" s="55"/>
      <c r="BV690" s="55"/>
      <c r="BW690" s="55"/>
      <c r="BX690" s="55"/>
      <c r="BY690" s="55"/>
      <c r="BZ690" s="55"/>
      <c r="CA690" s="55"/>
      <c r="CB690" s="55"/>
      <c r="CC690" s="55"/>
      <c r="CD690" s="55"/>
      <c r="CE690" s="55"/>
      <c r="CF690" s="55"/>
      <c r="CG690" s="55"/>
      <c r="CH690" s="55"/>
      <c r="CI690" s="55"/>
      <c r="CJ690" s="55"/>
      <c r="CK690" s="55"/>
      <c r="CL690" s="55"/>
      <c r="CM690" s="55"/>
      <c r="CN690" s="55"/>
      <c r="CO690" s="55"/>
      <c r="CP690" s="55"/>
      <c r="CQ690" s="55"/>
      <c r="CR690" s="55"/>
      <c r="CS690" s="55"/>
      <c r="CT690" s="55"/>
      <c r="CU690" s="55"/>
      <c r="CV690" s="55"/>
      <c r="CW690" s="55"/>
      <c r="CX690" s="55"/>
      <c r="CY690" s="55"/>
      <c r="CZ690" s="55"/>
      <c r="DA690" s="55"/>
      <c r="DB690" s="55"/>
      <c r="DC690" s="55"/>
      <c r="DD690" s="55"/>
      <c r="DE690" s="55"/>
      <c r="DF690" s="55"/>
      <c r="DG690" s="55"/>
      <c r="DH690" s="55"/>
      <c r="DI690" s="55"/>
      <c r="DJ690" s="55"/>
      <c r="DK690" s="55"/>
      <c r="DL690" s="55"/>
      <c r="DM690" s="55"/>
      <c r="DN690" s="55"/>
      <c r="DO690" s="55"/>
      <c r="DP690" s="55"/>
      <c r="DQ690" s="55"/>
      <c r="DR690" s="55"/>
      <c r="DS690" s="55"/>
      <c r="DT690" s="55"/>
      <c r="DU690" s="55"/>
      <c r="DV690" s="55"/>
    </row>
    <row r="691" spans="1:126" ht="8.25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5"/>
      <c r="BQ691" s="55"/>
      <c r="BR691" s="55"/>
      <c r="BS691" s="55"/>
      <c r="BT691" s="55"/>
      <c r="BU691" s="55"/>
      <c r="BV691" s="55"/>
      <c r="BW691" s="55"/>
      <c r="BX691" s="55"/>
      <c r="BY691" s="55"/>
      <c r="BZ691" s="55"/>
      <c r="CA691" s="55"/>
      <c r="CB691" s="55"/>
      <c r="CC691" s="55"/>
      <c r="CD691" s="55"/>
      <c r="CE691" s="55"/>
      <c r="CF691" s="55"/>
      <c r="CG691" s="55"/>
      <c r="CH691" s="55"/>
      <c r="CI691" s="55"/>
      <c r="CJ691" s="55"/>
      <c r="CK691" s="55"/>
      <c r="CL691" s="55"/>
      <c r="CM691" s="55"/>
      <c r="CN691" s="55"/>
      <c r="CO691" s="55"/>
      <c r="CP691" s="55"/>
      <c r="CQ691" s="55"/>
      <c r="CR691" s="55"/>
      <c r="CS691" s="55"/>
      <c r="CT691" s="55"/>
      <c r="CU691" s="55"/>
      <c r="CV691" s="55"/>
      <c r="CW691" s="55"/>
      <c r="CX691" s="55"/>
      <c r="CY691" s="55"/>
      <c r="CZ691" s="55"/>
      <c r="DA691" s="55"/>
      <c r="DB691" s="55"/>
      <c r="DC691" s="55"/>
      <c r="DD691" s="55"/>
      <c r="DE691" s="55"/>
      <c r="DF691" s="55"/>
      <c r="DG691" s="55"/>
      <c r="DH691" s="55"/>
      <c r="DI691" s="55"/>
      <c r="DJ691" s="55"/>
      <c r="DK691" s="55"/>
      <c r="DL691" s="55"/>
      <c r="DM691" s="55"/>
      <c r="DN691" s="55"/>
      <c r="DO691" s="55"/>
      <c r="DP691" s="55"/>
      <c r="DQ691" s="55"/>
      <c r="DR691" s="55"/>
      <c r="DS691" s="55"/>
      <c r="DT691" s="55"/>
      <c r="DU691" s="55"/>
      <c r="DV691" s="55"/>
    </row>
    <row r="692" spans="1:126" ht="8.25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5"/>
      <c r="BQ692" s="55"/>
      <c r="BR692" s="55"/>
      <c r="BS692" s="55"/>
      <c r="BT692" s="55"/>
      <c r="BU692" s="55"/>
      <c r="BV692" s="55"/>
      <c r="BW692" s="55"/>
      <c r="BX692" s="55"/>
      <c r="BY692" s="55"/>
      <c r="BZ692" s="55"/>
      <c r="CA692" s="55"/>
      <c r="CB692" s="55"/>
      <c r="CC692" s="55"/>
      <c r="CD692" s="55"/>
      <c r="CE692" s="55"/>
      <c r="CF692" s="55"/>
      <c r="CG692" s="55"/>
      <c r="CH692" s="55"/>
      <c r="CI692" s="55"/>
      <c r="CJ692" s="55"/>
      <c r="CK692" s="55"/>
      <c r="CL692" s="55"/>
      <c r="CM692" s="55"/>
      <c r="CN692" s="55"/>
      <c r="CO692" s="55"/>
      <c r="CP692" s="55"/>
      <c r="CQ692" s="55"/>
      <c r="CR692" s="55"/>
      <c r="CS692" s="55"/>
      <c r="CT692" s="55"/>
      <c r="CU692" s="55"/>
      <c r="CV692" s="55"/>
      <c r="CW692" s="55"/>
      <c r="CX692" s="55"/>
      <c r="CY692" s="55"/>
      <c r="CZ692" s="55"/>
      <c r="DA692" s="55"/>
      <c r="DB692" s="55"/>
      <c r="DC692" s="55"/>
      <c r="DD692" s="55"/>
      <c r="DE692" s="55"/>
      <c r="DF692" s="55"/>
      <c r="DG692" s="55"/>
      <c r="DH692" s="55"/>
      <c r="DI692" s="55"/>
      <c r="DJ692" s="55"/>
      <c r="DK692" s="55"/>
      <c r="DL692" s="55"/>
      <c r="DM692" s="55"/>
      <c r="DN692" s="55"/>
      <c r="DO692" s="55"/>
      <c r="DP692" s="55"/>
      <c r="DQ692" s="55"/>
      <c r="DR692" s="55"/>
      <c r="DS692" s="55"/>
      <c r="DT692" s="55"/>
      <c r="DU692" s="55"/>
      <c r="DV692" s="55"/>
    </row>
    <row r="693" spans="1:126" ht="8.25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5"/>
      <c r="BQ693" s="55"/>
      <c r="BR693" s="55"/>
      <c r="BS693" s="55"/>
      <c r="BT693" s="55"/>
      <c r="BU693" s="55"/>
      <c r="BV693" s="55"/>
      <c r="BW693" s="55"/>
      <c r="BX693" s="55"/>
      <c r="BY693" s="55"/>
      <c r="BZ693" s="55"/>
      <c r="CA693" s="55"/>
      <c r="CB693" s="55"/>
      <c r="CC693" s="55"/>
      <c r="CD693" s="55"/>
      <c r="CE693" s="55"/>
      <c r="CF693" s="55"/>
      <c r="CG693" s="55"/>
      <c r="CH693" s="55"/>
      <c r="CI693" s="55"/>
      <c r="CJ693" s="55"/>
      <c r="CK693" s="55"/>
      <c r="CL693" s="55"/>
      <c r="CM693" s="55"/>
      <c r="CN693" s="55"/>
      <c r="CO693" s="55"/>
      <c r="CP693" s="55"/>
      <c r="CQ693" s="55"/>
      <c r="CR693" s="55"/>
      <c r="CS693" s="55"/>
      <c r="CT693" s="55"/>
      <c r="CU693" s="55"/>
      <c r="CV693" s="55"/>
      <c r="CW693" s="55"/>
      <c r="CX693" s="55"/>
      <c r="CY693" s="55"/>
      <c r="CZ693" s="55"/>
      <c r="DA693" s="55"/>
      <c r="DB693" s="55"/>
      <c r="DC693" s="55"/>
      <c r="DD693" s="55"/>
      <c r="DE693" s="55"/>
      <c r="DF693" s="55"/>
      <c r="DG693" s="55"/>
      <c r="DH693" s="55"/>
      <c r="DI693" s="55"/>
      <c r="DJ693" s="55"/>
      <c r="DK693" s="55"/>
      <c r="DL693" s="55"/>
      <c r="DM693" s="55"/>
      <c r="DN693" s="55"/>
      <c r="DO693" s="55"/>
      <c r="DP693" s="55"/>
      <c r="DQ693" s="55"/>
      <c r="DR693" s="55"/>
      <c r="DS693" s="55"/>
      <c r="DT693" s="55"/>
      <c r="DU693" s="55"/>
      <c r="DV693" s="55"/>
    </row>
    <row r="694" spans="1:126" ht="8.25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5"/>
      <c r="BQ694" s="55"/>
      <c r="BR694" s="55"/>
      <c r="BS694" s="55"/>
      <c r="BT694" s="55"/>
      <c r="BU694" s="55"/>
      <c r="BV694" s="55"/>
      <c r="BW694" s="55"/>
      <c r="BX694" s="55"/>
      <c r="BY694" s="55"/>
      <c r="BZ694" s="55"/>
      <c r="CA694" s="55"/>
      <c r="CB694" s="55"/>
      <c r="CC694" s="55"/>
      <c r="CD694" s="55"/>
      <c r="CE694" s="55"/>
      <c r="CF694" s="55"/>
      <c r="CG694" s="55"/>
      <c r="CH694" s="55"/>
      <c r="CI694" s="55"/>
      <c r="CJ694" s="55"/>
      <c r="CK694" s="55"/>
      <c r="CL694" s="55"/>
      <c r="CM694" s="55"/>
      <c r="CN694" s="55"/>
      <c r="CO694" s="55"/>
      <c r="CP694" s="55"/>
      <c r="CQ694" s="55"/>
      <c r="CR694" s="55"/>
      <c r="CS694" s="55"/>
      <c r="CT694" s="55"/>
      <c r="CU694" s="55"/>
      <c r="CV694" s="55"/>
      <c r="CW694" s="55"/>
      <c r="CX694" s="55"/>
      <c r="CY694" s="55"/>
      <c r="CZ694" s="55"/>
      <c r="DA694" s="55"/>
      <c r="DB694" s="55"/>
      <c r="DC694" s="55"/>
      <c r="DD694" s="55"/>
      <c r="DE694" s="55"/>
      <c r="DF694" s="55"/>
      <c r="DG694" s="55"/>
      <c r="DH694" s="55"/>
      <c r="DI694" s="55"/>
      <c r="DJ694" s="55"/>
      <c r="DK694" s="55"/>
      <c r="DL694" s="55"/>
      <c r="DM694" s="55"/>
      <c r="DN694" s="55"/>
      <c r="DO694" s="55"/>
      <c r="DP694" s="55"/>
      <c r="DQ694" s="55"/>
      <c r="DR694" s="55"/>
      <c r="DS694" s="55"/>
      <c r="DT694" s="55"/>
      <c r="DU694" s="55"/>
      <c r="DV694" s="55"/>
    </row>
    <row r="695" spans="1:126" ht="8.2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5"/>
      <c r="BQ695" s="55"/>
      <c r="BR695" s="55"/>
      <c r="BS695" s="55"/>
      <c r="BT695" s="55"/>
      <c r="BU695" s="55"/>
      <c r="BV695" s="55"/>
      <c r="BW695" s="55"/>
      <c r="BX695" s="55"/>
      <c r="BY695" s="55"/>
      <c r="BZ695" s="55"/>
      <c r="CA695" s="55"/>
      <c r="CB695" s="55"/>
      <c r="CC695" s="55"/>
      <c r="CD695" s="55"/>
      <c r="CE695" s="55"/>
      <c r="CF695" s="55"/>
      <c r="CG695" s="55"/>
      <c r="CH695" s="55"/>
      <c r="CI695" s="55"/>
      <c r="CJ695" s="55"/>
      <c r="CK695" s="55"/>
      <c r="CL695" s="55"/>
      <c r="CM695" s="55"/>
      <c r="CN695" s="55"/>
      <c r="CO695" s="55"/>
      <c r="CP695" s="55"/>
      <c r="CQ695" s="55"/>
      <c r="CR695" s="55"/>
      <c r="CS695" s="55"/>
      <c r="CT695" s="55"/>
      <c r="CU695" s="55"/>
      <c r="CV695" s="55"/>
      <c r="CW695" s="55"/>
      <c r="CX695" s="55"/>
      <c r="CY695" s="55"/>
      <c r="CZ695" s="55"/>
      <c r="DA695" s="55"/>
      <c r="DB695" s="55"/>
      <c r="DC695" s="55"/>
      <c r="DD695" s="55"/>
      <c r="DE695" s="55"/>
      <c r="DF695" s="55"/>
      <c r="DG695" s="55"/>
      <c r="DH695" s="55"/>
      <c r="DI695" s="55"/>
      <c r="DJ695" s="55"/>
      <c r="DK695" s="55"/>
      <c r="DL695" s="55"/>
      <c r="DM695" s="55"/>
      <c r="DN695" s="55"/>
      <c r="DO695" s="55"/>
      <c r="DP695" s="55"/>
      <c r="DQ695" s="55"/>
      <c r="DR695" s="55"/>
      <c r="DS695" s="55"/>
      <c r="DT695" s="55"/>
      <c r="DU695" s="55"/>
      <c r="DV695" s="55"/>
    </row>
    <row r="696" spans="1:126" ht="8.25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</row>
    <row r="697" spans="1:126" ht="8.25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  <c r="CH697" s="55"/>
      <c r="CI697" s="55"/>
      <c r="CJ697" s="55"/>
      <c r="CK697" s="55"/>
      <c r="CL697" s="55"/>
      <c r="CM697" s="55"/>
      <c r="CN697" s="55"/>
      <c r="CO697" s="55"/>
      <c r="CP697" s="55"/>
      <c r="CQ697" s="55"/>
      <c r="CR697" s="55"/>
      <c r="CS697" s="55"/>
      <c r="CT697" s="55"/>
      <c r="CU697" s="55"/>
      <c r="CV697" s="55"/>
      <c r="CW697" s="55"/>
      <c r="CX697" s="55"/>
      <c r="CY697" s="55"/>
      <c r="CZ697" s="55"/>
      <c r="DA697" s="55"/>
      <c r="DB697" s="55"/>
      <c r="DC697" s="55"/>
      <c r="DD697" s="55"/>
      <c r="DE697" s="55"/>
      <c r="DF697" s="55"/>
      <c r="DG697" s="55"/>
      <c r="DH697" s="55"/>
      <c r="DI697" s="55"/>
      <c r="DJ697" s="55"/>
      <c r="DK697" s="55"/>
      <c r="DL697" s="55"/>
      <c r="DM697" s="55"/>
      <c r="DN697" s="55"/>
      <c r="DO697" s="55"/>
      <c r="DP697" s="55"/>
      <c r="DQ697" s="55"/>
      <c r="DR697" s="55"/>
      <c r="DS697" s="55"/>
      <c r="DT697" s="55"/>
      <c r="DU697" s="55"/>
      <c r="DV697" s="55"/>
    </row>
    <row r="698" spans="1:126" ht="8.25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</row>
    <row r="699" spans="1:126" ht="8.25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</row>
    <row r="700" spans="1:126" ht="8.25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5"/>
      <c r="BQ700" s="55"/>
      <c r="BR700" s="55"/>
      <c r="BS700" s="55"/>
      <c r="BT700" s="55"/>
      <c r="BU700" s="55"/>
      <c r="BV700" s="55"/>
      <c r="BW700" s="55"/>
      <c r="BX700" s="55"/>
      <c r="BY700" s="55"/>
      <c r="BZ700" s="55"/>
      <c r="CA700" s="55"/>
      <c r="CB700" s="55"/>
      <c r="CC700" s="55"/>
      <c r="CD700" s="55"/>
      <c r="CE700" s="55"/>
      <c r="CF700" s="55"/>
      <c r="CG700" s="55"/>
      <c r="CH700" s="55"/>
      <c r="CI700" s="55"/>
      <c r="CJ700" s="55"/>
      <c r="CK700" s="55"/>
      <c r="CL700" s="55"/>
      <c r="CM700" s="55"/>
      <c r="CN700" s="55"/>
      <c r="CO700" s="55"/>
      <c r="CP700" s="55"/>
      <c r="CQ700" s="55"/>
      <c r="CR700" s="55"/>
      <c r="CS700" s="55"/>
      <c r="CT700" s="55"/>
      <c r="CU700" s="55"/>
      <c r="CV700" s="55"/>
      <c r="CW700" s="55"/>
      <c r="CX700" s="55"/>
      <c r="CY700" s="55"/>
      <c r="CZ700" s="55"/>
      <c r="DA700" s="55"/>
      <c r="DB700" s="55"/>
      <c r="DC700" s="55"/>
      <c r="DD700" s="55"/>
      <c r="DE700" s="55"/>
      <c r="DF700" s="55"/>
      <c r="DG700" s="55"/>
      <c r="DH700" s="55"/>
      <c r="DI700" s="55"/>
      <c r="DJ700" s="55"/>
      <c r="DK700" s="55"/>
      <c r="DL700" s="55"/>
      <c r="DM700" s="55"/>
      <c r="DN700" s="55"/>
      <c r="DO700" s="55"/>
      <c r="DP700" s="55"/>
      <c r="DQ700" s="55"/>
      <c r="DR700" s="55"/>
      <c r="DS700" s="55"/>
      <c r="DT700" s="55"/>
      <c r="DU700" s="55"/>
      <c r="DV700" s="55"/>
    </row>
    <row r="701" spans="1:126" ht="8.25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</row>
    <row r="702" spans="1:126" ht="8.25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  <c r="CX702" s="55"/>
      <c r="CY702" s="55"/>
      <c r="CZ702" s="55"/>
      <c r="DA702" s="55"/>
      <c r="DB702" s="55"/>
      <c r="DC702" s="55"/>
      <c r="DD702" s="55"/>
      <c r="DE702" s="55"/>
      <c r="DF702" s="55"/>
      <c r="DG702" s="55"/>
      <c r="DH702" s="55"/>
      <c r="DI702" s="55"/>
      <c r="DJ702" s="55"/>
      <c r="DK702" s="55"/>
      <c r="DL702" s="55"/>
      <c r="DM702" s="55"/>
      <c r="DN702" s="55"/>
      <c r="DO702" s="55"/>
      <c r="DP702" s="55"/>
      <c r="DQ702" s="55"/>
      <c r="DR702" s="55"/>
      <c r="DS702" s="55"/>
      <c r="DT702" s="55"/>
      <c r="DU702" s="55"/>
      <c r="DV702" s="55"/>
    </row>
    <row r="703" spans="1:126" ht="8.25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  <c r="CX703" s="55"/>
      <c r="CY703" s="55"/>
      <c r="CZ703" s="55"/>
      <c r="DA703" s="55"/>
      <c r="DB703" s="55"/>
      <c r="DC703" s="55"/>
      <c r="DD703" s="55"/>
      <c r="DE703" s="55"/>
      <c r="DF703" s="55"/>
      <c r="DG703" s="55"/>
      <c r="DH703" s="55"/>
      <c r="DI703" s="55"/>
      <c r="DJ703" s="55"/>
      <c r="DK703" s="55"/>
      <c r="DL703" s="55"/>
      <c r="DM703" s="55"/>
      <c r="DN703" s="55"/>
      <c r="DO703" s="55"/>
      <c r="DP703" s="55"/>
      <c r="DQ703" s="55"/>
      <c r="DR703" s="55"/>
      <c r="DS703" s="55"/>
      <c r="DT703" s="55"/>
      <c r="DU703" s="55"/>
      <c r="DV703" s="55"/>
    </row>
    <row r="704" spans="1:126" ht="8.25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</row>
    <row r="705" spans="1:126" ht="8.2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5"/>
      <c r="BC705" s="55"/>
      <c r="BD705" s="55"/>
      <c r="BE705" s="55"/>
      <c r="BF705" s="55"/>
      <c r="BG705" s="55"/>
      <c r="BH705" s="55"/>
      <c r="BI705" s="55"/>
      <c r="BJ705" s="55"/>
      <c r="BK705" s="55"/>
      <c r="BL705" s="55"/>
      <c r="BM705" s="55"/>
      <c r="BN705" s="55"/>
      <c r="BO705" s="55"/>
      <c r="BP705" s="55"/>
      <c r="BQ705" s="55"/>
      <c r="BR705" s="55"/>
      <c r="BS705" s="55"/>
      <c r="BT705" s="55"/>
      <c r="BU705" s="55"/>
      <c r="BV705" s="55"/>
      <c r="BW705" s="55"/>
      <c r="BX705" s="55"/>
      <c r="BY705" s="55"/>
      <c r="BZ705" s="55"/>
      <c r="CA705" s="55"/>
      <c r="CB705" s="55"/>
      <c r="CC705" s="55"/>
      <c r="CD705" s="55"/>
      <c r="CE705" s="55"/>
      <c r="CF705" s="55"/>
      <c r="CG705" s="55"/>
      <c r="CH705" s="55"/>
      <c r="CI705" s="55"/>
      <c r="CJ705" s="55"/>
      <c r="CK705" s="55"/>
      <c r="CL705" s="55"/>
      <c r="CM705" s="55"/>
      <c r="CN705" s="55"/>
      <c r="CO705" s="55"/>
      <c r="CP705" s="55"/>
      <c r="CQ705" s="55"/>
      <c r="CR705" s="55"/>
      <c r="CS705" s="55"/>
      <c r="CT705" s="55"/>
      <c r="CU705" s="55"/>
      <c r="CV705" s="55"/>
      <c r="CW705" s="55"/>
      <c r="CX705" s="55"/>
      <c r="CY705" s="55"/>
      <c r="CZ705" s="55"/>
      <c r="DA705" s="55"/>
      <c r="DB705" s="55"/>
      <c r="DC705" s="55"/>
      <c r="DD705" s="55"/>
      <c r="DE705" s="55"/>
      <c r="DF705" s="55"/>
      <c r="DG705" s="55"/>
      <c r="DH705" s="55"/>
      <c r="DI705" s="55"/>
      <c r="DJ705" s="55"/>
      <c r="DK705" s="55"/>
      <c r="DL705" s="55"/>
      <c r="DM705" s="55"/>
      <c r="DN705" s="55"/>
      <c r="DO705" s="55"/>
      <c r="DP705" s="55"/>
      <c r="DQ705" s="55"/>
      <c r="DR705" s="55"/>
      <c r="DS705" s="55"/>
      <c r="DT705" s="55"/>
      <c r="DU705" s="55"/>
      <c r="DV705" s="55"/>
    </row>
    <row r="706" spans="1:126" ht="8.25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5"/>
      <c r="BQ706" s="55"/>
      <c r="BR706" s="55"/>
      <c r="BS706" s="55"/>
      <c r="BT706" s="55"/>
      <c r="BU706" s="55"/>
      <c r="BV706" s="55"/>
      <c r="BW706" s="55"/>
      <c r="BX706" s="55"/>
      <c r="BY706" s="55"/>
      <c r="BZ706" s="55"/>
      <c r="CA706" s="55"/>
      <c r="CB706" s="55"/>
      <c r="CC706" s="55"/>
      <c r="CD706" s="55"/>
      <c r="CE706" s="55"/>
      <c r="CF706" s="55"/>
      <c r="CG706" s="55"/>
      <c r="CH706" s="55"/>
      <c r="CI706" s="55"/>
      <c r="CJ706" s="55"/>
      <c r="CK706" s="55"/>
      <c r="CL706" s="55"/>
      <c r="CM706" s="55"/>
      <c r="CN706" s="55"/>
      <c r="CO706" s="55"/>
      <c r="CP706" s="55"/>
      <c r="CQ706" s="55"/>
      <c r="CR706" s="55"/>
      <c r="CS706" s="55"/>
      <c r="CT706" s="55"/>
      <c r="CU706" s="55"/>
      <c r="CV706" s="55"/>
      <c r="CW706" s="55"/>
      <c r="CX706" s="55"/>
      <c r="CY706" s="55"/>
      <c r="CZ706" s="55"/>
      <c r="DA706" s="55"/>
      <c r="DB706" s="55"/>
      <c r="DC706" s="55"/>
      <c r="DD706" s="55"/>
      <c r="DE706" s="55"/>
      <c r="DF706" s="55"/>
      <c r="DG706" s="55"/>
      <c r="DH706" s="55"/>
      <c r="DI706" s="55"/>
      <c r="DJ706" s="55"/>
      <c r="DK706" s="55"/>
      <c r="DL706" s="55"/>
      <c r="DM706" s="55"/>
      <c r="DN706" s="55"/>
      <c r="DO706" s="55"/>
      <c r="DP706" s="55"/>
      <c r="DQ706" s="55"/>
      <c r="DR706" s="55"/>
      <c r="DS706" s="55"/>
      <c r="DT706" s="55"/>
      <c r="DU706" s="55"/>
      <c r="DV706" s="55"/>
    </row>
    <row r="707" spans="1:126" ht="8.25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5"/>
      <c r="BQ707" s="55"/>
      <c r="BR707" s="55"/>
      <c r="BS707" s="55"/>
      <c r="BT707" s="55"/>
      <c r="BU707" s="55"/>
      <c r="BV707" s="55"/>
      <c r="BW707" s="55"/>
      <c r="BX707" s="55"/>
      <c r="BY707" s="55"/>
      <c r="BZ707" s="55"/>
      <c r="CA707" s="55"/>
      <c r="CB707" s="55"/>
      <c r="CC707" s="55"/>
      <c r="CD707" s="55"/>
      <c r="CE707" s="55"/>
      <c r="CF707" s="55"/>
      <c r="CG707" s="55"/>
      <c r="CH707" s="55"/>
      <c r="CI707" s="55"/>
      <c r="CJ707" s="55"/>
      <c r="CK707" s="55"/>
      <c r="CL707" s="55"/>
      <c r="CM707" s="55"/>
      <c r="CN707" s="55"/>
      <c r="CO707" s="55"/>
      <c r="CP707" s="55"/>
      <c r="CQ707" s="55"/>
      <c r="CR707" s="55"/>
      <c r="CS707" s="55"/>
      <c r="CT707" s="55"/>
      <c r="CU707" s="55"/>
      <c r="CV707" s="55"/>
      <c r="CW707" s="55"/>
      <c r="CX707" s="55"/>
      <c r="CY707" s="55"/>
      <c r="CZ707" s="55"/>
      <c r="DA707" s="55"/>
      <c r="DB707" s="55"/>
      <c r="DC707" s="55"/>
      <c r="DD707" s="55"/>
      <c r="DE707" s="55"/>
      <c r="DF707" s="55"/>
      <c r="DG707" s="55"/>
      <c r="DH707" s="55"/>
      <c r="DI707" s="55"/>
      <c r="DJ707" s="55"/>
      <c r="DK707" s="55"/>
      <c r="DL707" s="55"/>
      <c r="DM707" s="55"/>
      <c r="DN707" s="55"/>
      <c r="DO707" s="55"/>
      <c r="DP707" s="55"/>
      <c r="DQ707" s="55"/>
      <c r="DR707" s="55"/>
      <c r="DS707" s="55"/>
      <c r="DT707" s="55"/>
      <c r="DU707" s="55"/>
      <c r="DV707" s="55"/>
    </row>
    <row r="708" spans="1:126" ht="8.25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  <c r="CX708" s="55"/>
      <c r="CY708" s="55"/>
      <c r="CZ708" s="55"/>
      <c r="DA708" s="55"/>
      <c r="DB708" s="55"/>
      <c r="DC708" s="55"/>
      <c r="DD708" s="55"/>
      <c r="DE708" s="55"/>
      <c r="DF708" s="55"/>
      <c r="DG708" s="55"/>
      <c r="DH708" s="55"/>
      <c r="DI708" s="55"/>
      <c r="DJ708" s="55"/>
      <c r="DK708" s="55"/>
      <c r="DL708" s="55"/>
      <c r="DM708" s="55"/>
      <c r="DN708" s="55"/>
      <c r="DO708" s="55"/>
      <c r="DP708" s="55"/>
      <c r="DQ708" s="55"/>
      <c r="DR708" s="55"/>
      <c r="DS708" s="55"/>
      <c r="DT708" s="55"/>
      <c r="DU708" s="55"/>
      <c r="DV708" s="55"/>
    </row>
    <row r="709" spans="1:126" ht="8.25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5"/>
      <c r="BQ709" s="55"/>
      <c r="BR709" s="55"/>
      <c r="BS709" s="55"/>
      <c r="BT709" s="55"/>
      <c r="BU709" s="55"/>
      <c r="BV709" s="55"/>
      <c r="BW709" s="55"/>
      <c r="BX709" s="55"/>
      <c r="BY709" s="55"/>
      <c r="BZ709" s="55"/>
      <c r="CA709" s="55"/>
      <c r="CB709" s="55"/>
      <c r="CC709" s="55"/>
      <c r="CD709" s="55"/>
      <c r="CE709" s="55"/>
      <c r="CF709" s="55"/>
      <c r="CG709" s="55"/>
      <c r="CH709" s="55"/>
      <c r="CI709" s="55"/>
      <c r="CJ709" s="55"/>
      <c r="CK709" s="55"/>
      <c r="CL709" s="55"/>
      <c r="CM709" s="55"/>
      <c r="CN709" s="55"/>
      <c r="CO709" s="55"/>
      <c r="CP709" s="55"/>
      <c r="CQ709" s="55"/>
      <c r="CR709" s="55"/>
      <c r="CS709" s="55"/>
      <c r="CT709" s="55"/>
      <c r="CU709" s="55"/>
      <c r="CV709" s="55"/>
      <c r="CW709" s="55"/>
      <c r="CX709" s="55"/>
      <c r="CY709" s="55"/>
      <c r="CZ709" s="55"/>
      <c r="DA709" s="55"/>
      <c r="DB709" s="55"/>
      <c r="DC709" s="55"/>
      <c r="DD709" s="55"/>
      <c r="DE709" s="55"/>
      <c r="DF709" s="55"/>
      <c r="DG709" s="55"/>
      <c r="DH709" s="55"/>
      <c r="DI709" s="55"/>
      <c r="DJ709" s="55"/>
      <c r="DK709" s="55"/>
      <c r="DL709" s="55"/>
      <c r="DM709" s="55"/>
      <c r="DN709" s="55"/>
      <c r="DO709" s="55"/>
      <c r="DP709" s="55"/>
      <c r="DQ709" s="55"/>
      <c r="DR709" s="55"/>
      <c r="DS709" s="55"/>
      <c r="DT709" s="55"/>
      <c r="DU709" s="55"/>
      <c r="DV709" s="55"/>
    </row>
    <row r="710" spans="1:126" ht="8.25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5"/>
      <c r="BQ710" s="55"/>
      <c r="BR710" s="55"/>
      <c r="BS710" s="55"/>
      <c r="BT710" s="55"/>
      <c r="BU710" s="55"/>
      <c r="BV710" s="55"/>
      <c r="BW710" s="55"/>
      <c r="BX710" s="55"/>
      <c r="BY710" s="55"/>
      <c r="BZ710" s="55"/>
      <c r="CA710" s="55"/>
      <c r="CB710" s="55"/>
      <c r="CC710" s="55"/>
      <c r="CD710" s="55"/>
      <c r="CE710" s="55"/>
      <c r="CF710" s="55"/>
      <c r="CG710" s="55"/>
      <c r="CH710" s="55"/>
      <c r="CI710" s="55"/>
      <c r="CJ710" s="55"/>
      <c r="CK710" s="55"/>
      <c r="CL710" s="55"/>
      <c r="CM710" s="55"/>
      <c r="CN710" s="55"/>
      <c r="CO710" s="55"/>
      <c r="CP710" s="55"/>
      <c r="CQ710" s="55"/>
      <c r="CR710" s="55"/>
      <c r="CS710" s="55"/>
      <c r="CT710" s="55"/>
      <c r="CU710" s="55"/>
      <c r="CV710" s="55"/>
      <c r="CW710" s="55"/>
      <c r="CX710" s="55"/>
      <c r="CY710" s="55"/>
      <c r="CZ710" s="55"/>
      <c r="DA710" s="55"/>
      <c r="DB710" s="55"/>
      <c r="DC710" s="55"/>
      <c r="DD710" s="55"/>
      <c r="DE710" s="55"/>
      <c r="DF710" s="55"/>
      <c r="DG710" s="55"/>
      <c r="DH710" s="55"/>
      <c r="DI710" s="55"/>
      <c r="DJ710" s="55"/>
      <c r="DK710" s="55"/>
      <c r="DL710" s="55"/>
      <c r="DM710" s="55"/>
      <c r="DN710" s="55"/>
      <c r="DO710" s="55"/>
      <c r="DP710" s="55"/>
      <c r="DQ710" s="55"/>
      <c r="DR710" s="55"/>
      <c r="DS710" s="55"/>
      <c r="DT710" s="55"/>
      <c r="DU710" s="55"/>
      <c r="DV710" s="55"/>
    </row>
    <row r="711" spans="1:126" ht="8.25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5"/>
      <c r="BQ711" s="55"/>
      <c r="BR711" s="55"/>
      <c r="BS711" s="55"/>
      <c r="BT711" s="55"/>
      <c r="BU711" s="55"/>
      <c r="BV711" s="55"/>
      <c r="BW711" s="55"/>
      <c r="BX711" s="55"/>
      <c r="BY711" s="55"/>
      <c r="BZ711" s="55"/>
      <c r="CA711" s="55"/>
      <c r="CB711" s="55"/>
      <c r="CC711" s="55"/>
      <c r="CD711" s="55"/>
      <c r="CE711" s="55"/>
      <c r="CF711" s="55"/>
      <c r="CG711" s="55"/>
      <c r="CH711" s="55"/>
      <c r="CI711" s="55"/>
      <c r="CJ711" s="55"/>
      <c r="CK711" s="55"/>
      <c r="CL711" s="55"/>
      <c r="CM711" s="55"/>
      <c r="CN711" s="55"/>
      <c r="CO711" s="55"/>
      <c r="CP711" s="55"/>
      <c r="CQ711" s="55"/>
      <c r="CR711" s="55"/>
      <c r="CS711" s="55"/>
      <c r="CT711" s="55"/>
      <c r="CU711" s="55"/>
      <c r="CV711" s="55"/>
      <c r="CW711" s="55"/>
      <c r="CX711" s="55"/>
      <c r="CY711" s="55"/>
      <c r="CZ711" s="55"/>
      <c r="DA711" s="55"/>
      <c r="DB711" s="55"/>
      <c r="DC711" s="55"/>
      <c r="DD711" s="55"/>
      <c r="DE711" s="55"/>
      <c r="DF711" s="55"/>
      <c r="DG711" s="55"/>
      <c r="DH711" s="55"/>
      <c r="DI711" s="55"/>
      <c r="DJ711" s="55"/>
      <c r="DK711" s="55"/>
      <c r="DL711" s="55"/>
      <c r="DM711" s="55"/>
      <c r="DN711" s="55"/>
      <c r="DO711" s="55"/>
      <c r="DP711" s="55"/>
      <c r="DQ711" s="55"/>
      <c r="DR711" s="55"/>
      <c r="DS711" s="55"/>
      <c r="DT711" s="55"/>
      <c r="DU711" s="55"/>
      <c r="DV711" s="55"/>
    </row>
    <row r="712" spans="1:126" ht="8.25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</row>
    <row r="713" spans="1:126" ht="8.25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5"/>
      <c r="BQ713" s="55"/>
      <c r="BR713" s="55"/>
      <c r="BS713" s="55"/>
      <c r="BT713" s="55"/>
      <c r="BU713" s="55"/>
      <c r="BV713" s="55"/>
      <c r="BW713" s="55"/>
      <c r="BX713" s="55"/>
      <c r="BY713" s="55"/>
      <c r="BZ713" s="55"/>
      <c r="CA713" s="55"/>
      <c r="CB713" s="55"/>
      <c r="CC713" s="55"/>
      <c r="CD713" s="55"/>
      <c r="CE713" s="55"/>
      <c r="CF713" s="55"/>
      <c r="CG713" s="55"/>
      <c r="CH713" s="55"/>
      <c r="CI713" s="55"/>
      <c r="CJ713" s="55"/>
      <c r="CK713" s="55"/>
      <c r="CL713" s="55"/>
      <c r="CM713" s="55"/>
      <c r="CN713" s="55"/>
      <c r="CO713" s="55"/>
      <c r="CP713" s="55"/>
      <c r="CQ713" s="55"/>
      <c r="CR713" s="55"/>
      <c r="CS713" s="55"/>
      <c r="CT713" s="55"/>
      <c r="CU713" s="55"/>
      <c r="CV713" s="55"/>
      <c r="CW713" s="55"/>
      <c r="CX713" s="55"/>
      <c r="CY713" s="55"/>
      <c r="CZ713" s="55"/>
      <c r="DA713" s="55"/>
      <c r="DB713" s="55"/>
      <c r="DC713" s="55"/>
      <c r="DD713" s="55"/>
      <c r="DE713" s="55"/>
      <c r="DF713" s="55"/>
      <c r="DG713" s="55"/>
      <c r="DH713" s="55"/>
      <c r="DI713" s="55"/>
      <c r="DJ713" s="55"/>
      <c r="DK713" s="55"/>
      <c r="DL713" s="55"/>
      <c r="DM713" s="55"/>
      <c r="DN713" s="55"/>
      <c r="DO713" s="55"/>
      <c r="DP713" s="55"/>
      <c r="DQ713" s="55"/>
      <c r="DR713" s="55"/>
      <c r="DS713" s="55"/>
      <c r="DT713" s="55"/>
      <c r="DU713" s="55"/>
      <c r="DV713" s="55"/>
    </row>
    <row r="714" spans="1:126" ht="8.25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5"/>
      <c r="BQ714" s="55"/>
      <c r="BR714" s="55"/>
      <c r="BS714" s="55"/>
      <c r="BT714" s="55"/>
      <c r="BU714" s="55"/>
      <c r="BV714" s="55"/>
      <c r="BW714" s="55"/>
      <c r="BX714" s="55"/>
      <c r="BY714" s="55"/>
      <c r="BZ714" s="55"/>
      <c r="CA714" s="55"/>
      <c r="CB714" s="55"/>
      <c r="CC714" s="55"/>
      <c r="CD714" s="55"/>
      <c r="CE714" s="55"/>
      <c r="CF714" s="55"/>
      <c r="CG714" s="55"/>
      <c r="CH714" s="55"/>
      <c r="CI714" s="55"/>
      <c r="CJ714" s="55"/>
      <c r="CK714" s="55"/>
      <c r="CL714" s="55"/>
      <c r="CM714" s="55"/>
      <c r="CN714" s="55"/>
      <c r="CO714" s="55"/>
      <c r="CP714" s="55"/>
      <c r="CQ714" s="55"/>
      <c r="CR714" s="55"/>
      <c r="CS714" s="55"/>
      <c r="CT714" s="55"/>
      <c r="CU714" s="55"/>
      <c r="CV714" s="55"/>
      <c r="CW714" s="55"/>
      <c r="CX714" s="55"/>
      <c r="CY714" s="55"/>
      <c r="CZ714" s="55"/>
      <c r="DA714" s="55"/>
      <c r="DB714" s="55"/>
      <c r="DC714" s="55"/>
      <c r="DD714" s="55"/>
      <c r="DE714" s="55"/>
      <c r="DF714" s="55"/>
      <c r="DG714" s="55"/>
      <c r="DH714" s="55"/>
      <c r="DI714" s="55"/>
      <c r="DJ714" s="55"/>
      <c r="DK714" s="55"/>
      <c r="DL714" s="55"/>
      <c r="DM714" s="55"/>
      <c r="DN714" s="55"/>
      <c r="DO714" s="55"/>
      <c r="DP714" s="55"/>
      <c r="DQ714" s="55"/>
      <c r="DR714" s="55"/>
      <c r="DS714" s="55"/>
      <c r="DT714" s="55"/>
      <c r="DU714" s="55"/>
      <c r="DV714" s="55"/>
    </row>
    <row r="715" spans="1:126" ht="8.2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5"/>
      <c r="BQ715" s="55"/>
      <c r="BR715" s="55"/>
      <c r="BS715" s="55"/>
      <c r="BT715" s="55"/>
      <c r="BU715" s="55"/>
      <c r="BV715" s="55"/>
      <c r="BW715" s="55"/>
      <c r="BX715" s="55"/>
      <c r="BY715" s="55"/>
      <c r="BZ715" s="55"/>
      <c r="CA715" s="55"/>
      <c r="CB715" s="55"/>
      <c r="CC715" s="55"/>
      <c r="CD715" s="55"/>
      <c r="CE715" s="55"/>
      <c r="CF715" s="55"/>
      <c r="CG715" s="55"/>
      <c r="CH715" s="55"/>
      <c r="CI715" s="55"/>
      <c r="CJ715" s="55"/>
      <c r="CK715" s="55"/>
      <c r="CL715" s="55"/>
      <c r="CM715" s="55"/>
      <c r="CN715" s="55"/>
      <c r="CO715" s="55"/>
      <c r="CP715" s="55"/>
      <c r="CQ715" s="55"/>
      <c r="CR715" s="55"/>
      <c r="CS715" s="55"/>
      <c r="CT715" s="55"/>
      <c r="CU715" s="55"/>
      <c r="CV715" s="55"/>
      <c r="CW715" s="55"/>
      <c r="CX715" s="55"/>
      <c r="CY715" s="55"/>
      <c r="CZ715" s="55"/>
      <c r="DA715" s="55"/>
      <c r="DB715" s="55"/>
      <c r="DC715" s="55"/>
      <c r="DD715" s="55"/>
      <c r="DE715" s="55"/>
      <c r="DF715" s="55"/>
      <c r="DG715" s="55"/>
      <c r="DH715" s="55"/>
      <c r="DI715" s="55"/>
      <c r="DJ715" s="55"/>
      <c r="DK715" s="55"/>
      <c r="DL715" s="55"/>
      <c r="DM715" s="55"/>
      <c r="DN715" s="55"/>
      <c r="DO715" s="55"/>
      <c r="DP715" s="55"/>
      <c r="DQ715" s="55"/>
      <c r="DR715" s="55"/>
      <c r="DS715" s="55"/>
      <c r="DT715" s="55"/>
      <c r="DU715" s="55"/>
      <c r="DV715" s="55"/>
    </row>
    <row r="716" spans="1:126" ht="8.25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</row>
    <row r="717" spans="1:126" ht="8.25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5"/>
      <c r="BQ717" s="55"/>
      <c r="BR717" s="55"/>
      <c r="BS717" s="55"/>
      <c r="BT717" s="55"/>
      <c r="BU717" s="55"/>
      <c r="BV717" s="55"/>
      <c r="BW717" s="55"/>
      <c r="BX717" s="55"/>
      <c r="BY717" s="55"/>
      <c r="BZ717" s="55"/>
      <c r="CA717" s="55"/>
      <c r="CB717" s="55"/>
      <c r="CC717" s="55"/>
      <c r="CD717" s="55"/>
      <c r="CE717" s="55"/>
      <c r="CF717" s="55"/>
      <c r="CG717" s="55"/>
      <c r="CH717" s="55"/>
      <c r="CI717" s="55"/>
      <c r="CJ717" s="55"/>
      <c r="CK717" s="55"/>
      <c r="CL717" s="55"/>
      <c r="CM717" s="55"/>
      <c r="CN717" s="55"/>
      <c r="CO717" s="55"/>
      <c r="CP717" s="55"/>
      <c r="CQ717" s="55"/>
      <c r="CR717" s="55"/>
      <c r="CS717" s="55"/>
      <c r="CT717" s="55"/>
      <c r="CU717" s="55"/>
      <c r="CV717" s="55"/>
      <c r="CW717" s="55"/>
      <c r="CX717" s="55"/>
      <c r="CY717" s="55"/>
      <c r="CZ717" s="55"/>
      <c r="DA717" s="55"/>
      <c r="DB717" s="55"/>
      <c r="DC717" s="55"/>
      <c r="DD717" s="55"/>
      <c r="DE717" s="55"/>
      <c r="DF717" s="55"/>
      <c r="DG717" s="55"/>
      <c r="DH717" s="55"/>
      <c r="DI717" s="55"/>
      <c r="DJ717" s="55"/>
      <c r="DK717" s="55"/>
      <c r="DL717" s="55"/>
      <c r="DM717" s="55"/>
      <c r="DN717" s="55"/>
      <c r="DO717" s="55"/>
      <c r="DP717" s="55"/>
      <c r="DQ717" s="55"/>
      <c r="DR717" s="55"/>
      <c r="DS717" s="55"/>
      <c r="DT717" s="55"/>
      <c r="DU717" s="55"/>
      <c r="DV717" s="55"/>
    </row>
    <row r="718" spans="1:126" ht="8.25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5"/>
      <c r="BQ718" s="55"/>
      <c r="BR718" s="55"/>
      <c r="BS718" s="55"/>
      <c r="BT718" s="55"/>
      <c r="BU718" s="55"/>
      <c r="BV718" s="55"/>
      <c r="BW718" s="55"/>
      <c r="BX718" s="55"/>
      <c r="BY718" s="55"/>
      <c r="BZ718" s="55"/>
      <c r="CA718" s="55"/>
      <c r="CB718" s="55"/>
      <c r="CC718" s="55"/>
      <c r="CD718" s="55"/>
      <c r="CE718" s="55"/>
      <c r="CF718" s="55"/>
      <c r="CG718" s="55"/>
      <c r="CH718" s="55"/>
      <c r="CI718" s="55"/>
      <c r="CJ718" s="55"/>
      <c r="CK718" s="55"/>
      <c r="CL718" s="55"/>
      <c r="CM718" s="55"/>
      <c r="CN718" s="55"/>
      <c r="CO718" s="55"/>
      <c r="CP718" s="55"/>
      <c r="CQ718" s="55"/>
      <c r="CR718" s="55"/>
      <c r="CS718" s="55"/>
      <c r="CT718" s="55"/>
      <c r="CU718" s="55"/>
      <c r="CV718" s="55"/>
      <c r="CW718" s="55"/>
      <c r="CX718" s="55"/>
      <c r="CY718" s="55"/>
      <c r="CZ718" s="55"/>
      <c r="DA718" s="55"/>
      <c r="DB718" s="55"/>
      <c r="DC718" s="55"/>
      <c r="DD718" s="55"/>
      <c r="DE718" s="55"/>
      <c r="DF718" s="55"/>
      <c r="DG718" s="55"/>
      <c r="DH718" s="55"/>
      <c r="DI718" s="55"/>
      <c r="DJ718" s="55"/>
      <c r="DK718" s="55"/>
      <c r="DL718" s="55"/>
      <c r="DM718" s="55"/>
      <c r="DN718" s="55"/>
      <c r="DO718" s="55"/>
      <c r="DP718" s="55"/>
      <c r="DQ718" s="55"/>
      <c r="DR718" s="55"/>
      <c r="DS718" s="55"/>
      <c r="DT718" s="55"/>
      <c r="DU718" s="55"/>
      <c r="DV718" s="55"/>
    </row>
    <row r="719" spans="1:126" ht="8.25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5"/>
      <c r="BQ719" s="55"/>
      <c r="BR719" s="55"/>
      <c r="BS719" s="55"/>
      <c r="BT719" s="55"/>
      <c r="BU719" s="55"/>
      <c r="BV719" s="55"/>
      <c r="BW719" s="55"/>
      <c r="BX719" s="55"/>
      <c r="BY719" s="55"/>
      <c r="BZ719" s="55"/>
      <c r="CA719" s="55"/>
      <c r="CB719" s="55"/>
      <c r="CC719" s="55"/>
      <c r="CD719" s="55"/>
      <c r="CE719" s="55"/>
      <c r="CF719" s="55"/>
      <c r="CG719" s="55"/>
      <c r="CH719" s="55"/>
      <c r="CI719" s="55"/>
      <c r="CJ719" s="55"/>
      <c r="CK719" s="55"/>
      <c r="CL719" s="55"/>
      <c r="CM719" s="55"/>
      <c r="CN719" s="55"/>
      <c r="CO719" s="55"/>
      <c r="CP719" s="55"/>
      <c r="CQ719" s="55"/>
      <c r="CR719" s="55"/>
      <c r="CS719" s="55"/>
      <c r="CT719" s="55"/>
      <c r="CU719" s="55"/>
      <c r="CV719" s="55"/>
      <c r="CW719" s="55"/>
      <c r="CX719" s="55"/>
      <c r="CY719" s="55"/>
      <c r="CZ719" s="55"/>
      <c r="DA719" s="55"/>
      <c r="DB719" s="55"/>
      <c r="DC719" s="55"/>
      <c r="DD719" s="55"/>
      <c r="DE719" s="55"/>
      <c r="DF719" s="55"/>
      <c r="DG719" s="55"/>
      <c r="DH719" s="55"/>
      <c r="DI719" s="55"/>
      <c r="DJ719" s="55"/>
      <c r="DK719" s="55"/>
      <c r="DL719" s="55"/>
      <c r="DM719" s="55"/>
      <c r="DN719" s="55"/>
      <c r="DO719" s="55"/>
      <c r="DP719" s="55"/>
      <c r="DQ719" s="55"/>
      <c r="DR719" s="55"/>
      <c r="DS719" s="55"/>
      <c r="DT719" s="55"/>
      <c r="DU719" s="55"/>
      <c r="DV719" s="55"/>
    </row>
    <row r="720" spans="1:126" ht="8.25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  <c r="CH720" s="55"/>
      <c r="CI720" s="55"/>
      <c r="CJ720" s="55"/>
      <c r="CK720" s="55"/>
      <c r="CL720" s="55"/>
      <c r="CM720" s="55"/>
      <c r="CN720" s="55"/>
      <c r="CO720" s="55"/>
      <c r="CP720" s="55"/>
      <c r="CQ720" s="55"/>
      <c r="CR720" s="55"/>
      <c r="CS720" s="55"/>
      <c r="CT720" s="55"/>
      <c r="CU720" s="55"/>
      <c r="CV720" s="55"/>
      <c r="CW720" s="55"/>
      <c r="CX720" s="55"/>
      <c r="CY720" s="55"/>
      <c r="CZ720" s="55"/>
      <c r="DA720" s="55"/>
      <c r="DB720" s="55"/>
      <c r="DC720" s="55"/>
      <c r="DD720" s="55"/>
      <c r="DE720" s="55"/>
      <c r="DF720" s="55"/>
      <c r="DG720" s="55"/>
      <c r="DH720" s="55"/>
      <c r="DI720" s="55"/>
      <c r="DJ720" s="55"/>
      <c r="DK720" s="55"/>
      <c r="DL720" s="55"/>
      <c r="DM720" s="55"/>
      <c r="DN720" s="55"/>
      <c r="DO720" s="55"/>
      <c r="DP720" s="55"/>
      <c r="DQ720" s="55"/>
      <c r="DR720" s="55"/>
      <c r="DS720" s="55"/>
      <c r="DT720" s="55"/>
      <c r="DU720" s="55"/>
      <c r="DV720" s="55"/>
    </row>
    <row r="721" spans="1:126" ht="8.25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5"/>
      <c r="BQ721" s="55"/>
      <c r="BR721" s="55"/>
      <c r="BS721" s="55"/>
      <c r="BT721" s="55"/>
      <c r="BU721" s="55"/>
      <c r="BV721" s="55"/>
      <c r="BW721" s="55"/>
      <c r="BX721" s="55"/>
      <c r="BY721" s="55"/>
      <c r="BZ721" s="55"/>
      <c r="CA721" s="55"/>
      <c r="CB721" s="55"/>
      <c r="CC721" s="55"/>
      <c r="CD721" s="55"/>
      <c r="CE721" s="55"/>
      <c r="CF721" s="55"/>
      <c r="CG721" s="55"/>
      <c r="CH721" s="55"/>
      <c r="CI721" s="55"/>
      <c r="CJ721" s="55"/>
      <c r="CK721" s="55"/>
      <c r="CL721" s="55"/>
      <c r="CM721" s="55"/>
      <c r="CN721" s="55"/>
      <c r="CO721" s="55"/>
      <c r="CP721" s="55"/>
      <c r="CQ721" s="55"/>
      <c r="CR721" s="55"/>
      <c r="CS721" s="55"/>
      <c r="CT721" s="55"/>
      <c r="CU721" s="55"/>
      <c r="CV721" s="55"/>
      <c r="CW721" s="55"/>
      <c r="CX721" s="55"/>
      <c r="CY721" s="55"/>
      <c r="CZ721" s="55"/>
      <c r="DA721" s="55"/>
      <c r="DB721" s="55"/>
      <c r="DC721" s="55"/>
      <c r="DD721" s="55"/>
      <c r="DE721" s="55"/>
      <c r="DF721" s="55"/>
      <c r="DG721" s="55"/>
      <c r="DH721" s="55"/>
      <c r="DI721" s="55"/>
      <c r="DJ721" s="55"/>
      <c r="DK721" s="55"/>
      <c r="DL721" s="55"/>
      <c r="DM721" s="55"/>
      <c r="DN721" s="55"/>
      <c r="DO721" s="55"/>
      <c r="DP721" s="55"/>
      <c r="DQ721" s="55"/>
      <c r="DR721" s="55"/>
      <c r="DS721" s="55"/>
      <c r="DT721" s="55"/>
      <c r="DU721" s="55"/>
      <c r="DV721" s="55"/>
    </row>
    <row r="722" spans="1:126" ht="8.25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5"/>
      <c r="BQ722" s="55"/>
      <c r="BR722" s="55"/>
      <c r="BS722" s="55"/>
      <c r="BT722" s="55"/>
      <c r="BU722" s="55"/>
      <c r="BV722" s="55"/>
      <c r="BW722" s="55"/>
      <c r="BX722" s="55"/>
      <c r="BY722" s="55"/>
      <c r="BZ722" s="55"/>
      <c r="CA722" s="55"/>
      <c r="CB722" s="55"/>
      <c r="CC722" s="55"/>
      <c r="CD722" s="55"/>
      <c r="CE722" s="55"/>
      <c r="CF722" s="55"/>
      <c r="CG722" s="55"/>
      <c r="CH722" s="55"/>
      <c r="CI722" s="55"/>
      <c r="CJ722" s="55"/>
      <c r="CK722" s="55"/>
      <c r="CL722" s="55"/>
      <c r="CM722" s="55"/>
      <c r="CN722" s="55"/>
      <c r="CO722" s="55"/>
      <c r="CP722" s="55"/>
      <c r="CQ722" s="55"/>
      <c r="CR722" s="55"/>
      <c r="CS722" s="55"/>
      <c r="CT722" s="55"/>
      <c r="CU722" s="55"/>
      <c r="CV722" s="55"/>
      <c r="CW722" s="55"/>
      <c r="CX722" s="55"/>
      <c r="CY722" s="55"/>
      <c r="CZ722" s="55"/>
      <c r="DA722" s="55"/>
      <c r="DB722" s="55"/>
      <c r="DC722" s="55"/>
      <c r="DD722" s="55"/>
      <c r="DE722" s="55"/>
      <c r="DF722" s="55"/>
      <c r="DG722" s="55"/>
      <c r="DH722" s="55"/>
      <c r="DI722" s="55"/>
      <c r="DJ722" s="55"/>
      <c r="DK722" s="55"/>
      <c r="DL722" s="55"/>
      <c r="DM722" s="55"/>
      <c r="DN722" s="55"/>
      <c r="DO722" s="55"/>
      <c r="DP722" s="55"/>
      <c r="DQ722" s="55"/>
      <c r="DR722" s="55"/>
      <c r="DS722" s="55"/>
      <c r="DT722" s="55"/>
      <c r="DU722" s="55"/>
      <c r="DV722" s="55"/>
    </row>
    <row r="723" spans="1:126" ht="8.25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5"/>
      <c r="BQ723" s="55"/>
      <c r="BR723" s="55"/>
      <c r="BS723" s="55"/>
      <c r="BT723" s="55"/>
      <c r="BU723" s="55"/>
      <c r="BV723" s="55"/>
      <c r="BW723" s="55"/>
      <c r="BX723" s="55"/>
      <c r="BY723" s="55"/>
      <c r="BZ723" s="55"/>
      <c r="CA723" s="55"/>
      <c r="CB723" s="55"/>
      <c r="CC723" s="55"/>
      <c r="CD723" s="55"/>
      <c r="CE723" s="55"/>
      <c r="CF723" s="55"/>
      <c r="CG723" s="55"/>
      <c r="CH723" s="55"/>
      <c r="CI723" s="55"/>
      <c r="CJ723" s="55"/>
      <c r="CK723" s="55"/>
      <c r="CL723" s="55"/>
      <c r="CM723" s="55"/>
      <c r="CN723" s="55"/>
      <c r="CO723" s="55"/>
      <c r="CP723" s="55"/>
      <c r="CQ723" s="55"/>
      <c r="CR723" s="55"/>
      <c r="CS723" s="55"/>
      <c r="CT723" s="55"/>
      <c r="CU723" s="55"/>
      <c r="CV723" s="55"/>
      <c r="CW723" s="55"/>
      <c r="CX723" s="55"/>
      <c r="CY723" s="55"/>
      <c r="CZ723" s="55"/>
      <c r="DA723" s="55"/>
      <c r="DB723" s="55"/>
      <c r="DC723" s="55"/>
      <c r="DD723" s="55"/>
      <c r="DE723" s="55"/>
      <c r="DF723" s="55"/>
      <c r="DG723" s="55"/>
      <c r="DH723" s="55"/>
      <c r="DI723" s="55"/>
      <c r="DJ723" s="55"/>
      <c r="DK723" s="55"/>
      <c r="DL723" s="55"/>
      <c r="DM723" s="55"/>
      <c r="DN723" s="55"/>
      <c r="DO723" s="55"/>
      <c r="DP723" s="55"/>
      <c r="DQ723" s="55"/>
      <c r="DR723" s="55"/>
      <c r="DS723" s="55"/>
      <c r="DT723" s="55"/>
      <c r="DU723" s="55"/>
      <c r="DV723" s="55"/>
    </row>
    <row r="724" spans="1:126" ht="8.25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5"/>
      <c r="BQ724" s="55"/>
      <c r="BR724" s="55"/>
      <c r="BS724" s="55"/>
      <c r="BT724" s="55"/>
      <c r="BU724" s="55"/>
      <c r="BV724" s="55"/>
      <c r="BW724" s="55"/>
      <c r="BX724" s="55"/>
      <c r="BY724" s="55"/>
      <c r="BZ724" s="55"/>
      <c r="CA724" s="55"/>
      <c r="CB724" s="55"/>
      <c r="CC724" s="55"/>
      <c r="CD724" s="55"/>
      <c r="CE724" s="55"/>
      <c r="CF724" s="55"/>
      <c r="CG724" s="55"/>
      <c r="CH724" s="55"/>
      <c r="CI724" s="55"/>
      <c r="CJ724" s="55"/>
      <c r="CK724" s="55"/>
      <c r="CL724" s="55"/>
      <c r="CM724" s="55"/>
      <c r="CN724" s="55"/>
      <c r="CO724" s="55"/>
      <c r="CP724" s="55"/>
      <c r="CQ724" s="55"/>
      <c r="CR724" s="55"/>
      <c r="CS724" s="55"/>
      <c r="CT724" s="55"/>
      <c r="CU724" s="55"/>
      <c r="CV724" s="55"/>
      <c r="CW724" s="55"/>
      <c r="CX724" s="55"/>
      <c r="CY724" s="55"/>
      <c r="CZ724" s="55"/>
      <c r="DA724" s="55"/>
      <c r="DB724" s="55"/>
      <c r="DC724" s="55"/>
      <c r="DD724" s="55"/>
      <c r="DE724" s="55"/>
      <c r="DF724" s="55"/>
      <c r="DG724" s="55"/>
      <c r="DH724" s="55"/>
      <c r="DI724" s="55"/>
      <c r="DJ724" s="55"/>
      <c r="DK724" s="55"/>
      <c r="DL724" s="55"/>
      <c r="DM724" s="55"/>
      <c r="DN724" s="55"/>
      <c r="DO724" s="55"/>
      <c r="DP724" s="55"/>
      <c r="DQ724" s="55"/>
      <c r="DR724" s="55"/>
      <c r="DS724" s="55"/>
      <c r="DT724" s="55"/>
      <c r="DU724" s="55"/>
      <c r="DV724" s="55"/>
    </row>
    <row r="725" spans="1:126" ht="8.2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5"/>
      <c r="BQ725" s="55"/>
      <c r="BR725" s="55"/>
      <c r="BS725" s="55"/>
      <c r="BT725" s="55"/>
      <c r="BU725" s="55"/>
      <c r="BV725" s="55"/>
      <c r="BW725" s="55"/>
      <c r="BX725" s="55"/>
      <c r="BY725" s="55"/>
      <c r="BZ725" s="55"/>
      <c r="CA725" s="55"/>
      <c r="CB725" s="55"/>
      <c r="CC725" s="55"/>
      <c r="CD725" s="55"/>
      <c r="CE725" s="55"/>
      <c r="CF725" s="55"/>
      <c r="CG725" s="55"/>
      <c r="CH725" s="55"/>
      <c r="CI725" s="55"/>
      <c r="CJ725" s="55"/>
      <c r="CK725" s="55"/>
      <c r="CL725" s="55"/>
      <c r="CM725" s="55"/>
      <c r="CN725" s="55"/>
      <c r="CO725" s="55"/>
      <c r="CP725" s="55"/>
      <c r="CQ725" s="55"/>
      <c r="CR725" s="55"/>
      <c r="CS725" s="55"/>
      <c r="CT725" s="55"/>
      <c r="CU725" s="55"/>
      <c r="CV725" s="55"/>
      <c r="CW725" s="55"/>
      <c r="CX725" s="55"/>
      <c r="CY725" s="55"/>
      <c r="CZ725" s="55"/>
      <c r="DA725" s="55"/>
      <c r="DB725" s="55"/>
      <c r="DC725" s="55"/>
      <c r="DD725" s="55"/>
      <c r="DE725" s="55"/>
      <c r="DF725" s="55"/>
      <c r="DG725" s="55"/>
      <c r="DH725" s="55"/>
      <c r="DI725" s="55"/>
      <c r="DJ725" s="55"/>
      <c r="DK725" s="55"/>
      <c r="DL725" s="55"/>
      <c r="DM725" s="55"/>
      <c r="DN725" s="55"/>
      <c r="DO725" s="55"/>
      <c r="DP725" s="55"/>
      <c r="DQ725" s="55"/>
      <c r="DR725" s="55"/>
      <c r="DS725" s="55"/>
      <c r="DT725" s="55"/>
      <c r="DU725" s="55"/>
      <c r="DV725" s="55"/>
    </row>
    <row r="726" spans="1:126" ht="8.25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5"/>
      <c r="BQ726" s="55"/>
      <c r="BR726" s="55"/>
      <c r="BS726" s="55"/>
      <c r="BT726" s="55"/>
      <c r="BU726" s="55"/>
      <c r="BV726" s="55"/>
      <c r="BW726" s="55"/>
      <c r="BX726" s="55"/>
      <c r="BY726" s="55"/>
      <c r="BZ726" s="55"/>
      <c r="CA726" s="55"/>
      <c r="CB726" s="55"/>
      <c r="CC726" s="55"/>
      <c r="CD726" s="55"/>
      <c r="CE726" s="55"/>
      <c r="CF726" s="55"/>
      <c r="CG726" s="55"/>
      <c r="CH726" s="55"/>
      <c r="CI726" s="55"/>
      <c r="CJ726" s="55"/>
      <c r="CK726" s="55"/>
      <c r="CL726" s="55"/>
      <c r="CM726" s="55"/>
      <c r="CN726" s="55"/>
      <c r="CO726" s="55"/>
      <c r="CP726" s="55"/>
      <c r="CQ726" s="55"/>
      <c r="CR726" s="55"/>
      <c r="CS726" s="55"/>
      <c r="CT726" s="55"/>
      <c r="CU726" s="55"/>
      <c r="CV726" s="55"/>
      <c r="CW726" s="55"/>
      <c r="CX726" s="55"/>
      <c r="CY726" s="55"/>
      <c r="CZ726" s="55"/>
      <c r="DA726" s="55"/>
      <c r="DB726" s="55"/>
      <c r="DC726" s="55"/>
      <c r="DD726" s="55"/>
      <c r="DE726" s="55"/>
      <c r="DF726" s="55"/>
      <c r="DG726" s="55"/>
      <c r="DH726" s="55"/>
      <c r="DI726" s="55"/>
      <c r="DJ726" s="55"/>
      <c r="DK726" s="55"/>
      <c r="DL726" s="55"/>
      <c r="DM726" s="55"/>
      <c r="DN726" s="55"/>
      <c r="DO726" s="55"/>
      <c r="DP726" s="55"/>
      <c r="DQ726" s="55"/>
      <c r="DR726" s="55"/>
      <c r="DS726" s="55"/>
      <c r="DT726" s="55"/>
      <c r="DU726" s="55"/>
      <c r="DV726" s="55"/>
    </row>
    <row r="727" spans="1:126" ht="8.25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5"/>
      <c r="BQ727" s="55"/>
      <c r="BR727" s="55"/>
      <c r="BS727" s="55"/>
      <c r="BT727" s="55"/>
      <c r="BU727" s="55"/>
      <c r="BV727" s="55"/>
      <c r="BW727" s="55"/>
      <c r="BX727" s="55"/>
      <c r="BY727" s="55"/>
      <c r="BZ727" s="55"/>
      <c r="CA727" s="55"/>
      <c r="CB727" s="55"/>
      <c r="CC727" s="55"/>
      <c r="CD727" s="55"/>
      <c r="CE727" s="55"/>
      <c r="CF727" s="55"/>
      <c r="CG727" s="55"/>
      <c r="CH727" s="55"/>
      <c r="CI727" s="55"/>
      <c r="CJ727" s="55"/>
      <c r="CK727" s="55"/>
      <c r="CL727" s="55"/>
      <c r="CM727" s="55"/>
      <c r="CN727" s="55"/>
      <c r="CO727" s="55"/>
      <c r="CP727" s="55"/>
      <c r="CQ727" s="55"/>
      <c r="CR727" s="55"/>
      <c r="CS727" s="55"/>
      <c r="CT727" s="55"/>
      <c r="CU727" s="55"/>
      <c r="CV727" s="55"/>
      <c r="CW727" s="55"/>
      <c r="CX727" s="55"/>
      <c r="CY727" s="55"/>
      <c r="CZ727" s="55"/>
      <c r="DA727" s="55"/>
      <c r="DB727" s="55"/>
      <c r="DC727" s="55"/>
      <c r="DD727" s="55"/>
      <c r="DE727" s="55"/>
      <c r="DF727" s="55"/>
      <c r="DG727" s="55"/>
      <c r="DH727" s="55"/>
      <c r="DI727" s="55"/>
      <c r="DJ727" s="55"/>
      <c r="DK727" s="55"/>
      <c r="DL727" s="55"/>
      <c r="DM727" s="55"/>
      <c r="DN727" s="55"/>
      <c r="DO727" s="55"/>
      <c r="DP727" s="55"/>
      <c r="DQ727" s="55"/>
      <c r="DR727" s="55"/>
      <c r="DS727" s="55"/>
      <c r="DT727" s="55"/>
      <c r="DU727" s="55"/>
      <c r="DV727" s="55"/>
    </row>
    <row r="728" spans="1:126" ht="8.25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55"/>
      <c r="BX728" s="55"/>
      <c r="BY728" s="55"/>
      <c r="BZ728" s="55"/>
      <c r="CA728" s="55"/>
      <c r="CB728" s="55"/>
      <c r="CC728" s="55"/>
      <c r="CD728" s="55"/>
      <c r="CE728" s="55"/>
      <c r="CF728" s="55"/>
      <c r="CG728" s="55"/>
      <c r="CH728" s="55"/>
      <c r="CI728" s="55"/>
      <c r="CJ728" s="55"/>
      <c r="CK728" s="55"/>
      <c r="CL728" s="55"/>
      <c r="CM728" s="55"/>
      <c r="CN728" s="55"/>
      <c r="CO728" s="55"/>
      <c r="CP728" s="55"/>
      <c r="CQ728" s="55"/>
      <c r="CR728" s="55"/>
      <c r="CS728" s="55"/>
      <c r="CT728" s="55"/>
      <c r="CU728" s="55"/>
      <c r="CV728" s="55"/>
      <c r="CW728" s="55"/>
      <c r="CX728" s="55"/>
      <c r="CY728" s="55"/>
      <c r="CZ728" s="55"/>
      <c r="DA728" s="55"/>
      <c r="DB728" s="55"/>
      <c r="DC728" s="55"/>
      <c r="DD728" s="55"/>
      <c r="DE728" s="55"/>
      <c r="DF728" s="55"/>
      <c r="DG728" s="55"/>
      <c r="DH728" s="55"/>
      <c r="DI728" s="55"/>
      <c r="DJ728" s="55"/>
      <c r="DK728" s="55"/>
      <c r="DL728" s="55"/>
      <c r="DM728" s="55"/>
      <c r="DN728" s="55"/>
      <c r="DO728" s="55"/>
      <c r="DP728" s="55"/>
      <c r="DQ728" s="55"/>
      <c r="DR728" s="55"/>
      <c r="DS728" s="55"/>
      <c r="DT728" s="55"/>
      <c r="DU728" s="55"/>
      <c r="DV728" s="55"/>
    </row>
    <row r="729" spans="1:126" ht="8.25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5"/>
      <c r="BQ729" s="55"/>
      <c r="BR729" s="55"/>
      <c r="BS729" s="55"/>
      <c r="BT729" s="55"/>
      <c r="BU729" s="55"/>
      <c r="BV729" s="55"/>
      <c r="BW729" s="55"/>
      <c r="BX729" s="55"/>
      <c r="BY729" s="55"/>
      <c r="BZ729" s="55"/>
      <c r="CA729" s="55"/>
      <c r="CB729" s="55"/>
      <c r="CC729" s="55"/>
      <c r="CD729" s="55"/>
      <c r="CE729" s="55"/>
      <c r="CF729" s="55"/>
      <c r="CG729" s="55"/>
      <c r="CH729" s="55"/>
      <c r="CI729" s="55"/>
      <c r="CJ729" s="55"/>
      <c r="CK729" s="55"/>
      <c r="CL729" s="55"/>
      <c r="CM729" s="55"/>
      <c r="CN729" s="55"/>
      <c r="CO729" s="55"/>
      <c r="CP729" s="55"/>
      <c r="CQ729" s="55"/>
      <c r="CR729" s="55"/>
      <c r="CS729" s="55"/>
      <c r="CT729" s="55"/>
      <c r="CU729" s="55"/>
      <c r="CV729" s="55"/>
      <c r="CW729" s="55"/>
      <c r="CX729" s="55"/>
      <c r="CY729" s="55"/>
      <c r="CZ729" s="55"/>
      <c r="DA729" s="55"/>
      <c r="DB729" s="55"/>
      <c r="DC729" s="55"/>
      <c r="DD729" s="55"/>
      <c r="DE729" s="55"/>
      <c r="DF729" s="55"/>
      <c r="DG729" s="55"/>
      <c r="DH729" s="55"/>
      <c r="DI729" s="55"/>
      <c r="DJ729" s="55"/>
      <c r="DK729" s="55"/>
      <c r="DL729" s="55"/>
      <c r="DM729" s="55"/>
      <c r="DN729" s="55"/>
      <c r="DO729" s="55"/>
      <c r="DP729" s="55"/>
      <c r="DQ729" s="55"/>
      <c r="DR729" s="55"/>
      <c r="DS729" s="55"/>
      <c r="DT729" s="55"/>
      <c r="DU729" s="55"/>
      <c r="DV729" s="55"/>
    </row>
    <row r="730" spans="1:126" ht="8.25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5"/>
      <c r="BQ730" s="55"/>
      <c r="BR730" s="55"/>
      <c r="BS730" s="55"/>
      <c r="BT730" s="55"/>
      <c r="BU730" s="55"/>
      <c r="BV730" s="55"/>
      <c r="BW730" s="55"/>
      <c r="BX730" s="55"/>
      <c r="BY730" s="55"/>
      <c r="BZ730" s="55"/>
      <c r="CA730" s="55"/>
      <c r="CB730" s="55"/>
      <c r="CC730" s="55"/>
      <c r="CD730" s="55"/>
      <c r="CE730" s="55"/>
      <c r="CF730" s="55"/>
      <c r="CG730" s="55"/>
      <c r="CH730" s="55"/>
      <c r="CI730" s="55"/>
      <c r="CJ730" s="55"/>
      <c r="CK730" s="55"/>
      <c r="CL730" s="55"/>
      <c r="CM730" s="55"/>
      <c r="CN730" s="55"/>
      <c r="CO730" s="55"/>
      <c r="CP730" s="55"/>
      <c r="CQ730" s="55"/>
      <c r="CR730" s="55"/>
      <c r="CS730" s="55"/>
      <c r="CT730" s="55"/>
      <c r="CU730" s="55"/>
      <c r="CV730" s="55"/>
      <c r="CW730" s="55"/>
      <c r="CX730" s="55"/>
      <c r="CY730" s="55"/>
      <c r="CZ730" s="55"/>
      <c r="DA730" s="55"/>
      <c r="DB730" s="55"/>
      <c r="DC730" s="55"/>
      <c r="DD730" s="55"/>
      <c r="DE730" s="55"/>
      <c r="DF730" s="55"/>
      <c r="DG730" s="55"/>
      <c r="DH730" s="55"/>
      <c r="DI730" s="55"/>
      <c r="DJ730" s="55"/>
      <c r="DK730" s="55"/>
      <c r="DL730" s="55"/>
      <c r="DM730" s="55"/>
      <c r="DN730" s="55"/>
      <c r="DO730" s="55"/>
      <c r="DP730" s="55"/>
      <c r="DQ730" s="55"/>
      <c r="DR730" s="55"/>
      <c r="DS730" s="55"/>
      <c r="DT730" s="55"/>
      <c r="DU730" s="55"/>
      <c r="DV730" s="55"/>
    </row>
    <row r="731" spans="1:126" ht="8.25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5"/>
      <c r="BQ731" s="55"/>
      <c r="BR731" s="55"/>
      <c r="BS731" s="55"/>
      <c r="BT731" s="55"/>
      <c r="BU731" s="55"/>
      <c r="BV731" s="55"/>
      <c r="BW731" s="55"/>
      <c r="BX731" s="55"/>
      <c r="BY731" s="55"/>
      <c r="BZ731" s="55"/>
      <c r="CA731" s="55"/>
      <c r="CB731" s="55"/>
      <c r="CC731" s="55"/>
      <c r="CD731" s="55"/>
      <c r="CE731" s="55"/>
      <c r="CF731" s="55"/>
      <c r="CG731" s="55"/>
      <c r="CH731" s="55"/>
      <c r="CI731" s="55"/>
      <c r="CJ731" s="55"/>
      <c r="CK731" s="55"/>
      <c r="CL731" s="55"/>
      <c r="CM731" s="55"/>
      <c r="CN731" s="55"/>
      <c r="CO731" s="55"/>
      <c r="CP731" s="55"/>
      <c r="CQ731" s="55"/>
      <c r="CR731" s="55"/>
      <c r="CS731" s="55"/>
      <c r="CT731" s="55"/>
      <c r="CU731" s="55"/>
      <c r="CV731" s="55"/>
      <c r="CW731" s="55"/>
      <c r="CX731" s="55"/>
      <c r="CY731" s="55"/>
      <c r="CZ731" s="55"/>
      <c r="DA731" s="55"/>
      <c r="DB731" s="55"/>
      <c r="DC731" s="55"/>
      <c r="DD731" s="55"/>
      <c r="DE731" s="55"/>
      <c r="DF731" s="55"/>
      <c r="DG731" s="55"/>
      <c r="DH731" s="55"/>
      <c r="DI731" s="55"/>
      <c r="DJ731" s="55"/>
      <c r="DK731" s="55"/>
      <c r="DL731" s="55"/>
      <c r="DM731" s="55"/>
      <c r="DN731" s="55"/>
      <c r="DO731" s="55"/>
      <c r="DP731" s="55"/>
      <c r="DQ731" s="55"/>
      <c r="DR731" s="55"/>
      <c r="DS731" s="55"/>
      <c r="DT731" s="55"/>
      <c r="DU731" s="55"/>
      <c r="DV731" s="55"/>
    </row>
    <row r="732" spans="1:126" ht="8.25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5"/>
      <c r="BQ732" s="55"/>
      <c r="BR732" s="55"/>
      <c r="BS732" s="55"/>
      <c r="BT732" s="55"/>
      <c r="BU732" s="55"/>
      <c r="BV732" s="55"/>
      <c r="BW732" s="55"/>
      <c r="BX732" s="55"/>
      <c r="BY732" s="55"/>
      <c r="BZ732" s="55"/>
      <c r="CA732" s="55"/>
      <c r="CB732" s="55"/>
      <c r="CC732" s="55"/>
      <c r="CD732" s="55"/>
      <c r="CE732" s="55"/>
      <c r="CF732" s="55"/>
      <c r="CG732" s="55"/>
      <c r="CH732" s="55"/>
      <c r="CI732" s="55"/>
      <c r="CJ732" s="55"/>
      <c r="CK732" s="55"/>
      <c r="CL732" s="55"/>
      <c r="CM732" s="55"/>
      <c r="CN732" s="55"/>
      <c r="CO732" s="55"/>
      <c r="CP732" s="55"/>
      <c r="CQ732" s="55"/>
      <c r="CR732" s="55"/>
      <c r="CS732" s="55"/>
      <c r="CT732" s="55"/>
      <c r="CU732" s="55"/>
      <c r="CV732" s="55"/>
      <c r="CW732" s="55"/>
      <c r="CX732" s="55"/>
      <c r="CY732" s="55"/>
      <c r="CZ732" s="55"/>
      <c r="DA732" s="55"/>
      <c r="DB732" s="55"/>
      <c r="DC732" s="55"/>
      <c r="DD732" s="55"/>
      <c r="DE732" s="55"/>
      <c r="DF732" s="55"/>
      <c r="DG732" s="55"/>
      <c r="DH732" s="55"/>
      <c r="DI732" s="55"/>
      <c r="DJ732" s="55"/>
      <c r="DK732" s="55"/>
      <c r="DL732" s="55"/>
      <c r="DM732" s="55"/>
      <c r="DN732" s="55"/>
      <c r="DO732" s="55"/>
      <c r="DP732" s="55"/>
      <c r="DQ732" s="55"/>
      <c r="DR732" s="55"/>
      <c r="DS732" s="55"/>
      <c r="DT732" s="55"/>
      <c r="DU732" s="55"/>
      <c r="DV732" s="55"/>
    </row>
    <row r="733" spans="1:126" ht="8.25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5"/>
      <c r="BQ733" s="55"/>
      <c r="BR733" s="55"/>
      <c r="BS733" s="55"/>
      <c r="BT733" s="55"/>
      <c r="BU733" s="55"/>
      <c r="BV733" s="55"/>
      <c r="BW733" s="55"/>
      <c r="BX733" s="55"/>
      <c r="BY733" s="55"/>
      <c r="BZ733" s="55"/>
      <c r="CA733" s="55"/>
      <c r="CB733" s="55"/>
      <c r="CC733" s="55"/>
      <c r="CD733" s="55"/>
      <c r="CE733" s="55"/>
      <c r="CF733" s="55"/>
      <c r="CG733" s="55"/>
      <c r="CH733" s="55"/>
      <c r="CI733" s="55"/>
      <c r="CJ733" s="55"/>
      <c r="CK733" s="55"/>
      <c r="CL733" s="55"/>
      <c r="CM733" s="55"/>
      <c r="CN733" s="55"/>
      <c r="CO733" s="55"/>
      <c r="CP733" s="55"/>
      <c r="CQ733" s="55"/>
      <c r="CR733" s="55"/>
      <c r="CS733" s="55"/>
      <c r="CT733" s="55"/>
      <c r="CU733" s="55"/>
      <c r="CV733" s="55"/>
      <c r="CW733" s="55"/>
      <c r="CX733" s="55"/>
      <c r="CY733" s="55"/>
      <c r="CZ733" s="55"/>
      <c r="DA733" s="55"/>
      <c r="DB733" s="55"/>
      <c r="DC733" s="55"/>
      <c r="DD733" s="55"/>
      <c r="DE733" s="55"/>
      <c r="DF733" s="55"/>
      <c r="DG733" s="55"/>
      <c r="DH733" s="55"/>
      <c r="DI733" s="55"/>
      <c r="DJ733" s="55"/>
      <c r="DK733" s="55"/>
      <c r="DL733" s="55"/>
      <c r="DM733" s="55"/>
      <c r="DN733" s="55"/>
      <c r="DO733" s="55"/>
      <c r="DP733" s="55"/>
      <c r="DQ733" s="55"/>
      <c r="DR733" s="55"/>
      <c r="DS733" s="55"/>
      <c r="DT733" s="55"/>
      <c r="DU733" s="55"/>
      <c r="DV733" s="55"/>
    </row>
    <row r="734" spans="1:126" ht="8.25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5"/>
      <c r="BQ734" s="55"/>
      <c r="BR734" s="55"/>
      <c r="BS734" s="55"/>
      <c r="BT734" s="55"/>
      <c r="BU734" s="55"/>
      <c r="BV734" s="55"/>
      <c r="BW734" s="55"/>
      <c r="BX734" s="55"/>
      <c r="BY734" s="55"/>
      <c r="BZ734" s="55"/>
      <c r="CA734" s="55"/>
      <c r="CB734" s="55"/>
      <c r="CC734" s="55"/>
      <c r="CD734" s="55"/>
      <c r="CE734" s="55"/>
      <c r="CF734" s="55"/>
      <c r="CG734" s="55"/>
      <c r="CH734" s="55"/>
      <c r="CI734" s="55"/>
      <c r="CJ734" s="55"/>
      <c r="CK734" s="55"/>
      <c r="CL734" s="55"/>
      <c r="CM734" s="55"/>
      <c r="CN734" s="55"/>
      <c r="CO734" s="55"/>
      <c r="CP734" s="55"/>
      <c r="CQ734" s="55"/>
      <c r="CR734" s="55"/>
      <c r="CS734" s="55"/>
      <c r="CT734" s="55"/>
      <c r="CU734" s="55"/>
      <c r="CV734" s="55"/>
      <c r="CW734" s="55"/>
      <c r="CX734" s="55"/>
      <c r="CY734" s="55"/>
      <c r="CZ734" s="55"/>
      <c r="DA734" s="55"/>
      <c r="DB734" s="55"/>
      <c r="DC734" s="55"/>
      <c r="DD734" s="55"/>
      <c r="DE734" s="55"/>
      <c r="DF734" s="55"/>
      <c r="DG734" s="55"/>
      <c r="DH734" s="55"/>
      <c r="DI734" s="55"/>
      <c r="DJ734" s="55"/>
      <c r="DK734" s="55"/>
      <c r="DL734" s="55"/>
      <c r="DM734" s="55"/>
      <c r="DN734" s="55"/>
      <c r="DO734" s="55"/>
      <c r="DP734" s="55"/>
      <c r="DQ734" s="55"/>
      <c r="DR734" s="55"/>
      <c r="DS734" s="55"/>
      <c r="DT734" s="55"/>
      <c r="DU734" s="55"/>
      <c r="DV734" s="55"/>
    </row>
    <row r="735" spans="1:126" ht="8.2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5"/>
      <c r="BQ735" s="55"/>
      <c r="BR735" s="55"/>
      <c r="BS735" s="55"/>
      <c r="BT735" s="55"/>
      <c r="BU735" s="55"/>
      <c r="BV735" s="55"/>
      <c r="BW735" s="55"/>
      <c r="BX735" s="55"/>
      <c r="BY735" s="55"/>
      <c r="BZ735" s="55"/>
      <c r="CA735" s="55"/>
      <c r="CB735" s="55"/>
      <c r="CC735" s="55"/>
      <c r="CD735" s="55"/>
      <c r="CE735" s="55"/>
      <c r="CF735" s="55"/>
      <c r="CG735" s="55"/>
      <c r="CH735" s="55"/>
      <c r="CI735" s="55"/>
      <c r="CJ735" s="55"/>
      <c r="CK735" s="55"/>
      <c r="CL735" s="55"/>
      <c r="CM735" s="55"/>
      <c r="CN735" s="55"/>
      <c r="CO735" s="55"/>
      <c r="CP735" s="55"/>
      <c r="CQ735" s="55"/>
      <c r="CR735" s="55"/>
      <c r="CS735" s="55"/>
      <c r="CT735" s="55"/>
      <c r="CU735" s="55"/>
      <c r="CV735" s="55"/>
      <c r="CW735" s="55"/>
      <c r="CX735" s="55"/>
      <c r="CY735" s="55"/>
      <c r="CZ735" s="55"/>
      <c r="DA735" s="55"/>
      <c r="DB735" s="55"/>
      <c r="DC735" s="55"/>
      <c r="DD735" s="55"/>
      <c r="DE735" s="55"/>
      <c r="DF735" s="55"/>
      <c r="DG735" s="55"/>
      <c r="DH735" s="55"/>
      <c r="DI735" s="55"/>
      <c r="DJ735" s="55"/>
      <c r="DK735" s="55"/>
      <c r="DL735" s="55"/>
      <c r="DM735" s="55"/>
      <c r="DN735" s="55"/>
      <c r="DO735" s="55"/>
      <c r="DP735" s="55"/>
      <c r="DQ735" s="55"/>
      <c r="DR735" s="55"/>
      <c r="DS735" s="55"/>
      <c r="DT735" s="55"/>
      <c r="DU735" s="55"/>
      <c r="DV735" s="55"/>
    </row>
    <row r="736" spans="1:126" ht="8.25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  <c r="CX736" s="55"/>
      <c r="CY736" s="55"/>
      <c r="CZ736" s="55"/>
      <c r="DA736" s="55"/>
      <c r="DB736" s="55"/>
      <c r="DC736" s="55"/>
      <c r="DD736" s="55"/>
      <c r="DE736" s="55"/>
      <c r="DF736" s="55"/>
      <c r="DG736" s="55"/>
      <c r="DH736" s="55"/>
      <c r="DI736" s="55"/>
      <c r="DJ736" s="55"/>
      <c r="DK736" s="55"/>
      <c r="DL736" s="55"/>
      <c r="DM736" s="55"/>
      <c r="DN736" s="55"/>
      <c r="DO736" s="55"/>
      <c r="DP736" s="55"/>
      <c r="DQ736" s="55"/>
      <c r="DR736" s="55"/>
      <c r="DS736" s="55"/>
      <c r="DT736" s="55"/>
      <c r="DU736" s="55"/>
      <c r="DV736" s="55"/>
    </row>
    <row r="737" spans="1:126" ht="8.25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5"/>
      <c r="BQ737" s="55"/>
      <c r="BR737" s="55"/>
      <c r="BS737" s="55"/>
      <c r="BT737" s="55"/>
      <c r="BU737" s="55"/>
      <c r="BV737" s="55"/>
      <c r="BW737" s="55"/>
      <c r="BX737" s="55"/>
      <c r="BY737" s="55"/>
      <c r="BZ737" s="55"/>
      <c r="CA737" s="55"/>
      <c r="CB737" s="55"/>
      <c r="CC737" s="55"/>
      <c r="CD737" s="55"/>
      <c r="CE737" s="55"/>
      <c r="CF737" s="55"/>
      <c r="CG737" s="55"/>
      <c r="CH737" s="55"/>
      <c r="CI737" s="55"/>
      <c r="CJ737" s="55"/>
      <c r="CK737" s="55"/>
      <c r="CL737" s="55"/>
      <c r="CM737" s="55"/>
      <c r="CN737" s="55"/>
      <c r="CO737" s="55"/>
      <c r="CP737" s="55"/>
      <c r="CQ737" s="55"/>
      <c r="CR737" s="55"/>
      <c r="CS737" s="55"/>
      <c r="CT737" s="55"/>
      <c r="CU737" s="55"/>
      <c r="CV737" s="55"/>
      <c r="CW737" s="55"/>
      <c r="CX737" s="55"/>
      <c r="CY737" s="55"/>
      <c r="CZ737" s="55"/>
      <c r="DA737" s="55"/>
      <c r="DB737" s="55"/>
      <c r="DC737" s="55"/>
      <c r="DD737" s="55"/>
      <c r="DE737" s="55"/>
      <c r="DF737" s="55"/>
      <c r="DG737" s="55"/>
      <c r="DH737" s="55"/>
      <c r="DI737" s="55"/>
      <c r="DJ737" s="55"/>
      <c r="DK737" s="55"/>
      <c r="DL737" s="55"/>
      <c r="DM737" s="55"/>
      <c r="DN737" s="55"/>
      <c r="DO737" s="55"/>
      <c r="DP737" s="55"/>
      <c r="DQ737" s="55"/>
      <c r="DR737" s="55"/>
      <c r="DS737" s="55"/>
      <c r="DT737" s="55"/>
      <c r="DU737" s="55"/>
      <c r="DV737" s="55"/>
    </row>
    <row r="738" spans="1:126" ht="8.25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5"/>
      <c r="BQ738" s="55"/>
      <c r="BR738" s="55"/>
      <c r="BS738" s="55"/>
      <c r="BT738" s="55"/>
      <c r="BU738" s="55"/>
      <c r="BV738" s="55"/>
      <c r="BW738" s="55"/>
      <c r="BX738" s="55"/>
      <c r="BY738" s="55"/>
      <c r="BZ738" s="55"/>
      <c r="CA738" s="55"/>
      <c r="CB738" s="55"/>
      <c r="CC738" s="55"/>
      <c r="CD738" s="55"/>
      <c r="CE738" s="55"/>
      <c r="CF738" s="55"/>
      <c r="CG738" s="55"/>
      <c r="CH738" s="55"/>
      <c r="CI738" s="55"/>
      <c r="CJ738" s="55"/>
      <c r="CK738" s="55"/>
      <c r="CL738" s="55"/>
      <c r="CM738" s="55"/>
      <c r="CN738" s="55"/>
      <c r="CO738" s="55"/>
      <c r="CP738" s="55"/>
      <c r="CQ738" s="55"/>
      <c r="CR738" s="55"/>
      <c r="CS738" s="55"/>
      <c r="CT738" s="55"/>
      <c r="CU738" s="55"/>
      <c r="CV738" s="55"/>
      <c r="CW738" s="55"/>
      <c r="CX738" s="55"/>
      <c r="CY738" s="55"/>
      <c r="CZ738" s="55"/>
      <c r="DA738" s="55"/>
      <c r="DB738" s="55"/>
      <c r="DC738" s="55"/>
      <c r="DD738" s="55"/>
      <c r="DE738" s="55"/>
      <c r="DF738" s="55"/>
      <c r="DG738" s="55"/>
      <c r="DH738" s="55"/>
      <c r="DI738" s="55"/>
      <c r="DJ738" s="55"/>
      <c r="DK738" s="55"/>
      <c r="DL738" s="55"/>
      <c r="DM738" s="55"/>
      <c r="DN738" s="55"/>
      <c r="DO738" s="55"/>
      <c r="DP738" s="55"/>
      <c r="DQ738" s="55"/>
      <c r="DR738" s="55"/>
      <c r="DS738" s="55"/>
      <c r="DT738" s="55"/>
      <c r="DU738" s="55"/>
      <c r="DV738" s="55"/>
    </row>
    <row r="739" spans="1:126" ht="8.25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5"/>
      <c r="BQ739" s="55"/>
      <c r="BR739" s="55"/>
      <c r="BS739" s="55"/>
      <c r="BT739" s="55"/>
      <c r="BU739" s="55"/>
      <c r="BV739" s="55"/>
      <c r="BW739" s="55"/>
      <c r="BX739" s="55"/>
      <c r="BY739" s="55"/>
      <c r="BZ739" s="55"/>
      <c r="CA739" s="55"/>
      <c r="CB739" s="55"/>
      <c r="CC739" s="55"/>
      <c r="CD739" s="55"/>
      <c r="CE739" s="55"/>
      <c r="CF739" s="55"/>
      <c r="CG739" s="55"/>
      <c r="CH739" s="55"/>
      <c r="CI739" s="55"/>
      <c r="CJ739" s="55"/>
      <c r="CK739" s="55"/>
      <c r="CL739" s="55"/>
      <c r="CM739" s="55"/>
      <c r="CN739" s="55"/>
      <c r="CO739" s="55"/>
      <c r="CP739" s="55"/>
      <c r="CQ739" s="55"/>
      <c r="CR739" s="55"/>
      <c r="CS739" s="55"/>
      <c r="CT739" s="55"/>
      <c r="CU739" s="55"/>
      <c r="CV739" s="55"/>
      <c r="CW739" s="55"/>
      <c r="CX739" s="55"/>
      <c r="CY739" s="55"/>
      <c r="CZ739" s="55"/>
      <c r="DA739" s="55"/>
      <c r="DB739" s="55"/>
      <c r="DC739" s="55"/>
      <c r="DD739" s="55"/>
      <c r="DE739" s="55"/>
      <c r="DF739" s="55"/>
      <c r="DG739" s="55"/>
      <c r="DH739" s="55"/>
      <c r="DI739" s="55"/>
      <c r="DJ739" s="55"/>
      <c r="DK739" s="55"/>
      <c r="DL739" s="55"/>
      <c r="DM739" s="55"/>
      <c r="DN739" s="55"/>
      <c r="DO739" s="55"/>
      <c r="DP739" s="55"/>
      <c r="DQ739" s="55"/>
      <c r="DR739" s="55"/>
      <c r="DS739" s="55"/>
      <c r="DT739" s="55"/>
      <c r="DU739" s="55"/>
      <c r="DV739" s="55"/>
    </row>
    <row r="740" spans="1:126" ht="8.25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5"/>
      <c r="BQ740" s="55"/>
      <c r="BR740" s="55"/>
      <c r="BS740" s="55"/>
      <c r="BT740" s="55"/>
      <c r="BU740" s="55"/>
      <c r="BV740" s="55"/>
      <c r="BW740" s="55"/>
      <c r="BX740" s="55"/>
      <c r="BY740" s="55"/>
      <c r="BZ740" s="55"/>
      <c r="CA740" s="55"/>
      <c r="CB740" s="55"/>
      <c r="CC740" s="55"/>
      <c r="CD740" s="55"/>
      <c r="CE740" s="55"/>
      <c r="CF740" s="55"/>
      <c r="CG740" s="55"/>
      <c r="CH740" s="55"/>
      <c r="CI740" s="55"/>
      <c r="CJ740" s="55"/>
      <c r="CK740" s="55"/>
      <c r="CL740" s="55"/>
      <c r="CM740" s="55"/>
      <c r="CN740" s="55"/>
      <c r="CO740" s="55"/>
      <c r="CP740" s="55"/>
      <c r="CQ740" s="55"/>
      <c r="CR740" s="55"/>
      <c r="CS740" s="55"/>
      <c r="CT740" s="55"/>
      <c r="CU740" s="55"/>
      <c r="CV740" s="55"/>
      <c r="CW740" s="55"/>
      <c r="CX740" s="55"/>
      <c r="CY740" s="55"/>
      <c r="CZ740" s="55"/>
      <c r="DA740" s="55"/>
      <c r="DB740" s="55"/>
      <c r="DC740" s="55"/>
      <c r="DD740" s="55"/>
      <c r="DE740" s="55"/>
      <c r="DF740" s="55"/>
      <c r="DG740" s="55"/>
      <c r="DH740" s="55"/>
      <c r="DI740" s="55"/>
      <c r="DJ740" s="55"/>
      <c r="DK740" s="55"/>
      <c r="DL740" s="55"/>
      <c r="DM740" s="55"/>
      <c r="DN740" s="55"/>
      <c r="DO740" s="55"/>
      <c r="DP740" s="55"/>
      <c r="DQ740" s="55"/>
      <c r="DR740" s="55"/>
      <c r="DS740" s="55"/>
      <c r="DT740" s="55"/>
      <c r="DU740" s="55"/>
      <c r="DV740" s="55"/>
    </row>
    <row r="741" spans="1:126" ht="8.25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5"/>
      <c r="BQ741" s="55"/>
      <c r="BR741" s="55"/>
      <c r="BS741" s="55"/>
      <c r="BT741" s="55"/>
      <c r="BU741" s="55"/>
      <c r="BV741" s="55"/>
      <c r="BW741" s="55"/>
      <c r="BX741" s="55"/>
      <c r="BY741" s="55"/>
      <c r="BZ741" s="55"/>
      <c r="CA741" s="55"/>
      <c r="CB741" s="55"/>
      <c r="CC741" s="55"/>
      <c r="CD741" s="55"/>
      <c r="CE741" s="55"/>
      <c r="CF741" s="55"/>
      <c r="CG741" s="55"/>
      <c r="CH741" s="55"/>
      <c r="CI741" s="55"/>
      <c r="CJ741" s="55"/>
      <c r="CK741" s="55"/>
      <c r="CL741" s="55"/>
      <c r="CM741" s="55"/>
      <c r="CN741" s="55"/>
      <c r="CO741" s="55"/>
      <c r="CP741" s="55"/>
      <c r="CQ741" s="55"/>
      <c r="CR741" s="55"/>
      <c r="CS741" s="55"/>
      <c r="CT741" s="55"/>
      <c r="CU741" s="55"/>
      <c r="CV741" s="55"/>
      <c r="CW741" s="55"/>
      <c r="CX741" s="55"/>
      <c r="CY741" s="55"/>
      <c r="CZ741" s="55"/>
      <c r="DA741" s="55"/>
      <c r="DB741" s="55"/>
      <c r="DC741" s="55"/>
      <c r="DD741" s="55"/>
      <c r="DE741" s="55"/>
      <c r="DF741" s="55"/>
      <c r="DG741" s="55"/>
      <c r="DH741" s="55"/>
      <c r="DI741" s="55"/>
      <c r="DJ741" s="55"/>
      <c r="DK741" s="55"/>
      <c r="DL741" s="55"/>
      <c r="DM741" s="55"/>
      <c r="DN741" s="55"/>
      <c r="DO741" s="55"/>
      <c r="DP741" s="55"/>
      <c r="DQ741" s="55"/>
      <c r="DR741" s="55"/>
      <c r="DS741" s="55"/>
      <c r="DT741" s="55"/>
      <c r="DU741" s="55"/>
      <c r="DV741" s="55"/>
    </row>
    <row r="742" spans="1:126" ht="8.25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5"/>
      <c r="BQ742" s="55"/>
      <c r="BR742" s="55"/>
      <c r="BS742" s="55"/>
      <c r="BT742" s="55"/>
      <c r="BU742" s="55"/>
      <c r="BV742" s="55"/>
      <c r="BW742" s="55"/>
      <c r="BX742" s="55"/>
      <c r="BY742" s="55"/>
      <c r="BZ742" s="55"/>
      <c r="CA742" s="55"/>
      <c r="CB742" s="55"/>
      <c r="CC742" s="55"/>
      <c r="CD742" s="55"/>
      <c r="CE742" s="55"/>
      <c r="CF742" s="55"/>
      <c r="CG742" s="55"/>
      <c r="CH742" s="55"/>
      <c r="CI742" s="55"/>
      <c r="CJ742" s="55"/>
      <c r="CK742" s="55"/>
      <c r="CL742" s="55"/>
      <c r="CM742" s="55"/>
      <c r="CN742" s="55"/>
      <c r="CO742" s="55"/>
      <c r="CP742" s="55"/>
      <c r="CQ742" s="55"/>
      <c r="CR742" s="55"/>
      <c r="CS742" s="55"/>
      <c r="CT742" s="55"/>
      <c r="CU742" s="55"/>
      <c r="CV742" s="55"/>
      <c r="CW742" s="55"/>
      <c r="CX742" s="55"/>
      <c r="CY742" s="55"/>
      <c r="CZ742" s="55"/>
      <c r="DA742" s="55"/>
      <c r="DB742" s="55"/>
      <c r="DC742" s="55"/>
      <c r="DD742" s="55"/>
      <c r="DE742" s="55"/>
      <c r="DF742" s="55"/>
      <c r="DG742" s="55"/>
      <c r="DH742" s="55"/>
      <c r="DI742" s="55"/>
      <c r="DJ742" s="55"/>
      <c r="DK742" s="55"/>
      <c r="DL742" s="55"/>
      <c r="DM742" s="55"/>
      <c r="DN742" s="55"/>
      <c r="DO742" s="55"/>
      <c r="DP742" s="55"/>
      <c r="DQ742" s="55"/>
      <c r="DR742" s="55"/>
      <c r="DS742" s="55"/>
      <c r="DT742" s="55"/>
      <c r="DU742" s="55"/>
      <c r="DV742" s="55"/>
    </row>
    <row r="743" spans="1:126" ht="8.25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5"/>
      <c r="BQ743" s="55"/>
      <c r="BR743" s="55"/>
      <c r="BS743" s="55"/>
      <c r="BT743" s="55"/>
      <c r="BU743" s="55"/>
      <c r="BV743" s="55"/>
      <c r="BW743" s="55"/>
      <c r="BX743" s="55"/>
      <c r="BY743" s="55"/>
      <c r="BZ743" s="55"/>
      <c r="CA743" s="55"/>
      <c r="CB743" s="55"/>
      <c r="CC743" s="55"/>
      <c r="CD743" s="55"/>
      <c r="CE743" s="55"/>
      <c r="CF743" s="55"/>
      <c r="CG743" s="55"/>
      <c r="CH743" s="55"/>
      <c r="CI743" s="55"/>
      <c r="CJ743" s="55"/>
      <c r="CK743" s="55"/>
      <c r="CL743" s="55"/>
      <c r="CM743" s="55"/>
      <c r="CN743" s="55"/>
      <c r="CO743" s="55"/>
      <c r="CP743" s="55"/>
      <c r="CQ743" s="55"/>
      <c r="CR743" s="55"/>
      <c r="CS743" s="55"/>
      <c r="CT743" s="55"/>
      <c r="CU743" s="55"/>
      <c r="CV743" s="55"/>
      <c r="CW743" s="55"/>
      <c r="CX743" s="55"/>
      <c r="CY743" s="55"/>
      <c r="CZ743" s="55"/>
      <c r="DA743" s="55"/>
      <c r="DB743" s="55"/>
      <c r="DC743" s="55"/>
      <c r="DD743" s="55"/>
      <c r="DE743" s="55"/>
      <c r="DF743" s="55"/>
      <c r="DG743" s="55"/>
      <c r="DH743" s="55"/>
      <c r="DI743" s="55"/>
      <c r="DJ743" s="55"/>
      <c r="DK743" s="55"/>
      <c r="DL743" s="55"/>
      <c r="DM743" s="55"/>
      <c r="DN743" s="55"/>
      <c r="DO743" s="55"/>
      <c r="DP743" s="55"/>
      <c r="DQ743" s="55"/>
      <c r="DR743" s="55"/>
      <c r="DS743" s="55"/>
      <c r="DT743" s="55"/>
      <c r="DU743" s="55"/>
      <c r="DV743" s="55"/>
    </row>
    <row r="744" spans="1:126" ht="8.25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5"/>
      <c r="BQ744" s="55"/>
      <c r="BR744" s="55"/>
      <c r="BS744" s="55"/>
      <c r="BT744" s="55"/>
      <c r="BU744" s="55"/>
      <c r="BV744" s="55"/>
      <c r="BW744" s="55"/>
      <c r="BX744" s="55"/>
      <c r="BY744" s="55"/>
      <c r="BZ744" s="55"/>
      <c r="CA744" s="55"/>
      <c r="CB744" s="55"/>
      <c r="CC744" s="55"/>
      <c r="CD744" s="55"/>
      <c r="CE744" s="55"/>
      <c r="CF744" s="55"/>
      <c r="CG744" s="55"/>
      <c r="CH744" s="55"/>
      <c r="CI744" s="55"/>
      <c r="CJ744" s="55"/>
      <c r="CK744" s="55"/>
      <c r="CL744" s="55"/>
      <c r="CM744" s="55"/>
      <c r="CN744" s="55"/>
      <c r="CO744" s="55"/>
      <c r="CP744" s="55"/>
      <c r="CQ744" s="55"/>
      <c r="CR744" s="55"/>
      <c r="CS744" s="55"/>
      <c r="CT744" s="55"/>
      <c r="CU744" s="55"/>
      <c r="CV744" s="55"/>
      <c r="CW744" s="55"/>
      <c r="CX744" s="55"/>
      <c r="CY744" s="55"/>
      <c r="CZ744" s="55"/>
      <c r="DA744" s="55"/>
      <c r="DB744" s="55"/>
      <c r="DC744" s="55"/>
      <c r="DD744" s="55"/>
      <c r="DE744" s="55"/>
      <c r="DF744" s="55"/>
      <c r="DG744" s="55"/>
      <c r="DH744" s="55"/>
      <c r="DI744" s="55"/>
      <c r="DJ744" s="55"/>
      <c r="DK744" s="55"/>
      <c r="DL744" s="55"/>
      <c r="DM744" s="55"/>
      <c r="DN744" s="55"/>
      <c r="DO744" s="55"/>
      <c r="DP744" s="55"/>
      <c r="DQ744" s="55"/>
      <c r="DR744" s="55"/>
      <c r="DS744" s="55"/>
      <c r="DT744" s="55"/>
      <c r="DU744" s="55"/>
      <c r="DV744" s="55"/>
    </row>
    <row r="745" spans="1:126" ht="8.2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5"/>
      <c r="BQ745" s="55"/>
      <c r="BR745" s="55"/>
      <c r="BS745" s="55"/>
      <c r="BT745" s="55"/>
      <c r="BU745" s="55"/>
      <c r="BV745" s="55"/>
      <c r="BW745" s="55"/>
      <c r="BX745" s="55"/>
      <c r="BY745" s="55"/>
      <c r="BZ745" s="55"/>
      <c r="CA745" s="55"/>
      <c r="CB745" s="55"/>
      <c r="CC745" s="55"/>
      <c r="CD745" s="55"/>
      <c r="CE745" s="55"/>
      <c r="CF745" s="55"/>
      <c r="CG745" s="55"/>
      <c r="CH745" s="55"/>
      <c r="CI745" s="55"/>
      <c r="CJ745" s="55"/>
      <c r="CK745" s="55"/>
      <c r="CL745" s="55"/>
      <c r="CM745" s="55"/>
      <c r="CN745" s="55"/>
      <c r="CO745" s="55"/>
      <c r="CP745" s="55"/>
      <c r="CQ745" s="55"/>
      <c r="CR745" s="55"/>
      <c r="CS745" s="55"/>
      <c r="CT745" s="55"/>
      <c r="CU745" s="55"/>
      <c r="CV745" s="55"/>
      <c r="CW745" s="55"/>
      <c r="CX745" s="55"/>
      <c r="CY745" s="55"/>
      <c r="CZ745" s="55"/>
      <c r="DA745" s="55"/>
      <c r="DB745" s="55"/>
      <c r="DC745" s="55"/>
      <c r="DD745" s="55"/>
      <c r="DE745" s="55"/>
      <c r="DF745" s="55"/>
      <c r="DG745" s="55"/>
      <c r="DH745" s="55"/>
      <c r="DI745" s="55"/>
      <c r="DJ745" s="55"/>
      <c r="DK745" s="55"/>
      <c r="DL745" s="55"/>
      <c r="DM745" s="55"/>
      <c r="DN745" s="55"/>
      <c r="DO745" s="55"/>
      <c r="DP745" s="55"/>
      <c r="DQ745" s="55"/>
      <c r="DR745" s="55"/>
      <c r="DS745" s="55"/>
      <c r="DT745" s="55"/>
      <c r="DU745" s="55"/>
      <c r="DV745" s="55"/>
    </row>
    <row r="746" spans="1:126" ht="8.25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5"/>
      <c r="BQ746" s="55"/>
      <c r="BR746" s="55"/>
      <c r="BS746" s="55"/>
      <c r="BT746" s="55"/>
      <c r="BU746" s="55"/>
      <c r="BV746" s="55"/>
      <c r="BW746" s="55"/>
      <c r="BX746" s="55"/>
      <c r="BY746" s="55"/>
      <c r="BZ746" s="55"/>
      <c r="CA746" s="55"/>
      <c r="CB746" s="55"/>
      <c r="CC746" s="55"/>
      <c r="CD746" s="55"/>
      <c r="CE746" s="55"/>
      <c r="CF746" s="55"/>
      <c r="CG746" s="55"/>
      <c r="CH746" s="55"/>
      <c r="CI746" s="55"/>
      <c r="CJ746" s="55"/>
      <c r="CK746" s="55"/>
      <c r="CL746" s="55"/>
      <c r="CM746" s="55"/>
      <c r="CN746" s="55"/>
      <c r="CO746" s="55"/>
      <c r="CP746" s="55"/>
      <c r="CQ746" s="55"/>
      <c r="CR746" s="55"/>
      <c r="CS746" s="55"/>
      <c r="CT746" s="55"/>
      <c r="CU746" s="55"/>
      <c r="CV746" s="55"/>
      <c r="CW746" s="55"/>
      <c r="CX746" s="55"/>
      <c r="CY746" s="55"/>
      <c r="CZ746" s="55"/>
      <c r="DA746" s="55"/>
      <c r="DB746" s="55"/>
      <c r="DC746" s="55"/>
      <c r="DD746" s="55"/>
      <c r="DE746" s="55"/>
      <c r="DF746" s="55"/>
      <c r="DG746" s="55"/>
      <c r="DH746" s="55"/>
      <c r="DI746" s="55"/>
      <c r="DJ746" s="55"/>
      <c r="DK746" s="55"/>
      <c r="DL746" s="55"/>
      <c r="DM746" s="55"/>
      <c r="DN746" s="55"/>
      <c r="DO746" s="55"/>
      <c r="DP746" s="55"/>
      <c r="DQ746" s="55"/>
      <c r="DR746" s="55"/>
      <c r="DS746" s="55"/>
      <c r="DT746" s="55"/>
      <c r="DU746" s="55"/>
      <c r="DV746" s="55"/>
    </row>
    <row r="747" spans="1:126" ht="8.25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5"/>
      <c r="BQ747" s="55"/>
      <c r="BR747" s="55"/>
      <c r="BS747" s="55"/>
      <c r="BT747" s="55"/>
      <c r="BU747" s="55"/>
      <c r="BV747" s="55"/>
      <c r="BW747" s="55"/>
      <c r="BX747" s="55"/>
      <c r="BY747" s="55"/>
      <c r="BZ747" s="55"/>
      <c r="CA747" s="55"/>
      <c r="CB747" s="55"/>
      <c r="CC747" s="55"/>
      <c r="CD747" s="55"/>
      <c r="CE747" s="55"/>
      <c r="CF747" s="55"/>
      <c r="CG747" s="55"/>
      <c r="CH747" s="55"/>
      <c r="CI747" s="55"/>
      <c r="CJ747" s="55"/>
      <c r="CK747" s="55"/>
      <c r="CL747" s="55"/>
      <c r="CM747" s="55"/>
      <c r="CN747" s="55"/>
      <c r="CO747" s="55"/>
      <c r="CP747" s="55"/>
      <c r="CQ747" s="55"/>
      <c r="CR747" s="55"/>
      <c r="CS747" s="55"/>
      <c r="CT747" s="55"/>
      <c r="CU747" s="55"/>
      <c r="CV747" s="55"/>
      <c r="CW747" s="55"/>
      <c r="CX747" s="55"/>
      <c r="CY747" s="55"/>
      <c r="CZ747" s="55"/>
      <c r="DA747" s="55"/>
      <c r="DB747" s="55"/>
      <c r="DC747" s="55"/>
      <c r="DD747" s="55"/>
      <c r="DE747" s="55"/>
      <c r="DF747" s="55"/>
      <c r="DG747" s="55"/>
      <c r="DH747" s="55"/>
      <c r="DI747" s="55"/>
      <c r="DJ747" s="55"/>
      <c r="DK747" s="55"/>
      <c r="DL747" s="55"/>
      <c r="DM747" s="55"/>
      <c r="DN747" s="55"/>
      <c r="DO747" s="55"/>
      <c r="DP747" s="55"/>
      <c r="DQ747" s="55"/>
      <c r="DR747" s="55"/>
      <c r="DS747" s="55"/>
      <c r="DT747" s="55"/>
      <c r="DU747" s="55"/>
      <c r="DV747" s="55"/>
    </row>
    <row r="748" spans="1:126" ht="8.25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5"/>
      <c r="BQ748" s="55"/>
      <c r="BR748" s="55"/>
      <c r="BS748" s="55"/>
      <c r="BT748" s="55"/>
      <c r="BU748" s="55"/>
      <c r="BV748" s="55"/>
      <c r="BW748" s="55"/>
      <c r="BX748" s="55"/>
      <c r="BY748" s="55"/>
      <c r="BZ748" s="55"/>
      <c r="CA748" s="55"/>
      <c r="CB748" s="55"/>
      <c r="CC748" s="55"/>
      <c r="CD748" s="55"/>
      <c r="CE748" s="55"/>
      <c r="CF748" s="55"/>
      <c r="CG748" s="55"/>
      <c r="CH748" s="55"/>
      <c r="CI748" s="55"/>
      <c r="CJ748" s="55"/>
      <c r="CK748" s="55"/>
      <c r="CL748" s="55"/>
      <c r="CM748" s="55"/>
      <c r="CN748" s="55"/>
      <c r="CO748" s="55"/>
      <c r="CP748" s="55"/>
      <c r="CQ748" s="55"/>
      <c r="CR748" s="55"/>
      <c r="CS748" s="55"/>
      <c r="CT748" s="55"/>
      <c r="CU748" s="55"/>
      <c r="CV748" s="55"/>
      <c r="CW748" s="55"/>
      <c r="CX748" s="55"/>
      <c r="CY748" s="55"/>
      <c r="CZ748" s="55"/>
      <c r="DA748" s="55"/>
      <c r="DB748" s="55"/>
      <c r="DC748" s="55"/>
      <c r="DD748" s="55"/>
      <c r="DE748" s="55"/>
      <c r="DF748" s="55"/>
      <c r="DG748" s="55"/>
      <c r="DH748" s="55"/>
      <c r="DI748" s="55"/>
      <c r="DJ748" s="55"/>
      <c r="DK748" s="55"/>
      <c r="DL748" s="55"/>
      <c r="DM748" s="55"/>
      <c r="DN748" s="55"/>
      <c r="DO748" s="55"/>
      <c r="DP748" s="55"/>
      <c r="DQ748" s="55"/>
      <c r="DR748" s="55"/>
      <c r="DS748" s="55"/>
      <c r="DT748" s="55"/>
      <c r="DU748" s="55"/>
      <c r="DV748" s="55"/>
    </row>
    <row r="749" spans="1:126" ht="8.25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5"/>
      <c r="BQ749" s="55"/>
      <c r="BR749" s="55"/>
      <c r="BS749" s="55"/>
      <c r="BT749" s="55"/>
      <c r="BU749" s="55"/>
      <c r="BV749" s="55"/>
      <c r="BW749" s="55"/>
      <c r="BX749" s="55"/>
      <c r="BY749" s="55"/>
      <c r="BZ749" s="55"/>
      <c r="CA749" s="55"/>
      <c r="CB749" s="55"/>
      <c r="CC749" s="55"/>
      <c r="CD749" s="55"/>
      <c r="CE749" s="55"/>
      <c r="CF749" s="55"/>
      <c r="CG749" s="55"/>
      <c r="CH749" s="55"/>
      <c r="CI749" s="55"/>
      <c r="CJ749" s="55"/>
      <c r="CK749" s="55"/>
      <c r="CL749" s="55"/>
      <c r="CM749" s="55"/>
      <c r="CN749" s="55"/>
      <c r="CO749" s="55"/>
      <c r="CP749" s="55"/>
      <c r="CQ749" s="55"/>
      <c r="CR749" s="55"/>
      <c r="CS749" s="55"/>
      <c r="CT749" s="55"/>
      <c r="CU749" s="55"/>
      <c r="CV749" s="55"/>
      <c r="CW749" s="55"/>
      <c r="CX749" s="55"/>
      <c r="CY749" s="55"/>
      <c r="CZ749" s="55"/>
      <c r="DA749" s="55"/>
      <c r="DB749" s="55"/>
      <c r="DC749" s="55"/>
      <c r="DD749" s="55"/>
      <c r="DE749" s="55"/>
      <c r="DF749" s="55"/>
      <c r="DG749" s="55"/>
      <c r="DH749" s="55"/>
      <c r="DI749" s="55"/>
      <c r="DJ749" s="55"/>
      <c r="DK749" s="55"/>
      <c r="DL749" s="55"/>
      <c r="DM749" s="55"/>
      <c r="DN749" s="55"/>
      <c r="DO749" s="55"/>
      <c r="DP749" s="55"/>
      <c r="DQ749" s="55"/>
      <c r="DR749" s="55"/>
      <c r="DS749" s="55"/>
      <c r="DT749" s="55"/>
      <c r="DU749" s="55"/>
      <c r="DV749" s="55"/>
    </row>
    <row r="750" spans="1:126" ht="8.25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5"/>
      <c r="BQ750" s="55"/>
      <c r="BR750" s="55"/>
      <c r="BS750" s="55"/>
      <c r="BT750" s="55"/>
      <c r="BU750" s="55"/>
      <c r="BV750" s="55"/>
      <c r="BW750" s="55"/>
      <c r="BX750" s="55"/>
      <c r="BY750" s="55"/>
      <c r="BZ750" s="55"/>
      <c r="CA750" s="55"/>
      <c r="CB750" s="55"/>
      <c r="CC750" s="55"/>
      <c r="CD750" s="55"/>
      <c r="CE750" s="55"/>
      <c r="CF750" s="55"/>
      <c r="CG750" s="55"/>
      <c r="CH750" s="55"/>
      <c r="CI750" s="55"/>
      <c r="CJ750" s="55"/>
      <c r="CK750" s="55"/>
      <c r="CL750" s="55"/>
      <c r="CM750" s="55"/>
      <c r="CN750" s="55"/>
      <c r="CO750" s="55"/>
      <c r="CP750" s="55"/>
      <c r="CQ750" s="55"/>
      <c r="CR750" s="55"/>
      <c r="CS750" s="55"/>
      <c r="CT750" s="55"/>
      <c r="CU750" s="55"/>
      <c r="CV750" s="55"/>
      <c r="CW750" s="55"/>
      <c r="CX750" s="55"/>
      <c r="CY750" s="55"/>
      <c r="CZ750" s="55"/>
      <c r="DA750" s="55"/>
      <c r="DB750" s="55"/>
      <c r="DC750" s="55"/>
      <c r="DD750" s="55"/>
      <c r="DE750" s="55"/>
      <c r="DF750" s="55"/>
      <c r="DG750" s="55"/>
      <c r="DH750" s="55"/>
      <c r="DI750" s="55"/>
      <c r="DJ750" s="55"/>
      <c r="DK750" s="55"/>
      <c r="DL750" s="55"/>
      <c r="DM750" s="55"/>
      <c r="DN750" s="55"/>
      <c r="DO750" s="55"/>
      <c r="DP750" s="55"/>
      <c r="DQ750" s="55"/>
      <c r="DR750" s="55"/>
      <c r="DS750" s="55"/>
      <c r="DT750" s="55"/>
      <c r="DU750" s="55"/>
      <c r="DV750" s="55"/>
    </row>
    <row r="751" spans="1:126" ht="8.25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5"/>
      <c r="BQ751" s="55"/>
      <c r="BR751" s="55"/>
      <c r="BS751" s="55"/>
      <c r="BT751" s="55"/>
      <c r="BU751" s="55"/>
      <c r="BV751" s="55"/>
      <c r="BW751" s="55"/>
      <c r="BX751" s="55"/>
      <c r="BY751" s="55"/>
      <c r="BZ751" s="55"/>
      <c r="CA751" s="55"/>
      <c r="CB751" s="55"/>
      <c r="CC751" s="55"/>
      <c r="CD751" s="55"/>
      <c r="CE751" s="55"/>
      <c r="CF751" s="55"/>
      <c r="CG751" s="55"/>
      <c r="CH751" s="55"/>
      <c r="CI751" s="55"/>
      <c r="CJ751" s="55"/>
      <c r="CK751" s="55"/>
      <c r="CL751" s="55"/>
      <c r="CM751" s="55"/>
      <c r="CN751" s="55"/>
      <c r="CO751" s="55"/>
      <c r="CP751" s="55"/>
      <c r="CQ751" s="55"/>
      <c r="CR751" s="55"/>
      <c r="CS751" s="55"/>
      <c r="CT751" s="55"/>
      <c r="CU751" s="55"/>
      <c r="CV751" s="55"/>
      <c r="CW751" s="55"/>
      <c r="CX751" s="55"/>
      <c r="CY751" s="55"/>
      <c r="CZ751" s="55"/>
      <c r="DA751" s="55"/>
      <c r="DB751" s="55"/>
      <c r="DC751" s="55"/>
      <c r="DD751" s="55"/>
      <c r="DE751" s="55"/>
      <c r="DF751" s="55"/>
      <c r="DG751" s="55"/>
      <c r="DH751" s="55"/>
      <c r="DI751" s="55"/>
      <c r="DJ751" s="55"/>
      <c r="DK751" s="55"/>
      <c r="DL751" s="55"/>
      <c r="DM751" s="55"/>
      <c r="DN751" s="55"/>
      <c r="DO751" s="55"/>
      <c r="DP751" s="55"/>
      <c r="DQ751" s="55"/>
      <c r="DR751" s="55"/>
      <c r="DS751" s="55"/>
      <c r="DT751" s="55"/>
      <c r="DU751" s="55"/>
      <c r="DV751" s="55"/>
    </row>
    <row r="752" spans="1:126" ht="8.25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5"/>
      <c r="BQ752" s="55"/>
      <c r="BR752" s="55"/>
      <c r="BS752" s="55"/>
      <c r="BT752" s="55"/>
      <c r="BU752" s="55"/>
      <c r="BV752" s="55"/>
      <c r="BW752" s="55"/>
      <c r="BX752" s="55"/>
      <c r="BY752" s="55"/>
      <c r="BZ752" s="55"/>
      <c r="CA752" s="55"/>
      <c r="CB752" s="55"/>
      <c r="CC752" s="55"/>
      <c r="CD752" s="55"/>
      <c r="CE752" s="55"/>
      <c r="CF752" s="55"/>
      <c r="CG752" s="55"/>
      <c r="CH752" s="55"/>
      <c r="CI752" s="55"/>
      <c r="CJ752" s="55"/>
      <c r="CK752" s="55"/>
      <c r="CL752" s="55"/>
      <c r="CM752" s="55"/>
      <c r="CN752" s="55"/>
      <c r="CO752" s="55"/>
      <c r="CP752" s="55"/>
      <c r="CQ752" s="55"/>
      <c r="CR752" s="55"/>
      <c r="CS752" s="55"/>
      <c r="CT752" s="55"/>
      <c r="CU752" s="55"/>
      <c r="CV752" s="55"/>
      <c r="CW752" s="55"/>
      <c r="CX752" s="55"/>
      <c r="CY752" s="55"/>
      <c r="CZ752" s="55"/>
      <c r="DA752" s="55"/>
      <c r="DB752" s="55"/>
      <c r="DC752" s="55"/>
      <c r="DD752" s="55"/>
      <c r="DE752" s="55"/>
      <c r="DF752" s="55"/>
      <c r="DG752" s="55"/>
      <c r="DH752" s="55"/>
      <c r="DI752" s="55"/>
      <c r="DJ752" s="55"/>
      <c r="DK752" s="55"/>
      <c r="DL752" s="55"/>
      <c r="DM752" s="55"/>
      <c r="DN752" s="55"/>
      <c r="DO752" s="55"/>
      <c r="DP752" s="55"/>
      <c r="DQ752" s="55"/>
      <c r="DR752" s="55"/>
      <c r="DS752" s="55"/>
      <c r="DT752" s="55"/>
      <c r="DU752" s="55"/>
      <c r="DV752" s="55"/>
    </row>
    <row r="753" spans="1:126" ht="8.25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5"/>
      <c r="BQ753" s="55"/>
      <c r="BR753" s="55"/>
      <c r="BS753" s="55"/>
      <c r="BT753" s="55"/>
      <c r="BU753" s="55"/>
      <c r="BV753" s="55"/>
      <c r="BW753" s="55"/>
      <c r="BX753" s="55"/>
      <c r="BY753" s="55"/>
      <c r="BZ753" s="55"/>
      <c r="CA753" s="55"/>
      <c r="CB753" s="55"/>
      <c r="CC753" s="55"/>
      <c r="CD753" s="55"/>
      <c r="CE753" s="55"/>
      <c r="CF753" s="55"/>
      <c r="CG753" s="55"/>
      <c r="CH753" s="55"/>
      <c r="CI753" s="55"/>
      <c r="CJ753" s="55"/>
      <c r="CK753" s="55"/>
      <c r="CL753" s="55"/>
      <c r="CM753" s="55"/>
      <c r="CN753" s="55"/>
      <c r="CO753" s="55"/>
      <c r="CP753" s="55"/>
      <c r="CQ753" s="55"/>
      <c r="CR753" s="55"/>
      <c r="CS753" s="55"/>
      <c r="CT753" s="55"/>
      <c r="CU753" s="55"/>
      <c r="CV753" s="55"/>
      <c r="CW753" s="55"/>
      <c r="CX753" s="55"/>
      <c r="CY753" s="55"/>
      <c r="CZ753" s="55"/>
      <c r="DA753" s="55"/>
      <c r="DB753" s="55"/>
      <c r="DC753" s="55"/>
      <c r="DD753" s="55"/>
      <c r="DE753" s="55"/>
      <c r="DF753" s="55"/>
      <c r="DG753" s="55"/>
      <c r="DH753" s="55"/>
      <c r="DI753" s="55"/>
      <c r="DJ753" s="55"/>
      <c r="DK753" s="55"/>
      <c r="DL753" s="55"/>
      <c r="DM753" s="55"/>
      <c r="DN753" s="55"/>
      <c r="DO753" s="55"/>
      <c r="DP753" s="55"/>
      <c r="DQ753" s="55"/>
      <c r="DR753" s="55"/>
      <c r="DS753" s="55"/>
      <c r="DT753" s="55"/>
      <c r="DU753" s="55"/>
      <c r="DV753" s="55"/>
    </row>
    <row r="754" spans="1:126" ht="8.25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5"/>
      <c r="BQ754" s="55"/>
      <c r="BR754" s="55"/>
      <c r="BS754" s="55"/>
      <c r="BT754" s="55"/>
      <c r="BU754" s="55"/>
      <c r="BV754" s="55"/>
      <c r="BW754" s="55"/>
      <c r="BX754" s="55"/>
      <c r="BY754" s="55"/>
      <c r="BZ754" s="55"/>
      <c r="CA754" s="55"/>
      <c r="CB754" s="55"/>
      <c r="CC754" s="55"/>
      <c r="CD754" s="55"/>
      <c r="CE754" s="55"/>
      <c r="CF754" s="55"/>
      <c r="CG754" s="55"/>
      <c r="CH754" s="55"/>
      <c r="CI754" s="55"/>
      <c r="CJ754" s="55"/>
      <c r="CK754" s="55"/>
      <c r="CL754" s="55"/>
      <c r="CM754" s="55"/>
      <c r="CN754" s="55"/>
      <c r="CO754" s="55"/>
      <c r="CP754" s="55"/>
      <c r="CQ754" s="55"/>
      <c r="CR754" s="55"/>
      <c r="CS754" s="55"/>
      <c r="CT754" s="55"/>
      <c r="CU754" s="55"/>
      <c r="CV754" s="55"/>
      <c r="CW754" s="55"/>
      <c r="CX754" s="55"/>
      <c r="CY754" s="55"/>
      <c r="CZ754" s="55"/>
      <c r="DA754" s="55"/>
      <c r="DB754" s="55"/>
      <c r="DC754" s="55"/>
      <c r="DD754" s="55"/>
      <c r="DE754" s="55"/>
      <c r="DF754" s="55"/>
      <c r="DG754" s="55"/>
      <c r="DH754" s="55"/>
      <c r="DI754" s="55"/>
      <c r="DJ754" s="55"/>
      <c r="DK754" s="55"/>
      <c r="DL754" s="55"/>
      <c r="DM754" s="55"/>
      <c r="DN754" s="55"/>
      <c r="DO754" s="55"/>
      <c r="DP754" s="55"/>
      <c r="DQ754" s="55"/>
      <c r="DR754" s="55"/>
      <c r="DS754" s="55"/>
      <c r="DT754" s="55"/>
      <c r="DU754" s="55"/>
      <c r="DV754" s="55"/>
    </row>
    <row r="755" spans="1:126" ht="8.2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5"/>
      <c r="BQ755" s="55"/>
      <c r="BR755" s="55"/>
      <c r="BS755" s="55"/>
      <c r="BT755" s="55"/>
      <c r="BU755" s="55"/>
      <c r="BV755" s="55"/>
      <c r="BW755" s="55"/>
      <c r="BX755" s="55"/>
      <c r="BY755" s="55"/>
      <c r="BZ755" s="55"/>
      <c r="CA755" s="55"/>
      <c r="CB755" s="55"/>
      <c r="CC755" s="55"/>
      <c r="CD755" s="55"/>
      <c r="CE755" s="55"/>
      <c r="CF755" s="55"/>
      <c r="CG755" s="55"/>
      <c r="CH755" s="55"/>
      <c r="CI755" s="55"/>
      <c r="CJ755" s="55"/>
      <c r="CK755" s="55"/>
      <c r="CL755" s="55"/>
      <c r="CM755" s="55"/>
      <c r="CN755" s="55"/>
      <c r="CO755" s="55"/>
      <c r="CP755" s="55"/>
      <c r="CQ755" s="55"/>
      <c r="CR755" s="55"/>
      <c r="CS755" s="55"/>
      <c r="CT755" s="55"/>
      <c r="CU755" s="55"/>
      <c r="CV755" s="55"/>
      <c r="CW755" s="55"/>
      <c r="CX755" s="55"/>
      <c r="CY755" s="55"/>
      <c r="CZ755" s="55"/>
      <c r="DA755" s="55"/>
      <c r="DB755" s="55"/>
      <c r="DC755" s="55"/>
      <c r="DD755" s="55"/>
      <c r="DE755" s="55"/>
      <c r="DF755" s="55"/>
      <c r="DG755" s="55"/>
      <c r="DH755" s="55"/>
      <c r="DI755" s="55"/>
      <c r="DJ755" s="55"/>
      <c r="DK755" s="55"/>
      <c r="DL755" s="55"/>
      <c r="DM755" s="55"/>
      <c r="DN755" s="55"/>
      <c r="DO755" s="55"/>
      <c r="DP755" s="55"/>
      <c r="DQ755" s="55"/>
      <c r="DR755" s="55"/>
      <c r="DS755" s="55"/>
      <c r="DT755" s="55"/>
      <c r="DU755" s="55"/>
      <c r="DV755" s="55"/>
    </row>
    <row r="756" spans="1:126" ht="8.25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5"/>
      <c r="BQ756" s="55"/>
      <c r="BR756" s="55"/>
      <c r="BS756" s="55"/>
      <c r="BT756" s="55"/>
      <c r="BU756" s="55"/>
      <c r="BV756" s="55"/>
      <c r="BW756" s="55"/>
      <c r="BX756" s="55"/>
      <c r="BY756" s="55"/>
      <c r="BZ756" s="55"/>
      <c r="CA756" s="55"/>
      <c r="CB756" s="55"/>
      <c r="CC756" s="55"/>
      <c r="CD756" s="55"/>
      <c r="CE756" s="55"/>
      <c r="CF756" s="55"/>
      <c r="CG756" s="55"/>
      <c r="CH756" s="55"/>
      <c r="CI756" s="55"/>
      <c r="CJ756" s="55"/>
      <c r="CK756" s="55"/>
      <c r="CL756" s="55"/>
      <c r="CM756" s="55"/>
      <c r="CN756" s="55"/>
      <c r="CO756" s="55"/>
      <c r="CP756" s="55"/>
      <c r="CQ756" s="55"/>
      <c r="CR756" s="55"/>
      <c r="CS756" s="55"/>
      <c r="CT756" s="55"/>
      <c r="CU756" s="55"/>
      <c r="CV756" s="55"/>
      <c r="CW756" s="55"/>
      <c r="CX756" s="55"/>
      <c r="CY756" s="55"/>
      <c r="CZ756" s="55"/>
      <c r="DA756" s="55"/>
      <c r="DB756" s="55"/>
      <c r="DC756" s="55"/>
      <c r="DD756" s="55"/>
      <c r="DE756" s="55"/>
      <c r="DF756" s="55"/>
      <c r="DG756" s="55"/>
      <c r="DH756" s="55"/>
      <c r="DI756" s="55"/>
      <c r="DJ756" s="55"/>
      <c r="DK756" s="55"/>
      <c r="DL756" s="55"/>
      <c r="DM756" s="55"/>
      <c r="DN756" s="55"/>
      <c r="DO756" s="55"/>
      <c r="DP756" s="55"/>
      <c r="DQ756" s="55"/>
      <c r="DR756" s="55"/>
      <c r="DS756" s="55"/>
      <c r="DT756" s="55"/>
      <c r="DU756" s="55"/>
      <c r="DV756" s="55"/>
    </row>
    <row r="757" spans="1:126" ht="8.25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5"/>
      <c r="BC757" s="55"/>
      <c r="BD757" s="55"/>
      <c r="BE757" s="55"/>
      <c r="BF757" s="55"/>
      <c r="BG757" s="55"/>
      <c r="BH757" s="55"/>
      <c r="BI757" s="55"/>
      <c r="BJ757" s="55"/>
      <c r="BK757" s="55"/>
      <c r="BL757" s="55"/>
      <c r="BM757" s="55"/>
      <c r="BN757" s="55"/>
      <c r="BO757" s="55"/>
      <c r="BP757" s="55"/>
      <c r="BQ757" s="55"/>
      <c r="BR757" s="55"/>
      <c r="BS757" s="55"/>
      <c r="BT757" s="55"/>
      <c r="BU757" s="55"/>
      <c r="BV757" s="55"/>
      <c r="BW757" s="55"/>
      <c r="BX757" s="55"/>
      <c r="BY757" s="55"/>
      <c r="BZ757" s="55"/>
      <c r="CA757" s="55"/>
      <c r="CB757" s="55"/>
      <c r="CC757" s="55"/>
      <c r="CD757" s="55"/>
      <c r="CE757" s="55"/>
      <c r="CF757" s="55"/>
      <c r="CG757" s="55"/>
      <c r="CH757" s="55"/>
      <c r="CI757" s="55"/>
      <c r="CJ757" s="55"/>
      <c r="CK757" s="55"/>
      <c r="CL757" s="55"/>
      <c r="CM757" s="55"/>
      <c r="CN757" s="55"/>
      <c r="CO757" s="55"/>
      <c r="CP757" s="55"/>
      <c r="CQ757" s="55"/>
      <c r="CR757" s="55"/>
      <c r="CS757" s="55"/>
      <c r="CT757" s="55"/>
      <c r="CU757" s="55"/>
      <c r="CV757" s="55"/>
      <c r="CW757" s="55"/>
      <c r="CX757" s="55"/>
      <c r="CY757" s="55"/>
      <c r="CZ757" s="55"/>
      <c r="DA757" s="55"/>
      <c r="DB757" s="55"/>
      <c r="DC757" s="55"/>
      <c r="DD757" s="55"/>
      <c r="DE757" s="55"/>
      <c r="DF757" s="55"/>
      <c r="DG757" s="55"/>
      <c r="DH757" s="55"/>
      <c r="DI757" s="55"/>
      <c r="DJ757" s="55"/>
      <c r="DK757" s="55"/>
      <c r="DL757" s="55"/>
      <c r="DM757" s="55"/>
      <c r="DN757" s="55"/>
      <c r="DO757" s="55"/>
      <c r="DP757" s="55"/>
      <c r="DQ757" s="55"/>
      <c r="DR757" s="55"/>
      <c r="DS757" s="55"/>
      <c r="DT757" s="55"/>
      <c r="DU757" s="55"/>
      <c r="DV757" s="55"/>
    </row>
    <row r="758" spans="1:126" ht="8.25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5"/>
      <c r="BQ758" s="55"/>
      <c r="BR758" s="55"/>
      <c r="BS758" s="55"/>
      <c r="BT758" s="55"/>
      <c r="BU758" s="55"/>
      <c r="BV758" s="55"/>
      <c r="BW758" s="55"/>
      <c r="BX758" s="55"/>
      <c r="BY758" s="55"/>
      <c r="BZ758" s="55"/>
      <c r="CA758" s="55"/>
      <c r="CB758" s="55"/>
      <c r="CC758" s="55"/>
      <c r="CD758" s="55"/>
      <c r="CE758" s="55"/>
      <c r="CF758" s="55"/>
      <c r="CG758" s="55"/>
      <c r="CH758" s="55"/>
      <c r="CI758" s="55"/>
      <c r="CJ758" s="55"/>
      <c r="CK758" s="55"/>
      <c r="CL758" s="55"/>
      <c r="CM758" s="55"/>
      <c r="CN758" s="55"/>
      <c r="CO758" s="55"/>
      <c r="CP758" s="55"/>
      <c r="CQ758" s="55"/>
      <c r="CR758" s="55"/>
      <c r="CS758" s="55"/>
      <c r="CT758" s="55"/>
      <c r="CU758" s="55"/>
      <c r="CV758" s="55"/>
      <c r="CW758" s="55"/>
      <c r="CX758" s="55"/>
      <c r="CY758" s="55"/>
      <c r="CZ758" s="55"/>
      <c r="DA758" s="55"/>
      <c r="DB758" s="55"/>
      <c r="DC758" s="55"/>
      <c r="DD758" s="55"/>
      <c r="DE758" s="55"/>
      <c r="DF758" s="55"/>
      <c r="DG758" s="55"/>
      <c r="DH758" s="55"/>
      <c r="DI758" s="55"/>
      <c r="DJ758" s="55"/>
      <c r="DK758" s="55"/>
      <c r="DL758" s="55"/>
      <c r="DM758" s="55"/>
      <c r="DN758" s="55"/>
      <c r="DO758" s="55"/>
      <c r="DP758" s="55"/>
      <c r="DQ758" s="55"/>
      <c r="DR758" s="55"/>
      <c r="DS758" s="55"/>
      <c r="DT758" s="55"/>
      <c r="DU758" s="55"/>
      <c r="DV758" s="55"/>
    </row>
    <row r="759" spans="1:126" ht="8.25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5"/>
      <c r="BQ759" s="55"/>
      <c r="BR759" s="55"/>
      <c r="BS759" s="55"/>
      <c r="BT759" s="55"/>
      <c r="BU759" s="55"/>
      <c r="BV759" s="55"/>
      <c r="BW759" s="55"/>
      <c r="BX759" s="55"/>
      <c r="BY759" s="55"/>
      <c r="BZ759" s="55"/>
      <c r="CA759" s="55"/>
      <c r="CB759" s="55"/>
      <c r="CC759" s="55"/>
      <c r="CD759" s="55"/>
      <c r="CE759" s="55"/>
      <c r="CF759" s="55"/>
      <c r="CG759" s="55"/>
      <c r="CH759" s="55"/>
      <c r="CI759" s="55"/>
      <c r="CJ759" s="55"/>
      <c r="CK759" s="55"/>
      <c r="CL759" s="55"/>
      <c r="CM759" s="55"/>
      <c r="CN759" s="55"/>
      <c r="CO759" s="55"/>
      <c r="CP759" s="55"/>
      <c r="CQ759" s="55"/>
      <c r="CR759" s="55"/>
      <c r="CS759" s="55"/>
      <c r="CT759" s="55"/>
      <c r="CU759" s="55"/>
      <c r="CV759" s="55"/>
      <c r="CW759" s="55"/>
      <c r="CX759" s="55"/>
      <c r="CY759" s="55"/>
      <c r="CZ759" s="55"/>
      <c r="DA759" s="55"/>
      <c r="DB759" s="55"/>
      <c r="DC759" s="55"/>
      <c r="DD759" s="55"/>
      <c r="DE759" s="55"/>
      <c r="DF759" s="55"/>
      <c r="DG759" s="55"/>
      <c r="DH759" s="55"/>
      <c r="DI759" s="55"/>
      <c r="DJ759" s="55"/>
      <c r="DK759" s="55"/>
      <c r="DL759" s="55"/>
      <c r="DM759" s="55"/>
      <c r="DN759" s="55"/>
      <c r="DO759" s="55"/>
      <c r="DP759" s="55"/>
      <c r="DQ759" s="55"/>
      <c r="DR759" s="55"/>
      <c r="DS759" s="55"/>
      <c r="DT759" s="55"/>
      <c r="DU759" s="55"/>
      <c r="DV759" s="55"/>
    </row>
    <row r="760" spans="1:126" ht="8.25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5"/>
      <c r="BQ760" s="55"/>
      <c r="BR760" s="55"/>
      <c r="BS760" s="55"/>
      <c r="BT760" s="55"/>
      <c r="BU760" s="55"/>
      <c r="BV760" s="55"/>
      <c r="BW760" s="55"/>
      <c r="BX760" s="55"/>
      <c r="BY760" s="55"/>
      <c r="BZ760" s="55"/>
      <c r="CA760" s="55"/>
      <c r="CB760" s="55"/>
      <c r="CC760" s="55"/>
      <c r="CD760" s="55"/>
      <c r="CE760" s="55"/>
      <c r="CF760" s="55"/>
      <c r="CG760" s="55"/>
      <c r="CH760" s="55"/>
      <c r="CI760" s="55"/>
      <c r="CJ760" s="55"/>
      <c r="CK760" s="55"/>
      <c r="CL760" s="55"/>
      <c r="CM760" s="55"/>
      <c r="CN760" s="55"/>
      <c r="CO760" s="55"/>
      <c r="CP760" s="55"/>
      <c r="CQ760" s="55"/>
      <c r="CR760" s="55"/>
      <c r="CS760" s="55"/>
      <c r="CT760" s="55"/>
      <c r="CU760" s="55"/>
      <c r="CV760" s="55"/>
      <c r="CW760" s="55"/>
      <c r="CX760" s="55"/>
      <c r="CY760" s="55"/>
      <c r="CZ760" s="55"/>
      <c r="DA760" s="55"/>
      <c r="DB760" s="55"/>
      <c r="DC760" s="55"/>
      <c r="DD760" s="55"/>
      <c r="DE760" s="55"/>
      <c r="DF760" s="55"/>
      <c r="DG760" s="55"/>
      <c r="DH760" s="55"/>
      <c r="DI760" s="55"/>
      <c r="DJ760" s="55"/>
      <c r="DK760" s="55"/>
      <c r="DL760" s="55"/>
      <c r="DM760" s="55"/>
      <c r="DN760" s="55"/>
      <c r="DO760" s="55"/>
      <c r="DP760" s="55"/>
      <c r="DQ760" s="55"/>
      <c r="DR760" s="55"/>
      <c r="DS760" s="55"/>
      <c r="DT760" s="55"/>
      <c r="DU760" s="55"/>
      <c r="DV760" s="55"/>
    </row>
    <row r="761" spans="1:126" ht="8.25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5"/>
      <c r="BQ761" s="55"/>
      <c r="BR761" s="55"/>
      <c r="BS761" s="55"/>
      <c r="BT761" s="55"/>
      <c r="BU761" s="55"/>
      <c r="BV761" s="55"/>
      <c r="BW761" s="55"/>
      <c r="BX761" s="55"/>
      <c r="BY761" s="55"/>
      <c r="BZ761" s="55"/>
      <c r="CA761" s="55"/>
      <c r="CB761" s="55"/>
      <c r="CC761" s="55"/>
      <c r="CD761" s="55"/>
      <c r="CE761" s="55"/>
      <c r="CF761" s="55"/>
      <c r="CG761" s="55"/>
      <c r="CH761" s="55"/>
      <c r="CI761" s="55"/>
      <c r="CJ761" s="55"/>
      <c r="CK761" s="55"/>
      <c r="CL761" s="55"/>
      <c r="CM761" s="55"/>
      <c r="CN761" s="55"/>
      <c r="CO761" s="55"/>
      <c r="CP761" s="55"/>
      <c r="CQ761" s="55"/>
      <c r="CR761" s="55"/>
      <c r="CS761" s="55"/>
      <c r="CT761" s="55"/>
      <c r="CU761" s="55"/>
      <c r="CV761" s="55"/>
      <c r="CW761" s="55"/>
      <c r="CX761" s="55"/>
      <c r="CY761" s="55"/>
      <c r="CZ761" s="55"/>
      <c r="DA761" s="55"/>
      <c r="DB761" s="55"/>
      <c r="DC761" s="55"/>
      <c r="DD761" s="55"/>
      <c r="DE761" s="55"/>
      <c r="DF761" s="55"/>
      <c r="DG761" s="55"/>
      <c r="DH761" s="55"/>
      <c r="DI761" s="55"/>
      <c r="DJ761" s="55"/>
      <c r="DK761" s="55"/>
      <c r="DL761" s="55"/>
      <c r="DM761" s="55"/>
      <c r="DN761" s="55"/>
      <c r="DO761" s="55"/>
      <c r="DP761" s="55"/>
      <c r="DQ761" s="55"/>
      <c r="DR761" s="55"/>
      <c r="DS761" s="55"/>
      <c r="DT761" s="55"/>
      <c r="DU761" s="55"/>
      <c r="DV761" s="55"/>
    </row>
    <row r="762" spans="1:126" ht="8.25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5"/>
      <c r="BQ762" s="55"/>
      <c r="BR762" s="55"/>
      <c r="BS762" s="55"/>
      <c r="BT762" s="55"/>
      <c r="BU762" s="55"/>
      <c r="BV762" s="55"/>
      <c r="BW762" s="55"/>
      <c r="BX762" s="55"/>
      <c r="BY762" s="55"/>
      <c r="BZ762" s="55"/>
      <c r="CA762" s="55"/>
      <c r="CB762" s="55"/>
      <c r="CC762" s="55"/>
      <c r="CD762" s="55"/>
      <c r="CE762" s="55"/>
      <c r="CF762" s="55"/>
      <c r="CG762" s="55"/>
      <c r="CH762" s="55"/>
      <c r="CI762" s="55"/>
      <c r="CJ762" s="55"/>
      <c r="CK762" s="55"/>
      <c r="CL762" s="55"/>
      <c r="CM762" s="55"/>
      <c r="CN762" s="55"/>
      <c r="CO762" s="55"/>
      <c r="CP762" s="55"/>
      <c r="CQ762" s="55"/>
      <c r="CR762" s="55"/>
      <c r="CS762" s="55"/>
      <c r="CT762" s="55"/>
      <c r="CU762" s="55"/>
      <c r="CV762" s="55"/>
      <c r="CW762" s="55"/>
      <c r="CX762" s="55"/>
      <c r="CY762" s="55"/>
      <c r="CZ762" s="55"/>
      <c r="DA762" s="55"/>
      <c r="DB762" s="55"/>
      <c r="DC762" s="55"/>
      <c r="DD762" s="55"/>
      <c r="DE762" s="55"/>
      <c r="DF762" s="55"/>
      <c r="DG762" s="55"/>
      <c r="DH762" s="55"/>
      <c r="DI762" s="55"/>
      <c r="DJ762" s="55"/>
      <c r="DK762" s="55"/>
      <c r="DL762" s="55"/>
      <c r="DM762" s="55"/>
      <c r="DN762" s="55"/>
      <c r="DO762" s="55"/>
      <c r="DP762" s="55"/>
      <c r="DQ762" s="55"/>
      <c r="DR762" s="55"/>
      <c r="DS762" s="55"/>
      <c r="DT762" s="55"/>
      <c r="DU762" s="55"/>
      <c r="DV762" s="55"/>
    </row>
    <row r="763" spans="1:126" ht="8.25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5"/>
      <c r="BQ763" s="55"/>
      <c r="BR763" s="55"/>
      <c r="BS763" s="55"/>
      <c r="BT763" s="55"/>
      <c r="BU763" s="55"/>
      <c r="BV763" s="55"/>
      <c r="BW763" s="55"/>
      <c r="BX763" s="55"/>
      <c r="BY763" s="55"/>
      <c r="BZ763" s="55"/>
      <c r="CA763" s="55"/>
      <c r="CB763" s="55"/>
      <c r="CC763" s="55"/>
      <c r="CD763" s="55"/>
      <c r="CE763" s="55"/>
      <c r="CF763" s="55"/>
      <c r="CG763" s="55"/>
      <c r="CH763" s="55"/>
      <c r="CI763" s="55"/>
      <c r="CJ763" s="55"/>
      <c r="CK763" s="55"/>
      <c r="CL763" s="55"/>
      <c r="CM763" s="55"/>
      <c r="CN763" s="55"/>
      <c r="CO763" s="55"/>
      <c r="CP763" s="55"/>
      <c r="CQ763" s="55"/>
      <c r="CR763" s="55"/>
      <c r="CS763" s="55"/>
      <c r="CT763" s="55"/>
      <c r="CU763" s="55"/>
      <c r="CV763" s="55"/>
      <c r="CW763" s="55"/>
      <c r="CX763" s="55"/>
      <c r="CY763" s="55"/>
      <c r="CZ763" s="55"/>
      <c r="DA763" s="55"/>
      <c r="DB763" s="55"/>
      <c r="DC763" s="55"/>
      <c r="DD763" s="55"/>
      <c r="DE763" s="55"/>
      <c r="DF763" s="55"/>
      <c r="DG763" s="55"/>
      <c r="DH763" s="55"/>
      <c r="DI763" s="55"/>
      <c r="DJ763" s="55"/>
      <c r="DK763" s="55"/>
      <c r="DL763" s="55"/>
      <c r="DM763" s="55"/>
      <c r="DN763" s="55"/>
      <c r="DO763" s="55"/>
      <c r="DP763" s="55"/>
      <c r="DQ763" s="55"/>
      <c r="DR763" s="55"/>
      <c r="DS763" s="55"/>
      <c r="DT763" s="55"/>
      <c r="DU763" s="55"/>
      <c r="DV763" s="55"/>
    </row>
    <row r="764" spans="1:126" ht="8.25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5"/>
      <c r="BQ764" s="55"/>
      <c r="BR764" s="55"/>
      <c r="BS764" s="55"/>
      <c r="BT764" s="55"/>
      <c r="BU764" s="55"/>
      <c r="BV764" s="55"/>
      <c r="BW764" s="55"/>
      <c r="BX764" s="55"/>
      <c r="BY764" s="55"/>
      <c r="BZ764" s="55"/>
      <c r="CA764" s="55"/>
      <c r="CB764" s="55"/>
      <c r="CC764" s="55"/>
      <c r="CD764" s="55"/>
      <c r="CE764" s="55"/>
      <c r="CF764" s="55"/>
      <c r="CG764" s="55"/>
      <c r="CH764" s="55"/>
      <c r="CI764" s="55"/>
      <c r="CJ764" s="55"/>
      <c r="CK764" s="55"/>
      <c r="CL764" s="55"/>
      <c r="CM764" s="55"/>
      <c r="CN764" s="55"/>
      <c r="CO764" s="55"/>
      <c r="CP764" s="55"/>
      <c r="CQ764" s="55"/>
      <c r="CR764" s="55"/>
      <c r="CS764" s="55"/>
      <c r="CT764" s="55"/>
      <c r="CU764" s="55"/>
      <c r="CV764" s="55"/>
      <c r="CW764" s="55"/>
      <c r="CX764" s="55"/>
      <c r="CY764" s="55"/>
      <c r="CZ764" s="55"/>
      <c r="DA764" s="55"/>
      <c r="DB764" s="55"/>
      <c r="DC764" s="55"/>
      <c r="DD764" s="55"/>
      <c r="DE764" s="55"/>
      <c r="DF764" s="55"/>
      <c r="DG764" s="55"/>
      <c r="DH764" s="55"/>
      <c r="DI764" s="55"/>
      <c r="DJ764" s="55"/>
      <c r="DK764" s="55"/>
      <c r="DL764" s="55"/>
      <c r="DM764" s="55"/>
      <c r="DN764" s="55"/>
      <c r="DO764" s="55"/>
      <c r="DP764" s="55"/>
      <c r="DQ764" s="55"/>
      <c r="DR764" s="55"/>
      <c r="DS764" s="55"/>
      <c r="DT764" s="55"/>
      <c r="DU764" s="55"/>
      <c r="DV764" s="55"/>
    </row>
    <row r="765" spans="1:126" ht="8.2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5"/>
      <c r="BQ765" s="55"/>
      <c r="BR765" s="55"/>
      <c r="BS765" s="55"/>
      <c r="BT765" s="55"/>
      <c r="BU765" s="55"/>
      <c r="BV765" s="55"/>
      <c r="BW765" s="55"/>
      <c r="BX765" s="55"/>
      <c r="BY765" s="55"/>
      <c r="BZ765" s="55"/>
      <c r="CA765" s="55"/>
      <c r="CB765" s="55"/>
      <c r="CC765" s="55"/>
      <c r="CD765" s="55"/>
      <c r="CE765" s="55"/>
      <c r="CF765" s="55"/>
      <c r="CG765" s="55"/>
      <c r="CH765" s="55"/>
      <c r="CI765" s="55"/>
      <c r="CJ765" s="55"/>
      <c r="CK765" s="55"/>
      <c r="CL765" s="55"/>
      <c r="CM765" s="55"/>
      <c r="CN765" s="55"/>
      <c r="CO765" s="55"/>
      <c r="CP765" s="55"/>
      <c r="CQ765" s="55"/>
      <c r="CR765" s="55"/>
      <c r="CS765" s="55"/>
      <c r="CT765" s="55"/>
      <c r="CU765" s="55"/>
      <c r="CV765" s="55"/>
      <c r="CW765" s="55"/>
      <c r="CX765" s="55"/>
      <c r="CY765" s="55"/>
      <c r="CZ765" s="55"/>
      <c r="DA765" s="55"/>
      <c r="DB765" s="55"/>
      <c r="DC765" s="55"/>
      <c r="DD765" s="55"/>
      <c r="DE765" s="55"/>
      <c r="DF765" s="55"/>
      <c r="DG765" s="55"/>
      <c r="DH765" s="55"/>
      <c r="DI765" s="55"/>
      <c r="DJ765" s="55"/>
      <c r="DK765" s="55"/>
      <c r="DL765" s="55"/>
      <c r="DM765" s="55"/>
      <c r="DN765" s="55"/>
      <c r="DO765" s="55"/>
      <c r="DP765" s="55"/>
      <c r="DQ765" s="55"/>
      <c r="DR765" s="55"/>
      <c r="DS765" s="55"/>
      <c r="DT765" s="55"/>
      <c r="DU765" s="55"/>
      <c r="DV765" s="55"/>
    </row>
    <row r="766" spans="1:126" ht="8.25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5"/>
      <c r="BQ766" s="55"/>
      <c r="BR766" s="55"/>
      <c r="BS766" s="55"/>
      <c r="BT766" s="55"/>
      <c r="BU766" s="55"/>
      <c r="BV766" s="55"/>
      <c r="BW766" s="55"/>
      <c r="BX766" s="55"/>
      <c r="BY766" s="55"/>
      <c r="BZ766" s="55"/>
      <c r="CA766" s="55"/>
      <c r="CB766" s="55"/>
      <c r="CC766" s="55"/>
      <c r="CD766" s="55"/>
      <c r="CE766" s="55"/>
      <c r="CF766" s="55"/>
      <c r="CG766" s="55"/>
      <c r="CH766" s="55"/>
      <c r="CI766" s="55"/>
      <c r="CJ766" s="55"/>
      <c r="CK766" s="55"/>
      <c r="CL766" s="55"/>
      <c r="CM766" s="55"/>
      <c r="CN766" s="55"/>
      <c r="CO766" s="55"/>
      <c r="CP766" s="55"/>
      <c r="CQ766" s="55"/>
      <c r="CR766" s="55"/>
      <c r="CS766" s="55"/>
      <c r="CT766" s="55"/>
      <c r="CU766" s="55"/>
      <c r="CV766" s="55"/>
      <c r="CW766" s="55"/>
      <c r="CX766" s="55"/>
      <c r="CY766" s="55"/>
      <c r="CZ766" s="55"/>
      <c r="DA766" s="55"/>
      <c r="DB766" s="55"/>
      <c r="DC766" s="55"/>
      <c r="DD766" s="55"/>
      <c r="DE766" s="55"/>
      <c r="DF766" s="55"/>
      <c r="DG766" s="55"/>
      <c r="DH766" s="55"/>
      <c r="DI766" s="55"/>
      <c r="DJ766" s="55"/>
      <c r="DK766" s="55"/>
      <c r="DL766" s="55"/>
      <c r="DM766" s="55"/>
      <c r="DN766" s="55"/>
      <c r="DO766" s="55"/>
      <c r="DP766" s="55"/>
      <c r="DQ766" s="55"/>
      <c r="DR766" s="55"/>
      <c r="DS766" s="55"/>
      <c r="DT766" s="55"/>
      <c r="DU766" s="55"/>
      <c r="DV766" s="55"/>
    </row>
    <row r="767" spans="1:126" ht="8.25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5"/>
      <c r="BQ767" s="55"/>
      <c r="BR767" s="55"/>
      <c r="BS767" s="55"/>
      <c r="BT767" s="55"/>
      <c r="BU767" s="55"/>
      <c r="BV767" s="55"/>
      <c r="BW767" s="55"/>
      <c r="BX767" s="55"/>
      <c r="BY767" s="55"/>
      <c r="BZ767" s="55"/>
      <c r="CA767" s="55"/>
      <c r="CB767" s="55"/>
      <c r="CC767" s="55"/>
      <c r="CD767" s="55"/>
      <c r="CE767" s="55"/>
      <c r="CF767" s="55"/>
      <c r="CG767" s="55"/>
      <c r="CH767" s="55"/>
      <c r="CI767" s="55"/>
      <c r="CJ767" s="55"/>
      <c r="CK767" s="55"/>
      <c r="CL767" s="55"/>
      <c r="CM767" s="55"/>
      <c r="CN767" s="55"/>
      <c r="CO767" s="55"/>
      <c r="CP767" s="55"/>
      <c r="CQ767" s="55"/>
      <c r="CR767" s="55"/>
      <c r="CS767" s="55"/>
      <c r="CT767" s="55"/>
      <c r="CU767" s="55"/>
      <c r="CV767" s="55"/>
      <c r="CW767" s="55"/>
      <c r="CX767" s="55"/>
      <c r="CY767" s="55"/>
      <c r="CZ767" s="55"/>
      <c r="DA767" s="55"/>
      <c r="DB767" s="55"/>
      <c r="DC767" s="55"/>
      <c r="DD767" s="55"/>
      <c r="DE767" s="55"/>
      <c r="DF767" s="55"/>
      <c r="DG767" s="55"/>
      <c r="DH767" s="55"/>
      <c r="DI767" s="55"/>
      <c r="DJ767" s="55"/>
      <c r="DK767" s="55"/>
      <c r="DL767" s="55"/>
      <c r="DM767" s="55"/>
      <c r="DN767" s="55"/>
      <c r="DO767" s="55"/>
      <c r="DP767" s="55"/>
      <c r="DQ767" s="55"/>
      <c r="DR767" s="55"/>
      <c r="DS767" s="55"/>
      <c r="DT767" s="55"/>
      <c r="DU767" s="55"/>
      <c r="DV767" s="55"/>
    </row>
    <row r="768" spans="1:126" ht="8.25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5"/>
      <c r="BQ768" s="55"/>
      <c r="BR768" s="55"/>
      <c r="BS768" s="55"/>
      <c r="BT768" s="55"/>
      <c r="BU768" s="55"/>
      <c r="BV768" s="55"/>
      <c r="BW768" s="55"/>
      <c r="BX768" s="55"/>
      <c r="BY768" s="55"/>
      <c r="BZ768" s="55"/>
      <c r="CA768" s="55"/>
      <c r="CB768" s="55"/>
      <c r="CC768" s="55"/>
      <c r="CD768" s="55"/>
      <c r="CE768" s="55"/>
      <c r="CF768" s="55"/>
      <c r="CG768" s="55"/>
      <c r="CH768" s="55"/>
      <c r="CI768" s="55"/>
      <c r="CJ768" s="55"/>
      <c r="CK768" s="55"/>
      <c r="CL768" s="55"/>
      <c r="CM768" s="55"/>
      <c r="CN768" s="55"/>
      <c r="CO768" s="55"/>
      <c r="CP768" s="55"/>
      <c r="CQ768" s="55"/>
      <c r="CR768" s="55"/>
      <c r="CS768" s="55"/>
      <c r="CT768" s="55"/>
      <c r="CU768" s="55"/>
      <c r="CV768" s="55"/>
      <c r="CW768" s="55"/>
      <c r="CX768" s="55"/>
      <c r="CY768" s="55"/>
      <c r="CZ768" s="55"/>
      <c r="DA768" s="55"/>
      <c r="DB768" s="55"/>
      <c r="DC768" s="55"/>
      <c r="DD768" s="55"/>
      <c r="DE768" s="55"/>
      <c r="DF768" s="55"/>
      <c r="DG768" s="55"/>
      <c r="DH768" s="55"/>
      <c r="DI768" s="55"/>
      <c r="DJ768" s="55"/>
      <c r="DK768" s="55"/>
      <c r="DL768" s="55"/>
      <c r="DM768" s="55"/>
      <c r="DN768" s="55"/>
      <c r="DO768" s="55"/>
      <c r="DP768" s="55"/>
      <c r="DQ768" s="55"/>
      <c r="DR768" s="55"/>
      <c r="DS768" s="55"/>
      <c r="DT768" s="55"/>
      <c r="DU768" s="55"/>
      <c r="DV768" s="55"/>
    </row>
    <row r="769" spans="1:126" ht="8.25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5"/>
      <c r="BQ769" s="55"/>
      <c r="BR769" s="55"/>
      <c r="BS769" s="55"/>
      <c r="BT769" s="55"/>
      <c r="BU769" s="55"/>
      <c r="BV769" s="55"/>
      <c r="BW769" s="55"/>
      <c r="BX769" s="55"/>
      <c r="BY769" s="55"/>
      <c r="BZ769" s="55"/>
      <c r="CA769" s="55"/>
      <c r="CB769" s="55"/>
      <c r="CC769" s="55"/>
      <c r="CD769" s="55"/>
      <c r="CE769" s="55"/>
      <c r="CF769" s="55"/>
      <c r="CG769" s="55"/>
      <c r="CH769" s="55"/>
      <c r="CI769" s="55"/>
      <c r="CJ769" s="55"/>
      <c r="CK769" s="55"/>
      <c r="CL769" s="55"/>
      <c r="CM769" s="55"/>
      <c r="CN769" s="55"/>
      <c r="CO769" s="55"/>
      <c r="CP769" s="55"/>
      <c r="CQ769" s="55"/>
      <c r="CR769" s="55"/>
      <c r="CS769" s="55"/>
      <c r="CT769" s="55"/>
      <c r="CU769" s="55"/>
      <c r="CV769" s="55"/>
      <c r="CW769" s="55"/>
      <c r="CX769" s="55"/>
      <c r="CY769" s="55"/>
      <c r="CZ769" s="55"/>
      <c r="DA769" s="55"/>
      <c r="DB769" s="55"/>
      <c r="DC769" s="55"/>
      <c r="DD769" s="55"/>
      <c r="DE769" s="55"/>
      <c r="DF769" s="55"/>
      <c r="DG769" s="55"/>
      <c r="DH769" s="55"/>
      <c r="DI769" s="55"/>
      <c r="DJ769" s="55"/>
      <c r="DK769" s="55"/>
      <c r="DL769" s="55"/>
      <c r="DM769" s="55"/>
      <c r="DN769" s="55"/>
      <c r="DO769" s="55"/>
      <c r="DP769" s="55"/>
      <c r="DQ769" s="55"/>
      <c r="DR769" s="55"/>
      <c r="DS769" s="55"/>
      <c r="DT769" s="55"/>
      <c r="DU769" s="55"/>
      <c r="DV769" s="55"/>
    </row>
    <row r="770" spans="1:126" ht="8.25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5"/>
      <c r="BQ770" s="55"/>
      <c r="BR770" s="55"/>
      <c r="BS770" s="55"/>
      <c r="BT770" s="55"/>
      <c r="BU770" s="55"/>
      <c r="BV770" s="55"/>
      <c r="BW770" s="55"/>
      <c r="BX770" s="55"/>
      <c r="BY770" s="55"/>
      <c r="BZ770" s="55"/>
      <c r="CA770" s="55"/>
      <c r="CB770" s="55"/>
      <c r="CC770" s="55"/>
      <c r="CD770" s="55"/>
      <c r="CE770" s="55"/>
      <c r="CF770" s="55"/>
      <c r="CG770" s="55"/>
      <c r="CH770" s="55"/>
      <c r="CI770" s="55"/>
      <c r="CJ770" s="55"/>
      <c r="CK770" s="55"/>
      <c r="CL770" s="55"/>
      <c r="CM770" s="55"/>
      <c r="CN770" s="55"/>
      <c r="CO770" s="55"/>
      <c r="CP770" s="55"/>
      <c r="CQ770" s="55"/>
      <c r="CR770" s="55"/>
      <c r="CS770" s="55"/>
      <c r="CT770" s="55"/>
      <c r="CU770" s="55"/>
      <c r="CV770" s="55"/>
      <c r="CW770" s="55"/>
      <c r="CX770" s="55"/>
      <c r="CY770" s="55"/>
      <c r="CZ770" s="55"/>
      <c r="DA770" s="55"/>
      <c r="DB770" s="55"/>
      <c r="DC770" s="55"/>
      <c r="DD770" s="55"/>
      <c r="DE770" s="55"/>
      <c r="DF770" s="55"/>
      <c r="DG770" s="55"/>
      <c r="DH770" s="55"/>
      <c r="DI770" s="55"/>
      <c r="DJ770" s="55"/>
      <c r="DK770" s="55"/>
      <c r="DL770" s="55"/>
      <c r="DM770" s="55"/>
      <c r="DN770" s="55"/>
      <c r="DO770" s="55"/>
      <c r="DP770" s="55"/>
      <c r="DQ770" s="55"/>
      <c r="DR770" s="55"/>
      <c r="DS770" s="55"/>
      <c r="DT770" s="55"/>
      <c r="DU770" s="55"/>
      <c r="DV770" s="55"/>
    </row>
    <row r="771" spans="1:126" ht="8.25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5"/>
      <c r="BQ771" s="55"/>
      <c r="BR771" s="55"/>
      <c r="BS771" s="55"/>
      <c r="BT771" s="55"/>
      <c r="BU771" s="55"/>
      <c r="BV771" s="55"/>
      <c r="BW771" s="55"/>
      <c r="BX771" s="55"/>
      <c r="BY771" s="55"/>
      <c r="BZ771" s="55"/>
      <c r="CA771" s="55"/>
      <c r="CB771" s="55"/>
      <c r="CC771" s="55"/>
      <c r="CD771" s="55"/>
      <c r="CE771" s="55"/>
      <c r="CF771" s="55"/>
      <c r="CG771" s="55"/>
      <c r="CH771" s="55"/>
      <c r="CI771" s="55"/>
      <c r="CJ771" s="55"/>
      <c r="CK771" s="55"/>
      <c r="CL771" s="55"/>
      <c r="CM771" s="55"/>
      <c r="CN771" s="55"/>
      <c r="CO771" s="55"/>
      <c r="CP771" s="55"/>
      <c r="CQ771" s="55"/>
      <c r="CR771" s="55"/>
      <c r="CS771" s="55"/>
      <c r="CT771" s="55"/>
      <c r="CU771" s="55"/>
      <c r="CV771" s="55"/>
      <c r="CW771" s="55"/>
      <c r="CX771" s="55"/>
      <c r="CY771" s="55"/>
      <c r="CZ771" s="55"/>
      <c r="DA771" s="55"/>
      <c r="DB771" s="55"/>
      <c r="DC771" s="55"/>
      <c r="DD771" s="55"/>
      <c r="DE771" s="55"/>
      <c r="DF771" s="55"/>
      <c r="DG771" s="55"/>
      <c r="DH771" s="55"/>
      <c r="DI771" s="55"/>
      <c r="DJ771" s="55"/>
      <c r="DK771" s="55"/>
      <c r="DL771" s="55"/>
      <c r="DM771" s="55"/>
      <c r="DN771" s="55"/>
      <c r="DO771" s="55"/>
      <c r="DP771" s="55"/>
      <c r="DQ771" s="55"/>
      <c r="DR771" s="55"/>
      <c r="DS771" s="55"/>
      <c r="DT771" s="55"/>
      <c r="DU771" s="55"/>
      <c r="DV771" s="55"/>
    </row>
    <row r="772" spans="1:126" ht="8.25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5"/>
      <c r="BQ772" s="55"/>
      <c r="BR772" s="55"/>
      <c r="BS772" s="55"/>
      <c r="BT772" s="55"/>
      <c r="BU772" s="55"/>
      <c r="BV772" s="55"/>
      <c r="BW772" s="55"/>
      <c r="BX772" s="55"/>
      <c r="BY772" s="55"/>
      <c r="BZ772" s="55"/>
      <c r="CA772" s="55"/>
      <c r="CB772" s="55"/>
      <c r="CC772" s="55"/>
      <c r="CD772" s="55"/>
      <c r="CE772" s="55"/>
      <c r="CF772" s="55"/>
      <c r="CG772" s="55"/>
      <c r="CH772" s="55"/>
      <c r="CI772" s="55"/>
      <c r="CJ772" s="55"/>
      <c r="CK772" s="55"/>
      <c r="CL772" s="55"/>
      <c r="CM772" s="55"/>
      <c r="CN772" s="55"/>
      <c r="CO772" s="55"/>
      <c r="CP772" s="55"/>
      <c r="CQ772" s="55"/>
      <c r="CR772" s="55"/>
      <c r="CS772" s="55"/>
      <c r="CT772" s="55"/>
      <c r="CU772" s="55"/>
      <c r="CV772" s="55"/>
      <c r="CW772" s="55"/>
      <c r="CX772" s="55"/>
      <c r="CY772" s="55"/>
      <c r="CZ772" s="55"/>
      <c r="DA772" s="55"/>
      <c r="DB772" s="55"/>
      <c r="DC772" s="55"/>
      <c r="DD772" s="55"/>
      <c r="DE772" s="55"/>
      <c r="DF772" s="55"/>
      <c r="DG772" s="55"/>
      <c r="DH772" s="55"/>
      <c r="DI772" s="55"/>
      <c r="DJ772" s="55"/>
      <c r="DK772" s="55"/>
      <c r="DL772" s="55"/>
      <c r="DM772" s="55"/>
      <c r="DN772" s="55"/>
      <c r="DO772" s="55"/>
      <c r="DP772" s="55"/>
      <c r="DQ772" s="55"/>
      <c r="DR772" s="55"/>
      <c r="DS772" s="55"/>
      <c r="DT772" s="55"/>
      <c r="DU772" s="55"/>
      <c r="DV772" s="55"/>
    </row>
    <row r="773" spans="1:126" ht="8.25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5"/>
      <c r="BQ773" s="55"/>
      <c r="BR773" s="55"/>
      <c r="BS773" s="55"/>
      <c r="BT773" s="55"/>
      <c r="BU773" s="55"/>
      <c r="BV773" s="55"/>
      <c r="BW773" s="55"/>
      <c r="BX773" s="55"/>
      <c r="BY773" s="55"/>
      <c r="BZ773" s="55"/>
      <c r="CA773" s="55"/>
      <c r="CB773" s="55"/>
      <c r="CC773" s="55"/>
      <c r="CD773" s="55"/>
      <c r="CE773" s="55"/>
      <c r="CF773" s="55"/>
      <c r="CG773" s="55"/>
      <c r="CH773" s="55"/>
      <c r="CI773" s="55"/>
      <c r="CJ773" s="55"/>
      <c r="CK773" s="55"/>
      <c r="CL773" s="55"/>
      <c r="CM773" s="55"/>
      <c r="CN773" s="55"/>
      <c r="CO773" s="55"/>
      <c r="CP773" s="55"/>
      <c r="CQ773" s="55"/>
      <c r="CR773" s="55"/>
      <c r="CS773" s="55"/>
      <c r="CT773" s="55"/>
      <c r="CU773" s="55"/>
      <c r="CV773" s="55"/>
      <c r="CW773" s="55"/>
      <c r="CX773" s="55"/>
      <c r="CY773" s="55"/>
      <c r="CZ773" s="55"/>
      <c r="DA773" s="55"/>
      <c r="DB773" s="55"/>
      <c r="DC773" s="55"/>
      <c r="DD773" s="55"/>
      <c r="DE773" s="55"/>
      <c r="DF773" s="55"/>
      <c r="DG773" s="55"/>
      <c r="DH773" s="55"/>
      <c r="DI773" s="55"/>
      <c r="DJ773" s="55"/>
      <c r="DK773" s="55"/>
      <c r="DL773" s="55"/>
      <c r="DM773" s="55"/>
      <c r="DN773" s="55"/>
      <c r="DO773" s="55"/>
      <c r="DP773" s="55"/>
      <c r="DQ773" s="55"/>
      <c r="DR773" s="55"/>
      <c r="DS773" s="55"/>
      <c r="DT773" s="55"/>
      <c r="DU773" s="55"/>
      <c r="DV773" s="55"/>
    </row>
    <row r="774" spans="1:126" ht="8.25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5"/>
      <c r="BQ774" s="55"/>
      <c r="BR774" s="55"/>
      <c r="BS774" s="55"/>
      <c r="BT774" s="55"/>
      <c r="BU774" s="55"/>
      <c r="BV774" s="55"/>
      <c r="BW774" s="55"/>
      <c r="BX774" s="55"/>
      <c r="BY774" s="55"/>
      <c r="BZ774" s="55"/>
      <c r="CA774" s="55"/>
      <c r="CB774" s="55"/>
      <c r="CC774" s="55"/>
      <c r="CD774" s="55"/>
      <c r="CE774" s="55"/>
      <c r="CF774" s="55"/>
      <c r="CG774" s="55"/>
      <c r="CH774" s="55"/>
      <c r="CI774" s="55"/>
      <c r="CJ774" s="55"/>
      <c r="CK774" s="55"/>
      <c r="CL774" s="55"/>
      <c r="CM774" s="55"/>
      <c r="CN774" s="55"/>
      <c r="CO774" s="55"/>
      <c r="CP774" s="55"/>
      <c r="CQ774" s="55"/>
      <c r="CR774" s="55"/>
      <c r="CS774" s="55"/>
      <c r="CT774" s="55"/>
      <c r="CU774" s="55"/>
      <c r="CV774" s="55"/>
      <c r="CW774" s="55"/>
      <c r="CX774" s="55"/>
      <c r="CY774" s="55"/>
      <c r="CZ774" s="55"/>
      <c r="DA774" s="55"/>
      <c r="DB774" s="55"/>
      <c r="DC774" s="55"/>
      <c r="DD774" s="55"/>
      <c r="DE774" s="55"/>
      <c r="DF774" s="55"/>
      <c r="DG774" s="55"/>
      <c r="DH774" s="55"/>
      <c r="DI774" s="55"/>
      <c r="DJ774" s="55"/>
      <c r="DK774" s="55"/>
      <c r="DL774" s="55"/>
      <c r="DM774" s="55"/>
      <c r="DN774" s="55"/>
      <c r="DO774" s="55"/>
      <c r="DP774" s="55"/>
      <c r="DQ774" s="55"/>
      <c r="DR774" s="55"/>
      <c r="DS774" s="55"/>
      <c r="DT774" s="55"/>
      <c r="DU774" s="55"/>
      <c r="DV774" s="55"/>
    </row>
    <row r="775" spans="1:126" ht="8.2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5"/>
      <c r="BQ775" s="55"/>
      <c r="BR775" s="55"/>
      <c r="BS775" s="55"/>
      <c r="BT775" s="55"/>
      <c r="BU775" s="55"/>
      <c r="BV775" s="55"/>
      <c r="BW775" s="55"/>
      <c r="BX775" s="55"/>
      <c r="BY775" s="55"/>
      <c r="BZ775" s="55"/>
      <c r="CA775" s="55"/>
      <c r="CB775" s="55"/>
      <c r="CC775" s="55"/>
      <c r="CD775" s="55"/>
      <c r="CE775" s="55"/>
      <c r="CF775" s="55"/>
      <c r="CG775" s="55"/>
      <c r="CH775" s="55"/>
      <c r="CI775" s="55"/>
      <c r="CJ775" s="55"/>
      <c r="CK775" s="55"/>
      <c r="CL775" s="55"/>
      <c r="CM775" s="55"/>
      <c r="CN775" s="55"/>
      <c r="CO775" s="55"/>
      <c r="CP775" s="55"/>
      <c r="CQ775" s="55"/>
      <c r="CR775" s="55"/>
      <c r="CS775" s="55"/>
      <c r="CT775" s="55"/>
      <c r="CU775" s="55"/>
      <c r="CV775" s="55"/>
      <c r="CW775" s="55"/>
      <c r="CX775" s="55"/>
      <c r="CY775" s="55"/>
      <c r="CZ775" s="55"/>
      <c r="DA775" s="55"/>
      <c r="DB775" s="55"/>
      <c r="DC775" s="55"/>
      <c r="DD775" s="55"/>
      <c r="DE775" s="55"/>
      <c r="DF775" s="55"/>
      <c r="DG775" s="55"/>
      <c r="DH775" s="55"/>
      <c r="DI775" s="55"/>
      <c r="DJ775" s="55"/>
      <c r="DK775" s="55"/>
      <c r="DL775" s="55"/>
      <c r="DM775" s="55"/>
      <c r="DN775" s="55"/>
      <c r="DO775" s="55"/>
      <c r="DP775" s="55"/>
      <c r="DQ775" s="55"/>
      <c r="DR775" s="55"/>
      <c r="DS775" s="55"/>
      <c r="DT775" s="55"/>
      <c r="DU775" s="55"/>
      <c r="DV775" s="55"/>
    </row>
    <row r="776" spans="1:126" ht="8.25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5"/>
      <c r="BQ776" s="55"/>
      <c r="BR776" s="55"/>
      <c r="BS776" s="55"/>
      <c r="BT776" s="55"/>
      <c r="BU776" s="55"/>
      <c r="BV776" s="55"/>
      <c r="BW776" s="55"/>
      <c r="BX776" s="55"/>
      <c r="BY776" s="55"/>
      <c r="BZ776" s="55"/>
      <c r="CA776" s="55"/>
      <c r="CB776" s="55"/>
      <c r="CC776" s="55"/>
      <c r="CD776" s="55"/>
      <c r="CE776" s="55"/>
      <c r="CF776" s="55"/>
      <c r="CG776" s="55"/>
      <c r="CH776" s="55"/>
      <c r="CI776" s="55"/>
      <c r="CJ776" s="55"/>
      <c r="CK776" s="55"/>
      <c r="CL776" s="55"/>
      <c r="CM776" s="55"/>
      <c r="CN776" s="55"/>
      <c r="CO776" s="55"/>
      <c r="CP776" s="55"/>
      <c r="CQ776" s="55"/>
      <c r="CR776" s="55"/>
      <c r="CS776" s="55"/>
      <c r="CT776" s="55"/>
      <c r="CU776" s="55"/>
      <c r="CV776" s="55"/>
      <c r="CW776" s="55"/>
      <c r="CX776" s="55"/>
      <c r="CY776" s="55"/>
      <c r="CZ776" s="55"/>
      <c r="DA776" s="55"/>
      <c r="DB776" s="55"/>
      <c r="DC776" s="55"/>
      <c r="DD776" s="55"/>
      <c r="DE776" s="55"/>
      <c r="DF776" s="55"/>
      <c r="DG776" s="55"/>
      <c r="DH776" s="55"/>
      <c r="DI776" s="55"/>
      <c r="DJ776" s="55"/>
      <c r="DK776" s="55"/>
      <c r="DL776" s="55"/>
      <c r="DM776" s="55"/>
      <c r="DN776" s="55"/>
      <c r="DO776" s="55"/>
      <c r="DP776" s="55"/>
      <c r="DQ776" s="55"/>
      <c r="DR776" s="55"/>
      <c r="DS776" s="55"/>
      <c r="DT776" s="55"/>
      <c r="DU776" s="55"/>
      <c r="DV776" s="55"/>
    </row>
    <row r="777" spans="1:126" ht="8.25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5"/>
      <c r="BQ777" s="55"/>
      <c r="BR777" s="55"/>
      <c r="BS777" s="55"/>
      <c r="BT777" s="55"/>
      <c r="BU777" s="55"/>
      <c r="BV777" s="55"/>
      <c r="BW777" s="55"/>
      <c r="BX777" s="55"/>
      <c r="BY777" s="55"/>
      <c r="BZ777" s="55"/>
      <c r="CA777" s="55"/>
      <c r="CB777" s="55"/>
      <c r="CC777" s="55"/>
      <c r="CD777" s="55"/>
      <c r="CE777" s="55"/>
      <c r="CF777" s="55"/>
      <c r="CG777" s="55"/>
      <c r="CH777" s="55"/>
      <c r="CI777" s="55"/>
      <c r="CJ777" s="55"/>
      <c r="CK777" s="55"/>
      <c r="CL777" s="55"/>
      <c r="CM777" s="55"/>
      <c r="CN777" s="55"/>
      <c r="CO777" s="55"/>
      <c r="CP777" s="55"/>
      <c r="CQ777" s="55"/>
      <c r="CR777" s="55"/>
      <c r="CS777" s="55"/>
      <c r="CT777" s="55"/>
      <c r="CU777" s="55"/>
      <c r="CV777" s="55"/>
      <c r="CW777" s="55"/>
      <c r="CX777" s="55"/>
      <c r="CY777" s="55"/>
      <c r="CZ777" s="55"/>
      <c r="DA777" s="55"/>
      <c r="DB777" s="55"/>
      <c r="DC777" s="55"/>
      <c r="DD777" s="55"/>
      <c r="DE777" s="55"/>
      <c r="DF777" s="55"/>
      <c r="DG777" s="55"/>
      <c r="DH777" s="55"/>
      <c r="DI777" s="55"/>
      <c r="DJ777" s="55"/>
      <c r="DK777" s="55"/>
      <c r="DL777" s="55"/>
      <c r="DM777" s="55"/>
      <c r="DN777" s="55"/>
      <c r="DO777" s="55"/>
      <c r="DP777" s="55"/>
      <c r="DQ777" s="55"/>
      <c r="DR777" s="55"/>
      <c r="DS777" s="55"/>
      <c r="DT777" s="55"/>
      <c r="DU777" s="55"/>
      <c r="DV777" s="55"/>
    </row>
    <row r="778" spans="1:126" ht="8.25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5"/>
      <c r="BQ778" s="55"/>
      <c r="BR778" s="55"/>
      <c r="BS778" s="55"/>
      <c r="BT778" s="55"/>
      <c r="BU778" s="55"/>
      <c r="BV778" s="55"/>
      <c r="BW778" s="55"/>
      <c r="BX778" s="55"/>
      <c r="BY778" s="55"/>
      <c r="BZ778" s="55"/>
      <c r="CA778" s="55"/>
      <c r="CB778" s="55"/>
      <c r="CC778" s="55"/>
      <c r="CD778" s="55"/>
      <c r="CE778" s="55"/>
      <c r="CF778" s="55"/>
      <c r="CG778" s="55"/>
      <c r="CH778" s="55"/>
      <c r="CI778" s="55"/>
      <c r="CJ778" s="55"/>
      <c r="CK778" s="55"/>
      <c r="CL778" s="55"/>
      <c r="CM778" s="55"/>
      <c r="CN778" s="55"/>
      <c r="CO778" s="55"/>
      <c r="CP778" s="55"/>
      <c r="CQ778" s="55"/>
      <c r="CR778" s="55"/>
      <c r="CS778" s="55"/>
      <c r="CT778" s="55"/>
      <c r="CU778" s="55"/>
      <c r="CV778" s="55"/>
      <c r="CW778" s="55"/>
      <c r="CX778" s="55"/>
      <c r="CY778" s="55"/>
      <c r="CZ778" s="55"/>
      <c r="DA778" s="55"/>
      <c r="DB778" s="55"/>
      <c r="DC778" s="55"/>
      <c r="DD778" s="55"/>
      <c r="DE778" s="55"/>
      <c r="DF778" s="55"/>
      <c r="DG778" s="55"/>
      <c r="DH778" s="55"/>
      <c r="DI778" s="55"/>
      <c r="DJ778" s="55"/>
      <c r="DK778" s="55"/>
      <c r="DL778" s="55"/>
      <c r="DM778" s="55"/>
      <c r="DN778" s="55"/>
      <c r="DO778" s="55"/>
      <c r="DP778" s="55"/>
      <c r="DQ778" s="55"/>
      <c r="DR778" s="55"/>
      <c r="DS778" s="55"/>
      <c r="DT778" s="55"/>
      <c r="DU778" s="55"/>
      <c r="DV778" s="55"/>
    </row>
    <row r="779" spans="1:126" ht="8.25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5"/>
      <c r="BQ779" s="55"/>
      <c r="BR779" s="55"/>
      <c r="BS779" s="55"/>
      <c r="BT779" s="55"/>
      <c r="BU779" s="55"/>
      <c r="BV779" s="55"/>
      <c r="BW779" s="55"/>
      <c r="BX779" s="55"/>
      <c r="BY779" s="55"/>
      <c r="BZ779" s="55"/>
      <c r="CA779" s="55"/>
      <c r="CB779" s="55"/>
      <c r="CC779" s="55"/>
      <c r="CD779" s="55"/>
      <c r="CE779" s="55"/>
      <c r="CF779" s="55"/>
      <c r="CG779" s="55"/>
      <c r="CH779" s="55"/>
      <c r="CI779" s="55"/>
      <c r="CJ779" s="55"/>
      <c r="CK779" s="55"/>
      <c r="CL779" s="55"/>
      <c r="CM779" s="55"/>
      <c r="CN779" s="55"/>
      <c r="CO779" s="55"/>
      <c r="CP779" s="55"/>
      <c r="CQ779" s="55"/>
      <c r="CR779" s="55"/>
      <c r="CS779" s="55"/>
      <c r="CT779" s="55"/>
      <c r="CU779" s="55"/>
      <c r="CV779" s="55"/>
      <c r="CW779" s="55"/>
      <c r="CX779" s="55"/>
      <c r="CY779" s="55"/>
      <c r="CZ779" s="55"/>
      <c r="DA779" s="55"/>
      <c r="DB779" s="55"/>
      <c r="DC779" s="55"/>
      <c r="DD779" s="55"/>
      <c r="DE779" s="55"/>
      <c r="DF779" s="55"/>
      <c r="DG779" s="55"/>
      <c r="DH779" s="55"/>
      <c r="DI779" s="55"/>
      <c r="DJ779" s="55"/>
      <c r="DK779" s="55"/>
      <c r="DL779" s="55"/>
      <c r="DM779" s="55"/>
      <c r="DN779" s="55"/>
      <c r="DO779" s="55"/>
      <c r="DP779" s="55"/>
      <c r="DQ779" s="55"/>
      <c r="DR779" s="55"/>
      <c r="DS779" s="55"/>
      <c r="DT779" s="55"/>
      <c r="DU779" s="55"/>
      <c r="DV779" s="55"/>
    </row>
    <row r="780" spans="1:126" ht="8.25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5"/>
      <c r="BQ780" s="55"/>
      <c r="BR780" s="55"/>
      <c r="BS780" s="55"/>
      <c r="BT780" s="55"/>
      <c r="BU780" s="55"/>
      <c r="BV780" s="55"/>
      <c r="BW780" s="55"/>
      <c r="BX780" s="55"/>
      <c r="BY780" s="55"/>
      <c r="BZ780" s="55"/>
      <c r="CA780" s="55"/>
      <c r="CB780" s="55"/>
      <c r="CC780" s="55"/>
      <c r="CD780" s="55"/>
      <c r="CE780" s="55"/>
      <c r="CF780" s="55"/>
      <c r="CG780" s="55"/>
      <c r="CH780" s="55"/>
      <c r="CI780" s="55"/>
      <c r="CJ780" s="55"/>
      <c r="CK780" s="55"/>
      <c r="CL780" s="55"/>
      <c r="CM780" s="55"/>
      <c r="CN780" s="55"/>
      <c r="CO780" s="55"/>
      <c r="CP780" s="55"/>
      <c r="CQ780" s="55"/>
      <c r="CR780" s="55"/>
      <c r="CS780" s="55"/>
      <c r="CT780" s="55"/>
      <c r="CU780" s="55"/>
      <c r="CV780" s="55"/>
      <c r="CW780" s="55"/>
      <c r="CX780" s="55"/>
      <c r="CY780" s="55"/>
      <c r="CZ780" s="55"/>
      <c r="DA780" s="55"/>
      <c r="DB780" s="55"/>
      <c r="DC780" s="55"/>
      <c r="DD780" s="55"/>
      <c r="DE780" s="55"/>
      <c r="DF780" s="55"/>
      <c r="DG780" s="55"/>
      <c r="DH780" s="55"/>
      <c r="DI780" s="55"/>
      <c r="DJ780" s="55"/>
      <c r="DK780" s="55"/>
      <c r="DL780" s="55"/>
      <c r="DM780" s="55"/>
      <c r="DN780" s="55"/>
      <c r="DO780" s="55"/>
      <c r="DP780" s="55"/>
      <c r="DQ780" s="55"/>
      <c r="DR780" s="55"/>
      <c r="DS780" s="55"/>
      <c r="DT780" s="55"/>
      <c r="DU780" s="55"/>
      <c r="DV780" s="55"/>
    </row>
    <row r="781" spans="1:126" ht="8.25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5"/>
      <c r="BQ781" s="55"/>
      <c r="BR781" s="55"/>
      <c r="BS781" s="55"/>
      <c r="BT781" s="55"/>
      <c r="BU781" s="55"/>
      <c r="BV781" s="55"/>
      <c r="BW781" s="55"/>
      <c r="BX781" s="55"/>
      <c r="BY781" s="55"/>
      <c r="BZ781" s="55"/>
      <c r="CA781" s="55"/>
      <c r="CB781" s="55"/>
      <c r="CC781" s="55"/>
      <c r="CD781" s="55"/>
      <c r="CE781" s="55"/>
      <c r="CF781" s="55"/>
      <c r="CG781" s="55"/>
      <c r="CH781" s="55"/>
      <c r="CI781" s="55"/>
      <c r="CJ781" s="55"/>
      <c r="CK781" s="55"/>
      <c r="CL781" s="55"/>
      <c r="CM781" s="55"/>
      <c r="CN781" s="55"/>
      <c r="CO781" s="55"/>
      <c r="CP781" s="55"/>
      <c r="CQ781" s="55"/>
      <c r="CR781" s="55"/>
      <c r="CS781" s="55"/>
      <c r="CT781" s="55"/>
      <c r="CU781" s="55"/>
      <c r="CV781" s="55"/>
      <c r="CW781" s="55"/>
      <c r="CX781" s="55"/>
      <c r="CY781" s="55"/>
      <c r="CZ781" s="55"/>
      <c r="DA781" s="55"/>
      <c r="DB781" s="55"/>
      <c r="DC781" s="55"/>
      <c r="DD781" s="55"/>
      <c r="DE781" s="55"/>
      <c r="DF781" s="55"/>
      <c r="DG781" s="55"/>
      <c r="DH781" s="55"/>
      <c r="DI781" s="55"/>
      <c r="DJ781" s="55"/>
      <c r="DK781" s="55"/>
      <c r="DL781" s="55"/>
      <c r="DM781" s="55"/>
      <c r="DN781" s="55"/>
      <c r="DO781" s="55"/>
      <c r="DP781" s="55"/>
      <c r="DQ781" s="55"/>
      <c r="DR781" s="55"/>
      <c r="DS781" s="55"/>
      <c r="DT781" s="55"/>
      <c r="DU781" s="55"/>
      <c r="DV781" s="55"/>
    </row>
    <row r="782" spans="1:126" ht="8.25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5"/>
      <c r="BQ782" s="55"/>
      <c r="BR782" s="55"/>
      <c r="BS782" s="55"/>
      <c r="BT782" s="55"/>
      <c r="BU782" s="55"/>
      <c r="BV782" s="55"/>
      <c r="BW782" s="55"/>
      <c r="BX782" s="55"/>
      <c r="BY782" s="55"/>
      <c r="BZ782" s="55"/>
      <c r="CA782" s="55"/>
      <c r="CB782" s="55"/>
      <c r="CC782" s="55"/>
      <c r="CD782" s="55"/>
      <c r="CE782" s="55"/>
      <c r="CF782" s="55"/>
      <c r="CG782" s="55"/>
      <c r="CH782" s="55"/>
      <c r="CI782" s="55"/>
      <c r="CJ782" s="55"/>
      <c r="CK782" s="55"/>
      <c r="CL782" s="55"/>
      <c r="CM782" s="55"/>
      <c r="CN782" s="55"/>
      <c r="CO782" s="55"/>
      <c r="CP782" s="55"/>
      <c r="CQ782" s="55"/>
      <c r="CR782" s="55"/>
      <c r="CS782" s="55"/>
      <c r="CT782" s="55"/>
      <c r="CU782" s="55"/>
      <c r="CV782" s="55"/>
      <c r="CW782" s="55"/>
      <c r="CX782" s="55"/>
      <c r="CY782" s="55"/>
      <c r="CZ782" s="55"/>
      <c r="DA782" s="55"/>
      <c r="DB782" s="55"/>
      <c r="DC782" s="55"/>
      <c r="DD782" s="55"/>
      <c r="DE782" s="55"/>
      <c r="DF782" s="55"/>
      <c r="DG782" s="55"/>
      <c r="DH782" s="55"/>
      <c r="DI782" s="55"/>
      <c r="DJ782" s="55"/>
      <c r="DK782" s="55"/>
      <c r="DL782" s="55"/>
      <c r="DM782" s="55"/>
      <c r="DN782" s="55"/>
      <c r="DO782" s="55"/>
      <c r="DP782" s="55"/>
      <c r="DQ782" s="55"/>
      <c r="DR782" s="55"/>
      <c r="DS782" s="55"/>
      <c r="DT782" s="55"/>
      <c r="DU782" s="55"/>
      <c r="DV782" s="55"/>
    </row>
    <row r="783" spans="1:126" ht="8.25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5"/>
      <c r="BQ783" s="55"/>
      <c r="BR783" s="55"/>
      <c r="BS783" s="55"/>
      <c r="BT783" s="55"/>
      <c r="BU783" s="55"/>
      <c r="BV783" s="55"/>
      <c r="BW783" s="55"/>
      <c r="BX783" s="55"/>
      <c r="BY783" s="55"/>
      <c r="BZ783" s="55"/>
      <c r="CA783" s="55"/>
      <c r="CB783" s="55"/>
      <c r="CC783" s="55"/>
      <c r="CD783" s="55"/>
      <c r="CE783" s="55"/>
      <c r="CF783" s="55"/>
      <c r="CG783" s="55"/>
      <c r="CH783" s="55"/>
      <c r="CI783" s="55"/>
      <c r="CJ783" s="55"/>
      <c r="CK783" s="55"/>
      <c r="CL783" s="55"/>
      <c r="CM783" s="55"/>
      <c r="CN783" s="55"/>
      <c r="CO783" s="55"/>
      <c r="CP783" s="55"/>
      <c r="CQ783" s="55"/>
      <c r="CR783" s="55"/>
      <c r="CS783" s="55"/>
      <c r="CT783" s="55"/>
      <c r="CU783" s="55"/>
      <c r="CV783" s="55"/>
      <c r="CW783" s="55"/>
      <c r="CX783" s="55"/>
      <c r="CY783" s="55"/>
      <c r="CZ783" s="55"/>
      <c r="DA783" s="55"/>
      <c r="DB783" s="55"/>
      <c r="DC783" s="55"/>
      <c r="DD783" s="55"/>
      <c r="DE783" s="55"/>
      <c r="DF783" s="55"/>
      <c r="DG783" s="55"/>
      <c r="DH783" s="55"/>
      <c r="DI783" s="55"/>
      <c r="DJ783" s="55"/>
      <c r="DK783" s="55"/>
      <c r="DL783" s="55"/>
      <c r="DM783" s="55"/>
      <c r="DN783" s="55"/>
      <c r="DO783" s="55"/>
      <c r="DP783" s="55"/>
      <c r="DQ783" s="55"/>
      <c r="DR783" s="55"/>
      <c r="DS783" s="55"/>
      <c r="DT783" s="55"/>
      <c r="DU783" s="55"/>
      <c r="DV783" s="55"/>
    </row>
    <row r="784" spans="1:126" ht="8.25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5"/>
      <c r="BQ784" s="55"/>
      <c r="BR784" s="55"/>
      <c r="BS784" s="55"/>
      <c r="BT784" s="55"/>
      <c r="BU784" s="55"/>
      <c r="BV784" s="55"/>
      <c r="BW784" s="55"/>
      <c r="BX784" s="55"/>
      <c r="BY784" s="55"/>
      <c r="BZ784" s="55"/>
      <c r="CA784" s="55"/>
      <c r="CB784" s="55"/>
      <c r="CC784" s="55"/>
      <c r="CD784" s="55"/>
      <c r="CE784" s="55"/>
      <c r="CF784" s="55"/>
      <c r="CG784" s="55"/>
      <c r="CH784" s="55"/>
      <c r="CI784" s="55"/>
      <c r="CJ784" s="55"/>
      <c r="CK784" s="55"/>
      <c r="CL784" s="55"/>
      <c r="CM784" s="55"/>
      <c r="CN784" s="55"/>
      <c r="CO784" s="55"/>
      <c r="CP784" s="55"/>
      <c r="CQ784" s="55"/>
      <c r="CR784" s="55"/>
      <c r="CS784" s="55"/>
      <c r="CT784" s="55"/>
      <c r="CU784" s="55"/>
      <c r="CV784" s="55"/>
      <c r="CW784" s="55"/>
      <c r="CX784" s="55"/>
      <c r="CY784" s="55"/>
      <c r="CZ784" s="55"/>
      <c r="DA784" s="55"/>
      <c r="DB784" s="55"/>
      <c r="DC784" s="55"/>
      <c r="DD784" s="55"/>
      <c r="DE784" s="55"/>
      <c r="DF784" s="55"/>
      <c r="DG784" s="55"/>
      <c r="DH784" s="55"/>
      <c r="DI784" s="55"/>
      <c r="DJ784" s="55"/>
      <c r="DK784" s="55"/>
      <c r="DL784" s="55"/>
      <c r="DM784" s="55"/>
      <c r="DN784" s="55"/>
      <c r="DO784" s="55"/>
      <c r="DP784" s="55"/>
      <c r="DQ784" s="55"/>
      <c r="DR784" s="55"/>
      <c r="DS784" s="55"/>
      <c r="DT784" s="55"/>
      <c r="DU784" s="55"/>
      <c r="DV784" s="55"/>
    </row>
    <row r="785" spans="1:126" ht="8.2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5"/>
      <c r="BQ785" s="55"/>
      <c r="BR785" s="55"/>
      <c r="BS785" s="55"/>
      <c r="BT785" s="55"/>
      <c r="BU785" s="55"/>
      <c r="BV785" s="55"/>
      <c r="BW785" s="55"/>
      <c r="BX785" s="55"/>
      <c r="BY785" s="55"/>
      <c r="BZ785" s="55"/>
      <c r="CA785" s="55"/>
      <c r="CB785" s="55"/>
      <c r="CC785" s="55"/>
      <c r="CD785" s="55"/>
      <c r="CE785" s="55"/>
      <c r="CF785" s="55"/>
      <c r="CG785" s="55"/>
      <c r="CH785" s="55"/>
      <c r="CI785" s="55"/>
      <c r="CJ785" s="55"/>
      <c r="CK785" s="55"/>
      <c r="CL785" s="55"/>
      <c r="CM785" s="55"/>
      <c r="CN785" s="55"/>
      <c r="CO785" s="55"/>
      <c r="CP785" s="55"/>
      <c r="CQ785" s="55"/>
      <c r="CR785" s="55"/>
      <c r="CS785" s="55"/>
      <c r="CT785" s="55"/>
      <c r="CU785" s="55"/>
      <c r="CV785" s="55"/>
      <c r="CW785" s="55"/>
      <c r="CX785" s="55"/>
      <c r="CY785" s="55"/>
      <c r="CZ785" s="55"/>
      <c r="DA785" s="55"/>
      <c r="DB785" s="55"/>
      <c r="DC785" s="55"/>
      <c r="DD785" s="55"/>
      <c r="DE785" s="55"/>
      <c r="DF785" s="55"/>
      <c r="DG785" s="55"/>
      <c r="DH785" s="55"/>
      <c r="DI785" s="55"/>
      <c r="DJ785" s="55"/>
      <c r="DK785" s="55"/>
      <c r="DL785" s="55"/>
      <c r="DM785" s="55"/>
      <c r="DN785" s="55"/>
      <c r="DO785" s="55"/>
      <c r="DP785" s="55"/>
      <c r="DQ785" s="55"/>
      <c r="DR785" s="55"/>
      <c r="DS785" s="55"/>
      <c r="DT785" s="55"/>
      <c r="DU785" s="55"/>
      <c r="DV785" s="55"/>
    </row>
    <row r="786" spans="1:126" ht="8.25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5"/>
      <c r="BQ786" s="55"/>
      <c r="BR786" s="55"/>
      <c r="BS786" s="55"/>
      <c r="BT786" s="55"/>
      <c r="BU786" s="55"/>
      <c r="BV786" s="55"/>
      <c r="BW786" s="55"/>
      <c r="BX786" s="55"/>
      <c r="BY786" s="55"/>
      <c r="BZ786" s="55"/>
      <c r="CA786" s="55"/>
      <c r="CB786" s="55"/>
      <c r="CC786" s="55"/>
      <c r="CD786" s="55"/>
      <c r="CE786" s="55"/>
      <c r="CF786" s="55"/>
      <c r="CG786" s="55"/>
      <c r="CH786" s="55"/>
      <c r="CI786" s="55"/>
      <c r="CJ786" s="55"/>
      <c r="CK786" s="55"/>
      <c r="CL786" s="55"/>
      <c r="CM786" s="55"/>
      <c r="CN786" s="55"/>
      <c r="CO786" s="55"/>
      <c r="CP786" s="55"/>
      <c r="CQ786" s="55"/>
      <c r="CR786" s="55"/>
      <c r="CS786" s="55"/>
      <c r="CT786" s="55"/>
      <c r="CU786" s="55"/>
      <c r="CV786" s="55"/>
      <c r="CW786" s="55"/>
      <c r="CX786" s="55"/>
      <c r="CY786" s="55"/>
      <c r="CZ786" s="55"/>
      <c r="DA786" s="55"/>
      <c r="DB786" s="55"/>
      <c r="DC786" s="55"/>
      <c r="DD786" s="55"/>
      <c r="DE786" s="55"/>
      <c r="DF786" s="55"/>
      <c r="DG786" s="55"/>
      <c r="DH786" s="55"/>
      <c r="DI786" s="55"/>
      <c r="DJ786" s="55"/>
      <c r="DK786" s="55"/>
      <c r="DL786" s="55"/>
      <c r="DM786" s="55"/>
      <c r="DN786" s="55"/>
      <c r="DO786" s="55"/>
      <c r="DP786" s="55"/>
      <c r="DQ786" s="55"/>
      <c r="DR786" s="55"/>
      <c r="DS786" s="55"/>
      <c r="DT786" s="55"/>
      <c r="DU786" s="55"/>
      <c r="DV786" s="55"/>
    </row>
    <row r="787" spans="1:126" ht="8.25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5"/>
      <c r="BQ787" s="55"/>
      <c r="BR787" s="55"/>
      <c r="BS787" s="55"/>
      <c r="BT787" s="55"/>
      <c r="BU787" s="55"/>
      <c r="BV787" s="55"/>
      <c r="BW787" s="55"/>
      <c r="BX787" s="55"/>
      <c r="BY787" s="55"/>
      <c r="BZ787" s="55"/>
      <c r="CA787" s="55"/>
      <c r="CB787" s="55"/>
      <c r="CC787" s="55"/>
      <c r="CD787" s="55"/>
      <c r="CE787" s="55"/>
      <c r="CF787" s="55"/>
      <c r="CG787" s="55"/>
      <c r="CH787" s="55"/>
      <c r="CI787" s="55"/>
      <c r="CJ787" s="55"/>
      <c r="CK787" s="55"/>
      <c r="CL787" s="55"/>
      <c r="CM787" s="55"/>
      <c r="CN787" s="55"/>
      <c r="CO787" s="55"/>
      <c r="CP787" s="55"/>
      <c r="CQ787" s="55"/>
      <c r="CR787" s="55"/>
      <c r="CS787" s="55"/>
      <c r="CT787" s="55"/>
      <c r="CU787" s="55"/>
      <c r="CV787" s="55"/>
      <c r="CW787" s="55"/>
      <c r="CX787" s="55"/>
      <c r="CY787" s="55"/>
      <c r="CZ787" s="55"/>
      <c r="DA787" s="55"/>
      <c r="DB787" s="55"/>
      <c r="DC787" s="55"/>
      <c r="DD787" s="55"/>
      <c r="DE787" s="55"/>
      <c r="DF787" s="55"/>
      <c r="DG787" s="55"/>
      <c r="DH787" s="55"/>
      <c r="DI787" s="55"/>
      <c r="DJ787" s="55"/>
      <c r="DK787" s="55"/>
      <c r="DL787" s="55"/>
      <c r="DM787" s="55"/>
      <c r="DN787" s="55"/>
      <c r="DO787" s="55"/>
      <c r="DP787" s="55"/>
      <c r="DQ787" s="55"/>
      <c r="DR787" s="55"/>
      <c r="DS787" s="55"/>
      <c r="DT787" s="55"/>
      <c r="DU787" s="55"/>
      <c r="DV787" s="55"/>
    </row>
    <row r="788" spans="1:126" ht="8.25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/>
      <c r="BZ788" s="55"/>
      <c r="CA788" s="55"/>
      <c r="CB788" s="55"/>
      <c r="CC788" s="55"/>
      <c r="CD788" s="55"/>
      <c r="CE788" s="55"/>
      <c r="CF788" s="55"/>
      <c r="CG788" s="55"/>
      <c r="CH788" s="55"/>
      <c r="CI788" s="55"/>
      <c r="CJ788" s="55"/>
      <c r="CK788" s="55"/>
      <c r="CL788" s="55"/>
      <c r="CM788" s="55"/>
      <c r="CN788" s="55"/>
      <c r="CO788" s="55"/>
      <c r="CP788" s="55"/>
      <c r="CQ788" s="55"/>
      <c r="CR788" s="55"/>
      <c r="CS788" s="55"/>
      <c r="CT788" s="55"/>
      <c r="CU788" s="55"/>
      <c r="CV788" s="55"/>
      <c r="CW788" s="55"/>
      <c r="CX788" s="55"/>
      <c r="CY788" s="55"/>
      <c r="CZ788" s="55"/>
      <c r="DA788" s="55"/>
      <c r="DB788" s="55"/>
      <c r="DC788" s="55"/>
      <c r="DD788" s="55"/>
      <c r="DE788" s="55"/>
      <c r="DF788" s="55"/>
      <c r="DG788" s="55"/>
      <c r="DH788" s="55"/>
      <c r="DI788" s="55"/>
      <c r="DJ788" s="55"/>
      <c r="DK788" s="55"/>
      <c r="DL788" s="55"/>
      <c r="DM788" s="55"/>
      <c r="DN788" s="55"/>
      <c r="DO788" s="55"/>
      <c r="DP788" s="55"/>
      <c r="DQ788" s="55"/>
      <c r="DR788" s="55"/>
      <c r="DS788" s="55"/>
      <c r="DT788" s="55"/>
      <c r="DU788" s="55"/>
      <c r="DV788" s="55"/>
    </row>
    <row r="789" spans="1:126" ht="8.25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5"/>
      <c r="BQ789" s="55"/>
      <c r="BR789" s="55"/>
      <c r="BS789" s="55"/>
      <c r="BT789" s="55"/>
      <c r="BU789" s="55"/>
      <c r="BV789" s="55"/>
      <c r="BW789" s="55"/>
      <c r="BX789" s="55"/>
      <c r="BY789" s="55"/>
      <c r="BZ789" s="55"/>
      <c r="CA789" s="55"/>
      <c r="CB789" s="55"/>
      <c r="CC789" s="55"/>
      <c r="CD789" s="55"/>
      <c r="CE789" s="55"/>
      <c r="CF789" s="55"/>
      <c r="CG789" s="55"/>
      <c r="CH789" s="55"/>
      <c r="CI789" s="55"/>
      <c r="CJ789" s="55"/>
      <c r="CK789" s="55"/>
      <c r="CL789" s="55"/>
      <c r="CM789" s="55"/>
      <c r="CN789" s="55"/>
      <c r="CO789" s="55"/>
      <c r="CP789" s="55"/>
      <c r="CQ789" s="55"/>
      <c r="CR789" s="55"/>
      <c r="CS789" s="55"/>
      <c r="CT789" s="55"/>
      <c r="CU789" s="55"/>
      <c r="CV789" s="55"/>
      <c r="CW789" s="55"/>
      <c r="CX789" s="55"/>
      <c r="CY789" s="55"/>
      <c r="CZ789" s="55"/>
      <c r="DA789" s="55"/>
      <c r="DB789" s="55"/>
      <c r="DC789" s="55"/>
      <c r="DD789" s="55"/>
      <c r="DE789" s="55"/>
      <c r="DF789" s="55"/>
      <c r="DG789" s="55"/>
      <c r="DH789" s="55"/>
      <c r="DI789" s="55"/>
      <c r="DJ789" s="55"/>
      <c r="DK789" s="55"/>
      <c r="DL789" s="55"/>
      <c r="DM789" s="55"/>
      <c r="DN789" s="55"/>
      <c r="DO789" s="55"/>
      <c r="DP789" s="55"/>
      <c r="DQ789" s="55"/>
      <c r="DR789" s="55"/>
      <c r="DS789" s="55"/>
      <c r="DT789" s="55"/>
      <c r="DU789" s="55"/>
      <c r="DV789" s="55"/>
    </row>
    <row r="790" spans="1:126" ht="8.25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5"/>
      <c r="BQ790" s="55"/>
      <c r="BR790" s="55"/>
      <c r="BS790" s="55"/>
      <c r="BT790" s="55"/>
      <c r="BU790" s="55"/>
      <c r="BV790" s="55"/>
      <c r="BW790" s="55"/>
      <c r="BX790" s="55"/>
      <c r="BY790" s="55"/>
      <c r="BZ790" s="55"/>
      <c r="CA790" s="55"/>
      <c r="CB790" s="55"/>
      <c r="CC790" s="55"/>
      <c r="CD790" s="55"/>
      <c r="CE790" s="55"/>
      <c r="CF790" s="55"/>
      <c r="CG790" s="55"/>
      <c r="CH790" s="55"/>
      <c r="CI790" s="55"/>
      <c r="CJ790" s="55"/>
      <c r="CK790" s="55"/>
      <c r="CL790" s="55"/>
      <c r="CM790" s="55"/>
      <c r="CN790" s="55"/>
      <c r="CO790" s="55"/>
      <c r="CP790" s="55"/>
      <c r="CQ790" s="55"/>
      <c r="CR790" s="55"/>
      <c r="CS790" s="55"/>
      <c r="CT790" s="55"/>
      <c r="CU790" s="55"/>
      <c r="CV790" s="55"/>
      <c r="CW790" s="55"/>
      <c r="CX790" s="55"/>
      <c r="CY790" s="55"/>
      <c r="CZ790" s="55"/>
      <c r="DA790" s="55"/>
      <c r="DB790" s="55"/>
      <c r="DC790" s="55"/>
      <c r="DD790" s="55"/>
      <c r="DE790" s="55"/>
      <c r="DF790" s="55"/>
      <c r="DG790" s="55"/>
      <c r="DH790" s="55"/>
      <c r="DI790" s="55"/>
      <c r="DJ790" s="55"/>
      <c r="DK790" s="55"/>
      <c r="DL790" s="55"/>
      <c r="DM790" s="55"/>
      <c r="DN790" s="55"/>
      <c r="DO790" s="55"/>
      <c r="DP790" s="55"/>
      <c r="DQ790" s="55"/>
      <c r="DR790" s="55"/>
      <c r="DS790" s="55"/>
      <c r="DT790" s="55"/>
      <c r="DU790" s="55"/>
      <c r="DV790" s="55"/>
    </row>
    <row r="791" spans="1:126" ht="8.25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5"/>
      <c r="BQ791" s="55"/>
      <c r="BR791" s="55"/>
      <c r="BS791" s="55"/>
      <c r="BT791" s="55"/>
      <c r="BU791" s="55"/>
      <c r="BV791" s="55"/>
      <c r="BW791" s="55"/>
      <c r="BX791" s="55"/>
      <c r="BY791" s="55"/>
      <c r="BZ791" s="55"/>
      <c r="CA791" s="55"/>
      <c r="CB791" s="55"/>
      <c r="CC791" s="55"/>
      <c r="CD791" s="55"/>
      <c r="CE791" s="55"/>
      <c r="CF791" s="55"/>
      <c r="CG791" s="55"/>
      <c r="CH791" s="55"/>
      <c r="CI791" s="55"/>
      <c r="CJ791" s="55"/>
      <c r="CK791" s="55"/>
      <c r="CL791" s="55"/>
      <c r="CM791" s="55"/>
      <c r="CN791" s="55"/>
      <c r="CO791" s="55"/>
      <c r="CP791" s="55"/>
      <c r="CQ791" s="55"/>
      <c r="CR791" s="55"/>
      <c r="CS791" s="55"/>
      <c r="CT791" s="55"/>
      <c r="CU791" s="55"/>
      <c r="CV791" s="55"/>
      <c r="CW791" s="55"/>
      <c r="CX791" s="55"/>
      <c r="CY791" s="55"/>
      <c r="CZ791" s="55"/>
      <c r="DA791" s="55"/>
      <c r="DB791" s="55"/>
      <c r="DC791" s="55"/>
      <c r="DD791" s="55"/>
      <c r="DE791" s="55"/>
      <c r="DF791" s="55"/>
      <c r="DG791" s="55"/>
      <c r="DH791" s="55"/>
      <c r="DI791" s="55"/>
      <c r="DJ791" s="55"/>
      <c r="DK791" s="55"/>
      <c r="DL791" s="55"/>
      <c r="DM791" s="55"/>
      <c r="DN791" s="55"/>
      <c r="DO791" s="55"/>
      <c r="DP791" s="55"/>
      <c r="DQ791" s="55"/>
      <c r="DR791" s="55"/>
      <c r="DS791" s="55"/>
      <c r="DT791" s="55"/>
      <c r="DU791" s="55"/>
      <c r="DV791" s="55"/>
    </row>
    <row r="792" spans="1:126" ht="8.25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5"/>
      <c r="BQ792" s="55"/>
      <c r="BR792" s="55"/>
      <c r="BS792" s="55"/>
      <c r="BT792" s="55"/>
      <c r="BU792" s="55"/>
      <c r="BV792" s="55"/>
      <c r="BW792" s="55"/>
      <c r="BX792" s="55"/>
      <c r="BY792" s="55"/>
      <c r="BZ792" s="55"/>
      <c r="CA792" s="55"/>
      <c r="CB792" s="55"/>
      <c r="CC792" s="55"/>
      <c r="CD792" s="55"/>
      <c r="CE792" s="55"/>
      <c r="CF792" s="55"/>
      <c r="CG792" s="55"/>
      <c r="CH792" s="55"/>
      <c r="CI792" s="55"/>
      <c r="CJ792" s="55"/>
      <c r="CK792" s="55"/>
      <c r="CL792" s="55"/>
      <c r="CM792" s="55"/>
      <c r="CN792" s="55"/>
      <c r="CO792" s="55"/>
      <c r="CP792" s="55"/>
      <c r="CQ792" s="55"/>
      <c r="CR792" s="55"/>
      <c r="CS792" s="55"/>
      <c r="CT792" s="55"/>
      <c r="CU792" s="55"/>
      <c r="CV792" s="55"/>
      <c r="CW792" s="55"/>
      <c r="CX792" s="55"/>
      <c r="CY792" s="55"/>
      <c r="CZ792" s="55"/>
      <c r="DA792" s="55"/>
      <c r="DB792" s="55"/>
      <c r="DC792" s="55"/>
      <c r="DD792" s="55"/>
      <c r="DE792" s="55"/>
      <c r="DF792" s="55"/>
      <c r="DG792" s="55"/>
      <c r="DH792" s="55"/>
      <c r="DI792" s="55"/>
      <c r="DJ792" s="55"/>
      <c r="DK792" s="55"/>
      <c r="DL792" s="55"/>
      <c r="DM792" s="55"/>
      <c r="DN792" s="55"/>
      <c r="DO792" s="55"/>
      <c r="DP792" s="55"/>
      <c r="DQ792" s="55"/>
      <c r="DR792" s="55"/>
      <c r="DS792" s="55"/>
      <c r="DT792" s="55"/>
      <c r="DU792" s="55"/>
      <c r="DV792" s="55"/>
    </row>
    <row r="793" spans="1:126" ht="8.25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5"/>
      <c r="BQ793" s="55"/>
      <c r="BR793" s="55"/>
      <c r="BS793" s="55"/>
      <c r="BT793" s="55"/>
      <c r="BU793" s="55"/>
      <c r="BV793" s="55"/>
      <c r="BW793" s="55"/>
      <c r="BX793" s="55"/>
      <c r="BY793" s="55"/>
      <c r="BZ793" s="55"/>
      <c r="CA793" s="55"/>
      <c r="CB793" s="55"/>
      <c r="CC793" s="55"/>
      <c r="CD793" s="55"/>
      <c r="CE793" s="55"/>
      <c r="CF793" s="55"/>
      <c r="CG793" s="55"/>
      <c r="CH793" s="55"/>
      <c r="CI793" s="55"/>
      <c r="CJ793" s="55"/>
      <c r="CK793" s="55"/>
      <c r="CL793" s="55"/>
      <c r="CM793" s="55"/>
      <c r="CN793" s="55"/>
      <c r="CO793" s="55"/>
      <c r="CP793" s="55"/>
      <c r="CQ793" s="55"/>
      <c r="CR793" s="55"/>
      <c r="CS793" s="55"/>
      <c r="CT793" s="55"/>
      <c r="CU793" s="55"/>
      <c r="CV793" s="55"/>
      <c r="CW793" s="55"/>
      <c r="CX793" s="55"/>
      <c r="CY793" s="55"/>
      <c r="CZ793" s="55"/>
      <c r="DA793" s="55"/>
      <c r="DB793" s="55"/>
      <c r="DC793" s="55"/>
      <c r="DD793" s="55"/>
      <c r="DE793" s="55"/>
      <c r="DF793" s="55"/>
      <c r="DG793" s="55"/>
      <c r="DH793" s="55"/>
      <c r="DI793" s="55"/>
      <c r="DJ793" s="55"/>
      <c r="DK793" s="55"/>
      <c r="DL793" s="55"/>
      <c r="DM793" s="55"/>
      <c r="DN793" s="55"/>
      <c r="DO793" s="55"/>
      <c r="DP793" s="55"/>
      <c r="DQ793" s="55"/>
      <c r="DR793" s="55"/>
      <c r="DS793" s="55"/>
      <c r="DT793" s="55"/>
      <c r="DU793" s="55"/>
      <c r="DV793" s="55"/>
    </row>
    <row r="794" spans="1:126" ht="8.25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5"/>
      <c r="BQ794" s="55"/>
      <c r="BR794" s="55"/>
      <c r="BS794" s="55"/>
      <c r="BT794" s="55"/>
      <c r="BU794" s="55"/>
      <c r="BV794" s="55"/>
      <c r="BW794" s="55"/>
      <c r="BX794" s="55"/>
      <c r="BY794" s="55"/>
      <c r="BZ794" s="55"/>
      <c r="CA794" s="55"/>
      <c r="CB794" s="55"/>
      <c r="CC794" s="55"/>
      <c r="CD794" s="55"/>
      <c r="CE794" s="55"/>
      <c r="CF794" s="55"/>
      <c r="CG794" s="55"/>
      <c r="CH794" s="55"/>
      <c r="CI794" s="55"/>
      <c r="CJ794" s="55"/>
      <c r="CK794" s="55"/>
      <c r="CL794" s="55"/>
      <c r="CM794" s="55"/>
      <c r="CN794" s="55"/>
      <c r="CO794" s="55"/>
      <c r="CP794" s="55"/>
      <c r="CQ794" s="55"/>
      <c r="CR794" s="55"/>
      <c r="CS794" s="55"/>
      <c r="CT794" s="55"/>
      <c r="CU794" s="55"/>
      <c r="CV794" s="55"/>
      <c r="CW794" s="55"/>
      <c r="CX794" s="55"/>
      <c r="CY794" s="55"/>
      <c r="CZ794" s="55"/>
      <c r="DA794" s="55"/>
      <c r="DB794" s="55"/>
      <c r="DC794" s="55"/>
      <c r="DD794" s="55"/>
      <c r="DE794" s="55"/>
      <c r="DF794" s="55"/>
      <c r="DG794" s="55"/>
      <c r="DH794" s="55"/>
      <c r="DI794" s="55"/>
      <c r="DJ794" s="55"/>
      <c r="DK794" s="55"/>
      <c r="DL794" s="55"/>
      <c r="DM794" s="55"/>
      <c r="DN794" s="55"/>
      <c r="DO794" s="55"/>
      <c r="DP794" s="55"/>
      <c r="DQ794" s="55"/>
      <c r="DR794" s="55"/>
      <c r="DS794" s="55"/>
      <c r="DT794" s="55"/>
      <c r="DU794" s="55"/>
      <c r="DV794" s="55"/>
    </row>
    <row r="795" spans="1:126" ht="8.2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5"/>
      <c r="BQ795" s="55"/>
      <c r="BR795" s="55"/>
      <c r="BS795" s="55"/>
      <c r="BT795" s="55"/>
      <c r="BU795" s="55"/>
      <c r="BV795" s="55"/>
      <c r="BW795" s="55"/>
      <c r="BX795" s="55"/>
      <c r="BY795" s="55"/>
      <c r="BZ795" s="55"/>
      <c r="CA795" s="55"/>
      <c r="CB795" s="55"/>
      <c r="CC795" s="55"/>
      <c r="CD795" s="55"/>
      <c r="CE795" s="55"/>
      <c r="CF795" s="55"/>
      <c r="CG795" s="55"/>
      <c r="CH795" s="55"/>
      <c r="CI795" s="55"/>
      <c r="CJ795" s="55"/>
      <c r="CK795" s="55"/>
      <c r="CL795" s="55"/>
      <c r="CM795" s="55"/>
      <c r="CN795" s="55"/>
      <c r="CO795" s="55"/>
      <c r="CP795" s="55"/>
      <c r="CQ795" s="55"/>
      <c r="CR795" s="55"/>
      <c r="CS795" s="55"/>
      <c r="CT795" s="55"/>
      <c r="CU795" s="55"/>
      <c r="CV795" s="55"/>
      <c r="CW795" s="55"/>
      <c r="CX795" s="55"/>
      <c r="CY795" s="55"/>
      <c r="CZ795" s="55"/>
      <c r="DA795" s="55"/>
      <c r="DB795" s="55"/>
      <c r="DC795" s="55"/>
      <c r="DD795" s="55"/>
      <c r="DE795" s="55"/>
      <c r="DF795" s="55"/>
      <c r="DG795" s="55"/>
      <c r="DH795" s="55"/>
      <c r="DI795" s="55"/>
      <c r="DJ795" s="55"/>
      <c r="DK795" s="55"/>
      <c r="DL795" s="55"/>
      <c r="DM795" s="55"/>
      <c r="DN795" s="55"/>
      <c r="DO795" s="55"/>
      <c r="DP795" s="55"/>
      <c r="DQ795" s="55"/>
      <c r="DR795" s="55"/>
      <c r="DS795" s="55"/>
      <c r="DT795" s="55"/>
      <c r="DU795" s="55"/>
      <c r="DV795" s="55"/>
    </row>
    <row r="796" spans="1:126" ht="8.25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5"/>
      <c r="BQ796" s="55"/>
      <c r="BR796" s="55"/>
      <c r="BS796" s="55"/>
      <c r="BT796" s="55"/>
      <c r="BU796" s="55"/>
      <c r="BV796" s="55"/>
      <c r="BW796" s="55"/>
      <c r="BX796" s="55"/>
      <c r="BY796" s="55"/>
      <c r="BZ796" s="55"/>
      <c r="CA796" s="55"/>
      <c r="CB796" s="55"/>
      <c r="CC796" s="55"/>
      <c r="CD796" s="55"/>
      <c r="CE796" s="55"/>
      <c r="CF796" s="55"/>
      <c r="CG796" s="55"/>
      <c r="CH796" s="55"/>
      <c r="CI796" s="55"/>
      <c r="CJ796" s="55"/>
      <c r="CK796" s="55"/>
      <c r="CL796" s="55"/>
      <c r="CM796" s="55"/>
      <c r="CN796" s="55"/>
      <c r="CO796" s="55"/>
      <c r="CP796" s="55"/>
      <c r="CQ796" s="55"/>
      <c r="CR796" s="55"/>
      <c r="CS796" s="55"/>
      <c r="CT796" s="55"/>
      <c r="CU796" s="55"/>
      <c r="CV796" s="55"/>
      <c r="CW796" s="55"/>
      <c r="CX796" s="55"/>
      <c r="CY796" s="55"/>
      <c r="CZ796" s="55"/>
      <c r="DA796" s="55"/>
      <c r="DB796" s="55"/>
      <c r="DC796" s="55"/>
      <c r="DD796" s="55"/>
      <c r="DE796" s="55"/>
      <c r="DF796" s="55"/>
      <c r="DG796" s="55"/>
      <c r="DH796" s="55"/>
      <c r="DI796" s="55"/>
      <c r="DJ796" s="55"/>
      <c r="DK796" s="55"/>
      <c r="DL796" s="55"/>
      <c r="DM796" s="55"/>
      <c r="DN796" s="55"/>
      <c r="DO796" s="55"/>
      <c r="DP796" s="55"/>
      <c r="DQ796" s="55"/>
      <c r="DR796" s="55"/>
      <c r="DS796" s="55"/>
      <c r="DT796" s="55"/>
      <c r="DU796" s="55"/>
      <c r="DV796" s="55"/>
    </row>
    <row r="797" spans="1:126" ht="8.25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5"/>
      <c r="BQ797" s="55"/>
      <c r="BR797" s="55"/>
      <c r="BS797" s="55"/>
      <c r="BT797" s="55"/>
      <c r="BU797" s="55"/>
      <c r="BV797" s="55"/>
      <c r="BW797" s="55"/>
      <c r="BX797" s="55"/>
      <c r="BY797" s="55"/>
      <c r="BZ797" s="55"/>
      <c r="CA797" s="55"/>
      <c r="CB797" s="55"/>
      <c r="CC797" s="55"/>
      <c r="CD797" s="55"/>
      <c r="CE797" s="55"/>
      <c r="CF797" s="55"/>
      <c r="CG797" s="55"/>
      <c r="CH797" s="55"/>
      <c r="CI797" s="55"/>
      <c r="CJ797" s="55"/>
      <c r="CK797" s="55"/>
      <c r="CL797" s="55"/>
      <c r="CM797" s="55"/>
      <c r="CN797" s="55"/>
      <c r="CO797" s="55"/>
      <c r="CP797" s="55"/>
      <c r="CQ797" s="55"/>
      <c r="CR797" s="55"/>
      <c r="CS797" s="55"/>
      <c r="CT797" s="55"/>
      <c r="CU797" s="55"/>
      <c r="CV797" s="55"/>
      <c r="CW797" s="55"/>
      <c r="CX797" s="55"/>
      <c r="CY797" s="55"/>
      <c r="CZ797" s="55"/>
      <c r="DA797" s="55"/>
      <c r="DB797" s="55"/>
      <c r="DC797" s="55"/>
      <c r="DD797" s="55"/>
      <c r="DE797" s="55"/>
      <c r="DF797" s="55"/>
      <c r="DG797" s="55"/>
      <c r="DH797" s="55"/>
      <c r="DI797" s="55"/>
      <c r="DJ797" s="55"/>
      <c r="DK797" s="55"/>
      <c r="DL797" s="55"/>
      <c r="DM797" s="55"/>
      <c r="DN797" s="55"/>
      <c r="DO797" s="55"/>
      <c r="DP797" s="55"/>
      <c r="DQ797" s="55"/>
      <c r="DR797" s="55"/>
      <c r="DS797" s="55"/>
      <c r="DT797" s="55"/>
      <c r="DU797" s="55"/>
      <c r="DV797" s="55"/>
    </row>
    <row r="798" spans="1:126" ht="8.25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5"/>
      <c r="BQ798" s="55"/>
      <c r="BR798" s="55"/>
      <c r="BS798" s="55"/>
      <c r="BT798" s="55"/>
      <c r="BU798" s="55"/>
      <c r="BV798" s="55"/>
      <c r="BW798" s="55"/>
      <c r="BX798" s="55"/>
      <c r="BY798" s="55"/>
      <c r="BZ798" s="55"/>
      <c r="CA798" s="55"/>
      <c r="CB798" s="55"/>
      <c r="CC798" s="55"/>
      <c r="CD798" s="55"/>
      <c r="CE798" s="55"/>
      <c r="CF798" s="55"/>
      <c r="CG798" s="55"/>
      <c r="CH798" s="55"/>
      <c r="CI798" s="55"/>
      <c r="CJ798" s="55"/>
      <c r="CK798" s="55"/>
      <c r="CL798" s="55"/>
      <c r="CM798" s="55"/>
      <c r="CN798" s="55"/>
      <c r="CO798" s="55"/>
      <c r="CP798" s="55"/>
      <c r="CQ798" s="55"/>
      <c r="CR798" s="55"/>
      <c r="CS798" s="55"/>
      <c r="CT798" s="55"/>
      <c r="CU798" s="55"/>
      <c r="CV798" s="55"/>
      <c r="CW798" s="55"/>
      <c r="CX798" s="55"/>
      <c r="CY798" s="55"/>
      <c r="CZ798" s="55"/>
      <c r="DA798" s="55"/>
      <c r="DB798" s="55"/>
      <c r="DC798" s="55"/>
      <c r="DD798" s="55"/>
      <c r="DE798" s="55"/>
      <c r="DF798" s="55"/>
      <c r="DG798" s="55"/>
      <c r="DH798" s="55"/>
      <c r="DI798" s="55"/>
      <c r="DJ798" s="55"/>
      <c r="DK798" s="55"/>
      <c r="DL798" s="55"/>
      <c r="DM798" s="55"/>
      <c r="DN798" s="55"/>
      <c r="DO798" s="55"/>
      <c r="DP798" s="55"/>
      <c r="DQ798" s="55"/>
      <c r="DR798" s="55"/>
      <c r="DS798" s="55"/>
      <c r="DT798" s="55"/>
      <c r="DU798" s="55"/>
      <c r="DV798" s="55"/>
    </row>
    <row r="799" spans="1:126" ht="8.25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5"/>
      <c r="BQ799" s="55"/>
      <c r="BR799" s="55"/>
      <c r="BS799" s="55"/>
      <c r="BT799" s="55"/>
      <c r="BU799" s="55"/>
      <c r="BV799" s="55"/>
      <c r="BW799" s="55"/>
      <c r="BX799" s="55"/>
      <c r="BY799" s="55"/>
      <c r="BZ799" s="55"/>
      <c r="CA799" s="55"/>
      <c r="CB799" s="55"/>
      <c r="CC799" s="55"/>
      <c r="CD799" s="55"/>
      <c r="CE799" s="55"/>
      <c r="CF799" s="55"/>
      <c r="CG799" s="55"/>
      <c r="CH799" s="55"/>
      <c r="CI799" s="55"/>
      <c r="CJ799" s="55"/>
      <c r="CK799" s="55"/>
      <c r="CL799" s="55"/>
      <c r="CM799" s="55"/>
      <c r="CN799" s="55"/>
      <c r="CO799" s="55"/>
      <c r="CP799" s="55"/>
      <c r="CQ799" s="55"/>
      <c r="CR799" s="55"/>
      <c r="CS799" s="55"/>
      <c r="CT799" s="55"/>
      <c r="CU799" s="55"/>
      <c r="CV799" s="55"/>
      <c r="CW799" s="55"/>
      <c r="CX799" s="55"/>
      <c r="CY799" s="55"/>
      <c r="CZ799" s="55"/>
      <c r="DA799" s="55"/>
      <c r="DB799" s="55"/>
      <c r="DC799" s="55"/>
      <c r="DD799" s="55"/>
      <c r="DE799" s="55"/>
      <c r="DF799" s="55"/>
      <c r="DG799" s="55"/>
      <c r="DH799" s="55"/>
      <c r="DI799" s="55"/>
      <c r="DJ799" s="55"/>
      <c r="DK799" s="55"/>
      <c r="DL799" s="55"/>
      <c r="DM799" s="55"/>
      <c r="DN799" s="55"/>
      <c r="DO799" s="55"/>
      <c r="DP799" s="55"/>
      <c r="DQ799" s="55"/>
      <c r="DR799" s="55"/>
      <c r="DS799" s="55"/>
      <c r="DT799" s="55"/>
      <c r="DU799" s="55"/>
      <c r="DV799" s="55"/>
    </row>
    <row r="800" spans="1:126" ht="8.25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5"/>
      <c r="BQ800" s="55"/>
      <c r="BR800" s="55"/>
      <c r="BS800" s="55"/>
      <c r="BT800" s="55"/>
      <c r="BU800" s="55"/>
      <c r="BV800" s="55"/>
      <c r="BW800" s="55"/>
      <c r="BX800" s="55"/>
      <c r="BY800" s="55"/>
      <c r="BZ800" s="55"/>
      <c r="CA800" s="55"/>
      <c r="CB800" s="55"/>
      <c r="CC800" s="55"/>
      <c r="CD800" s="55"/>
      <c r="CE800" s="55"/>
      <c r="CF800" s="55"/>
      <c r="CG800" s="55"/>
      <c r="CH800" s="55"/>
      <c r="CI800" s="55"/>
      <c r="CJ800" s="55"/>
      <c r="CK800" s="55"/>
      <c r="CL800" s="55"/>
      <c r="CM800" s="55"/>
      <c r="CN800" s="55"/>
      <c r="CO800" s="55"/>
      <c r="CP800" s="55"/>
      <c r="CQ800" s="55"/>
      <c r="CR800" s="55"/>
      <c r="CS800" s="55"/>
      <c r="CT800" s="55"/>
      <c r="CU800" s="55"/>
      <c r="CV800" s="55"/>
      <c r="CW800" s="55"/>
      <c r="CX800" s="55"/>
      <c r="CY800" s="55"/>
      <c r="CZ800" s="55"/>
      <c r="DA800" s="55"/>
      <c r="DB800" s="55"/>
      <c r="DC800" s="55"/>
      <c r="DD800" s="55"/>
      <c r="DE800" s="55"/>
      <c r="DF800" s="55"/>
      <c r="DG800" s="55"/>
      <c r="DH800" s="55"/>
      <c r="DI800" s="55"/>
      <c r="DJ800" s="55"/>
      <c r="DK800" s="55"/>
      <c r="DL800" s="55"/>
      <c r="DM800" s="55"/>
      <c r="DN800" s="55"/>
      <c r="DO800" s="55"/>
      <c r="DP800" s="55"/>
      <c r="DQ800" s="55"/>
      <c r="DR800" s="55"/>
      <c r="DS800" s="55"/>
      <c r="DT800" s="55"/>
      <c r="DU800" s="55"/>
      <c r="DV800" s="55"/>
    </row>
    <row r="801" spans="1:126" ht="8.25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5"/>
      <c r="BQ801" s="55"/>
      <c r="BR801" s="55"/>
      <c r="BS801" s="55"/>
      <c r="BT801" s="55"/>
      <c r="BU801" s="55"/>
      <c r="BV801" s="55"/>
      <c r="BW801" s="55"/>
      <c r="BX801" s="55"/>
      <c r="BY801" s="55"/>
      <c r="BZ801" s="55"/>
      <c r="CA801" s="55"/>
      <c r="CB801" s="55"/>
      <c r="CC801" s="55"/>
      <c r="CD801" s="55"/>
      <c r="CE801" s="55"/>
      <c r="CF801" s="55"/>
      <c r="CG801" s="55"/>
      <c r="CH801" s="55"/>
      <c r="CI801" s="55"/>
      <c r="CJ801" s="55"/>
      <c r="CK801" s="55"/>
      <c r="CL801" s="55"/>
      <c r="CM801" s="55"/>
      <c r="CN801" s="55"/>
      <c r="CO801" s="55"/>
      <c r="CP801" s="55"/>
      <c r="CQ801" s="55"/>
      <c r="CR801" s="55"/>
      <c r="CS801" s="55"/>
      <c r="CT801" s="55"/>
      <c r="CU801" s="55"/>
      <c r="CV801" s="55"/>
      <c r="CW801" s="55"/>
      <c r="CX801" s="55"/>
      <c r="CY801" s="55"/>
      <c r="CZ801" s="55"/>
      <c r="DA801" s="55"/>
      <c r="DB801" s="55"/>
      <c r="DC801" s="55"/>
      <c r="DD801" s="55"/>
      <c r="DE801" s="55"/>
      <c r="DF801" s="55"/>
      <c r="DG801" s="55"/>
      <c r="DH801" s="55"/>
      <c r="DI801" s="55"/>
      <c r="DJ801" s="55"/>
      <c r="DK801" s="55"/>
      <c r="DL801" s="55"/>
      <c r="DM801" s="55"/>
      <c r="DN801" s="55"/>
      <c r="DO801" s="55"/>
      <c r="DP801" s="55"/>
      <c r="DQ801" s="55"/>
      <c r="DR801" s="55"/>
      <c r="DS801" s="55"/>
      <c r="DT801" s="55"/>
      <c r="DU801" s="55"/>
      <c r="DV801" s="55"/>
    </row>
    <row r="802" spans="1:126" ht="8.25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5"/>
      <c r="BQ802" s="55"/>
      <c r="BR802" s="55"/>
      <c r="BS802" s="55"/>
      <c r="BT802" s="55"/>
      <c r="BU802" s="55"/>
      <c r="BV802" s="55"/>
      <c r="BW802" s="55"/>
      <c r="BX802" s="55"/>
      <c r="BY802" s="55"/>
      <c r="BZ802" s="55"/>
      <c r="CA802" s="55"/>
      <c r="CB802" s="55"/>
      <c r="CC802" s="55"/>
      <c r="CD802" s="55"/>
      <c r="CE802" s="55"/>
      <c r="CF802" s="55"/>
      <c r="CG802" s="55"/>
      <c r="CH802" s="55"/>
      <c r="CI802" s="55"/>
      <c r="CJ802" s="55"/>
      <c r="CK802" s="55"/>
      <c r="CL802" s="55"/>
      <c r="CM802" s="55"/>
      <c r="CN802" s="55"/>
      <c r="CO802" s="55"/>
      <c r="CP802" s="55"/>
      <c r="CQ802" s="55"/>
      <c r="CR802" s="55"/>
      <c r="CS802" s="55"/>
      <c r="CT802" s="55"/>
      <c r="CU802" s="55"/>
      <c r="CV802" s="55"/>
      <c r="CW802" s="55"/>
      <c r="CX802" s="55"/>
      <c r="CY802" s="55"/>
      <c r="CZ802" s="55"/>
      <c r="DA802" s="55"/>
      <c r="DB802" s="55"/>
      <c r="DC802" s="55"/>
      <c r="DD802" s="55"/>
      <c r="DE802" s="55"/>
      <c r="DF802" s="55"/>
      <c r="DG802" s="55"/>
      <c r="DH802" s="55"/>
      <c r="DI802" s="55"/>
      <c r="DJ802" s="55"/>
      <c r="DK802" s="55"/>
      <c r="DL802" s="55"/>
      <c r="DM802" s="55"/>
      <c r="DN802" s="55"/>
      <c r="DO802" s="55"/>
      <c r="DP802" s="55"/>
      <c r="DQ802" s="55"/>
      <c r="DR802" s="55"/>
      <c r="DS802" s="55"/>
      <c r="DT802" s="55"/>
      <c r="DU802" s="55"/>
      <c r="DV802" s="55"/>
    </row>
    <row r="803" spans="1:126" ht="8.25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5"/>
      <c r="BQ803" s="55"/>
      <c r="BR803" s="55"/>
      <c r="BS803" s="55"/>
      <c r="BT803" s="55"/>
      <c r="BU803" s="55"/>
      <c r="BV803" s="55"/>
      <c r="BW803" s="55"/>
      <c r="BX803" s="55"/>
      <c r="BY803" s="55"/>
      <c r="BZ803" s="55"/>
      <c r="CA803" s="55"/>
      <c r="CB803" s="55"/>
      <c r="CC803" s="55"/>
      <c r="CD803" s="55"/>
      <c r="CE803" s="55"/>
      <c r="CF803" s="55"/>
      <c r="CG803" s="55"/>
      <c r="CH803" s="55"/>
      <c r="CI803" s="55"/>
      <c r="CJ803" s="55"/>
      <c r="CK803" s="55"/>
      <c r="CL803" s="55"/>
      <c r="CM803" s="55"/>
      <c r="CN803" s="55"/>
      <c r="CO803" s="55"/>
      <c r="CP803" s="55"/>
      <c r="CQ803" s="55"/>
      <c r="CR803" s="55"/>
      <c r="CS803" s="55"/>
      <c r="CT803" s="55"/>
      <c r="CU803" s="55"/>
      <c r="CV803" s="55"/>
      <c r="CW803" s="55"/>
      <c r="CX803" s="55"/>
      <c r="CY803" s="55"/>
      <c r="CZ803" s="55"/>
      <c r="DA803" s="55"/>
      <c r="DB803" s="55"/>
      <c r="DC803" s="55"/>
      <c r="DD803" s="55"/>
      <c r="DE803" s="55"/>
      <c r="DF803" s="55"/>
      <c r="DG803" s="55"/>
      <c r="DH803" s="55"/>
      <c r="DI803" s="55"/>
      <c r="DJ803" s="55"/>
      <c r="DK803" s="55"/>
      <c r="DL803" s="55"/>
      <c r="DM803" s="55"/>
      <c r="DN803" s="55"/>
      <c r="DO803" s="55"/>
      <c r="DP803" s="55"/>
      <c r="DQ803" s="55"/>
      <c r="DR803" s="55"/>
      <c r="DS803" s="55"/>
      <c r="DT803" s="55"/>
      <c r="DU803" s="55"/>
      <c r="DV803" s="55"/>
    </row>
    <row r="804" spans="1:126" ht="8.25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5"/>
      <c r="BQ804" s="55"/>
      <c r="BR804" s="55"/>
      <c r="BS804" s="55"/>
      <c r="BT804" s="55"/>
      <c r="BU804" s="55"/>
      <c r="BV804" s="55"/>
      <c r="BW804" s="55"/>
      <c r="BX804" s="55"/>
      <c r="BY804" s="55"/>
      <c r="BZ804" s="55"/>
      <c r="CA804" s="55"/>
      <c r="CB804" s="55"/>
      <c r="CC804" s="55"/>
      <c r="CD804" s="55"/>
      <c r="CE804" s="55"/>
      <c r="CF804" s="55"/>
      <c r="CG804" s="55"/>
      <c r="CH804" s="55"/>
      <c r="CI804" s="55"/>
      <c r="CJ804" s="55"/>
      <c r="CK804" s="55"/>
      <c r="CL804" s="55"/>
      <c r="CM804" s="55"/>
      <c r="CN804" s="55"/>
      <c r="CO804" s="55"/>
      <c r="CP804" s="55"/>
      <c r="CQ804" s="55"/>
      <c r="CR804" s="55"/>
      <c r="CS804" s="55"/>
      <c r="CT804" s="55"/>
      <c r="CU804" s="55"/>
      <c r="CV804" s="55"/>
      <c r="CW804" s="55"/>
      <c r="CX804" s="55"/>
      <c r="CY804" s="55"/>
      <c r="CZ804" s="55"/>
      <c r="DA804" s="55"/>
      <c r="DB804" s="55"/>
      <c r="DC804" s="55"/>
      <c r="DD804" s="55"/>
      <c r="DE804" s="55"/>
      <c r="DF804" s="55"/>
      <c r="DG804" s="55"/>
      <c r="DH804" s="55"/>
      <c r="DI804" s="55"/>
      <c r="DJ804" s="55"/>
      <c r="DK804" s="55"/>
      <c r="DL804" s="55"/>
      <c r="DM804" s="55"/>
      <c r="DN804" s="55"/>
      <c r="DO804" s="55"/>
      <c r="DP804" s="55"/>
      <c r="DQ804" s="55"/>
      <c r="DR804" s="55"/>
      <c r="DS804" s="55"/>
      <c r="DT804" s="55"/>
      <c r="DU804" s="55"/>
      <c r="DV804" s="55"/>
    </row>
    <row r="805" spans="1:126" ht="8.2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5"/>
      <c r="BQ805" s="55"/>
      <c r="BR805" s="55"/>
      <c r="BS805" s="55"/>
      <c r="BT805" s="55"/>
      <c r="BU805" s="55"/>
      <c r="BV805" s="55"/>
      <c r="BW805" s="55"/>
      <c r="BX805" s="55"/>
      <c r="BY805" s="55"/>
      <c r="BZ805" s="55"/>
      <c r="CA805" s="55"/>
      <c r="CB805" s="55"/>
      <c r="CC805" s="55"/>
      <c r="CD805" s="55"/>
      <c r="CE805" s="55"/>
      <c r="CF805" s="55"/>
      <c r="CG805" s="55"/>
      <c r="CH805" s="55"/>
      <c r="CI805" s="55"/>
      <c r="CJ805" s="55"/>
      <c r="CK805" s="55"/>
      <c r="CL805" s="55"/>
      <c r="CM805" s="55"/>
      <c r="CN805" s="55"/>
      <c r="CO805" s="55"/>
      <c r="CP805" s="55"/>
      <c r="CQ805" s="55"/>
      <c r="CR805" s="55"/>
      <c r="CS805" s="55"/>
      <c r="CT805" s="55"/>
      <c r="CU805" s="55"/>
      <c r="CV805" s="55"/>
      <c r="CW805" s="55"/>
      <c r="CX805" s="55"/>
      <c r="CY805" s="55"/>
      <c r="CZ805" s="55"/>
      <c r="DA805" s="55"/>
      <c r="DB805" s="55"/>
      <c r="DC805" s="55"/>
      <c r="DD805" s="55"/>
      <c r="DE805" s="55"/>
      <c r="DF805" s="55"/>
      <c r="DG805" s="55"/>
      <c r="DH805" s="55"/>
      <c r="DI805" s="55"/>
      <c r="DJ805" s="55"/>
      <c r="DK805" s="55"/>
      <c r="DL805" s="55"/>
      <c r="DM805" s="55"/>
      <c r="DN805" s="55"/>
      <c r="DO805" s="55"/>
      <c r="DP805" s="55"/>
      <c r="DQ805" s="55"/>
      <c r="DR805" s="55"/>
      <c r="DS805" s="55"/>
      <c r="DT805" s="55"/>
      <c r="DU805" s="55"/>
      <c r="DV805" s="55"/>
    </row>
    <row r="806" spans="1:126" ht="8.25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5"/>
      <c r="BQ806" s="55"/>
      <c r="BR806" s="55"/>
      <c r="BS806" s="55"/>
      <c r="BT806" s="55"/>
      <c r="BU806" s="55"/>
      <c r="BV806" s="55"/>
      <c r="BW806" s="55"/>
      <c r="BX806" s="55"/>
      <c r="BY806" s="55"/>
      <c r="BZ806" s="55"/>
      <c r="CA806" s="55"/>
      <c r="CB806" s="55"/>
      <c r="CC806" s="55"/>
      <c r="CD806" s="55"/>
      <c r="CE806" s="55"/>
      <c r="CF806" s="55"/>
      <c r="CG806" s="55"/>
      <c r="CH806" s="55"/>
      <c r="CI806" s="55"/>
      <c r="CJ806" s="55"/>
      <c r="CK806" s="55"/>
      <c r="CL806" s="55"/>
      <c r="CM806" s="55"/>
      <c r="CN806" s="55"/>
      <c r="CO806" s="55"/>
      <c r="CP806" s="55"/>
      <c r="CQ806" s="55"/>
      <c r="CR806" s="55"/>
      <c r="CS806" s="55"/>
      <c r="CT806" s="55"/>
      <c r="CU806" s="55"/>
      <c r="CV806" s="55"/>
      <c r="CW806" s="55"/>
      <c r="CX806" s="55"/>
      <c r="CY806" s="55"/>
      <c r="CZ806" s="55"/>
      <c r="DA806" s="55"/>
      <c r="DB806" s="55"/>
      <c r="DC806" s="55"/>
      <c r="DD806" s="55"/>
      <c r="DE806" s="55"/>
      <c r="DF806" s="55"/>
      <c r="DG806" s="55"/>
      <c r="DH806" s="55"/>
      <c r="DI806" s="55"/>
      <c r="DJ806" s="55"/>
      <c r="DK806" s="55"/>
      <c r="DL806" s="55"/>
      <c r="DM806" s="55"/>
      <c r="DN806" s="55"/>
      <c r="DO806" s="55"/>
      <c r="DP806" s="55"/>
      <c r="DQ806" s="55"/>
      <c r="DR806" s="55"/>
      <c r="DS806" s="55"/>
      <c r="DT806" s="55"/>
      <c r="DU806" s="55"/>
      <c r="DV806" s="55"/>
    </row>
    <row r="807" spans="1:126" ht="8.25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5"/>
      <c r="BQ807" s="55"/>
      <c r="BR807" s="55"/>
      <c r="BS807" s="55"/>
      <c r="BT807" s="55"/>
      <c r="BU807" s="55"/>
      <c r="BV807" s="55"/>
      <c r="BW807" s="55"/>
      <c r="BX807" s="55"/>
      <c r="BY807" s="55"/>
      <c r="BZ807" s="55"/>
      <c r="CA807" s="55"/>
      <c r="CB807" s="55"/>
      <c r="CC807" s="55"/>
      <c r="CD807" s="55"/>
      <c r="CE807" s="55"/>
      <c r="CF807" s="55"/>
      <c r="CG807" s="55"/>
      <c r="CH807" s="55"/>
      <c r="CI807" s="55"/>
      <c r="CJ807" s="55"/>
      <c r="CK807" s="55"/>
      <c r="CL807" s="55"/>
      <c r="CM807" s="55"/>
      <c r="CN807" s="55"/>
      <c r="CO807" s="55"/>
      <c r="CP807" s="55"/>
      <c r="CQ807" s="55"/>
      <c r="CR807" s="55"/>
      <c r="CS807" s="55"/>
      <c r="CT807" s="55"/>
      <c r="CU807" s="55"/>
      <c r="CV807" s="55"/>
      <c r="CW807" s="55"/>
      <c r="CX807" s="55"/>
      <c r="CY807" s="55"/>
      <c r="CZ807" s="55"/>
      <c r="DA807" s="55"/>
      <c r="DB807" s="55"/>
      <c r="DC807" s="55"/>
      <c r="DD807" s="55"/>
      <c r="DE807" s="55"/>
      <c r="DF807" s="55"/>
      <c r="DG807" s="55"/>
      <c r="DH807" s="55"/>
      <c r="DI807" s="55"/>
      <c r="DJ807" s="55"/>
      <c r="DK807" s="55"/>
      <c r="DL807" s="55"/>
      <c r="DM807" s="55"/>
      <c r="DN807" s="55"/>
      <c r="DO807" s="55"/>
      <c r="DP807" s="55"/>
      <c r="DQ807" s="55"/>
      <c r="DR807" s="55"/>
      <c r="DS807" s="55"/>
      <c r="DT807" s="55"/>
      <c r="DU807" s="55"/>
      <c r="DV807" s="55"/>
    </row>
    <row r="808" spans="1:126" ht="8.25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5"/>
      <c r="BQ808" s="55"/>
      <c r="BR808" s="55"/>
      <c r="BS808" s="55"/>
      <c r="BT808" s="55"/>
      <c r="BU808" s="55"/>
      <c r="BV808" s="55"/>
      <c r="BW808" s="55"/>
      <c r="BX808" s="55"/>
      <c r="BY808" s="55"/>
      <c r="BZ808" s="55"/>
      <c r="CA808" s="55"/>
      <c r="CB808" s="55"/>
      <c r="CC808" s="55"/>
      <c r="CD808" s="55"/>
      <c r="CE808" s="55"/>
      <c r="CF808" s="55"/>
      <c r="CG808" s="55"/>
      <c r="CH808" s="55"/>
      <c r="CI808" s="55"/>
      <c r="CJ808" s="55"/>
      <c r="CK808" s="55"/>
      <c r="CL808" s="55"/>
      <c r="CM808" s="55"/>
      <c r="CN808" s="55"/>
      <c r="CO808" s="55"/>
      <c r="CP808" s="55"/>
      <c r="CQ808" s="55"/>
      <c r="CR808" s="55"/>
      <c r="CS808" s="55"/>
      <c r="CT808" s="55"/>
      <c r="CU808" s="55"/>
      <c r="CV808" s="55"/>
      <c r="CW808" s="55"/>
      <c r="CX808" s="55"/>
      <c r="CY808" s="55"/>
      <c r="CZ808" s="55"/>
      <c r="DA808" s="55"/>
      <c r="DB808" s="55"/>
      <c r="DC808" s="55"/>
      <c r="DD808" s="55"/>
      <c r="DE808" s="55"/>
      <c r="DF808" s="55"/>
      <c r="DG808" s="55"/>
      <c r="DH808" s="55"/>
      <c r="DI808" s="55"/>
      <c r="DJ808" s="55"/>
      <c r="DK808" s="55"/>
      <c r="DL808" s="55"/>
      <c r="DM808" s="55"/>
      <c r="DN808" s="55"/>
      <c r="DO808" s="55"/>
      <c r="DP808" s="55"/>
      <c r="DQ808" s="55"/>
      <c r="DR808" s="55"/>
      <c r="DS808" s="55"/>
      <c r="DT808" s="55"/>
      <c r="DU808" s="55"/>
      <c r="DV808" s="55"/>
    </row>
    <row r="809" spans="1:126" ht="8.25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5"/>
      <c r="BQ809" s="55"/>
      <c r="BR809" s="55"/>
      <c r="BS809" s="55"/>
      <c r="BT809" s="55"/>
      <c r="BU809" s="55"/>
      <c r="BV809" s="55"/>
      <c r="BW809" s="55"/>
      <c r="BX809" s="55"/>
      <c r="BY809" s="55"/>
      <c r="BZ809" s="55"/>
      <c r="CA809" s="55"/>
      <c r="CB809" s="55"/>
      <c r="CC809" s="55"/>
      <c r="CD809" s="55"/>
      <c r="CE809" s="55"/>
      <c r="CF809" s="55"/>
      <c r="CG809" s="55"/>
      <c r="CH809" s="55"/>
      <c r="CI809" s="55"/>
      <c r="CJ809" s="55"/>
      <c r="CK809" s="55"/>
      <c r="CL809" s="55"/>
      <c r="CM809" s="55"/>
      <c r="CN809" s="55"/>
      <c r="CO809" s="55"/>
      <c r="CP809" s="55"/>
      <c r="CQ809" s="55"/>
      <c r="CR809" s="55"/>
      <c r="CS809" s="55"/>
      <c r="CT809" s="55"/>
      <c r="CU809" s="55"/>
      <c r="CV809" s="55"/>
      <c r="CW809" s="55"/>
      <c r="CX809" s="55"/>
      <c r="CY809" s="55"/>
      <c r="CZ809" s="55"/>
      <c r="DA809" s="55"/>
      <c r="DB809" s="55"/>
      <c r="DC809" s="55"/>
      <c r="DD809" s="55"/>
      <c r="DE809" s="55"/>
      <c r="DF809" s="55"/>
      <c r="DG809" s="55"/>
      <c r="DH809" s="55"/>
      <c r="DI809" s="55"/>
      <c r="DJ809" s="55"/>
      <c r="DK809" s="55"/>
      <c r="DL809" s="55"/>
      <c r="DM809" s="55"/>
      <c r="DN809" s="55"/>
      <c r="DO809" s="55"/>
      <c r="DP809" s="55"/>
      <c r="DQ809" s="55"/>
      <c r="DR809" s="55"/>
      <c r="DS809" s="55"/>
      <c r="DT809" s="55"/>
      <c r="DU809" s="55"/>
      <c r="DV809" s="55"/>
    </row>
    <row r="810" spans="1:126" ht="8.25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5"/>
      <c r="BQ810" s="55"/>
      <c r="BR810" s="55"/>
      <c r="BS810" s="55"/>
      <c r="BT810" s="55"/>
      <c r="BU810" s="55"/>
      <c r="BV810" s="55"/>
      <c r="BW810" s="55"/>
      <c r="BX810" s="55"/>
      <c r="BY810" s="55"/>
      <c r="BZ810" s="55"/>
      <c r="CA810" s="55"/>
      <c r="CB810" s="55"/>
      <c r="CC810" s="55"/>
      <c r="CD810" s="55"/>
      <c r="CE810" s="55"/>
      <c r="CF810" s="55"/>
      <c r="CG810" s="55"/>
      <c r="CH810" s="55"/>
      <c r="CI810" s="55"/>
      <c r="CJ810" s="55"/>
      <c r="CK810" s="55"/>
      <c r="CL810" s="55"/>
      <c r="CM810" s="55"/>
      <c r="CN810" s="55"/>
      <c r="CO810" s="55"/>
      <c r="CP810" s="55"/>
      <c r="CQ810" s="55"/>
      <c r="CR810" s="55"/>
      <c r="CS810" s="55"/>
      <c r="CT810" s="55"/>
      <c r="CU810" s="55"/>
      <c r="CV810" s="55"/>
      <c r="CW810" s="55"/>
      <c r="CX810" s="55"/>
      <c r="CY810" s="55"/>
      <c r="CZ810" s="55"/>
      <c r="DA810" s="55"/>
      <c r="DB810" s="55"/>
      <c r="DC810" s="55"/>
      <c r="DD810" s="55"/>
      <c r="DE810" s="55"/>
      <c r="DF810" s="55"/>
      <c r="DG810" s="55"/>
      <c r="DH810" s="55"/>
      <c r="DI810" s="55"/>
      <c r="DJ810" s="55"/>
      <c r="DK810" s="55"/>
      <c r="DL810" s="55"/>
      <c r="DM810" s="55"/>
      <c r="DN810" s="55"/>
      <c r="DO810" s="55"/>
      <c r="DP810" s="55"/>
      <c r="DQ810" s="55"/>
      <c r="DR810" s="55"/>
      <c r="DS810" s="55"/>
      <c r="DT810" s="55"/>
      <c r="DU810" s="55"/>
      <c r="DV810" s="55"/>
    </row>
    <row r="811" spans="1:126" ht="8.25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5"/>
      <c r="BQ811" s="55"/>
      <c r="BR811" s="55"/>
      <c r="BS811" s="55"/>
      <c r="BT811" s="55"/>
      <c r="BU811" s="55"/>
      <c r="BV811" s="55"/>
      <c r="BW811" s="55"/>
      <c r="BX811" s="55"/>
      <c r="BY811" s="55"/>
      <c r="BZ811" s="55"/>
      <c r="CA811" s="55"/>
      <c r="CB811" s="55"/>
      <c r="CC811" s="55"/>
      <c r="CD811" s="55"/>
      <c r="CE811" s="55"/>
      <c r="CF811" s="55"/>
      <c r="CG811" s="55"/>
      <c r="CH811" s="55"/>
      <c r="CI811" s="55"/>
      <c r="CJ811" s="55"/>
      <c r="CK811" s="55"/>
      <c r="CL811" s="55"/>
      <c r="CM811" s="55"/>
      <c r="CN811" s="55"/>
      <c r="CO811" s="55"/>
      <c r="CP811" s="55"/>
      <c r="CQ811" s="55"/>
      <c r="CR811" s="55"/>
      <c r="CS811" s="55"/>
      <c r="CT811" s="55"/>
      <c r="CU811" s="55"/>
      <c r="CV811" s="55"/>
      <c r="CW811" s="55"/>
      <c r="CX811" s="55"/>
      <c r="CY811" s="55"/>
      <c r="CZ811" s="55"/>
      <c r="DA811" s="55"/>
      <c r="DB811" s="55"/>
      <c r="DC811" s="55"/>
      <c r="DD811" s="55"/>
      <c r="DE811" s="55"/>
      <c r="DF811" s="55"/>
      <c r="DG811" s="55"/>
      <c r="DH811" s="55"/>
      <c r="DI811" s="55"/>
      <c r="DJ811" s="55"/>
      <c r="DK811" s="55"/>
      <c r="DL811" s="55"/>
      <c r="DM811" s="55"/>
      <c r="DN811" s="55"/>
      <c r="DO811" s="55"/>
      <c r="DP811" s="55"/>
      <c r="DQ811" s="55"/>
      <c r="DR811" s="55"/>
      <c r="DS811" s="55"/>
      <c r="DT811" s="55"/>
      <c r="DU811" s="55"/>
      <c r="DV811" s="55"/>
    </row>
    <row r="812" spans="1:126" ht="8.25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  <c r="CH812" s="55"/>
      <c r="CI812" s="55"/>
      <c r="CJ812" s="55"/>
      <c r="CK812" s="55"/>
      <c r="CL812" s="55"/>
      <c r="CM812" s="55"/>
      <c r="CN812" s="55"/>
      <c r="CO812" s="55"/>
      <c r="CP812" s="55"/>
      <c r="CQ812" s="55"/>
      <c r="CR812" s="55"/>
      <c r="CS812" s="55"/>
      <c r="CT812" s="55"/>
      <c r="CU812" s="55"/>
      <c r="CV812" s="55"/>
      <c r="CW812" s="55"/>
      <c r="CX812" s="55"/>
      <c r="CY812" s="55"/>
      <c r="CZ812" s="55"/>
      <c r="DA812" s="55"/>
      <c r="DB812" s="55"/>
      <c r="DC812" s="55"/>
      <c r="DD812" s="55"/>
      <c r="DE812" s="55"/>
      <c r="DF812" s="55"/>
      <c r="DG812" s="55"/>
      <c r="DH812" s="55"/>
      <c r="DI812" s="55"/>
      <c r="DJ812" s="55"/>
      <c r="DK812" s="55"/>
      <c r="DL812" s="55"/>
      <c r="DM812" s="55"/>
      <c r="DN812" s="55"/>
      <c r="DO812" s="55"/>
      <c r="DP812" s="55"/>
      <c r="DQ812" s="55"/>
      <c r="DR812" s="55"/>
      <c r="DS812" s="55"/>
      <c r="DT812" s="55"/>
      <c r="DU812" s="55"/>
      <c r="DV812" s="55"/>
    </row>
    <row r="813" spans="1:126" ht="8.25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5"/>
      <c r="BQ813" s="55"/>
      <c r="BR813" s="55"/>
      <c r="BS813" s="55"/>
      <c r="BT813" s="55"/>
      <c r="BU813" s="55"/>
      <c r="BV813" s="55"/>
      <c r="BW813" s="55"/>
      <c r="BX813" s="55"/>
      <c r="BY813" s="55"/>
      <c r="BZ813" s="55"/>
      <c r="CA813" s="55"/>
      <c r="CB813" s="55"/>
      <c r="CC813" s="55"/>
      <c r="CD813" s="55"/>
      <c r="CE813" s="55"/>
      <c r="CF813" s="55"/>
      <c r="CG813" s="55"/>
      <c r="CH813" s="55"/>
      <c r="CI813" s="55"/>
      <c r="CJ813" s="55"/>
      <c r="CK813" s="55"/>
      <c r="CL813" s="55"/>
      <c r="CM813" s="55"/>
      <c r="CN813" s="55"/>
      <c r="CO813" s="55"/>
      <c r="CP813" s="55"/>
      <c r="CQ813" s="55"/>
      <c r="CR813" s="55"/>
      <c r="CS813" s="55"/>
      <c r="CT813" s="55"/>
      <c r="CU813" s="55"/>
      <c r="CV813" s="55"/>
      <c r="CW813" s="55"/>
      <c r="CX813" s="55"/>
      <c r="CY813" s="55"/>
      <c r="CZ813" s="55"/>
      <c r="DA813" s="55"/>
      <c r="DB813" s="55"/>
      <c r="DC813" s="55"/>
      <c r="DD813" s="55"/>
      <c r="DE813" s="55"/>
      <c r="DF813" s="55"/>
      <c r="DG813" s="55"/>
      <c r="DH813" s="55"/>
      <c r="DI813" s="55"/>
      <c r="DJ813" s="55"/>
      <c r="DK813" s="55"/>
      <c r="DL813" s="55"/>
      <c r="DM813" s="55"/>
      <c r="DN813" s="55"/>
      <c r="DO813" s="55"/>
      <c r="DP813" s="55"/>
      <c r="DQ813" s="55"/>
      <c r="DR813" s="55"/>
      <c r="DS813" s="55"/>
      <c r="DT813" s="55"/>
      <c r="DU813" s="55"/>
      <c r="DV813" s="55"/>
    </row>
    <row r="814" spans="1:126" ht="8.25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5"/>
      <c r="BQ814" s="55"/>
      <c r="BR814" s="55"/>
      <c r="BS814" s="55"/>
      <c r="BT814" s="55"/>
      <c r="BU814" s="55"/>
      <c r="BV814" s="55"/>
      <c r="BW814" s="55"/>
      <c r="BX814" s="55"/>
      <c r="BY814" s="55"/>
      <c r="BZ814" s="55"/>
      <c r="CA814" s="55"/>
      <c r="CB814" s="55"/>
      <c r="CC814" s="55"/>
      <c r="CD814" s="55"/>
      <c r="CE814" s="55"/>
      <c r="CF814" s="55"/>
      <c r="CG814" s="55"/>
      <c r="CH814" s="55"/>
      <c r="CI814" s="55"/>
      <c r="CJ814" s="55"/>
      <c r="CK814" s="55"/>
      <c r="CL814" s="55"/>
      <c r="CM814" s="55"/>
      <c r="CN814" s="55"/>
      <c r="CO814" s="55"/>
      <c r="CP814" s="55"/>
      <c r="CQ814" s="55"/>
      <c r="CR814" s="55"/>
      <c r="CS814" s="55"/>
      <c r="CT814" s="55"/>
      <c r="CU814" s="55"/>
      <c r="CV814" s="55"/>
      <c r="CW814" s="55"/>
      <c r="CX814" s="55"/>
      <c r="CY814" s="55"/>
      <c r="CZ814" s="55"/>
      <c r="DA814" s="55"/>
      <c r="DB814" s="55"/>
      <c r="DC814" s="55"/>
      <c r="DD814" s="55"/>
      <c r="DE814" s="55"/>
      <c r="DF814" s="55"/>
      <c r="DG814" s="55"/>
      <c r="DH814" s="55"/>
      <c r="DI814" s="55"/>
      <c r="DJ814" s="55"/>
      <c r="DK814" s="55"/>
      <c r="DL814" s="55"/>
      <c r="DM814" s="55"/>
      <c r="DN814" s="55"/>
      <c r="DO814" s="55"/>
      <c r="DP814" s="55"/>
      <c r="DQ814" s="55"/>
      <c r="DR814" s="55"/>
      <c r="DS814" s="55"/>
      <c r="DT814" s="55"/>
      <c r="DU814" s="55"/>
      <c r="DV814" s="55"/>
    </row>
    <row r="815" spans="1:126" ht="8.2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5"/>
      <c r="BQ815" s="55"/>
      <c r="BR815" s="55"/>
      <c r="BS815" s="55"/>
      <c r="BT815" s="55"/>
      <c r="BU815" s="55"/>
      <c r="BV815" s="55"/>
      <c r="BW815" s="55"/>
      <c r="BX815" s="55"/>
      <c r="BY815" s="55"/>
      <c r="BZ815" s="55"/>
      <c r="CA815" s="55"/>
      <c r="CB815" s="55"/>
      <c r="CC815" s="55"/>
      <c r="CD815" s="55"/>
      <c r="CE815" s="55"/>
      <c r="CF815" s="55"/>
      <c r="CG815" s="55"/>
      <c r="CH815" s="55"/>
      <c r="CI815" s="55"/>
      <c r="CJ815" s="55"/>
      <c r="CK815" s="55"/>
      <c r="CL815" s="55"/>
      <c r="CM815" s="55"/>
      <c r="CN815" s="55"/>
      <c r="CO815" s="55"/>
      <c r="CP815" s="55"/>
      <c r="CQ815" s="55"/>
      <c r="CR815" s="55"/>
      <c r="CS815" s="55"/>
      <c r="CT815" s="55"/>
      <c r="CU815" s="55"/>
      <c r="CV815" s="55"/>
      <c r="CW815" s="55"/>
      <c r="CX815" s="55"/>
      <c r="CY815" s="55"/>
      <c r="CZ815" s="55"/>
      <c r="DA815" s="55"/>
      <c r="DB815" s="55"/>
      <c r="DC815" s="55"/>
      <c r="DD815" s="55"/>
      <c r="DE815" s="55"/>
      <c r="DF815" s="55"/>
      <c r="DG815" s="55"/>
      <c r="DH815" s="55"/>
      <c r="DI815" s="55"/>
      <c r="DJ815" s="55"/>
      <c r="DK815" s="55"/>
      <c r="DL815" s="55"/>
      <c r="DM815" s="55"/>
      <c r="DN815" s="55"/>
      <c r="DO815" s="55"/>
      <c r="DP815" s="55"/>
      <c r="DQ815" s="55"/>
      <c r="DR815" s="55"/>
      <c r="DS815" s="55"/>
      <c r="DT815" s="55"/>
      <c r="DU815" s="55"/>
      <c r="DV815" s="55"/>
    </row>
    <row r="816" spans="1:126" ht="8.25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5"/>
      <c r="BQ816" s="55"/>
      <c r="BR816" s="55"/>
      <c r="BS816" s="55"/>
      <c r="BT816" s="55"/>
      <c r="BU816" s="55"/>
      <c r="BV816" s="55"/>
      <c r="BW816" s="55"/>
      <c r="BX816" s="55"/>
      <c r="BY816" s="55"/>
      <c r="BZ816" s="55"/>
      <c r="CA816" s="55"/>
      <c r="CB816" s="55"/>
      <c r="CC816" s="55"/>
      <c r="CD816" s="55"/>
      <c r="CE816" s="55"/>
      <c r="CF816" s="55"/>
      <c r="CG816" s="55"/>
      <c r="CH816" s="55"/>
      <c r="CI816" s="55"/>
      <c r="CJ816" s="55"/>
      <c r="CK816" s="55"/>
      <c r="CL816" s="55"/>
      <c r="CM816" s="55"/>
      <c r="CN816" s="55"/>
      <c r="CO816" s="55"/>
      <c r="CP816" s="55"/>
      <c r="CQ816" s="55"/>
      <c r="CR816" s="55"/>
      <c r="CS816" s="55"/>
      <c r="CT816" s="55"/>
      <c r="CU816" s="55"/>
      <c r="CV816" s="55"/>
      <c r="CW816" s="55"/>
      <c r="CX816" s="55"/>
      <c r="CY816" s="55"/>
      <c r="CZ816" s="55"/>
      <c r="DA816" s="55"/>
      <c r="DB816" s="55"/>
      <c r="DC816" s="55"/>
      <c r="DD816" s="55"/>
      <c r="DE816" s="55"/>
      <c r="DF816" s="55"/>
      <c r="DG816" s="55"/>
      <c r="DH816" s="55"/>
      <c r="DI816" s="55"/>
      <c r="DJ816" s="55"/>
      <c r="DK816" s="55"/>
      <c r="DL816" s="55"/>
      <c r="DM816" s="55"/>
      <c r="DN816" s="55"/>
      <c r="DO816" s="55"/>
      <c r="DP816" s="55"/>
      <c r="DQ816" s="55"/>
      <c r="DR816" s="55"/>
      <c r="DS816" s="55"/>
      <c r="DT816" s="55"/>
      <c r="DU816" s="55"/>
      <c r="DV816" s="55"/>
    </row>
    <row r="817" spans="1:126" ht="8.25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5"/>
      <c r="BQ817" s="55"/>
      <c r="BR817" s="55"/>
      <c r="BS817" s="55"/>
      <c r="BT817" s="55"/>
      <c r="BU817" s="55"/>
      <c r="BV817" s="55"/>
      <c r="BW817" s="55"/>
      <c r="BX817" s="55"/>
      <c r="BY817" s="55"/>
      <c r="BZ817" s="55"/>
      <c r="CA817" s="55"/>
      <c r="CB817" s="55"/>
      <c r="CC817" s="55"/>
      <c r="CD817" s="55"/>
      <c r="CE817" s="55"/>
      <c r="CF817" s="55"/>
      <c r="CG817" s="55"/>
      <c r="CH817" s="55"/>
      <c r="CI817" s="55"/>
      <c r="CJ817" s="55"/>
      <c r="CK817" s="55"/>
      <c r="CL817" s="55"/>
      <c r="CM817" s="55"/>
      <c r="CN817" s="55"/>
      <c r="CO817" s="55"/>
      <c r="CP817" s="55"/>
      <c r="CQ817" s="55"/>
      <c r="CR817" s="55"/>
      <c r="CS817" s="55"/>
      <c r="CT817" s="55"/>
      <c r="CU817" s="55"/>
      <c r="CV817" s="55"/>
      <c r="CW817" s="55"/>
      <c r="CX817" s="55"/>
      <c r="CY817" s="55"/>
      <c r="CZ817" s="55"/>
      <c r="DA817" s="55"/>
      <c r="DB817" s="55"/>
      <c r="DC817" s="55"/>
      <c r="DD817" s="55"/>
      <c r="DE817" s="55"/>
      <c r="DF817" s="55"/>
      <c r="DG817" s="55"/>
      <c r="DH817" s="55"/>
      <c r="DI817" s="55"/>
      <c r="DJ817" s="55"/>
      <c r="DK817" s="55"/>
      <c r="DL817" s="55"/>
      <c r="DM817" s="55"/>
      <c r="DN817" s="55"/>
      <c r="DO817" s="55"/>
      <c r="DP817" s="55"/>
      <c r="DQ817" s="55"/>
      <c r="DR817" s="55"/>
      <c r="DS817" s="55"/>
      <c r="DT817" s="55"/>
      <c r="DU817" s="55"/>
      <c r="DV817" s="55"/>
    </row>
    <row r="818" spans="1:126" ht="8.25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5"/>
      <c r="BQ818" s="55"/>
      <c r="BR818" s="55"/>
      <c r="BS818" s="55"/>
      <c r="BT818" s="55"/>
      <c r="BU818" s="55"/>
      <c r="BV818" s="55"/>
      <c r="BW818" s="55"/>
      <c r="BX818" s="55"/>
      <c r="BY818" s="55"/>
      <c r="BZ818" s="55"/>
      <c r="CA818" s="55"/>
      <c r="CB818" s="55"/>
      <c r="CC818" s="55"/>
      <c r="CD818" s="55"/>
      <c r="CE818" s="55"/>
      <c r="CF818" s="55"/>
      <c r="CG818" s="55"/>
      <c r="CH818" s="55"/>
      <c r="CI818" s="55"/>
      <c r="CJ818" s="55"/>
      <c r="CK818" s="55"/>
      <c r="CL818" s="55"/>
      <c r="CM818" s="55"/>
      <c r="CN818" s="55"/>
      <c r="CO818" s="55"/>
      <c r="CP818" s="55"/>
      <c r="CQ818" s="55"/>
      <c r="CR818" s="55"/>
      <c r="CS818" s="55"/>
      <c r="CT818" s="55"/>
      <c r="CU818" s="55"/>
      <c r="CV818" s="55"/>
      <c r="CW818" s="55"/>
      <c r="CX818" s="55"/>
      <c r="CY818" s="55"/>
      <c r="CZ818" s="55"/>
      <c r="DA818" s="55"/>
      <c r="DB818" s="55"/>
      <c r="DC818" s="55"/>
      <c r="DD818" s="55"/>
      <c r="DE818" s="55"/>
      <c r="DF818" s="55"/>
      <c r="DG818" s="55"/>
      <c r="DH818" s="55"/>
      <c r="DI818" s="55"/>
      <c r="DJ818" s="55"/>
      <c r="DK818" s="55"/>
      <c r="DL818" s="55"/>
      <c r="DM818" s="55"/>
      <c r="DN818" s="55"/>
      <c r="DO818" s="55"/>
      <c r="DP818" s="55"/>
      <c r="DQ818" s="55"/>
      <c r="DR818" s="55"/>
      <c r="DS818" s="55"/>
      <c r="DT818" s="55"/>
      <c r="DU818" s="55"/>
      <c r="DV818" s="55"/>
    </row>
    <row r="819" spans="1:126" ht="8.25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5"/>
      <c r="BC819" s="55"/>
      <c r="BD819" s="55"/>
      <c r="BE819" s="55"/>
      <c r="BF819" s="55"/>
      <c r="BG819" s="55"/>
      <c r="BH819" s="55"/>
      <c r="BI819" s="55"/>
      <c r="BJ819" s="55"/>
      <c r="BK819" s="55"/>
      <c r="BL819" s="55"/>
      <c r="BM819" s="55"/>
      <c r="BN819" s="55"/>
      <c r="BO819" s="55"/>
      <c r="BP819" s="55"/>
      <c r="BQ819" s="55"/>
      <c r="BR819" s="55"/>
      <c r="BS819" s="55"/>
      <c r="BT819" s="55"/>
      <c r="BU819" s="55"/>
      <c r="BV819" s="55"/>
      <c r="BW819" s="55"/>
      <c r="BX819" s="55"/>
      <c r="BY819" s="55"/>
      <c r="BZ819" s="55"/>
      <c r="CA819" s="55"/>
      <c r="CB819" s="55"/>
      <c r="CC819" s="55"/>
      <c r="CD819" s="55"/>
      <c r="CE819" s="55"/>
      <c r="CF819" s="55"/>
      <c r="CG819" s="55"/>
      <c r="CH819" s="55"/>
      <c r="CI819" s="55"/>
      <c r="CJ819" s="55"/>
      <c r="CK819" s="55"/>
      <c r="CL819" s="55"/>
      <c r="CM819" s="55"/>
      <c r="CN819" s="55"/>
      <c r="CO819" s="55"/>
      <c r="CP819" s="55"/>
      <c r="CQ819" s="55"/>
      <c r="CR819" s="55"/>
      <c r="CS819" s="55"/>
      <c r="CT819" s="55"/>
      <c r="CU819" s="55"/>
      <c r="CV819" s="55"/>
      <c r="CW819" s="55"/>
      <c r="CX819" s="55"/>
      <c r="CY819" s="55"/>
      <c r="CZ819" s="55"/>
      <c r="DA819" s="55"/>
      <c r="DB819" s="55"/>
      <c r="DC819" s="55"/>
      <c r="DD819" s="55"/>
      <c r="DE819" s="55"/>
      <c r="DF819" s="55"/>
      <c r="DG819" s="55"/>
      <c r="DH819" s="55"/>
      <c r="DI819" s="55"/>
      <c r="DJ819" s="55"/>
      <c r="DK819" s="55"/>
      <c r="DL819" s="55"/>
      <c r="DM819" s="55"/>
      <c r="DN819" s="55"/>
      <c r="DO819" s="55"/>
      <c r="DP819" s="55"/>
      <c r="DQ819" s="55"/>
      <c r="DR819" s="55"/>
      <c r="DS819" s="55"/>
      <c r="DT819" s="55"/>
      <c r="DU819" s="55"/>
      <c r="DV819" s="55"/>
    </row>
    <row r="820" spans="1:126" ht="8.25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  <c r="DG820" s="55"/>
      <c r="DH820" s="55"/>
      <c r="DI820" s="55"/>
      <c r="DJ820" s="55"/>
      <c r="DK820" s="55"/>
      <c r="DL820" s="55"/>
      <c r="DM820" s="55"/>
      <c r="DN820" s="55"/>
      <c r="DO820" s="55"/>
      <c r="DP820" s="55"/>
      <c r="DQ820" s="55"/>
      <c r="DR820" s="55"/>
      <c r="DS820" s="55"/>
      <c r="DT820" s="55"/>
      <c r="DU820" s="55"/>
      <c r="DV820" s="55"/>
    </row>
    <row r="821" spans="1:126" ht="8.25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5"/>
      <c r="BQ821" s="55"/>
      <c r="BR821" s="55"/>
      <c r="BS821" s="55"/>
      <c r="BT821" s="55"/>
      <c r="BU821" s="55"/>
      <c r="BV821" s="55"/>
      <c r="BW821" s="55"/>
      <c r="BX821" s="55"/>
      <c r="BY821" s="55"/>
      <c r="BZ821" s="55"/>
      <c r="CA821" s="55"/>
      <c r="CB821" s="55"/>
      <c r="CC821" s="55"/>
      <c r="CD821" s="55"/>
      <c r="CE821" s="55"/>
      <c r="CF821" s="55"/>
      <c r="CG821" s="55"/>
      <c r="CH821" s="55"/>
      <c r="CI821" s="55"/>
      <c r="CJ821" s="55"/>
      <c r="CK821" s="55"/>
      <c r="CL821" s="55"/>
      <c r="CM821" s="55"/>
      <c r="CN821" s="55"/>
      <c r="CO821" s="55"/>
      <c r="CP821" s="55"/>
      <c r="CQ821" s="55"/>
      <c r="CR821" s="55"/>
      <c r="CS821" s="55"/>
      <c r="CT821" s="55"/>
      <c r="CU821" s="55"/>
      <c r="CV821" s="55"/>
      <c r="CW821" s="55"/>
      <c r="CX821" s="55"/>
      <c r="CY821" s="55"/>
      <c r="CZ821" s="55"/>
      <c r="DA821" s="55"/>
      <c r="DB821" s="55"/>
      <c r="DC821" s="55"/>
      <c r="DD821" s="55"/>
      <c r="DE821" s="55"/>
      <c r="DF821" s="55"/>
      <c r="DG821" s="55"/>
      <c r="DH821" s="55"/>
      <c r="DI821" s="55"/>
      <c r="DJ821" s="55"/>
      <c r="DK821" s="55"/>
      <c r="DL821" s="55"/>
      <c r="DM821" s="55"/>
      <c r="DN821" s="55"/>
      <c r="DO821" s="55"/>
      <c r="DP821" s="55"/>
      <c r="DQ821" s="55"/>
      <c r="DR821" s="55"/>
      <c r="DS821" s="55"/>
      <c r="DT821" s="55"/>
      <c r="DU821" s="55"/>
      <c r="DV821" s="55"/>
    </row>
    <row r="822" spans="1:126" ht="8.25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5"/>
      <c r="BQ822" s="55"/>
      <c r="BR822" s="55"/>
      <c r="BS822" s="55"/>
      <c r="BT822" s="55"/>
      <c r="BU822" s="55"/>
      <c r="BV822" s="55"/>
      <c r="BW822" s="55"/>
      <c r="BX822" s="55"/>
      <c r="BY822" s="55"/>
      <c r="BZ822" s="55"/>
      <c r="CA822" s="55"/>
      <c r="CB822" s="55"/>
      <c r="CC822" s="55"/>
      <c r="CD822" s="55"/>
      <c r="CE822" s="55"/>
      <c r="CF822" s="55"/>
      <c r="CG822" s="55"/>
      <c r="CH822" s="55"/>
      <c r="CI822" s="55"/>
      <c r="CJ822" s="55"/>
      <c r="CK822" s="55"/>
      <c r="CL822" s="55"/>
      <c r="CM822" s="55"/>
      <c r="CN822" s="55"/>
      <c r="CO822" s="55"/>
      <c r="CP822" s="55"/>
      <c r="CQ822" s="55"/>
      <c r="CR822" s="55"/>
      <c r="CS822" s="55"/>
      <c r="CT822" s="55"/>
      <c r="CU822" s="55"/>
      <c r="CV822" s="55"/>
      <c r="CW822" s="55"/>
      <c r="CX822" s="55"/>
      <c r="CY822" s="55"/>
      <c r="CZ822" s="55"/>
      <c r="DA822" s="55"/>
      <c r="DB822" s="55"/>
      <c r="DC822" s="55"/>
      <c r="DD822" s="55"/>
      <c r="DE822" s="55"/>
      <c r="DF822" s="55"/>
      <c r="DG822" s="55"/>
      <c r="DH822" s="55"/>
      <c r="DI822" s="55"/>
      <c r="DJ822" s="55"/>
      <c r="DK822" s="55"/>
      <c r="DL822" s="55"/>
      <c r="DM822" s="55"/>
      <c r="DN822" s="55"/>
      <c r="DO822" s="55"/>
      <c r="DP822" s="55"/>
      <c r="DQ822" s="55"/>
      <c r="DR822" s="55"/>
      <c r="DS822" s="55"/>
      <c r="DT822" s="55"/>
      <c r="DU822" s="55"/>
      <c r="DV822" s="55"/>
    </row>
    <row r="823" spans="1:126" ht="8.25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5"/>
      <c r="BQ823" s="55"/>
      <c r="BR823" s="55"/>
      <c r="BS823" s="55"/>
      <c r="BT823" s="55"/>
      <c r="BU823" s="55"/>
      <c r="BV823" s="55"/>
      <c r="BW823" s="55"/>
      <c r="BX823" s="55"/>
      <c r="BY823" s="55"/>
      <c r="BZ823" s="55"/>
      <c r="CA823" s="55"/>
      <c r="CB823" s="55"/>
      <c r="CC823" s="55"/>
      <c r="CD823" s="55"/>
      <c r="CE823" s="55"/>
      <c r="CF823" s="55"/>
      <c r="CG823" s="55"/>
      <c r="CH823" s="55"/>
      <c r="CI823" s="55"/>
      <c r="CJ823" s="55"/>
      <c r="CK823" s="55"/>
      <c r="CL823" s="55"/>
      <c r="CM823" s="55"/>
      <c r="CN823" s="55"/>
      <c r="CO823" s="55"/>
      <c r="CP823" s="55"/>
      <c r="CQ823" s="55"/>
      <c r="CR823" s="55"/>
      <c r="CS823" s="55"/>
      <c r="CT823" s="55"/>
      <c r="CU823" s="55"/>
      <c r="CV823" s="55"/>
      <c r="CW823" s="55"/>
      <c r="CX823" s="55"/>
      <c r="CY823" s="55"/>
      <c r="CZ823" s="55"/>
      <c r="DA823" s="55"/>
      <c r="DB823" s="55"/>
      <c r="DC823" s="55"/>
      <c r="DD823" s="55"/>
      <c r="DE823" s="55"/>
      <c r="DF823" s="55"/>
      <c r="DG823" s="55"/>
      <c r="DH823" s="55"/>
      <c r="DI823" s="55"/>
      <c r="DJ823" s="55"/>
      <c r="DK823" s="55"/>
      <c r="DL823" s="55"/>
      <c r="DM823" s="55"/>
      <c r="DN823" s="55"/>
      <c r="DO823" s="55"/>
      <c r="DP823" s="55"/>
      <c r="DQ823" s="55"/>
      <c r="DR823" s="55"/>
      <c r="DS823" s="55"/>
      <c r="DT823" s="55"/>
      <c r="DU823" s="55"/>
      <c r="DV823" s="55"/>
    </row>
    <row r="824" spans="1:126" ht="8.25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5"/>
      <c r="BQ824" s="55"/>
      <c r="BR824" s="55"/>
      <c r="BS824" s="55"/>
      <c r="BT824" s="55"/>
      <c r="BU824" s="55"/>
      <c r="BV824" s="55"/>
      <c r="BW824" s="55"/>
      <c r="BX824" s="55"/>
      <c r="BY824" s="55"/>
      <c r="BZ824" s="55"/>
      <c r="CA824" s="55"/>
      <c r="CB824" s="55"/>
      <c r="CC824" s="55"/>
      <c r="CD824" s="55"/>
      <c r="CE824" s="55"/>
      <c r="CF824" s="55"/>
      <c r="CG824" s="55"/>
      <c r="CH824" s="55"/>
      <c r="CI824" s="55"/>
      <c r="CJ824" s="55"/>
      <c r="CK824" s="55"/>
      <c r="CL824" s="55"/>
      <c r="CM824" s="55"/>
      <c r="CN824" s="55"/>
      <c r="CO824" s="55"/>
      <c r="CP824" s="55"/>
      <c r="CQ824" s="55"/>
      <c r="CR824" s="55"/>
      <c r="CS824" s="55"/>
      <c r="CT824" s="55"/>
      <c r="CU824" s="55"/>
      <c r="CV824" s="55"/>
      <c r="CW824" s="55"/>
      <c r="CX824" s="55"/>
      <c r="CY824" s="55"/>
      <c r="CZ824" s="55"/>
      <c r="DA824" s="55"/>
      <c r="DB824" s="55"/>
      <c r="DC824" s="55"/>
      <c r="DD824" s="55"/>
      <c r="DE824" s="55"/>
      <c r="DF824" s="55"/>
      <c r="DG824" s="55"/>
      <c r="DH824" s="55"/>
      <c r="DI824" s="55"/>
      <c r="DJ824" s="55"/>
      <c r="DK824" s="55"/>
      <c r="DL824" s="55"/>
      <c r="DM824" s="55"/>
      <c r="DN824" s="55"/>
      <c r="DO824" s="55"/>
      <c r="DP824" s="55"/>
      <c r="DQ824" s="55"/>
      <c r="DR824" s="55"/>
      <c r="DS824" s="55"/>
      <c r="DT824" s="55"/>
      <c r="DU824" s="55"/>
      <c r="DV824" s="55"/>
    </row>
    <row r="825" spans="1:126" ht="8.2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5"/>
      <c r="BQ825" s="55"/>
      <c r="BR825" s="55"/>
      <c r="BS825" s="55"/>
      <c r="BT825" s="55"/>
      <c r="BU825" s="55"/>
      <c r="BV825" s="55"/>
      <c r="BW825" s="55"/>
      <c r="BX825" s="55"/>
      <c r="BY825" s="55"/>
      <c r="BZ825" s="55"/>
      <c r="CA825" s="55"/>
      <c r="CB825" s="55"/>
      <c r="CC825" s="55"/>
      <c r="CD825" s="55"/>
      <c r="CE825" s="55"/>
      <c r="CF825" s="55"/>
      <c r="CG825" s="55"/>
      <c r="CH825" s="55"/>
      <c r="CI825" s="55"/>
      <c r="CJ825" s="55"/>
      <c r="CK825" s="55"/>
      <c r="CL825" s="55"/>
      <c r="CM825" s="55"/>
      <c r="CN825" s="55"/>
      <c r="CO825" s="55"/>
      <c r="CP825" s="55"/>
      <c r="CQ825" s="55"/>
      <c r="CR825" s="55"/>
      <c r="CS825" s="55"/>
      <c r="CT825" s="55"/>
      <c r="CU825" s="55"/>
      <c r="CV825" s="55"/>
      <c r="CW825" s="55"/>
      <c r="CX825" s="55"/>
      <c r="CY825" s="55"/>
      <c r="CZ825" s="55"/>
      <c r="DA825" s="55"/>
      <c r="DB825" s="55"/>
      <c r="DC825" s="55"/>
      <c r="DD825" s="55"/>
      <c r="DE825" s="55"/>
      <c r="DF825" s="55"/>
      <c r="DG825" s="55"/>
      <c r="DH825" s="55"/>
      <c r="DI825" s="55"/>
      <c r="DJ825" s="55"/>
      <c r="DK825" s="55"/>
      <c r="DL825" s="55"/>
      <c r="DM825" s="55"/>
      <c r="DN825" s="55"/>
      <c r="DO825" s="55"/>
      <c r="DP825" s="55"/>
      <c r="DQ825" s="55"/>
      <c r="DR825" s="55"/>
      <c r="DS825" s="55"/>
      <c r="DT825" s="55"/>
      <c r="DU825" s="55"/>
      <c r="DV825" s="55"/>
    </row>
    <row r="826" spans="1:126" ht="8.25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5"/>
      <c r="BQ826" s="55"/>
      <c r="BR826" s="55"/>
      <c r="BS826" s="55"/>
      <c r="BT826" s="55"/>
      <c r="BU826" s="55"/>
      <c r="BV826" s="55"/>
      <c r="BW826" s="55"/>
      <c r="BX826" s="55"/>
      <c r="BY826" s="55"/>
      <c r="BZ826" s="55"/>
      <c r="CA826" s="55"/>
      <c r="CB826" s="55"/>
      <c r="CC826" s="55"/>
      <c r="CD826" s="55"/>
      <c r="CE826" s="55"/>
      <c r="CF826" s="55"/>
      <c r="CG826" s="55"/>
      <c r="CH826" s="55"/>
      <c r="CI826" s="55"/>
      <c r="CJ826" s="55"/>
      <c r="CK826" s="55"/>
      <c r="CL826" s="55"/>
      <c r="CM826" s="55"/>
      <c r="CN826" s="55"/>
      <c r="CO826" s="55"/>
      <c r="CP826" s="55"/>
      <c r="CQ826" s="55"/>
      <c r="CR826" s="55"/>
      <c r="CS826" s="55"/>
      <c r="CT826" s="55"/>
      <c r="CU826" s="55"/>
      <c r="CV826" s="55"/>
      <c r="CW826" s="55"/>
      <c r="CX826" s="55"/>
      <c r="CY826" s="55"/>
      <c r="CZ826" s="55"/>
      <c r="DA826" s="55"/>
      <c r="DB826" s="55"/>
      <c r="DC826" s="55"/>
      <c r="DD826" s="55"/>
      <c r="DE826" s="55"/>
      <c r="DF826" s="55"/>
      <c r="DG826" s="55"/>
      <c r="DH826" s="55"/>
      <c r="DI826" s="55"/>
      <c r="DJ826" s="55"/>
      <c r="DK826" s="55"/>
      <c r="DL826" s="55"/>
      <c r="DM826" s="55"/>
      <c r="DN826" s="55"/>
      <c r="DO826" s="55"/>
      <c r="DP826" s="55"/>
      <c r="DQ826" s="55"/>
      <c r="DR826" s="55"/>
      <c r="DS826" s="55"/>
      <c r="DT826" s="55"/>
      <c r="DU826" s="55"/>
      <c r="DV826" s="55"/>
    </row>
    <row r="827" spans="1:126" ht="8.25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5"/>
      <c r="BQ827" s="55"/>
      <c r="BR827" s="55"/>
      <c r="BS827" s="55"/>
      <c r="BT827" s="55"/>
      <c r="BU827" s="55"/>
      <c r="BV827" s="55"/>
      <c r="BW827" s="55"/>
      <c r="BX827" s="55"/>
      <c r="BY827" s="55"/>
      <c r="BZ827" s="55"/>
      <c r="CA827" s="55"/>
      <c r="CB827" s="55"/>
      <c r="CC827" s="55"/>
      <c r="CD827" s="55"/>
      <c r="CE827" s="55"/>
      <c r="CF827" s="55"/>
      <c r="CG827" s="55"/>
      <c r="CH827" s="55"/>
      <c r="CI827" s="55"/>
      <c r="CJ827" s="55"/>
      <c r="CK827" s="55"/>
      <c r="CL827" s="55"/>
      <c r="CM827" s="55"/>
      <c r="CN827" s="55"/>
      <c r="CO827" s="55"/>
      <c r="CP827" s="55"/>
      <c r="CQ827" s="55"/>
      <c r="CR827" s="55"/>
      <c r="CS827" s="55"/>
      <c r="CT827" s="55"/>
      <c r="CU827" s="55"/>
      <c r="CV827" s="55"/>
      <c r="CW827" s="55"/>
      <c r="CX827" s="55"/>
      <c r="CY827" s="55"/>
      <c r="CZ827" s="55"/>
      <c r="DA827" s="55"/>
      <c r="DB827" s="55"/>
      <c r="DC827" s="55"/>
      <c r="DD827" s="55"/>
      <c r="DE827" s="55"/>
      <c r="DF827" s="55"/>
      <c r="DG827" s="55"/>
      <c r="DH827" s="55"/>
      <c r="DI827" s="55"/>
      <c r="DJ827" s="55"/>
      <c r="DK827" s="55"/>
      <c r="DL827" s="55"/>
      <c r="DM827" s="55"/>
      <c r="DN827" s="55"/>
      <c r="DO827" s="55"/>
      <c r="DP827" s="55"/>
      <c r="DQ827" s="55"/>
      <c r="DR827" s="55"/>
      <c r="DS827" s="55"/>
      <c r="DT827" s="55"/>
      <c r="DU827" s="55"/>
      <c r="DV827" s="55"/>
    </row>
    <row r="828" spans="1:126" ht="8.25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5"/>
      <c r="BQ828" s="55"/>
      <c r="BR828" s="55"/>
      <c r="BS828" s="55"/>
      <c r="BT828" s="55"/>
      <c r="BU828" s="55"/>
      <c r="BV828" s="55"/>
      <c r="BW828" s="55"/>
      <c r="BX828" s="55"/>
      <c r="BY828" s="55"/>
      <c r="BZ828" s="55"/>
      <c r="CA828" s="55"/>
      <c r="CB828" s="55"/>
      <c r="CC828" s="55"/>
      <c r="CD828" s="55"/>
      <c r="CE828" s="55"/>
      <c r="CF828" s="55"/>
      <c r="CG828" s="55"/>
      <c r="CH828" s="55"/>
      <c r="CI828" s="55"/>
      <c r="CJ828" s="55"/>
      <c r="CK828" s="55"/>
      <c r="CL828" s="55"/>
      <c r="CM828" s="55"/>
      <c r="CN828" s="55"/>
      <c r="CO828" s="55"/>
      <c r="CP828" s="55"/>
      <c r="CQ828" s="55"/>
      <c r="CR828" s="55"/>
      <c r="CS828" s="55"/>
      <c r="CT828" s="55"/>
      <c r="CU828" s="55"/>
      <c r="CV828" s="55"/>
      <c r="CW828" s="55"/>
      <c r="CX828" s="55"/>
      <c r="CY828" s="55"/>
      <c r="CZ828" s="55"/>
      <c r="DA828" s="55"/>
      <c r="DB828" s="55"/>
      <c r="DC828" s="55"/>
      <c r="DD828" s="55"/>
      <c r="DE828" s="55"/>
      <c r="DF828" s="55"/>
      <c r="DG828" s="55"/>
      <c r="DH828" s="55"/>
      <c r="DI828" s="55"/>
      <c r="DJ828" s="55"/>
      <c r="DK828" s="55"/>
      <c r="DL828" s="55"/>
      <c r="DM828" s="55"/>
      <c r="DN828" s="55"/>
      <c r="DO828" s="55"/>
      <c r="DP828" s="55"/>
      <c r="DQ828" s="55"/>
      <c r="DR828" s="55"/>
      <c r="DS828" s="55"/>
      <c r="DT828" s="55"/>
      <c r="DU828" s="55"/>
      <c r="DV828" s="55"/>
    </row>
    <row r="829" spans="1:126" ht="8.25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5"/>
      <c r="BQ829" s="55"/>
      <c r="BR829" s="55"/>
      <c r="BS829" s="55"/>
      <c r="BT829" s="55"/>
      <c r="BU829" s="55"/>
      <c r="BV829" s="55"/>
      <c r="BW829" s="55"/>
      <c r="BX829" s="55"/>
      <c r="BY829" s="55"/>
      <c r="BZ829" s="55"/>
      <c r="CA829" s="55"/>
      <c r="CB829" s="55"/>
      <c r="CC829" s="55"/>
      <c r="CD829" s="55"/>
      <c r="CE829" s="55"/>
      <c r="CF829" s="55"/>
      <c r="CG829" s="55"/>
      <c r="CH829" s="55"/>
      <c r="CI829" s="55"/>
      <c r="CJ829" s="55"/>
      <c r="CK829" s="55"/>
      <c r="CL829" s="55"/>
      <c r="CM829" s="55"/>
      <c r="CN829" s="55"/>
      <c r="CO829" s="55"/>
      <c r="CP829" s="55"/>
      <c r="CQ829" s="55"/>
      <c r="CR829" s="55"/>
      <c r="CS829" s="55"/>
      <c r="CT829" s="55"/>
      <c r="CU829" s="55"/>
      <c r="CV829" s="55"/>
      <c r="CW829" s="55"/>
      <c r="CX829" s="55"/>
      <c r="CY829" s="55"/>
      <c r="CZ829" s="55"/>
      <c r="DA829" s="55"/>
      <c r="DB829" s="55"/>
      <c r="DC829" s="55"/>
      <c r="DD829" s="55"/>
      <c r="DE829" s="55"/>
      <c r="DF829" s="55"/>
      <c r="DG829" s="55"/>
      <c r="DH829" s="55"/>
      <c r="DI829" s="55"/>
      <c r="DJ829" s="55"/>
      <c r="DK829" s="55"/>
      <c r="DL829" s="55"/>
      <c r="DM829" s="55"/>
      <c r="DN829" s="55"/>
      <c r="DO829" s="55"/>
      <c r="DP829" s="55"/>
      <c r="DQ829" s="55"/>
      <c r="DR829" s="55"/>
      <c r="DS829" s="55"/>
      <c r="DT829" s="55"/>
      <c r="DU829" s="55"/>
      <c r="DV829" s="55"/>
    </row>
    <row r="830" spans="1:126" ht="8.25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5"/>
      <c r="BQ830" s="55"/>
      <c r="BR830" s="55"/>
      <c r="BS830" s="55"/>
      <c r="BT830" s="55"/>
      <c r="BU830" s="55"/>
      <c r="BV830" s="55"/>
      <c r="BW830" s="55"/>
      <c r="BX830" s="55"/>
      <c r="BY830" s="55"/>
      <c r="BZ830" s="55"/>
      <c r="CA830" s="55"/>
      <c r="CB830" s="55"/>
      <c r="CC830" s="55"/>
      <c r="CD830" s="55"/>
      <c r="CE830" s="55"/>
      <c r="CF830" s="55"/>
      <c r="CG830" s="55"/>
      <c r="CH830" s="55"/>
      <c r="CI830" s="55"/>
      <c r="CJ830" s="55"/>
      <c r="CK830" s="55"/>
      <c r="CL830" s="55"/>
      <c r="CM830" s="55"/>
      <c r="CN830" s="55"/>
      <c r="CO830" s="55"/>
      <c r="CP830" s="55"/>
      <c r="CQ830" s="55"/>
      <c r="CR830" s="55"/>
      <c r="CS830" s="55"/>
      <c r="CT830" s="55"/>
      <c r="CU830" s="55"/>
      <c r="CV830" s="55"/>
      <c r="CW830" s="55"/>
      <c r="CX830" s="55"/>
      <c r="CY830" s="55"/>
      <c r="CZ830" s="55"/>
      <c r="DA830" s="55"/>
      <c r="DB830" s="55"/>
      <c r="DC830" s="55"/>
      <c r="DD830" s="55"/>
      <c r="DE830" s="55"/>
      <c r="DF830" s="55"/>
      <c r="DG830" s="55"/>
      <c r="DH830" s="55"/>
      <c r="DI830" s="55"/>
      <c r="DJ830" s="55"/>
      <c r="DK830" s="55"/>
      <c r="DL830" s="55"/>
      <c r="DM830" s="55"/>
      <c r="DN830" s="55"/>
      <c r="DO830" s="55"/>
      <c r="DP830" s="55"/>
      <c r="DQ830" s="55"/>
      <c r="DR830" s="55"/>
      <c r="DS830" s="55"/>
      <c r="DT830" s="55"/>
      <c r="DU830" s="55"/>
      <c r="DV830" s="55"/>
    </row>
    <row r="831" spans="1:126" ht="8.25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5"/>
      <c r="BQ831" s="55"/>
      <c r="BR831" s="55"/>
      <c r="BS831" s="55"/>
      <c r="BT831" s="55"/>
      <c r="BU831" s="55"/>
      <c r="BV831" s="55"/>
      <c r="BW831" s="55"/>
      <c r="BX831" s="55"/>
      <c r="BY831" s="55"/>
      <c r="BZ831" s="55"/>
      <c r="CA831" s="55"/>
      <c r="CB831" s="55"/>
      <c r="CC831" s="55"/>
      <c r="CD831" s="55"/>
      <c r="CE831" s="55"/>
      <c r="CF831" s="55"/>
      <c r="CG831" s="55"/>
      <c r="CH831" s="55"/>
      <c r="CI831" s="55"/>
      <c r="CJ831" s="55"/>
      <c r="CK831" s="55"/>
      <c r="CL831" s="55"/>
      <c r="CM831" s="55"/>
      <c r="CN831" s="55"/>
      <c r="CO831" s="55"/>
      <c r="CP831" s="55"/>
      <c r="CQ831" s="55"/>
      <c r="CR831" s="55"/>
      <c r="CS831" s="55"/>
      <c r="CT831" s="55"/>
      <c r="CU831" s="55"/>
      <c r="CV831" s="55"/>
      <c r="CW831" s="55"/>
      <c r="CX831" s="55"/>
      <c r="CY831" s="55"/>
      <c r="CZ831" s="55"/>
      <c r="DA831" s="55"/>
      <c r="DB831" s="55"/>
      <c r="DC831" s="55"/>
      <c r="DD831" s="55"/>
      <c r="DE831" s="55"/>
      <c r="DF831" s="55"/>
      <c r="DG831" s="55"/>
      <c r="DH831" s="55"/>
      <c r="DI831" s="55"/>
      <c r="DJ831" s="55"/>
      <c r="DK831" s="55"/>
      <c r="DL831" s="55"/>
      <c r="DM831" s="55"/>
      <c r="DN831" s="55"/>
      <c r="DO831" s="55"/>
      <c r="DP831" s="55"/>
      <c r="DQ831" s="55"/>
      <c r="DR831" s="55"/>
      <c r="DS831" s="55"/>
      <c r="DT831" s="55"/>
      <c r="DU831" s="55"/>
      <c r="DV831" s="55"/>
    </row>
    <row r="832" spans="1:126" ht="8.25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5"/>
      <c r="BQ832" s="55"/>
      <c r="BR832" s="55"/>
      <c r="BS832" s="55"/>
      <c r="BT832" s="55"/>
      <c r="BU832" s="55"/>
      <c r="BV832" s="55"/>
      <c r="BW832" s="55"/>
      <c r="BX832" s="55"/>
      <c r="BY832" s="55"/>
      <c r="BZ832" s="55"/>
      <c r="CA832" s="55"/>
      <c r="CB832" s="55"/>
      <c r="CC832" s="55"/>
      <c r="CD832" s="55"/>
      <c r="CE832" s="55"/>
      <c r="CF832" s="55"/>
      <c r="CG832" s="55"/>
      <c r="CH832" s="55"/>
      <c r="CI832" s="55"/>
      <c r="CJ832" s="55"/>
      <c r="CK832" s="55"/>
      <c r="CL832" s="55"/>
      <c r="CM832" s="55"/>
      <c r="CN832" s="55"/>
      <c r="CO832" s="55"/>
      <c r="CP832" s="55"/>
      <c r="CQ832" s="55"/>
      <c r="CR832" s="55"/>
      <c r="CS832" s="55"/>
      <c r="CT832" s="55"/>
      <c r="CU832" s="55"/>
      <c r="CV832" s="55"/>
      <c r="CW832" s="55"/>
      <c r="CX832" s="55"/>
      <c r="CY832" s="55"/>
      <c r="CZ832" s="55"/>
      <c r="DA832" s="55"/>
      <c r="DB832" s="55"/>
      <c r="DC832" s="55"/>
      <c r="DD832" s="55"/>
      <c r="DE832" s="55"/>
      <c r="DF832" s="55"/>
      <c r="DG832" s="55"/>
      <c r="DH832" s="55"/>
      <c r="DI832" s="55"/>
      <c r="DJ832" s="55"/>
      <c r="DK832" s="55"/>
      <c r="DL832" s="55"/>
      <c r="DM832" s="55"/>
      <c r="DN832" s="55"/>
      <c r="DO832" s="55"/>
      <c r="DP832" s="55"/>
      <c r="DQ832" s="55"/>
      <c r="DR832" s="55"/>
      <c r="DS832" s="55"/>
      <c r="DT832" s="55"/>
      <c r="DU832" s="55"/>
      <c r="DV832" s="55"/>
    </row>
    <row r="833" spans="1:126" ht="8.25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5"/>
      <c r="BQ833" s="55"/>
      <c r="BR833" s="55"/>
      <c r="BS833" s="55"/>
      <c r="BT833" s="55"/>
      <c r="BU833" s="55"/>
      <c r="BV833" s="55"/>
      <c r="BW833" s="55"/>
      <c r="BX833" s="55"/>
      <c r="BY833" s="55"/>
      <c r="BZ833" s="55"/>
      <c r="CA833" s="55"/>
      <c r="CB833" s="55"/>
      <c r="CC833" s="55"/>
      <c r="CD833" s="55"/>
      <c r="CE833" s="55"/>
      <c r="CF833" s="55"/>
      <c r="CG833" s="55"/>
      <c r="CH833" s="55"/>
      <c r="CI833" s="55"/>
      <c r="CJ833" s="55"/>
      <c r="CK833" s="55"/>
      <c r="CL833" s="55"/>
      <c r="CM833" s="55"/>
      <c r="CN833" s="55"/>
      <c r="CO833" s="55"/>
      <c r="CP833" s="55"/>
      <c r="CQ833" s="55"/>
      <c r="CR833" s="55"/>
      <c r="CS833" s="55"/>
      <c r="CT833" s="55"/>
      <c r="CU833" s="55"/>
      <c r="CV833" s="55"/>
      <c r="CW833" s="55"/>
      <c r="CX833" s="55"/>
      <c r="CY833" s="55"/>
      <c r="CZ833" s="55"/>
      <c r="DA833" s="55"/>
      <c r="DB833" s="55"/>
      <c r="DC833" s="55"/>
      <c r="DD833" s="55"/>
      <c r="DE833" s="55"/>
      <c r="DF833" s="55"/>
      <c r="DG833" s="55"/>
      <c r="DH833" s="55"/>
      <c r="DI833" s="55"/>
      <c r="DJ833" s="55"/>
      <c r="DK833" s="55"/>
      <c r="DL833" s="55"/>
      <c r="DM833" s="55"/>
      <c r="DN833" s="55"/>
      <c r="DO833" s="55"/>
      <c r="DP833" s="55"/>
      <c r="DQ833" s="55"/>
      <c r="DR833" s="55"/>
      <c r="DS833" s="55"/>
      <c r="DT833" s="55"/>
      <c r="DU833" s="55"/>
      <c r="DV833" s="55"/>
    </row>
    <row r="834" spans="1:126" ht="8.25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5"/>
      <c r="BQ834" s="55"/>
      <c r="BR834" s="55"/>
      <c r="BS834" s="55"/>
      <c r="BT834" s="55"/>
      <c r="BU834" s="55"/>
      <c r="BV834" s="55"/>
      <c r="BW834" s="55"/>
      <c r="BX834" s="55"/>
      <c r="BY834" s="55"/>
      <c r="BZ834" s="55"/>
      <c r="CA834" s="55"/>
      <c r="CB834" s="55"/>
      <c r="CC834" s="55"/>
      <c r="CD834" s="55"/>
      <c r="CE834" s="55"/>
      <c r="CF834" s="55"/>
      <c r="CG834" s="55"/>
      <c r="CH834" s="55"/>
      <c r="CI834" s="55"/>
      <c r="CJ834" s="55"/>
      <c r="CK834" s="55"/>
      <c r="CL834" s="55"/>
      <c r="CM834" s="55"/>
      <c r="CN834" s="55"/>
      <c r="CO834" s="55"/>
      <c r="CP834" s="55"/>
      <c r="CQ834" s="55"/>
      <c r="CR834" s="55"/>
      <c r="CS834" s="55"/>
      <c r="CT834" s="55"/>
      <c r="CU834" s="55"/>
      <c r="CV834" s="55"/>
      <c r="CW834" s="55"/>
      <c r="CX834" s="55"/>
      <c r="CY834" s="55"/>
      <c r="CZ834" s="55"/>
      <c r="DA834" s="55"/>
      <c r="DB834" s="55"/>
      <c r="DC834" s="55"/>
      <c r="DD834" s="55"/>
      <c r="DE834" s="55"/>
      <c r="DF834" s="55"/>
      <c r="DG834" s="55"/>
      <c r="DH834" s="55"/>
      <c r="DI834" s="55"/>
      <c r="DJ834" s="55"/>
      <c r="DK834" s="55"/>
      <c r="DL834" s="55"/>
      <c r="DM834" s="55"/>
      <c r="DN834" s="55"/>
      <c r="DO834" s="55"/>
      <c r="DP834" s="55"/>
      <c r="DQ834" s="55"/>
      <c r="DR834" s="55"/>
      <c r="DS834" s="55"/>
      <c r="DT834" s="55"/>
      <c r="DU834" s="55"/>
      <c r="DV834" s="55"/>
    </row>
    <row r="835" spans="1:126" ht="8.2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5"/>
      <c r="BQ835" s="55"/>
      <c r="BR835" s="55"/>
      <c r="BS835" s="55"/>
      <c r="BT835" s="55"/>
      <c r="BU835" s="55"/>
      <c r="BV835" s="55"/>
      <c r="BW835" s="55"/>
      <c r="BX835" s="55"/>
      <c r="BY835" s="55"/>
      <c r="BZ835" s="55"/>
      <c r="CA835" s="55"/>
      <c r="CB835" s="55"/>
      <c r="CC835" s="55"/>
      <c r="CD835" s="55"/>
      <c r="CE835" s="55"/>
      <c r="CF835" s="55"/>
      <c r="CG835" s="55"/>
      <c r="CH835" s="55"/>
      <c r="CI835" s="55"/>
      <c r="CJ835" s="55"/>
      <c r="CK835" s="55"/>
      <c r="CL835" s="55"/>
      <c r="CM835" s="55"/>
      <c r="CN835" s="55"/>
      <c r="CO835" s="55"/>
      <c r="CP835" s="55"/>
      <c r="CQ835" s="55"/>
      <c r="CR835" s="55"/>
      <c r="CS835" s="55"/>
      <c r="CT835" s="55"/>
      <c r="CU835" s="55"/>
      <c r="CV835" s="55"/>
      <c r="CW835" s="55"/>
      <c r="CX835" s="55"/>
      <c r="CY835" s="55"/>
      <c r="CZ835" s="55"/>
      <c r="DA835" s="55"/>
      <c r="DB835" s="55"/>
      <c r="DC835" s="55"/>
      <c r="DD835" s="55"/>
      <c r="DE835" s="55"/>
      <c r="DF835" s="55"/>
      <c r="DG835" s="55"/>
      <c r="DH835" s="55"/>
      <c r="DI835" s="55"/>
      <c r="DJ835" s="55"/>
      <c r="DK835" s="55"/>
      <c r="DL835" s="55"/>
      <c r="DM835" s="55"/>
      <c r="DN835" s="55"/>
      <c r="DO835" s="55"/>
      <c r="DP835" s="55"/>
      <c r="DQ835" s="55"/>
      <c r="DR835" s="55"/>
      <c r="DS835" s="55"/>
      <c r="DT835" s="55"/>
      <c r="DU835" s="55"/>
      <c r="DV835" s="55"/>
    </row>
    <row r="836" spans="1:126" ht="8.25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5"/>
      <c r="BQ836" s="55"/>
      <c r="BR836" s="55"/>
      <c r="BS836" s="55"/>
      <c r="BT836" s="55"/>
      <c r="BU836" s="55"/>
      <c r="BV836" s="55"/>
      <c r="BW836" s="55"/>
      <c r="BX836" s="55"/>
      <c r="BY836" s="55"/>
      <c r="BZ836" s="55"/>
      <c r="CA836" s="55"/>
      <c r="CB836" s="55"/>
      <c r="CC836" s="55"/>
      <c r="CD836" s="55"/>
      <c r="CE836" s="55"/>
      <c r="CF836" s="55"/>
      <c r="CG836" s="55"/>
      <c r="CH836" s="55"/>
      <c r="CI836" s="55"/>
      <c r="CJ836" s="55"/>
      <c r="CK836" s="55"/>
      <c r="CL836" s="55"/>
      <c r="CM836" s="55"/>
      <c r="CN836" s="55"/>
      <c r="CO836" s="55"/>
      <c r="CP836" s="55"/>
      <c r="CQ836" s="55"/>
      <c r="CR836" s="55"/>
      <c r="CS836" s="55"/>
      <c r="CT836" s="55"/>
      <c r="CU836" s="55"/>
      <c r="CV836" s="55"/>
      <c r="CW836" s="55"/>
      <c r="CX836" s="55"/>
      <c r="CY836" s="55"/>
      <c r="CZ836" s="55"/>
      <c r="DA836" s="55"/>
      <c r="DB836" s="55"/>
      <c r="DC836" s="55"/>
      <c r="DD836" s="55"/>
      <c r="DE836" s="55"/>
      <c r="DF836" s="55"/>
      <c r="DG836" s="55"/>
      <c r="DH836" s="55"/>
      <c r="DI836" s="55"/>
      <c r="DJ836" s="55"/>
      <c r="DK836" s="55"/>
      <c r="DL836" s="55"/>
      <c r="DM836" s="55"/>
      <c r="DN836" s="55"/>
      <c r="DO836" s="55"/>
      <c r="DP836" s="55"/>
      <c r="DQ836" s="55"/>
      <c r="DR836" s="55"/>
      <c r="DS836" s="55"/>
      <c r="DT836" s="55"/>
      <c r="DU836" s="55"/>
      <c r="DV836" s="55"/>
    </row>
    <row r="837" spans="1:126" ht="8.25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5"/>
      <c r="BQ837" s="55"/>
      <c r="BR837" s="55"/>
      <c r="BS837" s="55"/>
      <c r="BT837" s="55"/>
      <c r="BU837" s="55"/>
      <c r="BV837" s="55"/>
      <c r="BW837" s="55"/>
      <c r="BX837" s="55"/>
      <c r="BY837" s="55"/>
      <c r="BZ837" s="55"/>
      <c r="CA837" s="55"/>
      <c r="CB837" s="55"/>
      <c r="CC837" s="55"/>
      <c r="CD837" s="55"/>
      <c r="CE837" s="55"/>
      <c r="CF837" s="55"/>
      <c r="CG837" s="55"/>
      <c r="CH837" s="55"/>
      <c r="CI837" s="55"/>
      <c r="CJ837" s="55"/>
      <c r="CK837" s="55"/>
      <c r="CL837" s="55"/>
      <c r="CM837" s="55"/>
      <c r="CN837" s="55"/>
      <c r="CO837" s="55"/>
      <c r="CP837" s="55"/>
      <c r="CQ837" s="55"/>
      <c r="CR837" s="55"/>
      <c r="CS837" s="55"/>
      <c r="CT837" s="55"/>
      <c r="CU837" s="55"/>
      <c r="CV837" s="55"/>
      <c r="CW837" s="55"/>
      <c r="CX837" s="55"/>
      <c r="CY837" s="55"/>
      <c r="CZ837" s="55"/>
      <c r="DA837" s="55"/>
      <c r="DB837" s="55"/>
      <c r="DC837" s="55"/>
      <c r="DD837" s="55"/>
      <c r="DE837" s="55"/>
      <c r="DF837" s="55"/>
      <c r="DG837" s="55"/>
      <c r="DH837" s="55"/>
      <c r="DI837" s="55"/>
      <c r="DJ837" s="55"/>
      <c r="DK837" s="55"/>
      <c r="DL837" s="55"/>
      <c r="DM837" s="55"/>
      <c r="DN837" s="55"/>
      <c r="DO837" s="55"/>
      <c r="DP837" s="55"/>
      <c r="DQ837" s="55"/>
      <c r="DR837" s="55"/>
      <c r="DS837" s="55"/>
      <c r="DT837" s="55"/>
      <c r="DU837" s="55"/>
      <c r="DV837" s="55"/>
    </row>
    <row r="838" spans="1:126" ht="8.25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5"/>
      <c r="BQ838" s="55"/>
      <c r="BR838" s="55"/>
      <c r="BS838" s="55"/>
      <c r="BT838" s="55"/>
      <c r="BU838" s="55"/>
      <c r="BV838" s="55"/>
      <c r="BW838" s="55"/>
      <c r="BX838" s="55"/>
      <c r="BY838" s="55"/>
      <c r="BZ838" s="55"/>
      <c r="CA838" s="55"/>
      <c r="CB838" s="55"/>
      <c r="CC838" s="55"/>
      <c r="CD838" s="55"/>
      <c r="CE838" s="55"/>
      <c r="CF838" s="55"/>
      <c r="CG838" s="55"/>
      <c r="CH838" s="55"/>
      <c r="CI838" s="55"/>
      <c r="CJ838" s="55"/>
      <c r="CK838" s="55"/>
      <c r="CL838" s="55"/>
      <c r="CM838" s="55"/>
      <c r="CN838" s="55"/>
      <c r="CO838" s="55"/>
      <c r="CP838" s="55"/>
      <c r="CQ838" s="55"/>
      <c r="CR838" s="55"/>
      <c r="CS838" s="55"/>
      <c r="CT838" s="55"/>
      <c r="CU838" s="55"/>
      <c r="CV838" s="55"/>
      <c r="CW838" s="55"/>
      <c r="CX838" s="55"/>
      <c r="CY838" s="55"/>
      <c r="CZ838" s="55"/>
      <c r="DA838" s="55"/>
      <c r="DB838" s="55"/>
      <c r="DC838" s="55"/>
      <c r="DD838" s="55"/>
      <c r="DE838" s="55"/>
      <c r="DF838" s="55"/>
      <c r="DG838" s="55"/>
      <c r="DH838" s="55"/>
      <c r="DI838" s="55"/>
      <c r="DJ838" s="55"/>
      <c r="DK838" s="55"/>
      <c r="DL838" s="55"/>
      <c r="DM838" s="55"/>
      <c r="DN838" s="55"/>
      <c r="DO838" s="55"/>
      <c r="DP838" s="55"/>
      <c r="DQ838" s="55"/>
      <c r="DR838" s="55"/>
      <c r="DS838" s="55"/>
      <c r="DT838" s="55"/>
      <c r="DU838" s="55"/>
      <c r="DV838" s="55"/>
    </row>
    <row r="839" spans="1:126" ht="8.25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5"/>
      <c r="BQ839" s="55"/>
      <c r="BR839" s="55"/>
      <c r="BS839" s="55"/>
      <c r="BT839" s="55"/>
      <c r="BU839" s="55"/>
      <c r="BV839" s="55"/>
      <c r="BW839" s="55"/>
      <c r="BX839" s="55"/>
      <c r="BY839" s="55"/>
      <c r="BZ839" s="55"/>
      <c r="CA839" s="55"/>
      <c r="CB839" s="55"/>
      <c r="CC839" s="55"/>
      <c r="CD839" s="55"/>
      <c r="CE839" s="55"/>
      <c r="CF839" s="55"/>
      <c r="CG839" s="55"/>
      <c r="CH839" s="55"/>
      <c r="CI839" s="55"/>
      <c r="CJ839" s="55"/>
      <c r="CK839" s="55"/>
      <c r="CL839" s="55"/>
      <c r="CM839" s="55"/>
      <c r="CN839" s="55"/>
      <c r="CO839" s="55"/>
      <c r="CP839" s="55"/>
      <c r="CQ839" s="55"/>
      <c r="CR839" s="55"/>
      <c r="CS839" s="55"/>
      <c r="CT839" s="55"/>
      <c r="CU839" s="55"/>
      <c r="CV839" s="55"/>
      <c r="CW839" s="55"/>
      <c r="CX839" s="55"/>
      <c r="CY839" s="55"/>
      <c r="CZ839" s="55"/>
      <c r="DA839" s="55"/>
      <c r="DB839" s="55"/>
      <c r="DC839" s="55"/>
      <c r="DD839" s="55"/>
      <c r="DE839" s="55"/>
      <c r="DF839" s="55"/>
      <c r="DG839" s="55"/>
      <c r="DH839" s="55"/>
      <c r="DI839" s="55"/>
      <c r="DJ839" s="55"/>
      <c r="DK839" s="55"/>
      <c r="DL839" s="55"/>
      <c r="DM839" s="55"/>
      <c r="DN839" s="55"/>
      <c r="DO839" s="55"/>
      <c r="DP839" s="55"/>
      <c r="DQ839" s="55"/>
      <c r="DR839" s="55"/>
      <c r="DS839" s="55"/>
      <c r="DT839" s="55"/>
      <c r="DU839" s="55"/>
      <c r="DV839" s="55"/>
    </row>
    <row r="840" spans="1:126" ht="8.25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  <c r="CH840" s="55"/>
      <c r="CI840" s="55"/>
      <c r="CJ840" s="55"/>
      <c r="CK840" s="55"/>
      <c r="CL840" s="55"/>
      <c r="CM840" s="55"/>
      <c r="CN840" s="55"/>
      <c r="CO840" s="55"/>
      <c r="CP840" s="55"/>
      <c r="CQ840" s="55"/>
      <c r="CR840" s="55"/>
      <c r="CS840" s="55"/>
      <c r="CT840" s="55"/>
      <c r="CU840" s="55"/>
      <c r="CV840" s="55"/>
      <c r="CW840" s="55"/>
      <c r="CX840" s="55"/>
      <c r="CY840" s="55"/>
      <c r="CZ840" s="55"/>
      <c r="DA840" s="55"/>
      <c r="DB840" s="55"/>
      <c r="DC840" s="55"/>
      <c r="DD840" s="55"/>
      <c r="DE840" s="55"/>
      <c r="DF840" s="55"/>
      <c r="DG840" s="55"/>
      <c r="DH840" s="55"/>
      <c r="DI840" s="55"/>
      <c r="DJ840" s="55"/>
      <c r="DK840" s="55"/>
      <c r="DL840" s="55"/>
      <c r="DM840" s="55"/>
      <c r="DN840" s="55"/>
      <c r="DO840" s="55"/>
      <c r="DP840" s="55"/>
      <c r="DQ840" s="55"/>
      <c r="DR840" s="55"/>
      <c r="DS840" s="55"/>
      <c r="DT840" s="55"/>
      <c r="DU840" s="55"/>
      <c r="DV840" s="55"/>
    </row>
    <row r="841" spans="1:126" ht="8.25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5"/>
      <c r="BQ841" s="55"/>
      <c r="BR841" s="55"/>
      <c r="BS841" s="55"/>
      <c r="BT841" s="55"/>
      <c r="BU841" s="55"/>
      <c r="BV841" s="55"/>
      <c r="BW841" s="55"/>
      <c r="BX841" s="55"/>
      <c r="BY841" s="55"/>
      <c r="BZ841" s="55"/>
      <c r="CA841" s="55"/>
      <c r="CB841" s="55"/>
      <c r="CC841" s="55"/>
      <c r="CD841" s="55"/>
      <c r="CE841" s="55"/>
      <c r="CF841" s="55"/>
      <c r="CG841" s="55"/>
      <c r="CH841" s="55"/>
      <c r="CI841" s="55"/>
      <c r="CJ841" s="55"/>
      <c r="CK841" s="55"/>
      <c r="CL841" s="55"/>
      <c r="CM841" s="55"/>
      <c r="CN841" s="55"/>
      <c r="CO841" s="55"/>
      <c r="CP841" s="55"/>
      <c r="CQ841" s="55"/>
      <c r="CR841" s="55"/>
      <c r="CS841" s="55"/>
      <c r="CT841" s="55"/>
      <c r="CU841" s="55"/>
      <c r="CV841" s="55"/>
      <c r="CW841" s="55"/>
      <c r="CX841" s="55"/>
      <c r="CY841" s="55"/>
      <c r="CZ841" s="55"/>
      <c r="DA841" s="55"/>
      <c r="DB841" s="55"/>
      <c r="DC841" s="55"/>
      <c r="DD841" s="55"/>
      <c r="DE841" s="55"/>
      <c r="DF841" s="55"/>
      <c r="DG841" s="55"/>
      <c r="DH841" s="55"/>
      <c r="DI841" s="55"/>
      <c r="DJ841" s="55"/>
      <c r="DK841" s="55"/>
      <c r="DL841" s="55"/>
      <c r="DM841" s="55"/>
      <c r="DN841" s="55"/>
      <c r="DO841" s="55"/>
      <c r="DP841" s="55"/>
      <c r="DQ841" s="55"/>
      <c r="DR841" s="55"/>
      <c r="DS841" s="55"/>
      <c r="DT841" s="55"/>
      <c r="DU841" s="55"/>
      <c r="DV841" s="55"/>
    </row>
    <row r="842" spans="1:126" ht="8.25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5"/>
      <c r="BQ842" s="55"/>
      <c r="BR842" s="55"/>
      <c r="BS842" s="55"/>
      <c r="BT842" s="55"/>
      <c r="BU842" s="55"/>
      <c r="BV842" s="55"/>
      <c r="BW842" s="55"/>
      <c r="BX842" s="55"/>
      <c r="BY842" s="55"/>
      <c r="BZ842" s="55"/>
      <c r="CA842" s="55"/>
      <c r="CB842" s="55"/>
      <c r="CC842" s="55"/>
      <c r="CD842" s="55"/>
      <c r="CE842" s="55"/>
      <c r="CF842" s="55"/>
      <c r="CG842" s="55"/>
      <c r="CH842" s="55"/>
      <c r="CI842" s="55"/>
      <c r="CJ842" s="55"/>
      <c r="CK842" s="55"/>
      <c r="CL842" s="55"/>
      <c r="CM842" s="55"/>
      <c r="CN842" s="55"/>
      <c r="CO842" s="55"/>
      <c r="CP842" s="55"/>
      <c r="CQ842" s="55"/>
      <c r="CR842" s="55"/>
      <c r="CS842" s="55"/>
      <c r="CT842" s="55"/>
      <c r="CU842" s="55"/>
      <c r="CV842" s="55"/>
      <c r="CW842" s="55"/>
      <c r="CX842" s="55"/>
      <c r="CY842" s="55"/>
      <c r="CZ842" s="55"/>
      <c r="DA842" s="55"/>
      <c r="DB842" s="55"/>
      <c r="DC842" s="55"/>
      <c r="DD842" s="55"/>
      <c r="DE842" s="55"/>
      <c r="DF842" s="55"/>
      <c r="DG842" s="55"/>
      <c r="DH842" s="55"/>
      <c r="DI842" s="55"/>
      <c r="DJ842" s="55"/>
      <c r="DK842" s="55"/>
      <c r="DL842" s="55"/>
      <c r="DM842" s="55"/>
      <c r="DN842" s="55"/>
      <c r="DO842" s="55"/>
      <c r="DP842" s="55"/>
      <c r="DQ842" s="55"/>
      <c r="DR842" s="55"/>
      <c r="DS842" s="55"/>
      <c r="DT842" s="55"/>
      <c r="DU842" s="55"/>
      <c r="DV842" s="55"/>
    </row>
    <row r="843" spans="1:126" ht="8.25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5"/>
      <c r="BQ843" s="55"/>
      <c r="BR843" s="55"/>
      <c r="BS843" s="55"/>
      <c r="BT843" s="55"/>
      <c r="BU843" s="55"/>
      <c r="BV843" s="55"/>
      <c r="BW843" s="55"/>
      <c r="BX843" s="55"/>
      <c r="BY843" s="55"/>
      <c r="BZ843" s="55"/>
      <c r="CA843" s="55"/>
      <c r="CB843" s="55"/>
      <c r="CC843" s="55"/>
      <c r="CD843" s="55"/>
      <c r="CE843" s="55"/>
      <c r="CF843" s="55"/>
      <c r="CG843" s="55"/>
      <c r="CH843" s="55"/>
      <c r="CI843" s="55"/>
      <c r="CJ843" s="55"/>
      <c r="CK843" s="55"/>
      <c r="CL843" s="55"/>
      <c r="CM843" s="55"/>
      <c r="CN843" s="55"/>
      <c r="CO843" s="55"/>
      <c r="CP843" s="55"/>
      <c r="CQ843" s="55"/>
      <c r="CR843" s="55"/>
      <c r="CS843" s="55"/>
      <c r="CT843" s="55"/>
      <c r="CU843" s="55"/>
      <c r="CV843" s="55"/>
      <c r="CW843" s="55"/>
      <c r="CX843" s="55"/>
      <c r="CY843" s="55"/>
      <c r="CZ843" s="55"/>
      <c r="DA843" s="55"/>
      <c r="DB843" s="55"/>
      <c r="DC843" s="55"/>
      <c r="DD843" s="55"/>
      <c r="DE843" s="55"/>
      <c r="DF843" s="55"/>
      <c r="DG843" s="55"/>
      <c r="DH843" s="55"/>
      <c r="DI843" s="55"/>
      <c r="DJ843" s="55"/>
      <c r="DK843" s="55"/>
      <c r="DL843" s="55"/>
      <c r="DM843" s="55"/>
      <c r="DN843" s="55"/>
      <c r="DO843" s="55"/>
      <c r="DP843" s="55"/>
      <c r="DQ843" s="55"/>
      <c r="DR843" s="55"/>
      <c r="DS843" s="55"/>
      <c r="DT843" s="55"/>
      <c r="DU843" s="55"/>
      <c r="DV843" s="55"/>
    </row>
    <row r="844" spans="1:126" ht="8.25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  <c r="CH844" s="55"/>
      <c r="CI844" s="55"/>
      <c r="CJ844" s="55"/>
      <c r="CK844" s="55"/>
      <c r="CL844" s="55"/>
      <c r="CM844" s="55"/>
      <c r="CN844" s="55"/>
      <c r="CO844" s="55"/>
      <c r="CP844" s="55"/>
      <c r="CQ844" s="55"/>
      <c r="CR844" s="55"/>
      <c r="CS844" s="55"/>
      <c r="CT844" s="55"/>
      <c r="CU844" s="55"/>
      <c r="CV844" s="55"/>
      <c r="CW844" s="55"/>
      <c r="CX844" s="55"/>
      <c r="CY844" s="55"/>
      <c r="CZ844" s="55"/>
      <c r="DA844" s="55"/>
      <c r="DB844" s="55"/>
      <c r="DC844" s="55"/>
      <c r="DD844" s="55"/>
      <c r="DE844" s="55"/>
      <c r="DF844" s="55"/>
      <c r="DG844" s="55"/>
      <c r="DH844" s="55"/>
      <c r="DI844" s="55"/>
      <c r="DJ844" s="55"/>
      <c r="DK844" s="55"/>
      <c r="DL844" s="55"/>
      <c r="DM844" s="55"/>
      <c r="DN844" s="55"/>
      <c r="DO844" s="55"/>
      <c r="DP844" s="55"/>
      <c r="DQ844" s="55"/>
      <c r="DR844" s="55"/>
      <c r="DS844" s="55"/>
      <c r="DT844" s="55"/>
      <c r="DU844" s="55"/>
      <c r="DV844" s="55"/>
    </row>
    <row r="845" spans="1:126" ht="8.2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5"/>
      <c r="BQ845" s="55"/>
      <c r="BR845" s="55"/>
      <c r="BS845" s="55"/>
      <c r="BT845" s="55"/>
      <c r="BU845" s="55"/>
      <c r="BV845" s="55"/>
      <c r="BW845" s="55"/>
      <c r="BX845" s="55"/>
      <c r="BY845" s="55"/>
      <c r="BZ845" s="55"/>
      <c r="CA845" s="55"/>
      <c r="CB845" s="55"/>
      <c r="CC845" s="55"/>
      <c r="CD845" s="55"/>
      <c r="CE845" s="55"/>
      <c r="CF845" s="55"/>
      <c r="CG845" s="55"/>
      <c r="CH845" s="55"/>
      <c r="CI845" s="55"/>
      <c r="CJ845" s="55"/>
      <c r="CK845" s="55"/>
      <c r="CL845" s="55"/>
      <c r="CM845" s="55"/>
      <c r="CN845" s="55"/>
      <c r="CO845" s="55"/>
      <c r="CP845" s="55"/>
      <c r="CQ845" s="55"/>
      <c r="CR845" s="55"/>
      <c r="CS845" s="55"/>
      <c r="CT845" s="55"/>
      <c r="CU845" s="55"/>
      <c r="CV845" s="55"/>
      <c r="CW845" s="55"/>
      <c r="CX845" s="55"/>
      <c r="CY845" s="55"/>
      <c r="CZ845" s="55"/>
      <c r="DA845" s="55"/>
      <c r="DB845" s="55"/>
      <c r="DC845" s="55"/>
      <c r="DD845" s="55"/>
      <c r="DE845" s="55"/>
      <c r="DF845" s="55"/>
      <c r="DG845" s="55"/>
      <c r="DH845" s="55"/>
      <c r="DI845" s="55"/>
      <c r="DJ845" s="55"/>
      <c r="DK845" s="55"/>
      <c r="DL845" s="55"/>
      <c r="DM845" s="55"/>
      <c r="DN845" s="55"/>
      <c r="DO845" s="55"/>
      <c r="DP845" s="55"/>
      <c r="DQ845" s="55"/>
      <c r="DR845" s="55"/>
      <c r="DS845" s="55"/>
      <c r="DT845" s="55"/>
      <c r="DU845" s="55"/>
      <c r="DV845" s="55"/>
    </row>
    <row r="846" spans="1:126" ht="8.25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5"/>
      <c r="BQ846" s="55"/>
      <c r="BR846" s="55"/>
      <c r="BS846" s="55"/>
      <c r="BT846" s="55"/>
      <c r="BU846" s="55"/>
      <c r="BV846" s="55"/>
      <c r="BW846" s="55"/>
      <c r="BX846" s="55"/>
      <c r="BY846" s="55"/>
      <c r="BZ846" s="55"/>
      <c r="CA846" s="55"/>
      <c r="CB846" s="55"/>
      <c r="CC846" s="55"/>
      <c r="CD846" s="55"/>
      <c r="CE846" s="55"/>
      <c r="CF846" s="55"/>
      <c r="CG846" s="55"/>
      <c r="CH846" s="55"/>
      <c r="CI846" s="55"/>
      <c r="CJ846" s="55"/>
      <c r="CK846" s="55"/>
      <c r="CL846" s="55"/>
      <c r="CM846" s="55"/>
      <c r="CN846" s="55"/>
      <c r="CO846" s="55"/>
      <c r="CP846" s="55"/>
      <c r="CQ846" s="55"/>
      <c r="CR846" s="55"/>
      <c r="CS846" s="55"/>
      <c r="CT846" s="55"/>
      <c r="CU846" s="55"/>
      <c r="CV846" s="55"/>
      <c r="CW846" s="55"/>
      <c r="CX846" s="55"/>
      <c r="CY846" s="55"/>
      <c r="CZ846" s="55"/>
      <c r="DA846" s="55"/>
      <c r="DB846" s="55"/>
      <c r="DC846" s="55"/>
      <c r="DD846" s="55"/>
      <c r="DE846" s="55"/>
      <c r="DF846" s="55"/>
      <c r="DG846" s="55"/>
      <c r="DH846" s="55"/>
      <c r="DI846" s="55"/>
      <c r="DJ846" s="55"/>
      <c r="DK846" s="55"/>
      <c r="DL846" s="55"/>
      <c r="DM846" s="55"/>
      <c r="DN846" s="55"/>
      <c r="DO846" s="55"/>
      <c r="DP846" s="55"/>
      <c r="DQ846" s="55"/>
      <c r="DR846" s="55"/>
      <c r="DS846" s="55"/>
      <c r="DT846" s="55"/>
      <c r="DU846" s="55"/>
      <c r="DV846" s="55"/>
    </row>
    <row r="847" spans="1:126" ht="8.25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5"/>
      <c r="BQ847" s="55"/>
      <c r="BR847" s="55"/>
      <c r="BS847" s="55"/>
      <c r="BT847" s="55"/>
      <c r="BU847" s="55"/>
      <c r="BV847" s="55"/>
      <c r="BW847" s="55"/>
      <c r="BX847" s="55"/>
      <c r="BY847" s="55"/>
      <c r="BZ847" s="55"/>
      <c r="CA847" s="55"/>
      <c r="CB847" s="55"/>
      <c r="CC847" s="55"/>
      <c r="CD847" s="55"/>
      <c r="CE847" s="55"/>
      <c r="CF847" s="55"/>
      <c r="CG847" s="55"/>
      <c r="CH847" s="55"/>
      <c r="CI847" s="55"/>
      <c r="CJ847" s="55"/>
      <c r="CK847" s="55"/>
      <c r="CL847" s="55"/>
      <c r="CM847" s="55"/>
      <c r="CN847" s="55"/>
      <c r="CO847" s="55"/>
      <c r="CP847" s="55"/>
      <c r="CQ847" s="55"/>
      <c r="CR847" s="55"/>
      <c r="CS847" s="55"/>
      <c r="CT847" s="55"/>
      <c r="CU847" s="55"/>
      <c r="CV847" s="55"/>
      <c r="CW847" s="55"/>
      <c r="CX847" s="55"/>
      <c r="CY847" s="55"/>
      <c r="CZ847" s="55"/>
      <c r="DA847" s="55"/>
      <c r="DB847" s="55"/>
      <c r="DC847" s="55"/>
      <c r="DD847" s="55"/>
      <c r="DE847" s="55"/>
      <c r="DF847" s="55"/>
      <c r="DG847" s="55"/>
      <c r="DH847" s="55"/>
      <c r="DI847" s="55"/>
      <c r="DJ847" s="55"/>
      <c r="DK847" s="55"/>
      <c r="DL847" s="55"/>
      <c r="DM847" s="55"/>
      <c r="DN847" s="55"/>
      <c r="DO847" s="55"/>
      <c r="DP847" s="55"/>
      <c r="DQ847" s="55"/>
      <c r="DR847" s="55"/>
      <c r="DS847" s="55"/>
      <c r="DT847" s="55"/>
      <c r="DU847" s="55"/>
      <c r="DV847" s="55"/>
    </row>
    <row r="848" spans="1:126" ht="8.25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5"/>
      <c r="BQ848" s="55"/>
      <c r="BR848" s="55"/>
      <c r="BS848" s="55"/>
      <c r="BT848" s="55"/>
      <c r="BU848" s="55"/>
      <c r="BV848" s="55"/>
      <c r="BW848" s="55"/>
      <c r="BX848" s="55"/>
      <c r="BY848" s="55"/>
      <c r="BZ848" s="55"/>
      <c r="CA848" s="55"/>
      <c r="CB848" s="55"/>
      <c r="CC848" s="55"/>
      <c r="CD848" s="55"/>
      <c r="CE848" s="55"/>
      <c r="CF848" s="55"/>
      <c r="CG848" s="55"/>
      <c r="CH848" s="55"/>
      <c r="CI848" s="55"/>
      <c r="CJ848" s="55"/>
      <c r="CK848" s="55"/>
      <c r="CL848" s="55"/>
      <c r="CM848" s="55"/>
      <c r="CN848" s="55"/>
      <c r="CO848" s="55"/>
      <c r="CP848" s="55"/>
      <c r="CQ848" s="55"/>
      <c r="CR848" s="55"/>
      <c r="CS848" s="55"/>
      <c r="CT848" s="55"/>
      <c r="CU848" s="55"/>
      <c r="CV848" s="55"/>
      <c r="CW848" s="55"/>
      <c r="CX848" s="55"/>
      <c r="CY848" s="55"/>
      <c r="CZ848" s="55"/>
      <c r="DA848" s="55"/>
      <c r="DB848" s="55"/>
      <c r="DC848" s="55"/>
      <c r="DD848" s="55"/>
      <c r="DE848" s="55"/>
      <c r="DF848" s="55"/>
      <c r="DG848" s="55"/>
      <c r="DH848" s="55"/>
      <c r="DI848" s="55"/>
      <c r="DJ848" s="55"/>
      <c r="DK848" s="55"/>
      <c r="DL848" s="55"/>
      <c r="DM848" s="55"/>
      <c r="DN848" s="55"/>
      <c r="DO848" s="55"/>
      <c r="DP848" s="55"/>
      <c r="DQ848" s="55"/>
      <c r="DR848" s="55"/>
      <c r="DS848" s="55"/>
      <c r="DT848" s="55"/>
      <c r="DU848" s="55"/>
      <c r="DV848" s="55"/>
    </row>
    <row r="849" spans="1:126" ht="8.25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5"/>
      <c r="BQ849" s="55"/>
      <c r="BR849" s="55"/>
      <c r="BS849" s="55"/>
      <c r="BT849" s="55"/>
      <c r="BU849" s="55"/>
      <c r="BV849" s="55"/>
      <c r="BW849" s="55"/>
      <c r="BX849" s="55"/>
      <c r="BY849" s="55"/>
      <c r="BZ849" s="55"/>
      <c r="CA849" s="55"/>
      <c r="CB849" s="55"/>
      <c r="CC849" s="55"/>
      <c r="CD849" s="55"/>
      <c r="CE849" s="55"/>
      <c r="CF849" s="55"/>
      <c r="CG849" s="55"/>
      <c r="CH849" s="55"/>
      <c r="CI849" s="55"/>
      <c r="CJ849" s="55"/>
      <c r="CK849" s="55"/>
      <c r="CL849" s="55"/>
      <c r="CM849" s="55"/>
      <c r="CN849" s="55"/>
      <c r="CO849" s="55"/>
      <c r="CP849" s="55"/>
      <c r="CQ849" s="55"/>
      <c r="CR849" s="55"/>
      <c r="CS849" s="55"/>
      <c r="CT849" s="55"/>
      <c r="CU849" s="55"/>
      <c r="CV849" s="55"/>
      <c r="CW849" s="55"/>
      <c r="CX849" s="55"/>
      <c r="CY849" s="55"/>
      <c r="CZ849" s="55"/>
      <c r="DA849" s="55"/>
      <c r="DB849" s="55"/>
      <c r="DC849" s="55"/>
      <c r="DD849" s="55"/>
      <c r="DE849" s="55"/>
      <c r="DF849" s="55"/>
      <c r="DG849" s="55"/>
      <c r="DH849" s="55"/>
      <c r="DI849" s="55"/>
      <c r="DJ849" s="55"/>
      <c r="DK849" s="55"/>
      <c r="DL849" s="55"/>
      <c r="DM849" s="55"/>
      <c r="DN849" s="55"/>
      <c r="DO849" s="55"/>
      <c r="DP849" s="55"/>
      <c r="DQ849" s="55"/>
      <c r="DR849" s="55"/>
      <c r="DS849" s="55"/>
      <c r="DT849" s="55"/>
      <c r="DU849" s="55"/>
      <c r="DV849" s="55"/>
    </row>
    <row r="850" spans="1:126" ht="8.25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5"/>
      <c r="BQ850" s="55"/>
      <c r="BR850" s="55"/>
      <c r="BS850" s="55"/>
      <c r="BT850" s="55"/>
      <c r="BU850" s="55"/>
      <c r="BV850" s="55"/>
      <c r="BW850" s="55"/>
      <c r="BX850" s="55"/>
      <c r="BY850" s="55"/>
      <c r="BZ850" s="55"/>
      <c r="CA850" s="55"/>
      <c r="CB850" s="55"/>
      <c r="CC850" s="55"/>
      <c r="CD850" s="55"/>
      <c r="CE850" s="55"/>
      <c r="CF850" s="55"/>
      <c r="CG850" s="55"/>
      <c r="CH850" s="55"/>
      <c r="CI850" s="55"/>
      <c r="CJ850" s="55"/>
      <c r="CK850" s="55"/>
      <c r="CL850" s="55"/>
      <c r="CM850" s="55"/>
      <c r="CN850" s="55"/>
      <c r="CO850" s="55"/>
      <c r="CP850" s="55"/>
      <c r="CQ850" s="55"/>
      <c r="CR850" s="55"/>
      <c r="CS850" s="55"/>
      <c r="CT850" s="55"/>
      <c r="CU850" s="55"/>
      <c r="CV850" s="55"/>
      <c r="CW850" s="55"/>
      <c r="CX850" s="55"/>
      <c r="CY850" s="55"/>
      <c r="CZ850" s="55"/>
      <c r="DA850" s="55"/>
      <c r="DB850" s="55"/>
      <c r="DC850" s="55"/>
      <c r="DD850" s="55"/>
      <c r="DE850" s="55"/>
      <c r="DF850" s="55"/>
      <c r="DG850" s="55"/>
      <c r="DH850" s="55"/>
      <c r="DI850" s="55"/>
      <c r="DJ850" s="55"/>
      <c r="DK850" s="55"/>
      <c r="DL850" s="55"/>
      <c r="DM850" s="55"/>
      <c r="DN850" s="55"/>
      <c r="DO850" s="55"/>
      <c r="DP850" s="55"/>
      <c r="DQ850" s="55"/>
      <c r="DR850" s="55"/>
      <c r="DS850" s="55"/>
      <c r="DT850" s="55"/>
      <c r="DU850" s="55"/>
      <c r="DV850" s="55"/>
    </row>
    <row r="851" spans="1:126" ht="8.25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5"/>
      <c r="BQ851" s="55"/>
      <c r="BR851" s="55"/>
      <c r="BS851" s="55"/>
      <c r="BT851" s="55"/>
      <c r="BU851" s="55"/>
      <c r="BV851" s="55"/>
      <c r="BW851" s="55"/>
      <c r="BX851" s="55"/>
      <c r="BY851" s="55"/>
      <c r="BZ851" s="55"/>
      <c r="CA851" s="55"/>
      <c r="CB851" s="55"/>
      <c r="CC851" s="55"/>
      <c r="CD851" s="55"/>
      <c r="CE851" s="55"/>
      <c r="CF851" s="55"/>
      <c r="CG851" s="55"/>
      <c r="CH851" s="55"/>
      <c r="CI851" s="55"/>
      <c r="CJ851" s="55"/>
      <c r="CK851" s="55"/>
      <c r="CL851" s="55"/>
      <c r="CM851" s="55"/>
      <c r="CN851" s="55"/>
      <c r="CO851" s="55"/>
      <c r="CP851" s="55"/>
      <c r="CQ851" s="55"/>
      <c r="CR851" s="55"/>
      <c r="CS851" s="55"/>
      <c r="CT851" s="55"/>
      <c r="CU851" s="55"/>
      <c r="CV851" s="55"/>
      <c r="CW851" s="55"/>
      <c r="CX851" s="55"/>
      <c r="CY851" s="55"/>
      <c r="CZ851" s="55"/>
      <c r="DA851" s="55"/>
      <c r="DB851" s="55"/>
      <c r="DC851" s="55"/>
      <c r="DD851" s="55"/>
      <c r="DE851" s="55"/>
      <c r="DF851" s="55"/>
      <c r="DG851" s="55"/>
      <c r="DH851" s="55"/>
      <c r="DI851" s="55"/>
      <c r="DJ851" s="55"/>
      <c r="DK851" s="55"/>
      <c r="DL851" s="55"/>
      <c r="DM851" s="55"/>
      <c r="DN851" s="55"/>
      <c r="DO851" s="55"/>
      <c r="DP851" s="55"/>
      <c r="DQ851" s="55"/>
      <c r="DR851" s="55"/>
      <c r="DS851" s="55"/>
      <c r="DT851" s="55"/>
      <c r="DU851" s="55"/>
      <c r="DV851" s="55"/>
    </row>
    <row r="852" spans="1:126" ht="8.25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5"/>
      <c r="BQ852" s="55"/>
      <c r="BR852" s="55"/>
      <c r="BS852" s="55"/>
      <c r="BT852" s="55"/>
      <c r="BU852" s="55"/>
      <c r="BV852" s="55"/>
      <c r="BW852" s="55"/>
      <c r="BX852" s="55"/>
      <c r="BY852" s="55"/>
      <c r="BZ852" s="55"/>
      <c r="CA852" s="55"/>
      <c r="CB852" s="55"/>
      <c r="CC852" s="55"/>
      <c r="CD852" s="55"/>
      <c r="CE852" s="55"/>
      <c r="CF852" s="55"/>
      <c r="CG852" s="55"/>
      <c r="CH852" s="55"/>
      <c r="CI852" s="55"/>
      <c r="CJ852" s="55"/>
      <c r="CK852" s="55"/>
      <c r="CL852" s="55"/>
      <c r="CM852" s="55"/>
      <c r="CN852" s="55"/>
      <c r="CO852" s="55"/>
      <c r="CP852" s="55"/>
      <c r="CQ852" s="55"/>
      <c r="CR852" s="55"/>
      <c r="CS852" s="55"/>
      <c r="CT852" s="55"/>
      <c r="CU852" s="55"/>
      <c r="CV852" s="55"/>
      <c r="CW852" s="55"/>
      <c r="CX852" s="55"/>
      <c r="CY852" s="55"/>
      <c r="CZ852" s="55"/>
      <c r="DA852" s="55"/>
      <c r="DB852" s="55"/>
      <c r="DC852" s="55"/>
      <c r="DD852" s="55"/>
      <c r="DE852" s="55"/>
      <c r="DF852" s="55"/>
      <c r="DG852" s="55"/>
      <c r="DH852" s="55"/>
      <c r="DI852" s="55"/>
      <c r="DJ852" s="55"/>
      <c r="DK852" s="55"/>
      <c r="DL852" s="55"/>
      <c r="DM852" s="55"/>
      <c r="DN852" s="55"/>
      <c r="DO852" s="55"/>
      <c r="DP852" s="55"/>
      <c r="DQ852" s="55"/>
      <c r="DR852" s="55"/>
      <c r="DS852" s="55"/>
      <c r="DT852" s="55"/>
      <c r="DU852" s="55"/>
      <c r="DV852" s="55"/>
    </row>
    <row r="853" spans="1:126" ht="8.25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5"/>
      <c r="BQ853" s="55"/>
      <c r="BR853" s="55"/>
      <c r="BS853" s="55"/>
      <c r="BT853" s="55"/>
      <c r="BU853" s="55"/>
      <c r="BV853" s="55"/>
      <c r="BW853" s="55"/>
      <c r="BX853" s="55"/>
      <c r="BY853" s="55"/>
      <c r="BZ853" s="55"/>
      <c r="CA853" s="55"/>
      <c r="CB853" s="55"/>
      <c r="CC853" s="55"/>
      <c r="CD853" s="55"/>
      <c r="CE853" s="55"/>
      <c r="CF853" s="55"/>
      <c r="CG853" s="55"/>
      <c r="CH853" s="55"/>
      <c r="CI853" s="55"/>
      <c r="CJ853" s="55"/>
      <c r="CK853" s="55"/>
      <c r="CL853" s="55"/>
      <c r="CM853" s="55"/>
      <c r="CN853" s="55"/>
      <c r="CO853" s="55"/>
      <c r="CP853" s="55"/>
      <c r="CQ853" s="55"/>
      <c r="CR853" s="55"/>
      <c r="CS853" s="55"/>
      <c r="CT853" s="55"/>
      <c r="CU853" s="55"/>
      <c r="CV853" s="55"/>
      <c r="CW853" s="55"/>
      <c r="CX853" s="55"/>
      <c r="CY853" s="55"/>
      <c r="CZ853" s="55"/>
      <c r="DA853" s="55"/>
      <c r="DB853" s="55"/>
      <c r="DC853" s="55"/>
      <c r="DD853" s="55"/>
      <c r="DE853" s="55"/>
      <c r="DF853" s="55"/>
      <c r="DG853" s="55"/>
      <c r="DH853" s="55"/>
      <c r="DI853" s="55"/>
      <c r="DJ853" s="55"/>
      <c r="DK853" s="55"/>
      <c r="DL853" s="55"/>
      <c r="DM853" s="55"/>
      <c r="DN853" s="55"/>
      <c r="DO853" s="55"/>
      <c r="DP853" s="55"/>
      <c r="DQ853" s="55"/>
      <c r="DR853" s="55"/>
      <c r="DS853" s="55"/>
      <c r="DT853" s="55"/>
      <c r="DU853" s="55"/>
      <c r="DV853" s="55"/>
    </row>
    <row r="854" spans="1:126" ht="8.25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5"/>
      <c r="BQ854" s="55"/>
      <c r="BR854" s="55"/>
      <c r="BS854" s="55"/>
      <c r="BT854" s="55"/>
      <c r="BU854" s="55"/>
      <c r="BV854" s="55"/>
      <c r="BW854" s="55"/>
      <c r="BX854" s="55"/>
      <c r="BY854" s="55"/>
      <c r="BZ854" s="55"/>
      <c r="CA854" s="55"/>
      <c r="CB854" s="55"/>
      <c r="CC854" s="55"/>
      <c r="CD854" s="55"/>
      <c r="CE854" s="55"/>
      <c r="CF854" s="55"/>
      <c r="CG854" s="55"/>
      <c r="CH854" s="55"/>
      <c r="CI854" s="55"/>
      <c r="CJ854" s="55"/>
      <c r="CK854" s="55"/>
      <c r="CL854" s="55"/>
      <c r="CM854" s="55"/>
      <c r="CN854" s="55"/>
      <c r="CO854" s="55"/>
      <c r="CP854" s="55"/>
      <c r="CQ854" s="55"/>
      <c r="CR854" s="55"/>
      <c r="CS854" s="55"/>
      <c r="CT854" s="55"/>
      <c r="CU854" s="55"/>
      <c r="CV854" s="55"/>
      <c r="CW854" s="55"/>
      <c r="CX854" s="55"/>
      <c r="CY854" s="55"/>
      <c r="CZ854" s="55"/>
      <c r="DA854" s="55"/>
      <c r="DB854" s="55"/>
      <c r="DC854" s="55"/>
      <c r="DD854" s="55"/>
      <c r="DE854" s="55"/>
      <c r="DF854" s="55"/>
      <c r="DG854" s="55"/>
      <c r="DH854" s="55"/>
      <c r="DI854" s="55"/>
      <c r="DJ854" s="55"/>
      <c r="DK854" s="55"/>
      <c r="DL854" s="55"/>
      <c r="DM854" s="55"/>
      <c r="DN854" s="55"/>
      <c r="DO854" s="55"/>
      <c r="DP854" s="55"/>
      <c r="DQ854" s="55"/>
      <c r="DR854" s="55"/>
      <c r="DS854" s="55"/>
      <c r="DT854" s="55"/>
      <c r="DU854" s="55"/>
      <c r="DV854" s="55"/>
    </row>
    <row r="855" spans="1:126" ht="8.2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5"/>
      <c r="BQ855" s="55"/>
      <c r="BR855" s="55"/>
      <c r="BS855" s="55"/>
      <c r="BT855" s="55"/>
      <c r="BU855" s="55"/>
      <c r="BV855" s="55"/>
      <c r="BW855" s="55"/>
      <c r="BX855" s="55"/>
      <c r="BY855" s="55"/>
      <c r="BZ855" s="55"/>
      <c r="CA855" s="55"/>
      <c r="CB855" s="55"/>
      <c r="CC855" s="55"/>
      <c r="CD855" s="55"/>
      <c r="CE855" s="55"/>
      <c r="CF855" s="55"/>
      <c r="CG855" s="55"/>
      <c r="CH855" s="55"/>
      <c r="CI855" s="55"/>
      <c r="CJ855" s="55"/>
      <c r="CK855" s="55"/>
      <c r="CL855" s="55"/>
      <c r="CM855" s="55"/>
      <c r="CN855" s="55"/>
      <c r="CO855" s="55"/>
      <c r="CP855" s="55"/>
      <c r="CQ855" s="55"/>
      <c r="CR855" s="55"/>
      <c r="CS855" s="55"/>
      <c r="CT855" s="55"/>
      <c r="CU855" s="55"/>
      <c r="CV855" s="55"/>
      <c r="CW855" s="55"/>
      <c r="CX855" s="55"/>
      <c r="CY855" s="55"/>
      <c r="CZ855" s="55"/>
      <c r="DA855" s="55"/>
      <c r="DB855" s="55"/>
      <c r="DC855" s="55"/>
      <c r="DD855" s="55"/>
      <c r="DE855" s="55"/>
      <c r="DF855" s="55"/>
      <c r="DG855" s="55"/>
      <c r="DH855" s="55"/>
      <c r="DI855" s="55"/>
      <c r="DJ855" s="55"/>
      <c r="DK855" s="55"/>
      <c r="DL855" s="55"/>
      <c r="DM855" s="55"/>
      <c r="DN855" s="55"/>
      <c r="DO855" s="55"/>
      <c r="DP855" s="55"/>
      <c r="DQ855" s="55"/>
      <c r="DR855" s="55"/>
      <c r="DS855" s="55"/>
      <c r="DT855" s="55"/>
      <c r="DU855" s="55"/>
      <c r="DV855" s="55"/>
    </row>
    <row r="856" spans="1:126" ht="8.25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5"/>
      <c r="BQ856" s="55"/>
      <c r="BR856" s="55"/>
      <c r="BS856" s="55"/>
      <c r="BT856" s="55"/>
      <c r="BU856" s="55"/>
      <c r="BV856" s="55"/>
      <c r="BW856" s="55"/>
      <c r="BX856" s="55"/>
      <c r="BY856" s="55"/>
      <c r="BZ856" s="55"/>
      <c r="CA856" s="55"/>
      <c r="CB856" s="55"/>
      <c r="CC856" s="55"/>
      <c r="CD856" s="55"/>
      <c r="CE856" s="55"/>
      <c r="CF856" s="55"/>
      <c r="CG856" s="55"/>
      <c r="CH856" s="55"/>
      <c r="CI856" s="55"/>
      <c r="CJ856" s="55"/>
      <c r="CK856" s="55"/>
      <c r="CL856" s="55"/>
      <c r="CM856" s="55"/>
      <c r="CN856" s="55"/>
      <c r="CO856" s="55"/>
      <c r="CP856" s="55"/>
      <c r="CQ856" s="55"/>
      <c r="CR856" s="55"/>
      <c r="CS856" s="55"/>
      <c r="CT856" s="55"/>
      <c r="CU856" s="55"/>
      <c r="CV856" s="55"/>
      <c r="CW856" s="55"/>
      <c r="CX856" s="55"/>
      <c r="CY856" s="55"/>
      <c r="CZ856" s="55"/>
      <c r="DA856" s="55"/>
      <c r="DB856" s="55"/>
      <c r="DC856" s="55"/>
      <c r="DD856" s="55"/>
      <c r="DE856" s="55"/>
      <c r="DF856" s="55"/>
      <c r="DG856" s="55"/>
      <c r="DH856" s="55"/>
      <c r="DI856" s="55"/>
      <c r="DJ856" s="55"/>
      <c r="DK856" s="55"/>
      <c r="DL856" s="55"/>
      <c r="DM856" s="55"/>
      <c r="DN856" s="55"/>
      <c r="DO856" s="55"/>
      <c r="DP856" s="55"/>
      <c r="DQ856" s="55"/>
      <c r="DR856" s="55"/>
      <c r="DS856" s="55"/>
      <c r="DT856" s="55"/>
      <c r="DU856" s="55"/>
      <c r="DV856" s="55"/>
    </row>
    <row r="857" spans="1:126" ht="8.25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5"/>
      <c r="BQ857" s="55"/>
      <c r="BR857" s="55"/>
      <c r="BS857" s="55"/>
      <c r="BT857" s="55"/>
      <c r="BU857" s="55"/>
      <c r="BV857" s="55"/>
      <c r="BW857" s="55"/>
      <c r="BX857" s="55"/>
      <c r="BY857" s="55"/>
      <c r="BZ857" s="55"/>
      <c r="CA857" s="55"/>
      <c r="CB857" s="55"/>
      <c r="CC857" s="55"/>
      <c r="CD857" s="55"/>
      <c r="CE857" s="55"/>
      <c r="CF857" s="55"/>
      <c r="CG857" s="55"/>
      <c r="CH857" s="55"/>
      <c r="CI857" s="55"/>
      <c r="CJ857" s="55"/>
      <c r="CK857" s="55"/>
      <c r="CL857" s="55"/>
      <c r="CM857" s="55"/>
      <c r="CN857" s="55"/>
      <c r="CO857" s="55"/>
      <c r="CP857" s="55"/>
      <c r="CQ857" s="55"/>
      <c r="CR857" s="55"/>
      <c r="CS857" s="55"/>
      <c r="CT857" s="55"/>
      <c r="CU857" s="55"/>
      <c r="CV857" s="55"/>
      <c r="CW857" s="55"/>
      <c r="CX857" s="55"/>
      <c r="CY857" s="55"/>
      <c r="CZ857" s="55"/>
      <c r="DA857" s="55"/>
      <c r="DB857" s="55"/>
      <c r="DC857" s="55"/>
      <c r="DD857" s="55"/>
      <c r="DE857" s="55"/>
      <c r="DF857" s="55"/>
      <c r="DG857" s="55"/>
      <c r="DH857" s="55"/>
      <c r="DI857" s="55"/>
      <c r="DJ857" s="55"/>
      <c r="DK857" s="55"/>
      <c r="DL857" s="55"/>
      <c r="DM857" s="55"/>
      <c r="DN857" s="55"/>
      <c r="DO857" s="55"/>
      <c r="DP857" s="55"/>
      <c r="DQ857" s="55"/>
      <c r="DR857" s="55"/>
      <c r="DS857" s="55"/>
      <c r="DT857" s="55"/>
      <c r="DU857" s="55"/>
      <c r="DV857" s="55"/>
    </row>
    <row r="858" spans="1:126" ht="8.25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5"/>
      <c r="BQ858" s="55"/>
      <c r="BR858" s="55"/>
      <c r="BS858" s="55"/>
      <c r="BT858" s="55"/>
      <c r="BU858" s="55"/>
      <c r="BV858" s="55"/>
      <c r="BW858" s="55"/>
      <c r="BX858" s="55"/>
      <c r="BY858" s="55"/>
      <c r="BZ858" s="55"/>
      <c r="CA858" s="55"/>
      <c r="CB858" s="55"/>
      <c r="CC858" s="55"/>
      <c r="CD858" s="55"/>
      <c r="CE858" s="55"/>
      <c r="CF858" s="55"/>
      <c r="CG858" s="55"/>
      <c r="CH858" s="55"/>
      <c r="CI858" s="55"/>
      <c r="CJ858" s="55"/>
      <c r="CK858" s="55"/>
      <c r="CL858" s="55"/>
      <c r="CM858" s="55"/>
      <c r="CN858" s="55"/>
      <c r="CO858" s="55"/>
      <c r="CP858" s="55"/>
      <c r="CQ858" s="55"/>
      <c r="CR858" s="55"/>
      <c r="CS858" s="55"/>
      <c r="CT858" s="55"/>
      <c r="CU858" s="55"/>
      <c r="CV858" s="55"/>
      <c r="CW858" s="55"/>
      <c r="CX858" s="55"/>
      <c r="CY858" s="55"/>
      <c r="CZ858" s="55"/>
      <c r="DA858" s="55"/>
      <c r="DB858" s="55"/>
      <c r="DC858" s="55"/>
      <c r="DD858" s="55"/>
      <c r="DE858" s="55"/>
      <c r="DF858" s="55"/>
      <c r="DG858" s="55"/>
      <c r="DH858" s="55"/>
      <c r="DI858" s="55"/>
      <c r="DJ858" s="55"/>
      <c r="DK858" s="55"/>
      <c r="DL858" s="55"/>
      <c r="DM858" s="55"/>
      <c r="DN858" s="55"/>
      <c r="DO858" s="55"/>
      <c r="DP858" s="55"/>
      <c r="DQ858" s="55"/>
      <c r="DR858" s="55"/>
      <c r="DS858" s="55"/>
      <c r="DT858" s="55"/>
      <c r="DU858" s="55"/>
      <c r="DV858" s="55"/>
    </row>
    <row r="859" spans="1:126" ht="8.25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5"/>
      <c r="BQ859" s="55"/>
      <c r="BR859" s="55"/>
      <c r="BS859" s="55"/>
      <c r="BT859" s="55"/>
      <c r="BU859" s="55"/>
      <c r="BV859" s="55"/>
      <c r="BW859" s="55"/>
      <c r="BX859" s="55"/>
      <c r="BY859" s="55"/>
      <c r="BZ859" s="55"/>
      <c r="CA859" s="55"/>
      <c r="CB859" s="55"/>
      <c r="CC859" s="55"/>
      <c r="CD859" s="55"/>
      <c r="CE859" s="55"/>
      <c r="CF859" s="55"/>
      <c r="CG859" s="55"/>
      <c r="CH859" s="55"/>
      <c r="CI859" s="55"/>
      <c r="CJ859" s="55"/>
      <c r="CK859" s="55"/>
      <c r="CL859" s="55"/>
      <c r="CM859" s="55"/>
      <c r="CN859" s="55"/>
      <c r="CO859" s="55"/>
      <c r="CP859" s="55"/>
      <c r="CQ859" s="55"/>
      <c r="CR859" s="55"/>
      <c r="CS859" s="55"/>
      <c r="CT859" s="55"/>
      <c r="CU859" s="55"/>
      <c r="CV859" s="55"/>
      <c r="CW859" s="55"/>
      <c r="CX859" s="55"/>
      <c r="CY859" s="55"/>
      <c r="CZ859" s="55"/>
      <c r="DA859" s="55"/>
      <c r="DB859" s="55"/>
      <c r="DC859" s="55"/>
      <c r="DD859" s="55"/>
      <c r="DE859" s="55"/>
      <c r="DF859" s="55"/>
      <c r="DG859" s="55"/>
      <c r="DH859" s="55"/>
      <c r="DI859" s="55"/>
      <c r="DJ859" s="55"/>
      <c r="DK859" s="55"/>
      <c r="DL859" s="55"/>
      <c r="DM859" s="55"/>
      <c r="DN859" s="55"/>
      <c r="DO859" s="55"/>
      <c r="DP859" s="55"/>
      <c r="DQ859" s="55"/>
      <c r="DR859" s="55"/>
      <c r="DS859" s="55"/>
      <c r="DT859" s="55"/>
      <c r="DU859" s="55"/>
      <c r="DV859" s="55"/>
    </row>
    <row r="860" spans="1:126" ht="8.25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5"/>
      <c r="BQ860" s="55"/>
      <c r="BR860" s="55"/>
      <c r="BS860" s="55"/>
      <c r="BT860" s="55"/>
      <c r="BU860" s="55"/>
      <c r="BV860" s="55"/>
      <c r="BW860" s="55"/>
      <c r="BX860" s="55"/>
      <c r="BY860" s="55"/>
      <c r="BZ860" s="55"/>
      <c r="CA860" s="55"/>
      <c r="CB860" s="55"/>
      <c r="CC860" s="55"/>
      <c r="CD860" s="55"/>
      <c r="CE860" s="55"/>
      <c r="CF860" s="55"/>
      <c r="CG860" s="55"/>
      <c r="CH860" s="55"/>
      <c r="CI860" s="55"/>
      <c r="CJ860" s="55"/>
      <c r="CK860" s="55"/>
      <c r="CL860" s="55"/>
      <c r="CM860" s="55"/>
      <c r="CN860" s="55"/>
      <c r="CO860" s="55"/>
      <c r="CP860" s="55"/>
      <c r="CQ860" s="55"/>
      <c r="CR860" s="55"/>
      <c r="CS860" s="55"/>
      <c r="CT860" s="55"/>
      <c r="CU860" s="55"/>
      <c r="CV860" s="55"/>
      <c r="CW860" s="55"/>
      <c r="CX860" s="55"/>
      <c r="CY860" s="55"/>
      <c r="CZ860" s="55"/>
      <c r="DA860" s="55"/>
      <c r="DB860" s="55"/>
      <c r="DC860" s="55"/>
      <c r="DD860" s="55"/>
      <c r="DE860" s="55"/>
      <c r="DF860" s="55"/>
      <c r="DG860" s="55"/>
      <c r="DH860" s="55"/>
      <c r="DI860" s="55"/>
      <c r="DJ860" s="55"/>
      <c r="DK860" s="55"/>
      <c r="DL860" s="55"/>
      <c r="DM860" s="55"/>
      <c r="DN860" s="55"/>
      <c r="DO860" s="55"/>
      <c r="DP860" s="55"/>
      <c r="DQ860" s="55"/>
      <c r="DR860" s="55"/>
      <c r="DS860" s="55"/>
      <c r="DT860" s="55"/>
      <c r="DU860" s="55"/>
      <c r="DV860" s="55"/>
    </row>
    <row r="861" spans="1:126" ht="8.25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5"/>
      <c r="BQ861" s="55"/>
      <c r="BR861" s="55"/>
      <c r="BS861" s="55"/>
      <c r="BT861" s="55"/>
      <c r="BU861" s="55"/>
      <c r="BV861" s="55"/>
      <c r="BW861" s="55"/>
      <c r="BX861" s="55"/>
      <c r="BY861" s="55"/>
      <c r="BZ861" s="55"/>
      <c r="CA861" s="55"/>
      <c r="CB861" s="55"/>
      <c r="CC861" s="55"/>
      <c r="CD861" s="55"/>
      <c r="CE861" s="55"/>
      <c r="CF861" s="55"/>
      <c r="CG861" s="55"/>
      <c r="CH861" s="55"/>
      <c r="CI861" s="55"/>
      <c r="CJ861" s="55"/>
      <c r="CK861" s="55"/>
      <c r="CL861" s="55"/>
      <c r="CM861" s="55"/>
      <c r="CN861" s="55"/>
      <c r="CO861" s="55"/>
      <c r="CP861" s="55"/>
      <c r="CQ861" s="55"/>
      <c r="CR861" s="55"/>
      <c r="CS861" s="55"/>
      <c r="CT861" s="55"/>
      <c r="CU861" s="55"/>
      <c r="CV861" s="55"/>
      <c r="CW861" s="55"/>
      <c r="CX861" s="55"/>
      <c r="CY861" s="55"/>
      <c r="CZ861" s="55"/>
      <c r="DA861" s="55"/>
      <c r="DB861" s="55"/>
      <c r="DC861" s="55"/>
      <c r="DD861" s="55"/>
      <c r="DE861" s="55"/>
      <c r="DF861" s="55"/>
      <c r="DG861" s="55"/>
      <c r="DH861" s="55"/>
      <c r="DI861" s="55"/>
      <c r="DJ861" s="55"/>
      <c r="DK861" s="55"/>
      <c r="DL861" s="55"/>
      <c r="DM861" s="55"/>
      <c r="DN861" s="55"/>
      <c r="DO861" s="55"/>
      <c r="DP861" s="55"/>
      <c r="DQ861" s="55"/>
      <c r="DR861" s="55"/>
      <c r="DS861" s="55"/>
      <c r="DT861" s="55"/>
      <c r="DU861" s="55"/>
      <c r="DV861" s="55"/>
    </row>
    <row r="862" spans="1:126" ht="8.25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5"/>
      <c r="BQ862" s="55"/>
      <c r="BR862" s="55"/>
      <c r="BS862" s="55"/>
      <c r="BT862" s="55"/>
      <c r="BU862" s="55"/>
      <c r="BV862" s="55"/>
      <c r="BW862" s="55"/>
      <c r="BX862" s="55"/>
      <c r="BY862" s="55"/>
      <c r="BZ862" s="55"/>
      <c r="CA862" s="55"/>
      <c r="CB862" s="55"/>
      <c r="CC862" s="55"/>
      <c r="CD862" s="55"/>
      <c r="CE862" s="55"/>
      <c r="CF862" s="55"/>
      <c r="CG862" s="55"/>
      <c r="CH862" s="55"/>
      <c r="CI862" s="55"/>
      <c r="CJ862" s="55"/>
      <c r="CK862" s="55"/>
      <c r="CL862" s="55"/>
      <c r="CM862" s="55"/>
      <c r="CN862" s="55"/>
      <c r="CO862" s="55"/>
      <c r="CP862" s="55"/>
      <c r="CQ862" s="55"/>
      <c r="CR862" s="55"/>
      <c r="CS862" s="55"/>
      <c r="CT862" s="55"/>
      <c r="CU862" s="55"/>
      <c r="CV862" s="55"/>
      <c r="CW862" s="55"/>
      <c r="CX862" s="55"/>
      <c r="CY862" s="55"/>
      <c r="CZ862" s="55"/>
      <c r="DA862" s="55"/>
      <c r="DB862" s="55"/>
      <c r="DC862" s="55"/>
      <c r="DD862" s="55"/>
      <c r="DE862" s="55"/>
      <c r="DF862" s="55"/>
      <c r="DG862" s="55"/>
      <c r="DH862" s="55"/>
      <c r="DI862" s="55"/>
      <c r="DJ862" s="55"/>
      <c r="DK862" s="55"/>
      <c r="DL862" s="55"/>
      <c r="DM862" s="55"/>
      <c r="DN862" s="55"/>
      <c r="DO862" s="55"/>
      <c r="DP862" s="55"/>
      <c r="DQ862" s="55"/>
      <c r="DR862" s="55"/>
      <c r="DS862" s="55"/>
      <c r="DT862" s="55"/>
      <c r="DU862" s="55"/>
      <c r="DV862" s="55"/>
    </row>
    <row r="863" spans="1:126" ht="8.25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5"/>
      <c r="BQ863" s="55"/>
      <c r="BR863" s="55"/>
      <c r="BS863" s="55"/>
      <c r="BT863" s="55"/>
      <c r="BU863" s="55"/>
      <c r="BV863" s="55"/>
      <c r="BW863" s="55"/>
      <c r="BX863" s="55"/>
      <c r="BY863" s="55"/>
      <c r="BZ863" s="55"/>
      <c r="CA863" s="55"/>
      <c r="CB863" s="55"/>
      <c r="CC863" s="55"/>
      <c r="CD863" s="55"/>
      <c r="CE863" s="55"/>
      <c r="CF863" s="55"/>
      <c r="CG863" s="55"/>
      <c r="CH863" s="55"/>
      <c r="CI863" s="55"/>
      <c r="CJ863" s="55"/>
      <c r="CK863" s="55"/>
      <c r="CL863" s="55"/>
      <c r="CM863" s="55"/>
      <c r="CN863" s="55"/>
      <c r="CO863" s="55"/>
      <c r="CP863" s="55"/>
      <c r="CQ863" s="55"/>
      <c r="CR863" s="55"/>
      <c r="CS863" s="55"/>
      <c r="CT863" s="55"/>
      <c r="CU863" s="55"/>
      <c r="CV863" s="55"/>
      <c r="CW863" s="55"/>
      <c r="CX863" s="55"/>
      <c r="CY863" s="55"/>
      <c r="CZ863" s="55"/>
      <c r="DA863" s="55"/>
      <c r="DB863" s="55"/>
      <c r="DC863" s="55"/>
      <c r="DD863" s="55"/>
      <c r="DE863" s="55"/>
      <c r="DF863" s="55"/>
      <c r="DG863" s="55"/>
      <c r="DH863" s="55"/>
      <c r="DI863" s="55"/>
      <c r="DJ863" s="55"/>
      <c r="DK863" s="55"/>
      <c r="DL863" s="55"/>
      <c r="DM863" s="55"/>
      <c r="DN863" s="55"/>
      <c r="DO863" s="55"/>
      <c r="DP863" s="55"/>
      <c r="DQ863" s="55"/>
      <c r="DR863" s="55"/>
      <c r="DS863" s="55"/>
      <c r="DT863" s="55"/>
      <c r="DU863" s="55"/>
      <c r="DV863" s="55"/>
    </row>
    <row r="864" spans="1:126" ht="8.25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5"/>
      <c r="BQ864" s="55"/>
      <c r="BR864" s="55"/>
      <c r="BS864" s="55"/>
      <c r="BT864" s="55"/>
      <c r="BU864" s="55"/>
      <c r="BV864" s="55"/>
      <c r="BW864" s="55"/>
      <c r="BX864" s="55"/>
      <c r="BY864" s="55"/>
      <c r="BZ864" s="55"/>
      <c r="CA864" s="55"/>
      <c r="CB864" s="55"/>
      <c r="CC864" s="55"/>
      <c r="CD864" s="55"/>
      <c r="CE864" s="55"/>
      <c r="CF864" s="55"/>
      <c r="CG864" s="55"/>
      <c r="CH864" s="55"/>
      <c r="CI864" s="55"/>
      <c r="CJ864" s="55"/>
      <c r="CK864" s="55"/>
      <c r="CL864" s="55"/>
      <c r="CM864" s="55"/>
      <c r="CN864" s="55"/>
      <c r="CO864" s="55"/>
      <c r="CP864" s="55"/>
      <c r="CQ864" s="55"/>
      <c r="CR864" s="55"/>
      <c r="CS864" s="55"/>
      <c r="CT864" s="55"/>
      <c r="CU864" s="55"/>
      <c r="CV864" s="55"/>
      <c r="CW864" s="55"/>
      <c r="CX864" s="55"/>
      <c r="CY864" s="55"/>
      <c r="CZ864" s="55"/>
      <c r="DA864" s="55"/>
      <c r="DB864" s="55"/>
      <c r="DC864" s="55"/>
      <c r="DD864" s="55"/>
      <c r="DE864" s="55"/>
      <c r="DF864" s="55"/>
      <c r="DG864" s="55"/>
      <c r="DH864" s="55"/>
      <c r="DI864" s="55"/>
      <c r="DJ864" s="55"/>
      <c r="DK864" s="55"/>
      <c r="DL864" s="55"/>
      <c r="DM864" s="55"/>
      <c r="DN864" s="55"/>
      <c r="DO864" s="55"/>
      <c r="DP864" s="55"/>
      <c r="DQ864" s="55"/>
      <c r="DR864" s="55"/>
      <c r="DS864" s="55"/>
      <c r="DT864" s="55"/>
      <c r="DU864" s="55"/>
      <c r="DV864" s="55"/>
    </row>
    <row r="865" spans="1:126" ht="8.2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5"/>
      <c r="BQ865" s="55"/>
      <c r="BR865" s="55"/>
      <c r="BS865" s="55"/>
      <c r="BT865" s="55"/>
      <c r="BU865" s="55"/>
      <c r="BV865" s="55"/>
      <c r="BW865" s="55"/>
      <c r="BX865" s="55"/>
      <c r="BY865" s="55"/>
      <c r="BZ865" s="55"/>
      <c r="CA865" s="55"/>
      <c r="CB865" s="55"/>
      <c r="CC865" s="55"/>
      <c r="CD865" s="55"/>
      <c r="CE865" s="55"/>
      <c r="CF865" s="55"/>
      <c r="CG865" s="55"/>
      <c r="CH865" s="55"/>
      <c r="CI865" s="55"/>
      <c r="CJ865" s="55"/>
      <c r="CK865" s="55"/>
      <c r="CL865" s="55"/>
      <c r="CM865" s="55"/>
      <c r="CN865" s="55"/>
      <c r="CO865" s="55"/>
      <c r="CP865" s="55"/>
      <c r="CQ865" s="55"/>
      <c r="CR865" s="55"/>
      <c r="CS865" s="55"/>
      <c r="CT865" s="55"/>
      <c r="CU865" s="55"/>
      <c r="CV865" s="55"/>
      <c r="CW865" s="55"/>
      <c r="CX865" s="55"/>
      <c r="CY865" s="55"/>
      <c r="CZ865" s="55"/>
      <c r="DA865" s="55"/>
      <c r="DB865" s="55"/>
      <c r="DC865" s="55"/>
      <c r="DD865" s="55"/>
      <c r="DE865" s="55"/>
      <c r="DF865" s="55"/>
      <c r="DG865" s="55"/>
      <c r="DH865" s="55"/>
      <c r="DI865" s="55"/>
      <c r="DJ865" s="55"/>
      <c r="DK865" s="55"/>
      <c r="DL865" s="55"/>
      <c r="DM865" s="55"/>
      <c r="DN865" s="55"/>
      <c r="DO865" s="55"/>
      <c r="DP865" s="55"/>
      <c r="DQ865" s="55"/>
      <c r="DR865" s="55"/>
      <c r="DS865" s="55"/>
      <c r="DT865" s="55"/>
      <c r="DU865" s="55"/>
      <c r="DV865" s="55"/>
    </row>
    <row r="866" spans="1:126" ht="8.25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5"/>
      <c r="BQ866" s="55"/>
      <c r="BR866" s="55"/>
      <c r="BS866" s="55"/>
      <c r="BT866" s="55"/>
      <c r="BU866" s="55"/>
      <c r="BV866" s="55"/>
      <c r="BW866" s="55"/>
      <c r="BX866" s="55"/>
      <c r="BY866" s="55"/>
      <c r="BZ866" s="55"/>
      <c r="CA866" s="55"/>
      <c r="CB866" s="55"/>
      <c r="CC866" s="55"/>
      <c r="CD866" s="55"/>
      <c r="CE866" s="55"/>
      <c r="CF866" s="55"/>
      <c r="CG866" s="55"/>
      <c r="CH866" s="55"/>
      <c r="CI866" s="55"/>
      <c r="CJ866" s="55"/>
      <c r="CK866" s="55"/>
      <c r="CL866" s="55"/>
      <c r="CM866" s="55"/>
      <c r="CN866" s="55"/>
      <c r="CO866" s="55"/>
      <c r="CP866" s="55"/>
      <c r="CQ866" s="55"/>
      <c r="CR866" s="55"/>
      <c r="CS866" s="55"/>
      <c r="CT866" s="55"/>
      <c r="CU866" s="55"/>
      <c r="CV866" s="55"/>
      <c r="CW866" s="55"/>
      <c r="CX866" s="55"/>
      <c r="CY866" s="55"/>
      <c r="CZ866" s="55"/>
      <c r="DA866" s="55"/>
      <c r="DB866" s="55"/>
      <c r="DC866" s="55"/>
      <c r="DD866" s="55"/>
      <c r="DE866" s="55"/>
      <c r="DF866" s="55"/>
      <c r="DG866" s="55"/>
      <c r="DH866" s="55"/>
      <c r="DI866" s="55"/>
      <c r="DJ866" s="55"/>
      <c r="DK866" s="55"/>
      <c r="DL866" s="55"/>
      <c r="DM866" s="55"/>
      <c r="DN866" s="55"/>
      <c r="DO866" s="55"/>
      <c r="DP866" s="55"/>
      <c r="DQ866" s="55"/>
      <c r="DR866" s="55"/>
      <c r="DS866" s="55"/>
      <c r="DT866" s="55"/>
      <c r="DU866" s="55"/>
      <c r="DV866" s="55"/>
    </row>
    <row r="867" spans="1:126" ht="8.25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5"/>
      <c r="BQ867" s="55"/>
      <c r="BR867" s="55"/>
      <c r="BS867" s="55"/>
      <c r="BT867" s="55"/>
      <c r="BU867" s="55"/>
      <c r="BV867" s="55"/>
      <c r="BW867" s="55"/>
      <c r="BX867" s="55"/>
      <c r="BY867" s="55"/>
      <c r="BZ867" s="55"/>
      <c r="CA867" s="55"/>
      <c r="CB867" s="55"/>
      <c r="CC867" s="55"/>
      <c r="CD867" s="55"/>
      <c r="CE867" s="55"/>
      <c r="CF867" s="55"/>
      <c r="CG867" s="55"/>
      <c r="CH867" s="55"/>
      <c r="CI867" s="55"/>
      <c r="CJ867" s="55"/>
      <c r="CK867" s="55"/>
      <c r="CL867" s="55"/>
      <c r="CM867" s="55"/>
      <c r="CN867" s="55"/>
      <c r="CO867" s="55"/>
      <c r="CP867" s="55"/>
      <c r="CQ867" s="55"/>
      <c r="CR867" s="55"/>
      <c r="CS867" s="55"/>
      <c r="CT867" s="55"/>
      <c r="CU867" s="55"/>
      <c r="CV867" s="55"/>
      <c r="CW867" s="55"/>
      <c r="CX867" s="55"/>
      <c r="CY867" s="55"/>
      <c r="CZ867" s="55"/>
      <c r="DA867" s="55"/>
      <c r="DB867" s="55"/>
      <c r="DC867" s="55"/>
      <c r="DD867" s="55"/>
      <c r="DE867" s="55"/>
      <c r="DF867" s="55"/>
      <c r="DG867" s="55"/>
      <c r="DH867" s="55"/>
      <c r="DI867" s="55"/>
      <c r="DJ867" s="55"/>
      <c r="DK867" s="55"/>
      <c r="DL867" s="55"/>
      <c r="DM867" s="55"/>
      <c r="DN867" s="55"/>
      <c r="DO867" s="55"/>
      <c r="DP867" s="55"/>
      <c r="DQ867" s="55"/>
      <c r="DR867" s="55"/>
      <c r="DS867" s="55"/>
      <c r="DT867" s="55"/>
      <c r="DU867" s="55"/>
      <c r="DV867" s="55"/>
    </row>
    <row r="868" spans="1:126" ht="8.25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5"/>
      <c r="BQ868" s="55"/>
      <c r="BR868" s="55"/>
      <c r="BS868" s="55"/>
      <c r="BT868" s="55"/>
      <c r="BU868" s="55"/>
      <c r="BV868" s="55"/>
      <c r="BW868" s="55"/>
      <c r="BX868" s="55"/>
      <c r="BY868" s="55"/>
      <c r="BZ868" s="55"/>
      <c r="CA868" s="55"/>
      <c r="CB868" s="55"/>
      <c r="CC868" s="55"/>
      <c r="CD868" s="55"/>
      <c r="CE868" s="55"/>
      <c r="CF868" s="55"/>
      <c r="CG868" s="55"/>
      <c r="CH868" s="55"/>
      <c r="CI868" s="55"/>
      <c r="CJ868" s="55"/>
      <c r="CK868" s="55"/>
      <c r="CL868" s="55"/>
      <c r="CM868" s="55"/>
      <c r="CN868" s="55"/>
      <c r="CO868" s="55"/>
      <c r="CP868" s="55"/>
      <c r="CQ868" s="55"/>
      <c r="CR868" s="55"/>
      <c r="CS868" s="55"/>
      <c r="CT868" s="55"/>
      <c r="CU868" s="55"/>
      <c r="CV868" s="55"/>
      <c r="CW868" s="55"/>
      <c r="CX868" s="55"/>
      <c r="CY868" s="55"/>
      <c r="CZ868" s="55"/>
      <c r="DA868" s="55"/>
      <c r="DB868" s="55"/>
      <c r="DC868" s="55"/>
      <c r="DD868" s="55"/>
      <c r="DE868" s="55"/>
      <c r="DF868" s="55"/>
      <c r="DG868" s="55"/>
      <c r="DH868" s="55"/>
      <c r="DI868" s="55"/>
      <c r="DJ868" s="55"/>
      <c r="DK868" s="55"/>
      <c r="DL868" s="55"/>
      <c r="DM868" s="55"/>
      <c r="DN868" s="55"/>
      <c r="DO868" s="55"/>
      <c r="DP868" s="55"/>
      <c r="DQ868" s="55"/>
      <c r="DR868" s="55"/>
      <c r="DS868" s="55"/>
      <c r="DT868" s="55"/>
      <c r="DU868" s="55"/>
      <c r="DV868" s="55"/>
    </row>
    <row r="869" spans="1:126" ht="8.25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5"/>
      <c r="BQ869" s="55"/>
      <c r="BR869" s="55"/>
      <c r="BS869" s="55"/>
      <c r="BT869" s="55"/>
      <c r="BU869" s="55"/>
      <c r="BV869" s="55"/>
      <c r="BW869" s="55"/>
      <c r="BX869" s="55"/>
      <c r="BY869" s="55"/>
      <c r="BZ869" s="55"/>
      <c r="CA869" s="55"/>
      <c r="CB869" s="55"/>
      <c r="CC869" s="55"/>
      <c r="CD869" s="55"/>
      <c r="CE869" s="55"/>
      <c r="CF869" s="55"/>
      <c r="CG869" s="55"/>
      <c r="CH869" s="55"/>
      <c r="CI869" s="55"/>
      <c r="CJ869" s="55"/>
      <c r="CK869" s="55"/>
      <c r="CL869" s="55"/>
      <c r="CM869" s="55"/>
      <c r="CN869" s="55"/>
      <c r="CO869" s="55"/>
      <c r="CP869" s="55"/>
      <c r="CQ869" s="55"/>
      <c r="CR869" s="55"/>
      <c r="CS869" s="55"/>
      <c r="CT869" s="55"/>
      <c r="CU869" s="55"/>
      <c r="CV869" s="55"/>
      <c r="CW869" s="55"/>
      <c r="CX869" s="55"/>
      <c r="CY869" s="55"/>
      <c r="CZ869" s="55"/>
      <c r="DA869" s="55"/>
      <c r="DB869" s="55"/>
      <c r="DC869" s="55"/>
      <c r="DD869" s="55"/>
      <c r="DE869" s="55"/>
      <c r="DF869" s="55"/>
      <c r="DG869" s="55"/>
      <c r="DH869" s="55"/>
      <c r="DI869" s="55"/>
      <c r="DJ869" s="55"/>
      <c r="DK869" s="55"/>
      <c r="DL869" s="55"/>
      <c r="DM869" s="55"/>
      <c r="DN869" s="55"/>
      <c r="DO869" s="55"/>
      <c r="DP869" s="55"/>
      <c r="DQ869" s="55"/>
      <c r="DR869" s="55"/>
      <c r="DS869" s="55"/>
      <c r="DT869" s="55"/>
      <c r="DU869" s="55"/>
      <c r="DV869" s="55"/>
    </row>
    <row r="870" spans="1:126" ht="8.25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5"/>
      <c r="BQ870" s="55"/>
      <c r="BR870" s="55"/>
      <c r="BS870" s="55"/>
      <c r="BT870" s="55"/>
      <c r="BU870" s="55"/>
      <c r="BV870" s="55"/>
      <c r="BW870" s="55"/>
      <c r="BX870" s="55"/>
      <c r="BY870" s="55"/>
      <c r="BZ870" s="55"/>
      <c r="CA870" s="55"/>
      <c r="CB870" s="55"/>
      <c r="CC870" s="55"/>
      <c r="CD870" s="55"/>
      <c r="CE870" s="55"/>
      <c r="CF870" s="55"/>
      <c r="CG870" s="55"/>
      <c r="CH870" s="55"/>
      <c r="CI870" s="55"/>
      <c r="CJ870" s="55"/>
      <c r="CK870" s="55"/>
      <c r="CL870" s="55"/>
      <c r="CM870" s="55"/>
      <c r="CN870" s="55"/>
      <c r="CO870" s="55"/>
      <c r="CP870" s="55"/>
      <c r="CQ870" s="55"/>
      <c r="CR870" s="55"/>
      <c r="CS870" s="55"/>
      <c r="CT870" s="55"/>
      <c r="CU870" s="55"/>
      <c r="CV870" s="55"/>
      <c r="CW870" s="55"/>
      <c r="CX870" s="55"/>
      <c r="CY870" s="55"/>
      <c r="CZ870" s="55"/>
      <c r="DA870" s="55"/>
      <c r="DB870" s="55"/>
      <c r="DC870" s="55"/>
      <c r="DD870" s="55"/>
      <c r="DE870" s="55"/>
      <c r="DF870" s="55"/>
      <c r="DG870" s="55"/>
      <c r="DH870" s="55"/>
      <c r="DI870" s="55"/>
      <c r="DJ870" s="55"/>
      <c r="DK870" s="55"/>
      <c r="DL870" s="55"/>
      <c r="DM870" s="55"/>
      <c r="DN870" s="55"/>
      <c r="DO870" s="55"/>
      <c r="DP870" s="55"/>
      <c r="DQ870" s="55"/>
      <c r="DR870" s="55"/>
      <c r="DS870" s="55"/>
      <c r="DT870" s="55"/>
      <c r="DU870" s="55"/>
      <c r="DV870" s="55"/>
    </row>
    <row r="871" spans="1:126" ht="8.25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5"/>
      <c r="BQ871" s="55"/>
      <c r="BR871" s="55"/>
      <c r="BS871" s="55"/>
      <c r="BT871" s="55"/>
      <c r="BU871" s="55"/>
      <c r="BV871" s="55"/>
      <c r="BW871" s="55"/>
      <c r="BX871" s="55"/>
      <c r="BY871" s="55"/>
      <c r="BZ871" s="55"/>
      <c r="CA871" s="55"/>
      <c r="CB871" s="55"/>
      <c r="CC871" s="55"/>
      <c r="CD871" s="55"/>
      <c r="CE871" s="55"/>
      <c r="CF871" s="55"/>
      <c r="CG871" s="55"/>
      <c r="CH871" s="55"/>
      <c r="CI871" s="55"/>
      <c r="CJ871" s="55"/>
      <c r="CK871" s="55"/>
      <c r="CL871" s="55"/>
      <c r="CM871" s="55"/>
      <c r="CN871" s="55"/>
      <c r="CO871" s="55"/>
      <c r="CP871" s="55"/>
      <c r="CQ871" s="55"/>
      <c r="CR871" s="55"/>
      <c r="CS871" s="55"/>
      <c r="CT871" s="55"/>
      <c r="CU871" s="55"/>
      <c r="CV871" s="55"/>
      <c r="CW871" s="55"/>
      <c r="CX871" s="55"/>
      <c r="CY871" s="55"/>
      <c r="CZ871" s="55"/>
      <c r="DA871" s="55"/>
      <c r="DB871" s="55"/>
      <c r="DC871" s="55"/>
      <c r="DD871" s="55"/>
      <c r="DE871" s="55"/>
      <c r="DF871" s="55"/>
      <c r="DG871" s="55"/>
      <c r="DH871" s="55"/>
      <c r="DI871" s="55"/>
      <c r="DJ871" s="55"/>
      <c r="DK871" s="55"/>
      <c r="DL871" s="55"/>
      <c r="DM871" s="55"/>
      <c r="DN871" s="55"/>
      <c r="DO871" s="55"/>
      <c r="DP871" s="55"/>
      <c r="DQ871" s="55"/>
      <c r="DR871" s="55"/>
      <c r="DS871" s="55"/>
      <c r="DT871" s="55"/>
      <c r="DU871" s="55"/>
      <c r="DV871" s="55"/>
    </row>
    <row r="872" spans="1:126" ht="8.25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5"/>
      <c r="BQ872" s="55"/>
      <c r="BR872" s="55"/>
      <c r="BS872" s="55"/>
      <c r="BT872" s="55"/>
      <c r="BU872" s="55"/>
      <c r="BV872" s="55"/>
      <c r="BW872" s="55"/>
      <c r="BX872" s="55"/>
      <c r="BY872" s="55"/>
      <c r="BZ872" s="55"/>
      <c r="CA872" s="55"/>
      <c r="CB872" s="55"/>
      <c r="CC872" s="55"/>
      <c r="CD872" s="55"/>
      <c r="CE872" s="55"/>
      <c r="CF872" s="55"/>
      <c r="CG872" s="55"/>
      <c r="CH872" s="55"/>
      <c r="CI872" s="55"/>
      <c r="CJ872" s="55"/>
      <c r="CK872" s="55"/>
      <c r="CL872" s="55"/>
      <c r="CM872" s="55"/>
      <c r="CN872" s="55"/>
      <c r="CO872" s="55"/>
      <c r="CP872" s="55"/>
      <c r="CQ872" s="55"/>
      <c r="CR872" s="55"/>
      <c r="CS872" s="55"/>
      <c r="CT872" s="55"/>
      <c r="CU872" s="55"/>
      <c r="CV872" s="55"/>
      <c r="CW872" s="55"/>
      <c r="CX872" s="55"/>
      <c r="CY872" s="55"/>
      <c r="CZ872" s="55"/>
      <c r="DA872" s="55"/>
      <c r="DB872" s="55"/>
      <c r="DC872" s="55"/>
      <c r="DD872" s="55"/>
      <c r="DE872" s="55"/>
      <c r="DF872" s="55"/>
      <c r="DG872" s="55"/>
      <c r="DH872" s="55"/>
      <c r="DI872" s="55"/>
      <c r="DJ872" s="55"/>
      <c r="DK872" s="55"/>
      <c r="DL872" s="55"/>
      <c r="DM872" s="55"/>
      <c r="DN872" s="55"/>
      <c r="DO872" s="55"/>
      <c r="DP872" s="55"/>
      <c r="DQ872" s="55"/>
      <c r="DR872" s="55"/>
      <c r="DS872" s="55"/>
      <c r="DT872" s="55"/>
      <c r="DU872" s="55"/>
      <c r="DV872" s="55"/>
    </row>
    <row r="873" spans="1:126" ht="8.25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5"/>
      <c r="BQ873" s="55"/>
      <c r="BR873" s="55"/>
      <c r="BS873" s="55"/>
      <c r="BT873" s="55"/>
      <c r="BU873" s="55"/>
      <c r="BV873" s="55"/>
      <c r="BW873" s="55"/>
      <c r="BX873" s="55"/>
      <c r="BY873" s="55"/>
      <c r="BZ873" s="55"/>
      <c r="CA873" s="55"/>
      <c r="CB873" s="55"/>
      <c r="CC873" s="55"/>
      <c r="CD873" s="55"/>
      <c r="CE873" s="55"/>
      <c r="CF873" s="55"/>
      <c r="CG873" s="55"/>
      <c r="CH873" s="55"/>
      <c r="CI873" s="55"/>
      <c r="CJ873" s="55"/>
      <c r="CK873" s="55"/>
      <c r="CL873" s="55"/>
      <c r="CM873" s="55"/>
      <c r="CN873" s="55"/>
      <c r="CO873" s="55"/>
      <c r="CP873" s="55"/>
      <c r="CQ873" s="55"/>
      <c r="CR873" s="55"/>
      <c r="CS873" s="55"/>
      <c r="CT873" s="55"/>
      <c r="CU873" s="55"/>
      <c r="CV873" s="55"/>
      <c r="CW873" s="55"/>
      <c r="CX873" s="55"/>
      <c r="CY873" s="55"/>
      <c r="CZ873" s="55"/>
      <c r="DA873" s="55"/>
      <c r="DB873" s="55"/>
      <c r="DC873" s="55"/>
      <c r="DD873" s="55"/>
      <c r="DE873" s="55"/>
      <c r="DF873" s="55"/>
      <c r="DG873" s="55"/>
      <c r="DH873" s="55"/>
      <c r="DI873" s="55"/>
      <c r="DJ873" s="55"/>
      <c r="DK873" s="55"/>
      <c r="DL873" s="55"/>
      <c r="DM873" s="55"/>
      <c r="DN873" s="55"/>
      <c r="DO873" s="55"/>
      <c r="DP873" s="55"/>
      <c r="DQ873" s="55"/>
      <c r="DR873" s="55"/>
      <c r="DS873" s="55"/>
      <c r="DT873" s="55"/>
      <c r="DU873" s="55"/>
      <c r="DV873" s="55"/>
    </row>
    <row r="874" spans="1:126" ht="8.25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5"/>
      <c r="BQ874" s="55"/>
      <c r="BR874" s="55"/>
      <c r="BS874" s="55"/>
      <c r="BT874" s="55"/>
      <c r="BU874" s="55"/>
      <c r="BV874" s="55"/>
      <c r="BW874" s="55"/>
      <c r="BX874" s="55"/>
      <c r="BY874" s="55"/>
      <c r="BZ874" s="55"/>
      <c r="CA874" s="55"/>
      <c r="CB874" s="55"/>
      <c r="CC874" s="55"/>
      <c r="CD874" s="55"/>
      <c r="CE874" s="55"/>
      <c r="CF874" s="55"/>
      <c r="CG874" s="55"/>
      <c r="CH874" s="55"/>
      <c r="CI874" s="55"/>
      <c r="CJ874" s="55"/>
      <c r="CK874" s="55"/>
      <c r="CL874" s="55"/>
      <c r="CM874" s="55"/>
      <c r="CN874" s="55"/>
      <c r="CO874" s="55"/>
      <c r="CP874" s="55"/>
      <c r="CQ874" s="55"/>
      <c r="CR874" s="55"/>
      <c r="CS874" s="55"/>
      <c r="CT874" s="55"/>
      <c r="CU874" s="55"/>
      <c r="CV874" s="55"/>
      <c r="CW874" s="55"/>
      <c r="CX874" s="55"/>
      <c r="CY874" s="55"/>
      <c r="CZ874" s="55"/>
      <c r="DA874" s="55"/>
      <c r="DB874" s="55"/>
      <c r="DC874" s="55"/>
      <c r="DD874" s="55"/>
      <c r="DE874" s="55"/>
      <c r="DF874" s="55"/>
      <c r="DG874" s="55"/>
      <c r="DH874" s="55"/>
      <c r="DI874" s="55"/>
      <c r="DJ874" s="55"/>
      <c r="DK874" s="55"/>
      <c r="DL874" s="55"/>
      <c r="DM874" s="55"/>
      <c r="DN874" s="55"/>
      <c r="DO874" s="55"/>
      <c r="DP874" s="55"/>
      <c r="DQ874" s="55"/>
      <c r="DR874" s="55"/>
      <c r="DS874" s="55"/>
      <c r="DT874" s="55"/>
      <c r="DU874" s="55"/>
      <c r="DV874" s="55"/>
    </row>
    <row r="875" spans="1:126" ht="8.2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5"/>
      <c r="BQ875" s="55"/>
      <c r="BR875" s="55"/>
      <c r="BS875" s="55"/>
      <c r="BT875" s="55"/>
      <c r="BU875" s="55"/>
      <c r="BV875" s="55"/>
      <c r="BW875" s="55"/>
      <c r="BX875" s="55"/>
      <c r="BY875" s="55"/>
      <c r="BZ875" s="55"/>
      <c r="CA875" s="55"/>
      <c r="CB875" s="55"/>
      <c r="CC875" s="55"/>
      <c r="CD875" s="55"/>
      <c r="CE875" s="55"/>
      <c r="CF875" s="55"/>
      <c r="CG875" s="55"/>
      <c r="CH875" s="55"/>
      <c r="CI875" s="55"/>
      <c r="CJ875" s="55"/>
      <c r="CK875" s="55"/>
      <c r="CL875" s="55"/>
      <c r="CM875" s="55"/>
      <c r="CN875" s="55"/>
      <c r="CO875" s="55"/>
      <c r="CP875" s="55"/>
      <c r="CQ875" s="55"/>
      <c r="CR875" s="55"/>
      <c r="CS875" s="55"/>
      <c r="CT875" s="55"/>
      <c r="CU875" s="55"/>
      <c r="CV875" s="55"/>
      <c r="CW875" s="55"/>
      <c r="CX875" s="55"/>
      <c r="CY875" s="55"/>
      <c r="CZ875" s="55"/>
      <c r="DA875" s="55"/>
      <c r="DB875" s="55"/>
      <c r="DC875" s="55"/>
      <c r="DD875" s="55"/>
      <c r="DE875" s="55"/>
      <c r="DF875" s="55"/>
      <c r="DG875" s="55"/>
      <c r="DH875" s="55"/>
      <c r="DI875" s="55"/>
      <c r="DJ875" s="55"/>
      <c r="DK875" s="55"/>
      <c r="DL875" s="55"/>
      <c r="DM875" s="55"/>
      <c r="DN875" s="55"/>
      <c r="DO875" s="55"/>
      <c r="DP875" s="55"/>
      <c r="DQ875" s="55"/>
      <c r="DR875" s="55"/>
      <c r="DS875" s="55"/>
      <c r="DT875" s="55"/>
      <c r="DU875" s="55"/>
      <c r="DV875" s="55"/>
    </row>
    <row r="876" spans="1:126" ht="8.25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5"/>
      <c r="BQ876" s="55"/>
      <c r="BR876" s="55"/>
      <c r="BS876" s="55"/>
      <c r="BT876" s="55"/>
      <c r="BU876" s="55"/>
      <c r="BV876" s="55"/>
      <c r="BW876" s="55"/>
      <c r="BX876" s="55"/>
      <c r="BY876" s="55"/>
      <c r="BZ876" s="55"/>
      <c r="CA876" s="55"/>
      <c r="CB876" s="55"/>
      <c r="CC876" s="55"/>
      <c r="CD876" s="55"/>
      <c r="CE876" s="55"/>
      <c r="CF876" s="55"/>
      <c r="CG876" s="55"/>
      <c r="CH876" s="55"/>
      <c r="CI876" s="55"/>
      <c r="CJ876" s="55"/>
      <c r="CK876" s="55"/>
      <c r="CL876" s="55"/>
      <c r="CM876" s="55"/>
      <c r="CN876" s="55"/>
      <c r="CO876" s="55"/>
      <c r="CP876" s="55"/>
      <c r="CQ876" s="55"/>
      <c r="CR876" s="55"/>
      <c r="CS876" s="55"/>
      <c r="CT876" s="55"/>
      <c r="CU876" s="55"/>
      <c r="CV876" s="55"/>
      <c r="CW876" s="55"/>
      <c r="CX876" s="55"/>
      <c r="CY876" s="55"/>
      <c r="CZ876" s="55"/>
      <c r="DA876" s="55"/>
      <c r="DB876" s="55"/>
      <c r="DC876" s="55"/>
      <c r="DD876" s="55"/>
      <c r="DE876" s="55"/>
      <c r="DF876" s="55"/>
      <c r="DG876" s="55"/>
      <c r="DH876" s="55"/>
      <c r="DI876" s="55"/>
      <c r="DJ876" s="55"/>
      <c r="DK876" s="55"/>
      <c r="DL876" s="55"/>
      <c r="DM876" s="55"/>
      <c r="DN876" s="55"/>
      <c r="DO876" s="55"/>
      <c r="DP876" s="55"/>
      <c r="DQ876" s="55"/>
      <c r="DR876" s="55"/>
      <c r="DS876" s="55"/>
      <c r="DT876" s="55"/>
      <c r="DU876" s="55"/>
      <c r="DV876" s="55"/>
    </row>
    <row r="877" spans="1:126" ht="8.25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5"/>
      <c r="BQ877" s="55"/>
      <c r="BR877" s="55"/>
      <c r="BS877" s="55"/>
      <c r="BT877" s="55"/>
      <c r="BU877" s="55"/>
      <c r="BV877" s="55"/>
      <c r="BW877" s="55"/>
      <c r="BX877" s="55"/>
      <c r="BY877" s="55"/>
      <c r="BZ877" s="55"/>
      <c r="CA877" s="55"/>
      <c r="CB877" s="55"/>
      <c r="CC877" s="55"/>
      <c r="CD877" s="55"/>
      <c r="CE877" s="55"/>
      <c r="CF877" s="55"/>
      <c r="CG877" s="55"/>
      <c r="CH877" s="55"/>
      <c r="CI877" s="55"/>
      <c r="CJ877" s="55"/>
      <c r="CK877" s="55"/>
      <c r="CL877" s="55"/>
      <c r="CM877" s="55"/>
      <c r="CN877" s="55"/>
      <c r="CO877" s="55"/>
      <c r="CP877" s="55"/>
      <c r="CQ877" s="55"/>
      <c r="CR877" s="55"/>
      <c r="CS877" s="55"/>
      <c r="CT877" s="55"/>
      <c r="CU877" s="55"/>
      <c r="CV877" s="55"/>
      <c r="CW877" s="55"/>
      <c r="CX877" s="55"/>
      <c r="CY877" s="55"/>
      <c r="CZ877" s="55"/>
      <c r="DA877" s="55"/>
      <c r="DB877" s="55"/>
      <c r="DC877" s="55"/>
      <c r="DD877" s="55"/>
      <c r="DE877" s="55"/>
      <c r="DF877" s="55"/>
      <c r="DG877" s="55"/>
      <c r="DH877" s="55"/>
      <c r="DI877" s="55"/>
      <c r="DJ877" s="55"/>
      <c r="DK877" s="55"/>
      <c r="DL877" s="55"/>
      <c r="DM877" s="55"/>
      <c r="DN877" s="55"/>
      <c r="DO877" s="55"/>
      <c r="DP877" s="55"/>
      <c r="DQ877" s="55"/>
      <c r="DR877" s="55"/>
      <c r="DS877" s="55"/>
      <c r="DT877" s="55"/>
      <c r="DU877" s="55"/>
      <c r="DV877" s="55"/>
    </row>
    <row r="878" spans="1:126" ht="8.25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5"/>
      <c r="BQ878" s="55"/>
      <c r="BR878" s="55"/>
      <c r="BS878" s="55"/>
      <c r="BT878" s="55"/>
      <c r="BU878" s="55"/>
      <c r="BV878" s="55"/>
      <c r="BW878" s="55"/>
      <c r="BX878" s="55"/>
      <c r="BY878" s="55"/>
      <c r="BZ878" s="55"/>
      <c r="CA878" s="55"/>
      <c r="CB878" s="55"/>
      <c r="CC878" s="55"/>
      <c r="CD878" s="55"/>
      <c r="CE878" s="55"/>
      <c r="CF878" s="55"/>
      <c r="CG878" s="55"/>
      <c r="CH878" s="55"/>
      <c r="CI878" s="55"/>
      <c r="CJ878" s="55"/>
      <c r="CK878" s="55"/>
      <c r="CL878" s="55"/>
      <c r="CM878" s="55"/>
      <c r="CN878" s="55"/>
      <c r="CO878" s="55"/>
      <c r="CP878" s="55"/>
      <c r="CQ878" s="55"/>
      <c r="CR878" s="55"/>
      <c r="CS878" s="55"/>
      <c r="CT878" s="55"/>
      <c r="CU878" s="55"/>
      <c r="CV878" s="55"/>
      <c r="CW878" s="55"/>
      <c r="CX878" s="55"/>
      <c r="CY878" s="55"/>
      <c r="CZ878" s="55"/>
      <c r="DA878" s="55"/>
      <c r="DB878" s="55"/>
      <c r="DC878" s="55"/>
      <c r="DD878" s="55"/>
      <c r="DE878" s="55"/>
      <c r="DF878" s="55"/>
      <c r="DG878" s="55"/>
      <c r="DH878" s="55"/>
      <c r="DI878" s="55"/>
      <c r="DJ878" s="55"/>
      <c r="DK878" s="55"/>
      <c r="DL878" s="55"/>
      <c r="DM878" s="55"/>
      <c r="DN878" s="55"/>
      <c r="DO878" s="55"/>
      <c r="DP878" s="55"/>
      <c r="DQ878" s="55"/>
      <c r="DR878" s="55"/>
      <c r="DS878" s="55"/>
      <c r="DT878" s="55"/>
      <c r="DU878" s="55"/>
      <c r="DV878" s="55"/>
    </row>
    <row r="879" spans="1:126" ht="8.25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5"/>
      <c r="BQ879" s="55"/>
      <c r="BR879" s="55"/>
      <c r="BS879" s="55"/>
      <c r="BT879" s="55"/>
      <c r="BU879" s="55"/>
      <c r="BV879" s="55"/>
      <c r="BW879" s="55"/>
      <c r="BX879" s="55"/>
      <c r="BY879" s="55"/>
      <c r="BZ879" s="55"/>
      <c r="CA879" s="55"/>
      <c r="CB879" s="55"/>
      <c r="CC879" s="55"/>
      <c r="CD879" s="55"/>
      <c r="CE879" s="55"/>
      <c r="CF879" s="55"/>
      <c r="CG879" s="55"/>
      <c r="CH879" s="55"/>
      <c r="CI879" s="55"/>
      <c r="CJ879" s="55"/>
      <c r="CK879" s="55"/>
      <c r="CL879" s="55"/>
      <c r="CM879" s="55"/>
      <c r="CN879" s="55"/>
      <c r="CO879" s="55"/>
      <c r="CP879" s="55"/>
      <c r="CQ879" s="55"/>
      <c r="CR879" s="55"/>
      <c r="CS879" s="55"/>
      <c r="CT879" s="55"/>
      <c r="CU879" s="55"/>
      <c r="CV879" s="55"/>
      <c r="CW879" s="55"/>
      <c r="CX879" s="55"/>
      <c r="CY879" s="55"/>
      <c r="CZ879" s="55"/>
      <c r="DA879" s="55"/>
      <c r="DB879" s="55"/>
      <c r="DC879" s="55"/>
      <c r="DD879" s="55"/>
      <c r="DE879" s="55"/>
      <c r="DF879" s="55"/>
      <c r="DG879" s="55"/>
      <c r="DH879" s="55"/>
      <c r="DI879" s="55"/>
      <c r="DJ879" s="55"/>
      <c r="DK879" s="55"/>
      <c r="DL879" s="55"/>
      <c r="DM879" s="55"/>
      <c r="DN879" s="55"/>
      <c r="DO879" s="55"/>
      <c r="DP879" s="55"/>
      <c r="DQ879" s="55"/>
      <c r="DR879" s="55"/>
      <c r="DS879" s="55"/>
      <c r="DT879" s="55"/>
      <c r="DU879" s="55"/>
      <c r="DV879" s="55"/>
    </row>
    <row r="880" spans="1:126" ht="8.25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5"/>
      <c r="BQ880" s="55"/>
      <c r="BR880" s="55"/>
      <c r="BS880" s="55"/>
      <c r="BT880" s="55"/>
      <c r="BU880" s="55"/>
      <c r="BV880" s="55"/>
      <c r="BW880" s="55"/>
      <c r="BX880" s="55"/>
      <c r="BY880" s="55"/>
      <c r="BZ880" s="55"/>
      <c r="CA880" s="55"/>
      <c r="CB880" s="55"/>
      <c r="CC880" s="55"/>
      <c r="CD880" s="55"/>
      <c r="CE880" s="55"/>
      <c r="CF880" s="55"/>
      <c r="CG880" s="55"/>
      <c r="CH880" s="55"/>
      <c r="CI880" s="55"/>
      <c r="CJ880" s="55"/>
      <c r="CK880" s="55"/>
      <c r="CL880" s="55"/>
      <c r="CM880" s="55"/>
      <c r="CN880" s="55"/>
      <c r="CO880" s="55"/>
      <c r="CP880" s="55"/>
      <c r="CQ880" s="55"/>
      <c r="CR880" s="55"/>
      <c r="CS880" s="55"/>
      <c r="CT880" s="55"/>
      <c r="CU880" s="55"/>
      <c r="CV880" s="55"/>
      <c r="CW880" s="55"/>
      <c r="CX880" s="55"/>
      <c r="CY880" s="55"/>
      <c r="CZ880" s="55"/>
      <c r="DA880" s="55"/>
      <c r="DB880" s="55"/>
      <c r="DC880" s="55"/>
      <c r="DD880" s="55"/>
      <c r="DE880" s="55"/>
      <c r="DF880" s="55"/>
      <c r="DG880" s="55"/>
      <c r="DH880" s="55"/>
      <c r="DI880" s="55"/>
      <c r="DJ880" s="55"/>
      <c r="DK880" s="55"/>
      <c r="DL880" s="55"/>
      <c r="DM880" s="55"/>
      <c r="DN880" s="55"/>
      <c r="DO880" s="55"/>
      <c r="DP880" s="55"/>
      <c r="DQ880" s="55"/>
      <c r="DR880" s="55"/>
      <c r="DS880" s="55"/>
      <c r="DT880" s="55"/>
      <c r="DU880" s="55"/>
      <c r="DV880" s="55"/>
    </row>
    <row r="881" spans="1:126" ht="8.25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5"/>
      <c r="BQ881" s="55"/>
      <c r="BR881" s="55"/>
      <c r="BS881" s="55"/>
      <c r="BT881" s="55"/>
      <c r="BU881" s="55"/>
      <c r="BV881" s="55"/>
      <c r="BW881" s="55"/>
      <c r="BX881" s="55"/>
      <c r="BY881" s="55"/>
      <c r="BZ881" s="55"/>
      <c r="CA881" s="55"/>
      <c r="CB881" s="55"/>
      <c r="CC881" s="55"/>
      <c r="CD881" s="55"/>
      <c r="CE881" s="55"/>
      <c r="CF881" s="55"/>
      <c r="CG881" s="55"/>
      <c r="CH881" s="55"/>
      <c r="CI881" s="55"/>
      <c r="CJ881" s="55"/>
      <c r="CK881" s="55"/>
      <c r="CL881" s="55"/>
      <c r="CM881" s="55"/>
      <c r="CN881" s="55"/>
      <c r="CO881" s="55"/>
      <c r="CP881" s="55"/>
      <c r="CQ881" s="55"/>
      <c r="CR881" s="55"/>
      <c r="CS881" s="55"/>
      <c r="CT881" s="55"/>
      <c r="CU881" s="55"/>
      <c r="CV881" s="55"/>
      <c r="CW881" s="55"/>
      <c r="CX881" s="55"/>
      <c r="CY881" s="55"/>
      <c r="CZ881" s="55"/>
      <c r="DA881" s="55"/>
      <c r="DB881" s="55"/>
      <c r="DC881" s="55"/>
      <c r="DD881" s="55"/>
      <c r="DE881" s="55"/>
      <c r="DF881" s="55"/>
      <c r="DG881" s="55"/>
      <c r="DH881" s="55"/>
      <c r="DI881" s="55"/>
      <c r="DJ881" s="55"/>
      <c r="DK881" s="55"/>
      <c r="DL881" s="55"/>
      <c r="DM881" s="55"/>
      <c r="DN881" s="55"/>
      <c r="DO881" s="55"/>
      <c r="DP881" s="55"/>
      <c r="DQ881" s="55"/>
      <c r="DR881" s="55"/>
      <c r="DS881" s="55"/>
      <c r="DT881" s="55"/>
      <c r="DU881" s="55"/>
      <c r="DV881" s="55"/>
    </row>
    <row r="882" spans="1:126" ht="8.25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5"/>
      <c r="BQ882" s="55"/>
      <c r="BR882" s="55"/>
      <c r="BS882" s="55"/>
      <c r="BT882" s="55"/>
      <c r="BU882" s="55"/>
      <c r="BV882" s="55"/>
      <c r="BW882" s="55"/>
      <c r="BX882" s="55"/>
      <c r="BY882" s="55"/>
      <c r="BZ882" s="55"/>
      <c r="CA882" s="55"/>
      <c r="CB882" s="55"/>
      <c r="CC882" s="55"/>
      <c r="CD882" s="55"/>
      <c r="CE882" s="55"/>
      <c r="CF882" s="55"/>
      <c r="CG882" s="55"/>
      <c r="CH882" s="55"/>
      <c r="CI882" s="55"/>
      <c r="CJ882" s="55"/>
      <c r="CK882" s="55"/>
      <c r="CL882" s="55"/>
      <c r="CM882" s="55"/>
      <c r="CN882" s="55"/>
      <c r="CO882" s="55"/>
      <c r="CP882" s="55"/>
      <c r="CQ882" s="55"/>
      <c r="CR882" s="55"/>
      <c r="CS882" s="55"/>
      <c r="CT882" s="55"/>
      <c r="CU882" s="55"/>
      <c r="CV882" s="55"/>
      <c r="CW882" s="55"/>
      <c r="CX882" s="55"/>
      <c r="CY882" s="55"/>
      <c r="CZ882" s="55"/>
      <c r="DA882" s="55"/>
      <c r="DB882" s="55"/>
      <c r="DC882" s="55"/>
      <c r="DD882" s="55"/>
      <c r="DE882" s="55"/>
      <c r="DF882" s="55"/>
      <c r="DG882" s="55"/>
      <c r="DH882" s="55"/>
      <c r="DI882" s="55"/>
      <c r="DJ882" s="55"/>
      <c r="DK882" s="55"/>
      <c r="DL882" s="55"/>
      <c r="DM882" s="55"/>
      <c r="DN882" s="55"/>
      <c r="DO882" s="55"/>
      <c r="DP882" s="55"/>
      <c r="DQ882" s="55"/>
      <c r="DR882" s="55"/>
      <c r="DS882" s="55"/>
      <c r="DT882" s="55"/>
      <c r="DU882" s="55"/>
      <c r="DV882" s="55"/>
    </row>
    <row r="883" spans="1:126" ht="8.25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5"/>
      <c r="BQ883" s="55"/>
      <c r="BR883" s="55"/>
      <c r="BS883" s="55"/>
      <c r="BT883" s="55"/>
      <c r="BU883" s="55"/>
      <c r="BV883" s="55"/>
      <c r="BW883" s="55"/>
      <c r="BX883" s="55"/>
      <c r="BY883" s="55"/>
      <c r="BZ883" s="55"/>
      <c r="CA883" s="55"/>
      <c r="CB883" s="55"/>
      <c r="CC883" s="55"/>
      <c r="CD883" s="55"/>
      <c r="CE883" s="55"/>
      <c r="CF883" s="55"/>
      <c r="CG883" s="55"/>
      <c r="CH883" s="55"/>
      <c r="CI883" s="55"/>
      <c r="CJ883" s="55"/>
      <c r="CK883" s="55"/>
      <c r="CL883" s="55"/>
      <c r="CM883" s="55"/>
      <c r="CN883" s="55"/>
      <c r="CO883" s="55"/>
      <c r="CP883" s="55"/>
      <c r="CQ883" s="55"/>
      <c r="CR883" s="55"/>
      <c r="CS883" s="55"/>
      <c r="CT883" s="55"/>
      <c r="CU883" s="55"/>
      <c r="CV883" s="55"/>
      <c r="CW883" s="55"/>
      <c r="CX883" s="55"/>
      <c r="CY883" s="55"/>
      <c r="CZ883" s="55"/>
      <c r="DA883" s="55"/>
      <c r="DB883" s="55"/>
      <c r="DC883" s="55"/>
      <c r="DD883" s="55"/>
      <c r="DE883" s="55"/>
      <c r="DF883" s="55"/>
      <c r="DG883" s="55"/>
      <c r="DH883" s="55"/>
      <c r="DI883" s="55"/>
      <c r="DJ883" s="55"/>
      <c r="DK883" s="55"/>
      <c r="DL883" s="55"/>
      <c r="DM883" s="55"/>
      <c r="DN883" s="55"/>
      <c r="DO883" s="55"/>
      <c r="DP883" s="55"/>
      <c r="DQ883" s="55"/>
      <c r="DR883" s="55"/>
      <c r="DS883" s="55"/>
      <c r="DT883" s="55"/>
      <c r="DU883" s="55"/>
      <c r="DV883" s="55"/>
    </row>
    <row r="884" spans="1:126" ht="8.25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5"/>
      <c r="BQ884" s="55"/>
      <c r="BR884" s="55"/>
      <c r="BS884" s="55"/>
      <c r="BT884" s="55"/>
      <c r="BU884" s="55"/>
      <c r="BV884" s="55"/>
      <c r="BW884" s="55"/>
      <c r="BX884" s="55"/>
      <c r="BY884" s="55"/>
      <c r="BZ884" s="55"/>
      <c r="CA884" s="55"/>
      <c r="CB884" s="55"/>
      <c r="CC884" s="55"/>
      <c r="CD884" s="55"/>
      <c r="CE884" s="55"/>
      <c r="CF884" s="55"/>
      <c r="CG884" s="55"/>
      <c r="CH884" s="55"/>
      <c r="CI884" s="55"/>
      <c r="CJ884" s="55"/>
      <c r="CK884" s="55"/>
      <c r="CL884" s="55"/>
      <c r="CM884" s="55"/>
      <c r="CN884" s="55"/>
      <c r="CO884" s="55"/>
      <c r="CP884" s="55"/>
      <c r="CQ884" s="55"/>
      <c r="CR884" s="55"/>
      <c r="CS884" s="55"/>
      <c r="CT884" s="55"/>
      <c r="CU884" s="55"/>
      <c r="CV884" s="55"/>
      <c r="CW884" s="55"/>
      <c r="CX884" s="55"/>
      <c r="CY884" s="55"/>
      <c r="CZ884" s="55"/>
      <c r="DA884" s="55"/>
      <c r="DB884" s="55"/>
      <c r="DC884" s="55"/>
      <c r="DD884" s="55"/>
      <c r="DE884" s="55"/>
      <c r="DF884" s="55"/>
      <c r="DG884" s="55"/>
      <c r="DH884" s="55"/>
      <c r="DI884" s="55"/>
      <c r="DJ884" s="55"/>
      <c r="DK884" s="55"/>
      <c r="DL884" s="55"/>
      <c r="DM884" s="55"/>
      <c r="DN884" s="55"/>
      <c r="DO884" s="55"/>
      <c r="DP884" s="55"/>
      <c r="DQ884" s="55"/>
      <c r="DR884" s="55"/>
      <c r="DS884" s="55"/>
      <c r="DT884" s="55"/>
      <c r="DU884" s="55"/>
      <c r="DV884" s="55"/>
    </row>
    <row r="885" spans="1:126" ht="8.2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5"/>
      <c r="BQ885" s="55"/>
      <c r="BR885" s="55"/>
      <c r="BS885" s="55"/>
      <c r="BT885" s="55"/>
      <c r="BU885" s="55"/>
      <c r="BV885" s="55"/>
      <c r="BW885" s="55"/>
      <c r="BX885" s="55"/>
      <c r="BY885" s="55"/>
      <c r="BZ885" s="55"/>
      <c r="CA885" s="55"/>
      <c r="CB885" s="55"/>
      <c r="CC885" s="55"/>
      <c r="CD885" s="55"/>
      <c r="CE885" s="55"/>
      <c r="CF885" s="55"/>
      <c r="CG885" s="55"/>
      <c r="CH885" s="55"/>
      <c r="CI885" s="55"/>
      <c r="CJ885" s="55"/>
      <c r="CK885" s="55"/>
      <c r="CL885" s="55"/>
      <c r="CM885" s="55"/>
      <c r="CN885" s="55"/>
      <c r="CO885" s="55"/>
      <c r="CP885" s="55"/>
      <c r="CQ885" s="55"/>
      <c r="CR885" s="55"/>
      <c r="CS885" s="55"/>
      <c r="CT885" s="55"/>
      <c r="CU885" s="55"/>
      <c r="CV885" s="55"/>
      <c r="CW885" s="55"/>
      <c r="CX885" s="55"/>
      <c r="CY885" s="55"/>
      <c r="CZ885" s="55"/>
      <c r="DA885" s="55"/>
      <c r="DB885" s="55"/>
      <c r="DC885" s="55"/>
      <c r="DD885" s="55"/>
      <c r="DE885" s="55"/>
      <c r="DF885" s="55"/>
      <c r="DG885" s="55"/>
      <c r="DH885" s="55"/>
      <c r="DI885" s="55"/>
      <c r="DJ885" s="55"/>
      <c r="DK885" s="55"/>
      <c r="DL885" s="55"/>
      <c r="DM885" s="55"/>
      <c r="DN885" s="55"/>
      <c r="DO885" s="55"/>
      <c r="DP885" s="55"/>
      <c r="DQ885" s="55"/>
      <c r="DR885" s="55"/>
      <c r="DS885" s="55"/>
      <c r="DT885" s="55"/>
      <c r="DU885" s="55"/>
      <c r="DV885" s="55"/>
    </row>
    <row r="886" spans="1:126" ht="8.25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5"/>
      <c r="BQ886" s="55"/>
      <c r="BR886" s="55"/>
      <c r="BS886" s="55"/>
      <c r="BT886" s="55"/>
      <c r="BU886" s="55"/>
      <c r="BV886" s="55"/>
      <c r="BW886" s="55"/>
      <c r="BX886" s="55"/>
      <c r="BY886" s="55"/>
      <c r="BZ886" s="55"/>
      <c r="CA886" s="55"/>
      <c r="CB886" s="55"/>
      <c r="CC886" s="55"/>
      <c r="CD886" s="55"/>
      <c r="CE886" s="55"/>
      <c r="CF886" s="55"/>
      <c r="CG886" s="55"/>
      <c r="CH886" s="55"/>
      <c r="CI886" s="55"/>
      <c r="CJ886" s="55"/>
      <c r="CK886" s="55"/>
      <c r="CL886" s="55"/>
      <c r="CM886" s="55"/>
      <c r="CN886" s="55"/>
      <c r="CO886" s="55"/>
      <c r="CP886" s="55"/>
      <c r="CQ886" s="55"/>
      <c r="CR886" s="55"/>
      <c r="CS886" s="55"/>
      <c r="CT886" s="55"/>
      <c r="CU886" s="55"/>
      <c r="CV886" s="55"/>
      <c r="CW886" s="55"/>
      <c r="CX886" s="55"/>
      <c r="CY886" s="55"/>
      <c r="CZ886" s="55"/>
      <c r="DA886" s="55"/>
      <c r="DB886" s="55"/>
      <c r="DC886" s="55"/>
      <c r="DD886" s="55"/>
      <c r="DE886" s="55"/>
      <c r="DF886" s="55"/>
      <c r="DG886" s="55"/>
      <c r="DH886" s="55"/>
      <c r="DI886" s="55"/>
      <c r="DJ886" s="55"/>
      <c r="DK886" s="55"/>
      <c r="DL886" s="55"/>
      <c r="DM886" s="55"/>
      <c r="DN886" s="55"/>
      <c r="DO886" s="55"/>
      <c r="DP886" s="55"/>
      <c r="DQ886" s="55"/>
      <c r="DR886" s="55"/>
      <c r="DS886" s="55"/>
      <c r="DT886" s="55"/>
      <c r="DU886" s="55"/>
      <c r="DV886" s="55"/>
    </row>
    <row r="887" spans="1:126" ht="8.25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5"/>
      <c r="BQ887" s="55"/>
      <c r="BR887" s="55"/>
      <c r="BS887" s="55"/>
      <c r="BT887" s="55"/>
      <c r="BU887" s="55"/>
      <c r="BV887" s="55"/>
      <c r="BW887" s="55"/>
      <c r="BX887" s="55"/>
      <c r="BY887" s="55"/>
      <c r="BZ887" s="55"/>
      <c r="CA887" s="55"/>
      <c r="CB887" s="55"/>
      <c r="CC887" s="55"/>
      <c r="CD887" s="55"/>
      <c r="CE887" s="55"/>
      <c r="CF887" s="55"/>
      <c r="CG887" s="55"/>
      <c r="CH887" s="55"/>
      <c r="CI887" s="55"/>
      <c r="CJ887" s="55"/>
      <c r="CK887" s="55"/>
      <c r="CL887" s="55"/>
      <c r="CM887" s="55"/>
      <c r="CN887" s="55"/>
      <c r="CO887" s="55"/>
      <c r="CP887" s="55"/>
      <c r="CQ887" s="55"/>
      <c r="CR887" s="55"/>
      <c r="CS887" s="55"/>
      <c r="CT887" s="55"/>
      <c r="CU887" s="55"/>
      <c r="CV887" s="55"/>
      <c r="CW887" s="55"/>
      <c r="CX887" s="55"/>
      <c r="CY887" s="55"/>
      <c r="CZ887" s="55"/>
      <c r="DA887" s="55"/>
      <c r="DB887" s="55"/>
      <c r="DC887" s="55"/>
      <c r="DD887" s="55"/>
      <c r="DE887" s="55"/>
      <c r="DF887" s="55"/>
      <c r="DG887" s="55"/>
      <c r="DH887" s="55"/>
      <c r="DI887" s="55"/>
      <c r="DJ887" s="55"/>
      <c r="DK887" s="55"/>
      <c r="DL887" s="55"/>
      <c r="DM887" s="55"/>
      <c r="DN887" s="55"/>
      <c r="DO887" s="55"/>
      <c r="DP887" s="55"/>
      <c r="DQ887" s="55"/>
      <c r="DR887" s="55"/>
      <c r="DS887" s="55"/>
      <c r="DT887" s="55"/>
      <c r="DU887" s="55"/>
      <c r="DV887" s="55"/>
    </row>
    <row r="888" spans="1:126" ht="8.25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5"/>
      <c r="BQ888" s="55"/>
      <c r="BR888" s="55"/>
      <c r="BS888" s="55"/>
      <c r="BT888" s="55"/>
      <c r="BU888" s="55"/>
      <c r="BV888" s="55"/>
      <c r="BW888" s="55"/>
      <c r="BX888" s="55"/>
      <c r="BY888" s="55"/>
      <c r="BZ888" s="55"/>
      <c r="CA888" s="55"/>
      <c r="CB888" s="55"/>
      <c r="CC888" s="55"/>
      <c r="CD888" s="55"/>
      <c r="CE888" s="55"/>
      <c r="CF888" s="55"/>
      <c r="CG888" s="55"/>
      <c r="CH888" s="55"/>
      <c r="CI888" s="55"/>
      <c r="CJ888" s="55"/>
      <c r="CK888" s="55"/>
      <c r="CL888" s="55"/>
      <c r="CM888" s="55"/>
      <c r="CN888" s="55"/>
      <c r="CO888" s="55"/>
      <c r="CP888" s="55"/>
      <c r="CQ888" s="55"/>
      <c r="CR888" s="55"/>
      <c r="CS888" s="55"/>
      <c r="CT888" s="55"/>
      <c r="CU888" s="55"/>
      <c r="CV888" s="55"/>
      <c r="CW888" s="55"/>
      <c r="CX888" s="55"/>
      <c r="CY888" s="55"/>
      <c r="CZ888" s="55"/>
      <c r="DA888" s="55"/>
      <c r="DB888" s="55"/>
      <c r="DC888" s="55"/>
      <c r="DD888" s="55"/>
      <c r="DE888" s="55"/>
      <c r="DF888" s="55"/>
      <c r="DG888" s="55"/>
      <c r="DH888" s="55"/>
      <c r="DI888" s="55"/>
      <c r="DJ888" s="55"/>
      <c r="DK888" s="55"/>
      <c r="DL888" s="55"/>
      <c r="DM888" s="55"/>
      <c r="DN888" s="55"/>
      <c r="DO888" s="55"/>
      <c r="DP888" s="55"/>
      <c r="DQ888" s="55"/>
      <c r="DR888" s="55"/>
      <c r="DS888" s="55"/>
      <c r="DT888" s="55"/>
      <c r="DU888" s="55"/>
      <c r="DV888" s="55"/>
    </row>
    <row r="889" spans="1:126" ht="8.25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5"/>
      <c r="BQ889" s="55"/>
      <c r="BR889" s="55"/>
      <c r="BS889" s="55"/>
      <c r="BT889" s="55"/>
      <c r="BU889" s="55"/>
      <c r="BV889" s="55"/>
      <c r="BW889" s="55"/>
      <c r="BX889" s="55"/>
      <c r="BY889" s="55"/>
      <c r="BZ889" s="55"/>
      <c r="CA889" s="55"/>
      <c r="CB889" s="55"/>
      <c r="CC889" s="55"/>
      <c r="CD889" s="55"/>
      <c r="CE889" s="55"/>
      <c r="CF889" s="55"/>
      <c r="CG889" s="55"/>
      <c r="CH889" s="55"/>
      <c r="CI889" s="55"/>
      <c r="CJ889" s="55"/>
      <c r="CK889" s="55"/>
      <c r="CL889" s="55"/>
      <c r="CM889" s="55"/>
      <c r="CN889" s="55"/>
      <c r="CO889" s="55"/>
      <c r="CP889" s="55"/>
      <c r="CQ889" s="55"/>
      <c r="CR889" s="55"/>
      <c r="CS889" s="55"/>
      <c r="CT889" s="55"/>
      <c r="CU889" s="55"/>
      <c r="CV889" s="55"/>
      <c r="CW889" s="55"/>
      <c r="CX889" s="55"/>
      <c r="CY889" s="55"/>
      <c r="CZ889" s="55"/>
      <c r="DA889" s="55"/>
      <c r="DB889" s="55"/>
      <c r="DC889" s="55"/>
      <c r="DD889" s="55"/>
      <c r="DE889" s="55"/>
      <c r="DF889" s="55"/>
      <c r="DG889" s="55"/>
      <c r="DH889" s="55"/>
      <c r="DI889" s="55"/>
      <c r="DJ889" s="55"/>
      <c r="DK889" s="55"/>
      <c r="DL889" s="55"/>
      <c r="DM889" s="55"/>
      <c r="DN889" s="55"/>
      <c r="DO889" s="55"/>
      <c r="DP889" s="55"/>
      <c r="DQ889" s="55"/>
      <c r="DR889" s="55"/>
      <c r="DS889" s="55"/>
      <c r="DT889" s="55"/>
      <c r="DU889" s="55"/>
      <c r="DV889" s="55"/>
    </row>
    <row r="890" spans="1:126" ht="8.25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5"/>
      <c r="BQ890" s="55"/>
      <c r="BR890" s="55"/>
      <c r="BS890" s="55"/>
      <c r="BT890" s="55"/>
      <c r="BU890" s="55"/>
      <c r="BV890" s="55"/>
      <c r="BW890" s="55"/>
      <c r="BX890" s="55"/>
      <c r="BY890" s="55"/>
      <c r="BZ890" s="55"/>
      <c r="CA890" s="55"/>
      <c r="CB890" s="55"/>
      <c r="CC890" s="55"/>
      <c r="CD890" s="55"/>
      <c r="CE890" s="55"/>
      <c r="CF890" s="55"/>
      <c r="CG890" s="55"/>
      <c r="CH890" s="55"/>
      <c r="CI890" s="55"/>
      <c r="CJ890" s="55"/>
      <c r="CK890" s="55"/>
      <c r="CL890" s="55"/>
      <c r="CM890" s="55"/>
      <c r="CN890" s="55"/>
      <c r="CO890" s="55"/>
      <c r="CP890" s="55"/>
      <c r="CQ890" s="55"/>
      <c r="CR890" s="55"/>
      <c r="CS890" s="55"/>
      <c r="CT890" s="55"/>
      <c r="CU890" s="55"/>
      <c r="CV890" s="55"/>
      <c r="CW890" s="55"/>
      <c r="CX890" s="55"/>
      <c r="CY890" s="55"/>
      <c r="CZ890" s="55"/>
      <c r="DA890" s="55"/>
      <c r="DB890" s="55"/>
      <c r="DC890" s="55"/>
      <c r="DD890" s="55"/>
      <c r="DE890" s="55"/>
      <c r="DF890" s="55"/>
      <c r="DG890" s="55"/>
      <c r="DH890" s="55"/>
      <c r="DI890" s="55"/>
      <c r="DJ890" s="55"/>
      <c r="DK890" s="55"/>
      <c r="DL890" s="55"/>
      <c r="DM890" s="55"/>
      <c r="DN890" s="55"/>
      <c r="DO890" s="55"/>
      <c r="DP890" s="55"/>
      <c r="DQ890" s="55"/>
      <c r="DR890" s="55"/>
      <c r="DS890" s="55"/>
      <c r="DT890" s="55"/>
      <c r="DU890" s="55"/>
      <c r="DV890" s="55"/>
    </row>
    <row r="891" spans="1:126" ht="8.25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5"/>
      <c r="BQ891" s="55"/>
      <c r="BR891" s="55"/>
      <c r="BS891" s="55"/>
      <c r="BT891" s="55"/>
      <c r="BU891" s="55"/>
      <c r="BV891" s="55"/>
      <c r="BW891" s="55"/>
      <c r="BX891" s="55"/>
      <c r="BY891" s="55"/>
      <c r="BZ891" s="55"/>
      <c r="CA891" s="55"/>
      <c r="CB891" s="55"/>
      <c r="CC891" s="55"/>
      <c r="CD891" s="55"/>
      <c r="CE891" s="55"/>
      <c r="CF891" s="55"/>
      <c r="CG891" s="55"/>
      <c r="CH891" s="55"/>
      <c r="CI891" s="55"/>
      <c r="CJ891" s="55"/>
      <c r="CK891" s="55"/>
      <c r="CL891" s="55"/>
      <c r="CM891" s="55"/>
      <c r="CN891" s="55"/>
      <c r="CO891" s="55"/>
      <c r="CP891" s="55"/>
      <c r="CQ891" s="55"/>
      <c r="CR891" s="55"/>
      <c r="CS891" s="55"/>
      <c r="CT891" s="55"/>
      <c r="CU891" s="55"/>
      <c r="CV891" s="55"/>
      <c r="CW891" s="55"/>
      <c r="CX891" s="55"/>
      <c r="CY891" s="55"/>
      <c r="CZ891" s="55"/>
      <c r="DA891" s="55"/>
      <c r="DB891" s="55"/>
      <c r="DC891" s="55"/>
      <c r="DD891" s="55"/>
      <c r="DE891" s="55"/>
      <c r="DF891" s="55"/>
      <c r="DG891" s="55"/>
      <c r="DH891" s="55"/>
      <c r="DI891" s="55"/>
      <c r="DJ891" s="55"/>
      <c r="DK891" s="55"/>
      <c r="DL891" s="55"/>
      <c r="DM891" s="55"/>
      <c r="DN891" s="55"/>
      <c r="DO891" s="55"/>
      <c r="DP891" s="55"/>
      <c r="DQ891" s="55"/>
      <c r="DR891" s="55"/>
      <c r="DS891" s="55"/>
      <c r="DT891" s="55"/>
      <c r="DU891" s="55"/>
      <c r="DV891" s="55"/>
    </row>
    <row r="892" spans="1:126" ht="8.25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5"/>
      <c r="BQ892" s="55"/>
      <c r="BR892" s="55"/>
      <c r="BS892" s="55"/>
      <c r="BT892" s="55"/>
      <c r="BU892" s="55"/>
      <c r="BV892" s="55"/>
      <c r="BW892" s="55"/>
      <c r="BX892" s="55"/>
      <c r="BY892" s="55"/>
      <c r="BZ892" s="55"/>
      <c r="CA892" s="55"/>
      <c r="CB892" s="55"/>
      <c r="CC892" s="55"/>
      <c r="CD892" s="55"/>
      <c r="CE892" s="55"/>
      <c r="CF892" s="55"/>
      <c r="CG892" s="55"/>
      <c r="CH892" s="55"/>
      <c r="CI892" s="55"/>
      <c r="CJ892" s="55"/>
      <c r="CK892" s="55"/>
      <c r="CL892" s="55"/>
      <c r="CM892" s="55"/>
      <c r="CN892" s="55"/>
      <c r="CO892" s="55"/>
      <c r="CP892" s="55"/>
      <c r="CQ892" s="55"/>
      <c r="CR892" s="55"/>
      <c r="CS892" s="55"/>
      <c r="CT892" s="55"/>
      <c r="CU892" s="55"/>
      <c r="CV892" s="55"/>
      <c r="CW892" s="55"/>
      <c r="CX892" s="55"/>
      <c r="CY892" s="55"/>
      <c r="CZ892" s="55"/>
      <c r="DA892" s="55"/>
      <c r="DB892" s="55"/>
      <c r="DC892" s="55"/>
      <c r="DD892" s="55"/>
      <c r="DE892" s="55"/>
      <c r="DF892" s="55"/>
      <c r="DG892" s="55"/>
      <c r="DH892" s="55"/>
      <c r="DI892" s="55"/>
      <c r="DJ892" s="55"/>
      <c r="DK892" s="55"/>
      <c r="DL892" s="55"/>
      <c r="DM892" s="55"/>
      <c r="DN892" s="55"/>
      <c r="DO892" s="55"/>
      <c r="DP892" s="55"/>
      <c r="DQ892" s="55"/>
      <c r="DR892" s="55"/>
      <c r="DS892" s="55"/>
      <c r="DT892" s="55"/>
      <c r="DU892" s="55"/>
      <c r="DV892" s="55"/>
    </row>
    <row r="893" spans="1:126" ht="8.25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5"/>
      <c r="BQ893" s="55"/>
      <c r="BR893" s="55"/>
      <c r="BS893" s="55"/>
      <c r="BT893" s="55"/>
      <c r="BU893" s="55"/>
      <c r="BV893" s="55"/>
      <c r="BW893" s="55"/>
      <c r="BX893" s="55"/>
      <c r="BY893" s="55"/>
      <c r="BZ893" s="55"/>
      <c r="CA893" s="55"/>
      <c r="CB893" s="55"/>
      <c r="CC893" s="55"/>
      <c r="CD893" s="55"/>
      <c r="CE893" s="55"/>
      <c r="CF893" s="55"/>
      <c r="CG893" s="55"/>
      <c r="CH893" s="55"/>
      <c r="CI893" s="55"/>
      <c r="CJ893" s="55"/>
      <c r="CK893" s="55"/>
      <c r="CL893" s="55"/>
      <c r="CM893" s="55"/>
      <c r="CN893" s="55"/>
      <c r="CO893" s="55"/>
      <c r="CP893" s="55"/>
      <c r="CQ893" s="55"/>
      <c r="CR893" s="55"/>
      <c r="CS893" s="55"/>
      <c r="CT893" s="55"/>
      <c r="CU893" s="55"/>
      <c r="CV893" s="55"/>
      <c r="CW893" s="55"/>
      <c r="CX893" s="55"/>
      <c r="CY893" s="55"/>
      <c r="CZ893" s="55"/>
      <c r="DA893" s="55"/>
      <c r="DB893" s="55"/>
      <c r="DC893" s="55"/>
      <c r="DD893" s="55"/>
      <c r="DE893" s="55"/>
      <c r="DF893" s="55"/>
      <c r="DG893" s="55"/>
      <c r="DH893" s="55"/>
      <c r="DI893" s="55"/>
      <c r="DJ893" s="55"/>
      <c r="DK893" s="55"/>
      <c r="DL893" s="55"/>
      <c r="DM893" s="55"/>
      <c r="DN893" s="55"/>
      <c r="DO893" s="55"/>
      <c r="DP893" s="55"/>
      <c r="DQ893" s="55"/>
      <c r="DR893" s="55"/>
      <c r="DS893" s="55"/>
      <c r="DT893" s="55"/>
      <c r="DU893" s="55"/>
      <c r="DV893" s="55"/>
    </row>
    <row r="894" spans="1:126" ht="8.25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5"/>
      <c r="BQ894" s="55"/>
      <c r="BR894" s="55"/>
      <c r="BS894" s="55"/>
      <c r="BT894" s="55"/>
      <c r="BU894" s="55"/>
      <c r="BV894" s="55"/>
      <c r="BW894" s="55"/>
      <c r="BX894" s="55"/>
      <c r="BY894" s="55"/>
      <c r="BZ894" s="55"/>
      <c r="CA894" s="55"/>
      <c r="CB894" s="55"/>
      <c r="CC894" s="55"/>
      <c r="CD894" s="55"/>
      <c r="CE894" s="55"/>
      <c r="CF894" s="55"/>
      <c r="CG894" s="55"/>
      <c r="CH894" s="55"/>
      <c r="CI894" s="55"/>
      <c r="CJ894" s="55"/>
      <c r="CK894" s="55"/>
      <c r="CL894" s="55"/>
      <c r="CM894" s="55"/>
      <c r="CN894" s="55"/>
      <c r="CO894" s="55"/>
      <c r="CP894" s="55"/>
      <c r="CQ894" s="55"/>
      <c r="CR894" s="55"/>
      <c r="CS894" s="55"/>
      <c r="CT894" s="55"/>
      <c r="CU894" s="55"/>
      <c r="CV894" s="55"/>
      <c r="CW894" s="55"/>
      <c r="CX894" s="55"/>
      <c r="CY894" s="55"/>
      <c r="CZ894" s="55"/>
      <c r="DA894" s="55"/>
      <c r="DB894" s="55"/>
      <c r="DC894" s="55"/>
      <c r="DD894" s="55"/>
      <c r="DE894" s="55"/>
      <c r="DF894" s="55"/>
      <c r="DG894" s="55"/>
      <c r="DH894" s="55"/>
      <c r="DI894" s="55"/>
      <c r="DJ894" s="55"/>
      <c r="DK894" s="55"/>
      <c r="DL894" s="55"/>
      <c r="DM894" s="55"/>
      <c r="DN894" s="55"/>
      <c r="DO894" s="55"/>
      <c r="DP894" s="55"/>
      <c r="DQ894" s="55"/>
      <c r="DR894" s="55"/>
      <c r="DS894" s="55"/>
      <c r="DT894" s="55"/>
      <c r="DU894" s="55"/>
      <c r="DV894" s="55"/>
    </row>
    <row r="895" spans="1:126" ht="8.2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5"/>
      <c r="BQ895" s="55"/>
      <c r="BR895" s="55"/>
      <c r="BS895" s="55"/>
      <c r="BT895" s="55"/>
      <c r="BU895" s="55"/>
      <c r="BV895" s="55"/>
      <c r="BW895" s="55"/>
      <c r="BX895" s="55"/>
      <c r="BY895" s="55"/>
      <c r="BZ895" s="55"/>
      <c r="CA895" s="55"/>
      <c r="CB895" s="55"/>
      <c r="CC895" s="55"/>
      <c r="CD895" s="55"/>
      <c r="CE895" s="55"/>
      <c r="CF895" s="55"/>
      <c r="CG895" s="55"/>
      <c r="CH895" s="55"/>
      <c r="CI895" s="55"/>
      <c r="CJ895" s="55"/>
      <c r="CK895" s="55"/>
      <c r="CL895" s="55"/>
      <c r="CM895" s="55"/>
      <c r="CN895" s="55"/>
      <c r="CO895" s="55"/>
      <c r="CP895" s="55"/>
      <c r="CQ895" s="55"/>
      <c r="CR895" s="55"/>
      <c r="CS895" s="55"/>
      <c r="CT895" s="55"/>
      <c r="CU895" s="55"/>
      <c r="CV895" s="55"/>
      <c r="CW895" s="55"/>
      <c r="CX895" s="55"/>
      <c r="CY895" s="55"/>
      <c r="CZ895" s="55"/>
      <c r="DA895" s="55"/>
      <c r="DB895" s="55"/>
      <c r="DC895" s="55"/>
      <c r="DD895" s="55"/>
      <c r="DE895" s="55"/>
      <c r="DF895" s="55"/>
      <c r="DG895" s="55"/>
      <c r="DH895" s="55"/>
      <c r="DI895" s="55"/>
      <c r="DJ895" s="55"/>
      <c r="DK895" s="55"/>
      <c r="DL895" s="55"/>
      <c r="DM895" s="55"/>
      <c r="DN895" s="55"/>
      <c r="DO895" s="55"/>
      <c r="DP895" s="55"/>
      <c r="DQ895" s="55"/>
      <c r="DR895" s="55"/>
      <c r="DS895" s="55"/>
      <c r="DT895" s="55"/>
      <c r="DU895" s="55"/>
      <c r="DV895" s="55"/>
    </row>
    <row r="896" spans="1:126" ht="8.25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5"/>
      <c r="BQ896" s="55"/>
      <c r="BR896" s="55"/>
      <c r="BS896" s="55"/>
      <c r="BT896" s="55"/>
      <c r="BU896" s="55"/>
      <c r="BV896" s="55"/>
      <c r="BW896" s="55"/>
      <c r="BX896" s="55"/>
      <c r="BY896" s="55"/>
      <c r="BZ896" s="55"/>
      <c r="CA896" s="55"/>
      <c r="CB896" s="55"/>
      <c r="CC896" s="55"/>
      <c r="CD896" s="55"/>
      <c r="CE896" s="55"/>
      <c r="CF896" s="55"/>
      <c r="CG896" s="55"/>
      <c r="CH896" s="55"/>
      <c r="CI896" s="55"/>
      <c r="CJ896" s="55"/>
      <c r="CK896" s="55"/>
      <c r="CL896" s="55"/>
      <c r="CM896" s="55"/>
      <c r="CN896" s="55"/>
      <c r="CO896" s="55"/>
      <c r="CP896" s="55"/>
      <c r="CQ896" s="55"/>
      <c r="CR896" s="55"/>
      <c r="CS896" s="55"/>
      <c r="CT896" s="55"/>
      <c r="CU896" s="55"/>
      <c r="CV896" s="55"/>
      <c r="CW896" s="55"/>
      <c r="CX896" s="55"/>
      <c r="CY896" s="55"/>
      <c r="CZ896" s="55"/>
      <c r="DA896" s="55"/>
      <c r="DB896" s="55"/>
      <c r="DC896" s="55"/>
      <c r="DD896" s="55"/>
      <c r="DE896" s="55"/>
      <c r="DF896" s="55"/>
      <c r="DG896" s="55"/>
      <c r="DH896" s="55"/>
      <c r="DI896" s="55"/>
      <c r="DJ896" s="55"/>
      <c r="DK896" s="55"/>
      <c r="DL896" s="55"/>
      <c r="DM896" s="55"/>
      <c r="DN896" s="55"/>
      <c r="DO896" s="55"/>
      <c r="DP896" s="55"/>
      <c r="DQ896" s="55"/>
      <c r="DR896" s="55"/>
      <c r="DS896" s="55"/>
      <c r="DT896" s="55"/>
      <c r="DU896" s="55"/>
      <c r="DV896" s="55"/>
    </row>
    <row r="897" spans="1:126" ht="8.25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5"/>
      <c r="BQ897" s="55"/>
      <c r="BR897" s="55"/>
      <c r="BS897" s="55"/>
      <c r="BT897" s="55"/>
      <c r="BU897" s="55"/>
      <c r="BV897" s="55"/>
      <c r="BW897" s="55"/>
      <c r="BX897" s="55"/>
      <c r="BY897" s="55"/>
      <c r="BZ897" s="55"/>
      <c r="CA897" s="55"/>
      <c r="CB897" s="55"/>
      <c r="CC897" s="55"/>
      <c r="CD897" s="55"/>
      <c r="CE897" s="55"/>
      <c r="CF897" s="55"/>
      <c r="CG897" s="55"/>
      <c r="CH897" s="55"/>
      <c r="CI897" s="55"/>
      <c r="CJ897" s="55"/>
      <c r="CK897" s="55"/>
      <c r="CL897" s="55"/>
      <c r="CM897" s="55"/>
      <c r="CN897" s="55"/>
      <c r="CO897" s="55"/>
      <c r="CP897" s="55"/>
      <c r="CQ897" s="55"/>
      <c r="CR897" s="55"/>
      <c r="CS897" s="55"/>
      <c r="CT897" s="55"/>
      <c r="CU897" s="55"/>
      <c r="CV897" s="55"/>
      <c r="CW897" s="55"/>
      <c r="CX897" s="55"/>
      <c r="CY897" s="55"/>
      <c r="CZ897" s="55"/>
      <c r="DA897" s="55"/>
      <c r="DB897" s="55"/>
      <c r="DC897" s="55"/>
      <c r="DD897" s="55"/>
      <c r="DE897" s="55"/>
      <c r="DF897" s="55"/>
      <c r="DG897" s="55"/>
      <c r="DH897" s="55"/>
      <c r="DI897" s="55"/>
      <c r="DJ897" s="55"/>
      <c r="DK897" s="55"/>
      <c r="DL897" s="55"/>
      <c r="DM897" s="55"/>
      <c r="DN897" s="55"/>
      <c r="DO897" s="55"/>
      <c r="DP897" s="55"/>
      <c r="DQ897" s="55"/>
      <c r="DR897" s="55"/>
      <c r="DS897" s="55"/>
      <c r="DT897" s="55"/>
      <c r="DU897" s="55"/>
      <c r="DV897" s="55"/>
    </row>
    <row r="898" spans="1:126" ht="8.25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5"/>
      <c r="BQ898" s="55"/>
      <c r="BR898" s="55"/>
      <c r="BS898" s="55"/>
      <c r="BT898" s="55"/>
      <c r="BU898" s="55"/>
      <c r="BV898" s="55"/>
      <c r="BW898" s="55"/>
      <c r="BX898" s="55"/>
      <c r="BY898" s="55"/>
      <c r="BZ898" s="55"/>
      <c r="CA898" s="55"/>
      <c r="CB898" s="55"/>
      <c r="CC898" s="55"/>
      <c r="CD898" s="55"/>
      <c r="CE898" s="55"/>
      <c r="CF898" s="55"/>
      <c r="CG898" s="55"/>
      <c r="CH898" s="55"/>
      <c r="CI898" s="55"/>
      <c r="CJ898" s="55"/>
      <c r="CK898" s="55"/>
      <c r="CL898" s="55"/>
      <c r="CM898" s="55"/>
      <c r="CN898" s="55"/>
      <c r="CO898" s="55"/>
      <c r="CP898" s="55"/>
      <c r="CQ898" s="55"/>
      <c r="CR898" s="55"/>
      <c r="CS898" s="55"/>
      <c r="CT898" s="55"/>
      <c r="CU898" s="55"/>
      <c r="CV898" s="55"/>
      <c r="CW898" s="55"/>
      <c r="CX898" s="55"/>
      <c r="CY898" s="55"/>
      <c r="CZ898" s="55"/>
      <c r="DA898" s="55"/>
      <c r="DB898" s="55"/>
      <c r="DC898" s="55"/>
      <c r="DD898" s="55"/>
      <c r="DE898" s="55"/>
      <c r="DF898" s="55"/>
      <c r="DG898" s="55"/>
      <c r="DH898" s="55"/>
      <c r="DI898" s="55"/>
      <c r="DJ898" s="55"/>
      <c r="DK898" s="55"/>
      <c r="DL898" s="55"/>
      <c r="DM898" s="55"/>
      <c r="DN898" s="55"/>
      <c r="DO898" s="55"/>
      <c r="DP898" s="55"/>
      <c r="DQ898" s="55"/>
      <c r="DR898" s="55"/>
      <c r="DS898" s="55"/>
      <c r="DT898" s="55"/>
      <c r="DU898" s="55"/>
      <c r="DV898" s="55"/>
    </row>
    <row r="899" spans="1:126" ht="8.25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5"/>
      <c r="BQ899" s="55"/>
      <c r="BR899" s="55"/>
      <c r="BS899" s="55"/>
      <c r="BT899" s="55"/>
      <c r="BU899" s="55"/>
      <c r="BV899" s="55"/>
      <c r="BW899" s="55"/>
      <c r="BX899" s="55"/>
      <c r="BY899" s="55"/>
      <c r="BZ899" s="55"/>
      <c r="CA899" s="55"/>
      <c r="CB899" s="55"/>
      <c r="CC899" s="55"/>
      <c r="CD899" s="55"/>
      <c r="CE899" s="55"/>
      <c r="CF899" s="55"/>
      <c r="CG899" s="55"/>
      <c r="CH899" s="55"/>
      <c r="CI899" s="55"/>
      <c r="CJ899" s="55"/>
      <c r="CK899" s="55"/>
      <c r="CL899" s="55"/>
      <c r="CM899" s="55"/>
      <c r="CN899" s="55"/>
      <c r="CO899" s="55"/>
      <c r="CP899" s="55"/>
      <c r="CQ899" s="55"/>
      <c r="CR899" s="55"/>
      <c r="CS899" s="55"/>
      <c r="CT899" s="55"/>
      <c r="CU899" s="55"/>
      <c r="CV899" s="55"/>
      <c r="CW899" s="55"/>
      <c r="CX899" s="55"/>
      <c r="CY899" s="55"/>
      <c r="CZ899" s="55"/>
      <c r="DA899" s="55"/>
      <c r="DB899" s="55"/>
      <c r="DC899" s="55"/>
      <c r="DD899" s="55"/>
      <c r="DE899" s="55"/>
      <c r="DF899" s="55"/>
      <c r="DG899" s="55"/>
      <c r="DH899" s="55"/>
      <c r="DI899" s="55"/>
      <c r="DJ899" s="55"/>
      <c r="DK899" s="55"/>
      <c r="DL899" s="55"/>
      <c r="DM899" s="55"/>
      <c r="DN899" s="55"/>
      <c r="DO899" s="55"/>
      <c r="DP899" s="55"/>
      <c r="DQ899" s="55"/>
      <c r="DR899" s="55"/>
      <c r="DS899" s="55"/>
      <c r="DT899" s="55"/>
      <c r="DU899" s="55"/>
      <c r="DV899" s="55"/>
    </row>
    <row r="900" spans="1:126" ht="8.25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5"/>
      <c r="BQ900" s="55"/>
      <c r="BR900" s="55"/>
      <c r="BS900" s="55"/>
      <c r="BT900" s="55"/>
      <c r="BU900" s="55"/>
      <c r="BV900" s="55"/>
      <c r="BW900" s="55"/>
      <c r="BX900" s="55"/>
      <c r="BY900" s="55"/>
      <c r="BZ900" s="55"/>
      <c r="CA900" s="55"/>
      <c r="CB900" s="55"/>
      <c r="CC900" s="55"/>
      <c r="CD900" s="55"/>
      <c r="CE900" s="55"/>
      <c r="CF900" s="55"/>
      <c r="CG900" s="55"/>
      <c r="CH900" s="55"/>
      <c r="CI900" s="55"/>
      <c r="CJ900" s="55"/>
      <c r="CK900" s="55"/>
      <c r="CL900" s="55"/>
      <c r="CM900" s="55"/>
      <c r="CN900" s="55"/>
      <c r="CO900" s="55"/>
      <c r="CP900" s="55"/>
      <c r="CQ900" s="55"/>
      <c r="CR900" s="55"/>
      <c r="CS900" s="55"/>
      <c r="CT900" s="55"/>
      <c r="CU900" s="55"/>
      <c r="CV900" s="55"/>
      <c r="CW900" s="55"/>
      <c r="CX900" s="55"/>
      <c r="CY900" s="55"/>
      <c r="CZ900" s="55"/>
      <c r="DA900" s="55"/>
      <c r="DB900" s="55"/>
      <c r="DC900" s="55"/>
      <c r="DD900" s="55"/>
      <c r="DE900" s="55"/>
      <c r="DF900" s="55"/>
      <c r="DG900" s="55"/>
      <c r="DH900" s="55"/>
      <c r="DI900" s="55"/>
      <c r="DJ900" s="55"/>
      <c r="DK900" s="55"/>
      <c r="DL900" s="55"/>
      <c r="DM900" s="55"/>
      <c r="DN900" s="55"/>
      <c r="DO900" s="55"/>
      <c r="DP900" s="55"/>
      <c r="DQ900" s="55"/>
      <c r="DR900" s="55"/>
      <c r="DS900" s="55"/>
      <c r="DT900" s="55"/>
      <c r="DU900" s="55"/>
      <c r="DV900" s="55"/>
    </row>
    <row r="901" spans="1:126" ht="8.25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5"/>
      <c r="BQ901" s="55"/>
      <c r="BR901" s="55"/>
      <c r="BS901" s="55"/>
      <c r="BT901" s="55"/>
      <c r="BU901" s="55"/>
      <c r="BV901" s="55"/>
      <c r="BW901" s="55"/>
      <c r="BX901" s="55"/>
      <c r="BY901" s="55"/>
      <c r="BZ901" s="55"/>
      <c r="CA901" s="55"/>
      <c r="CB901" s="55"/>
      <c r="CC901" s="55"/>
      <c r="CD901" s="55"/>
      <c r="CE901" s="55"/>
      <c r="CF901" s="55"/>
      <c r="CG901" s="55"/>
      <c r="CH901" s="55"/>
      <c r="CI901" s="55"/>
      <c r="CJ901" s="55"/>
      <c r="CK901" s="55"/>
      <c r="CL901" s="55"/>
      <c r="CM901" s="55"/>
      <c r="CN901" s="55"/>
      <c r="CO901" s="55"/>
      <c r="CP901" s="55"/>
      <c r="CQ901" s="55"/>
      <c r="CR901" s="55"/>
      <c r="CS901" s="55"/>
      <c r="CT901" s="55"/>
      <c r="CU901" s="55"/>
      <c r="CV901" s="55"/>
      <c r="CW901" s="55"/>
      <c r="CX901" s="55"/>
      <c r="CY901" s="55"/>
      <c r="CZ901" s="55"/>
      <c r="DA901" s="55"/>
      <c r="DB901" s="55"/>
      <c r="DC901" s="55"/>
      <c r="DD901" s="55"/>
      <c r="DE901" s="55"/>
      <c r="DF901" s="55"/>
      <c r="DG901" s="55"/>
      <c r="DH901" s="55"/>
      <c r="DI901" s="55"/>
      <c r="DJ901" s="55"/>
      <c r="DK901" s="55"/>
      <c r="DL901" s="55"/>
      <c r="DM901" s="55"/>
      <c r="DN901" s="55"/>
      <c r="DO901" s="55"/>
      <c r="DP901" s="55"/>
      <c r="DQ901" s="55"/>
      <c r="DR901" s="55"/>
      <c r="DS901" s="55"/>
      <c r="DT901" s="55"/>
      <c r="DU901" s="55"/>
      <c r="DV901" s="55"/>
    </row>
    <row r="902" spans="1:126" ht="8.25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5"/>
      <c r="BC902" s="55"/>
      <c r="BD902" s="55"/>
      <c r="BE902" s="55"/>
      <c r="BF902" s="55"/>
      <c r="BG902" s="55"/>
      <c r="BH902" s="55"/>
      <c r="BI902" s="55"/>
      <c r="BJ902" s="55"/>
      <c r="BK902" s="55"/>
      <c r="BL902" s="55"/>
      <c r="BM902" s="55"/>
      <c r="BN902" s="55"/>
      <c r="BO902" s="55"/>
      <c r="BP902" s="55"/>
      <c r="BQ902" s="55"/>
      <c r="BR902" s="55"/>
      <c r="BS902" s="55"/>
      <c r="BT902" s="55"/>
      <c r="BU902" s="55"/>
      <c r="BV902" s="55"/>
      <c r="BW902" s="55"/>
      <c r="BX902" s="55"/>
      <c r="BY902" s="55"/>
      <c r="BZ902" s="55"/>
      <c r="CA902" s="55"/>
      <c r="CB902" s="55"/>
      <c r="CC902" s="55"/>
      <c r="CD902" s="55"/>
      <c r="CE902" s="55"/>
      <c r="CF902" s="55"/>
      <c r="CG902" s="55"/>
      <c r="CH902" s="55"/>
      <c r="CI902" s="55"/>
      <c r="CJ902" s="55"/>
      <c r="CK902" s="55"/>
      <c r="CL902" s="55"/>
      <c r="CM902" s="55"/>
      <c r="CN902" s="55"/>
      <c r="CO902" s="55"/>
      <c r="CP902" s="55"/>
      <c r="CQ902" s="55"/>
      <c r="CR902" s="55"/>
      <c r="CS902" s="55"/>
      <c r="CT902" s="55"/>
      <c r="CU902" s="55"/>
      <c r="CV902" s="55"/>
      <c r="CW902" s="55"/>
      <c r="CX902" s="55"/>
      <c r="CY902" s="55"/>
      <c r="CZ902" s="55"/>
      <c r="DA902" s="55"/>
      <c r="DB902" s="55"/>
      <c r="DC902" s="55"/>
      <c r="DD902" s="55"/>
      <c r="DE902" s="55"/>
      <c r="DF902" s="55"/>
      <c r="DG902" s="55"/>
      <c r="DH902" s="55"/>
      <c r="DI902" s="55"/>
      <c r="DJ902" s="55"/>
      <c r="DK902" s="55"/>
      <c r="DL902" s="55"/>
      <c r="DM902" s="55"/>
      <c r="DN902" s="55"/>
      <c r="DO902" s="55"/>
      <c r="DP902" s="55"/>
      <c r="DQ902" s="55"/>
      <c r="DR902" s="55"/>
      <c r="DS902" s="55"/>
      <c r="DT902" s="55"/>
      <c r="DU902" s="55"/>
      <c r="DV902" s="55"/>
    </row>
    <row r="903" spans="1:126" ht="8.25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5"/>
      <c r="BQ903" s="55"/>
      <c r="BR903" s="55"/>
      <c r="BS903" s="55"/>
      <c r="BT903" s="55"/>
      <c r="BU903" s="55"/>
      <c r="BV903" s="55"/>
      <c r="BW903" s="55"/>
      <c r="BX903" s="55"/>
      <c r="BY903" s="55"/>
      <c r="BZ903" s="55"/>
      <c r="CA903" s="55"/>
      <c r="CB903" s="55"/>
      <c r="CC903" s="55"/>
      <c r="CD903" s="55"/>
      <c r="CE903" s="55"/>
      <c r="CF903" s="55"/>
      <c r="CG903" s="55"/>
      <c r="CH903" s="55"/>
      <c r="CI903" s="55"/>
      <c r="CJ903" s="55"/>
      <c r="CK903" s="55"/>
      <c r="CL903" s="55"/>
      <c r="CM903" s="55"/>
      <c r="CN903" s="55"/>
      <c r="CO903" s="55"/>
      <c r="CP903" s="55"/>
      <c r="CQ903" s="55"/>
      <c r="CR903" s="55"/>
      <c r="CS903" s="55"/>
      <c r="CT903" s="55"/>
      <c r="CU903" s="55"/>
      <c r="CV903" s="55"/>
      <c r="CW903" s="55"/>
      <c r="CX903" s="55"/>
      <c r="CY903" s="55"/>
      <c r="CZ903" s="55"/>
      <c r="DA903" s="55"/>
      <c r="DB903" s="55"/>
      <c r="DC903" s="55"/>
      <c r="DD903" s="55"/>
      <c r="DE903" s="55"/>
      <c r="DF903" s="55"/>
      <c r="DG903" s="55"/>
      <c r="DH903" s="55"/>
      <c r="DI903" s="55"/>
      <c r="DJ903" s="55"/>
      <c r="DK903" s="55"/>
      <c r="DL903" s="55"/>
      <c r="DM903" s="55"/>
      <c r="DN903" s="55"/>
      <c r="DO903" s="55"/>
      <c r="DP903" s="55"/>
      <c r="DQ903" s="55"/>
      <c r="DR903" s="55"/>
      <c r="DS903" s="55"/>
      <c r="DT903" s="55"/>
      <c r="DU903" s="55"/>
      <c r="DV903" s="55"/>
    </row>
    <row r="904" spans="1:126" ht="8.25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5"/>
      <c r="BQ904" s="55"/>
      <c r="BR904" s="55"/>
      <c r="BS904" s="55"/>
      <c r="BT904" s="55"/>
      <c r="BU904" s="55"/>
      <c r="BV904" s="55"/>
      <c r="BW904" s="55"/>
      <c r="BX904" s="55"/>
      <c r="BY904" s="55"/>
      <c r="BZ904" s="55"/>
      <c r="CA904" s="55"/>
      <c r="CB904" s="55"/>
      <c r="CC904" s="55"/>
      <c r="CD904" s="55"/>
      <c r="CE904" s="55"/>
      <c r="CF904" s="55"/>
      <c r="CG904" s="55"/>
      <c r="CH904" s="55"/>
      <c r="CI904" s="55"/>
      <c r="CJ904" s="55"/>
      <c r="CK904" s="55"/>
      <c r="CL904" s="55"/>
      <c r="CM904" s="55"/>
      <c r="CN904" s="55"/>
      <c r="CO904" s="55"/>
      <c r="CP904" s="55"/>
      <c r="CQ904" s="55"/>
      <c r="CR904" s="55"/>
      <c r="CS904" s="55"/>
      <c r="CT904" s="55"/>
      <c r="CU904" s="55"/>
      <c r="CV904" s="55"/>
      <c r="CW904" s="55"/>
      <c r="CX904" s="55"/>
      <c r="CY904" s="55"/>
      <c r="CZ904" s="55"/>
      <c r="DA904" s="55"/>
      <c r="DB904" s="55"/>
      <c r="DC904" s="55"/>
      <c r="DD904" s="55"/>
      <c r="DE904" s="55"/>
      <c r="DF904" s="55"/>
      <c r="DG904" s="55"/>
      <c r="DH904" s="55"/>
      <c r="DI904" s="55"/>
      <c r="DJ904" s="55"/>
      <c r="DK904" s="55"/>
      <c r="DL904" s="55"/>
      <c r="DM904" s="55"/>
      <c r="DN904" s="55"/>
      <c r="DO904" s="55"/>
      <c r="DP904" s="55"/>
      <c r="DQ904" s="55"/>
      <c r="DR904" s="55"/>
      <c r="DS904" s="55"/>
      <c r="DT904" s="55"/>
      <c r="DU904" s="55"/>
      <c r="DV904" s="55"/>
    </row>
    <row r="905" spans="1:126" ht="8.2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5"/>
      <c r="BQ905" s="55"/>
      <c r="BR905" s="55"/>
      <c r="BS905" s="55"/>
      <c r="BT905" s="55"/>
      <c r="BU905" s="55"/>
      <c r="BV905" s="55"/>
      <c r="BW905" s="55"/>
      <c r="BX905" s="55"/>
      <c r="BY905" s="55"/>
      <c r="BZ905" s="55"/>
      <c r="CA905" s="55"/>
      <c r="CB905" s="55"/>
      <c r="CC905" s="55"/>
      <c r="CD905" s="55"/>
      <c r="CE905" s="55"/>
      <c r="CF905" s="55"/>
      <c r="CG905" s="55"/>
      <c r="CH905" s="55"/>
      <c r="CI905" s="55"/>
      <c r="CJ905" s="55"/>
      <c r="CK905" s="55"/>
      <c r="CL905" s="55"/>
      <c r="CM905" s="55"/>
      <c r="CN905" s="55"/>
      <c r="CO905" s="55"/>
      <c r="CP905" s="55"/>
      <c r="CQ905" s="55"/>
      <c r="CR905" s="55"/>
      <c r="CS905" s="55"/>
      <c r="CT905" s="55"/>
      <c r="CU905" s="55"/>
      <c r="CV905" s="55"/>
      <c r="CW905" s="55"/>
      <c r="CX905" s="55"/>
      <c r="CY905" s="55"/>
      <c r="CZ905" s="55"/>
      <c r="DA905" s="55"/>
      <c r="DB905" s="55"/>
      <c r="DC905" s="55"/>
      <c r="DD905" s="55"/>
      <c r="DE905" s="55"/>
      <c r="DF905" s="55"/>
      <c r="DG905" s="55"/>
      <c r="DH905" s="55"/>
      <c r="DI905" s="55"/>
      <c r="DJ905" s="55"/>
      <c r="DK905" s="55"/>
      <c r="DL905" s="55"/>
      <c r="DM905" s="55"/>
      <c r="DN905" s="55"/>
      <c r="DO905" s="55"/>
      <c r="DP905" s="55"/>
      <c r="DQ905" s="55"/>
      <c r="DR905" s="55"/>
      <c r="DS905" s="55"/>
      <c r="DT905" s="55"/>
      <c r="DU905" s="55"/>
      <c r="DV905" s="55"/>
    </row>
    <row r="906" spans="1:126" ht="8.25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5"/>
      <c r="BQ906" s="55"/>
      <c r="BR906" s="55"/>
      <c r="BS906" s="55"/>
      <c r="BT906" s="55"/>
      <c r="BU906" s="55"/>
      <c r="BV906" s="55"/>
      <c r="BW906" s="55"/>
      <c r="BX906" s="55"/>
      <c r="BY906" s="55"/>
      <c r="BZ906" s="55"/>
      <c r="CA906" s="55"/>
      <c r="CB906" s="55"/>
      <c r="CC906" s="55"/>
      <c r="CD906" s="55"/>
      <c r="CE906" s="55"/>
      <c r="CF906" s="55"/>
      <c r="CG906" s="55"/>
      <c r="CH906" s="55"/>
      <c r="CI906" s="55"/>
      <c r="CJ906" s="55"/>
      <c r="CK906" s="55"/>
      <c r="CL906" s="55"/>
      <c r="CM906" s="55"/>
      <c r="CN906" s="55"/>
      <c r="CO906" s="55"/>
      <c r="CP906" s="55"/>
      <c r="CQ906" s="55"/>
      <c r="CR906" s="55"/>
      <c r="CS906" s="55"/>
      <c r="CT906" s="55"/>
      <c r="CU906" s="55"/>
      <c r="CV906" s="55"/>
      <c r="CW906" s="55"/>
      <c r="CX906" s="55"/>
      <c r="CY906" s="55"/>
      <c r="CZ906" s="55"/>
      <c r="DA906" s="55"/>
      <c r="DB906" s="55"/>
      <c r="DC906" s="55"/>
      <c r="DD906" s="55"/>
      <c r="DE906" s="55"/>
      <c r="DF906" s="55"/>
      <c r="DG906" s="55"/>
      <c r="DH906" s="55"/>
      <c r="DI906" s="55"/>
      <c r="DJ906" s="55"/>
      <c r="DK906" s="55"/>
      <c r="DL906" s="55"/>
      <c r="DM906" s="55"/>
      <c r="DN906" s="55"/>
      <c r="DO906" s="55"/>
      <c r="DP906" s="55"/>
      <c r="DQ906" s="55"/>
      <c r="DR906" s="55"/>
      <c r="DS906" s="55"/>
      <c r="DT906" s="55"/>
      <c r="DU906" s="55"/>
      <c r="DV906" s="55"/>
    </row>
    <row r="907" spans="1:126" ht="8.25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5"/>
      <c r="BQ907" s="55"/>
      <c r="BR907" s="55"/>
      <c r="BS907" s="55"/>
      <c r="BT907" s="55"/>
      <c r="BU907" s="55"/>
      <c r="BV907" s="55"/>
      <c r="BW907" s="55"/>
      <c r="BX907" s="55"/>
      <c r="BY907" s="55"/>
      <c r="BZ907" s="55"/>
      <c r="CA907" s="55"/>
      <c r="CB907" s="55"/>
      <c r="CC907" s="55"/>
      <c r="CD907" s="55"/>
      <c r="CE907" s="55"/>
      <c r="CF907" s="55"/>
      <c r="CG907" s="55"/>
      <c r="CH907" s="55"/>
      <c r="CI907" s="55"/>
      <c r="CJ907" s="55"/>
      <c r="CK907" s="55"/>
      <c r="CL907" s="55"/>
      <c r="CM907" s="55"/>
      <c r="CN907" s="55"/>
      <c r="CO907" s="55"/>
      <c r="CP907" s="55"/>
      <c r="CQ907" s="55"/>
      <c r="CR907" s="55"/>
      <c r="CS907" s="55"/>
      <c r="CT907" s="55"/>
      <c r="CU907" s="55"/>
      <c r="CV907" s="55"/>
      <c r="CW907" s="55"/>
      <c r="CX907" s="55"/>
      <c r="CY907" s="55"/>
      <c r="CZ907" s="55"/>
      <c r="DA907" s="55"/>
      <c r="DB907" s="55"/>
      <c r="DC907" s="55"/>
      <c r="DD907" s="55"/>
      <c r="DE907" s="55"/>
      <c r="DF907" s="55"/>
      <c r="DG907" s="55"/>
      <c r="DH907" s="55"/>
      <c r="DI907" s="55"/>
      <c r="DJ907" s="55"/>
      <c r="DK907" s="55"/>
      <c r="DL907" s="55"/>
      <c r="DM907" s="55"/>
      <c r="DN907" s="55"/>
      <c r="DO907" s="55"/>
      <c r="DP907" s="55"/>
      <c r="DQ907" s="55"/>
      <c r="DR907" s="55"/>
      <c r="DS907" s="55"/>
      <c r="DT907" s="55"/>
      <c r="DU907" s="55"/>
      <c r="DV907" s="55"/>
    </row>
    <row r="908" spans="1:126" ht="8.25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5"/>
      <c r="BQ908" s="55"/>
      <c r="BR908" s="55"/>
      <c r="BS908" s="55"/>
      <c r="BT908" s="55"/>
      <c r="BU908" s="55"/>
      <c r="BV908" s="55"/>
      <c r="BW908" s="55"/>
      <c r="BX908" s="55"/>
      <c r="BY908" s="55"/>
      <c r="BZ908" s="55"/>
      <c r="CA908" s="55"/>
      <c r="CB908" s="55"/>
      <c r="CC908" s="55"/>
      <c r="CD908" s="55"/>
      <c r="CE908" s="55"/>
      <c r="CF908" s="55"/>
      <c r="CG908" s="55"/>
      <c r="CH908" s="55"/>
      <c r="CI908" s="55"/>
      <c r="CJ908" s="55"/>
      <c r="CK908" s="55"/>
      <c r="CL908" s="55"/>
      <c r="CM908" s="55"/>
      <c r="CN908" s="55"/>
      <c r="CO908" s="55"/>
      <c r="CP908" s="55"/>
      <c r="CQ908" s="55"/>
      <c r="CR908" s="55"/>
      <c r="CS908" s="55"/>
      <c r="CT908" s="55"/>
      <c r="CU908" s="55"/>
      <c r="CV908" s="55"/>
      <c r="CW908" s="55"/>
      <c r="CX908" s="55"/>
      <c r="CY908" s="55"/>
      <c r="CZ908" s="55"/>
      <c r="DA908" s="55"/>
      <c r="DB908" s="55"/>
      <c r="DC908" s="55"/>
      <c r="DD908" s="55"/>
      <c r="DE908" s="55"/>
      <c r="DF908" s="55"/>
      <c r="DG908" s="55"/>
      <c r="DH908" s="55"/>
      <c r="DI908" s="55"/>
      <c r="DJ908" s="55"/>
      <c r="DK908" s="55"/>
      <c r="DL908" s="55"/>
      <c r="DM908" s="55"/>
      <c r="DN908" s="55"/>
      <c r="DO908" s="55"/>
      <c r="DP908" s="55"/>
      <c r="DQ908" s="55"/>
      <c r="DR908" s="55"/>
      <c r="DS908" s="55"/>
      <c r="DT908" s="55"/>
      <c r="DU908" s="55"/>
      <c r="DV908" s="55"/>
    </row>
    <row r="909" spans="1:126" ht="8.25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5"/>
      <c r="BQ909" s="55"/>
      <c r="BR909" s="55"/>
      <c r="BS909" s="55"/>
      <c r="BT909" s="55"/>
      <c r="BU909" s="55"/>
      <c r="BV909" s="55"/>
      <c r="BW909" s="55"/>
      <c r="BX909" s="55"/>
      <c r="BY909" s="55"/>
      <c r="BZ909" s="55"/>
      <c r="CA909" s="55"/>
      <c r="CB909" s="55"/>
      <c r="CC909" s="55"/>
      <c r="CD909" s="55"/>
      <c r="CE909" s="55"/>
      <c r="CF909" s="55"/>
      <c r="CG909" s="55"/>
      <c r="CH909" s="55"/>
      <c r="CI909" s="55"/>
      <c r="CJ909" s="55"/>
      <c r="CK909" s="55"/>
      <c r="CL909" s="55"/>
      <c r="CM909" s="55"/>
      <c r="CN909" s="55"/>
      <c r="CO909" s="55"/>
      <c r="CP909" s="55"/>
      <c r="CQ909" s="55"/>
      <c r="CR909" s="55"/>
      <c r="CS909" s="55"/>
      <c r="CT909" s="55"/>
      <c r="CU909" s="55"/>
      <c r="CV909" s="55"/>
      <c r="CW909" s="55"/>
      <c r="CX909" s="55"/>
      <c r="CY909" s="55"/>
      <c r="CZ909" s="55"/>
      <c r="DA909" s="55"/>
      <c r="DB909" s="55"/>
      <c r="DC909" s="55"/>
      <c r="DD909" s="55"/>
      <c r="DE909" s="55"/>
      <c r="DF909" s="55"/>
      <c r="DG909" s="55"/>
      <c r="DH909" s="55"/>
      <c r="DI909" s="55"/>
      <c r="DJ909" s="55"/>
      <c r="DK909" s="55"/>
      <c r="DL909" s="55"/>
      <c r="DM909" s="55"/>
      <c r="DN909" s="55"/>
      <c r="DO909" s="55"/>
      <c r="DP909" s="55"/>
      <c r="DQ909" s="55"/>
      <c r="DR909" s="55"/>
      <c r="DS909" s="55"/>
      <c r="DT909" s="55"/>
      <c r="DU909" s="55"/>
      <c r="DV909" s="55"/>
    </row>
    <row r="910" spans="1:126" ht="8.25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5"/>
      <c r="BQ910" s="55"/>
      <c r="BR910" s="55"/>
      <c r="BS910" s="55"/>
      <c r="BT910" s="55"/>
      <c r="BU910" s="55"/>
      <c r="BV910" s="55"/>
      <c r="BW910" s="55"/>
      <c r="BX910" s="55"/>
      <c r="BY910" s="55"/>
      <c r="BZ910" s="55"/>
      <c r="CA910" s="55"/>
      <c r="CB910" s="55"/>
      <c r="CC910" s="55"/>
      <c r="CD910" s="55"/>
      <c r="CE910" s="55"/>
      <c r="CF910" s="55"/>
      <c r="CG910" s="55"/>
      <c r="CH910" s="55"/>
      <c r="CI910" s="55"/>
      <c r="CJ910" s="55"/>
      <c r="CK910" s="55"/>
      <c r="CL910" s="55"/>
      <c r="CM910" s="55"/>
      <c r="CN910" s="55"/>
      <c r="CO910" s="55"/>
      <c r="CP910" s="55"/>
      <c r="CQ910" s="55"/>
      <c r="CR910" s="55"/>
      <c r="CS910" s="55"/>
      <c r="CT910" s="55"/>
      <c r="CU910" s="55"/>
      <c r="CV910" s="55"/>
      <c r="CW910" s="55"/>
      <c r="CX910" s="55"/>
      <c r="CY910" s="55"/>
      <c r="CZ910" s="55"/>
      <c r="DA910" s="55"/>
      <c r="DB910" s="55"/>
      <c r="DC910" s="55"/>
      <c r="DD910" s="55"/>
      <c r="DE910" s="55"/>
      <c r="DF910" s="55"/>
      <c r="DG910" s="55"/>
      <c r="DH910" s="55"/>
      <c r="DI910" s="55"/>
      <c r="DJ910" s="55"/>
      <c r="DK910" s="55"/>
      <c r="DL910" s="55"/>
      <c r="DM910" s="55"/>
      <c r="DN910" s="55"/>
      <c r="DO910" s="55"/>
      <c r="DP910" s="55"/>
      <c r="DQ910" s="55"/>
      <c r="DR910" s="55"/>
      <c r="DS910" s="55"/>
      <c r="DT910" s="55"/>
      <c r="DU910" s="55"/>
      <c r="DV910" s="55"/>
    </row>
    <row r="911" spans="1:126" ht="8.25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5"/>
      <c r="BQ911" s="55"/>
      <c r="BR911" s="55"/>
      <c r="BS911" s="55"/>
      <c r="BT911" s="55"/>
      <c r="BU911" s="55"/>
      <c r="BV911" s="55"/>
      <c r="BW911" s="55"/>
      <c r="BX911" s="55"/>
      <c r="BY911" s="55"/>
      <c r="BZ911" s="55"/>
      <c r="CA911" s="55"/>
      <c r="CB911" s="55"/>
      <c r="CC911" s="55"/>
      <c r="CD911" s="55"/>
      <c r="CE911" s="55"/>
      <c r="CF911" s="55"/>
      <c r="CG911" s="55"/>
      <c r="CH911" s="55"/>
      <c r="CI911" s="55"/>
      <c r="CJ911" s="55"/>
      <c r="CK911" s="55"/>
      <c r="CL911" s="55"/>
      <c r="CM911" s="55"/>
      <c r="CN911" s="55"/>
      <c r="CO911" s="55"/>
      <c r="CP911" s="55"/>
      <c r="CQ911" s="55"/>
      <c r="CR911" s="55"/>
      <c r="CS911" s="55"/>
      <c r="CT911" s="55"/>
      <c r="CU911" s="55"/>
      <c r="CV911" s="55"/>
      <c r="CW911" s="55"/>
      <c r="CX911" s="55"/>
      <c r="CY911" s="55"/>
      <c r="CZ911" s="55"/>
      <c r="DA911" s="55"/>
      <c r="DB911" s="55"/>
      <c r="DC911" s="55"/>
      <c r="DD911" s="55"/>
      <c r="DE911" s="55"/>
      <c r="DF911" s="55"/>
      <c r="DG911" s="55"/>
      <c r="DH911" s="55"/>
      <c r="DI911" s="55"/>
      <c r="DJ911" s="55"/>
      <c r="DK911" s="55"/>
      <c r="DL911" s="55"/>
      <c r="DM911" s="55"/>
      <c r="DN911" s="55"/>
      <c r="DO911" s="55"/>
      <c r="DP911" s="55"/>
      <c r="DQ911" s="55"/>
      <c r="DR911" s="55"/>
      <c r="DS911" s="55"/>
      <c r="DT911" s="55"/>
      <c r="DU911" s="55"/>
      <c r="DV911" s="55"/>
    </row>
    <row r="912" spans="1:126" ht="8.25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5"/>
      <c r="BQ912" s="55"/>
      <c r="BR912" s="55"/>
      <c r="BS912" s="55"/>
      <c r="BT912" s="55"/>
      <c r="BU912" s="55"/>
      <c r="BV912" s="55"/>
      <c r="BW912" s="55"/>
      <c r="BX912" s="55"/>
      <c r="BY912" s="55"/>
      <c r="BZ912" s="55"/>
      <c r="CA912" s="55"/>
      <c r="CB912" s="55"/>
      <c r="CC912" s="55"/>
      <c r="CD912" s="55"/>
      <c r="CE912" s="55"/>
      <c r="CF912" s="55"/>
      <c r="CG912" s="55"/>
      <c r="CH912" s="55"/>
      <c r="CI912" s="55"/>
      <c r="CJ912" s="55"/>
      <c r="CK912" s="55"/>
      <c r="CL912" s="55"/>
      <c r="CM912" s="55"/>
      <c r="CN912" s="55"/>
      <c r="CO912" s="55"/>
      <c r="CP912" s="55"/>
      <c r="CQ912" s="55"/>
      <c r="CR912" s="55"/>
      <c r="CS912" s="55"/>
      <c r="CT912" s="55"/>
      <c r="CU912" s="55"/>
      <c r="CV912" s="55"/>
      <c r="CW912" s="55"/>
      <c r="CX912" s="55"/>
      <c r="CY912" s="55"/>
      <c r="CZ912" s="55"/>
      <c r="DA912" s="55"/>
      <c r="DB912" s="55"/>
      <c r="DC912" s="55"/>
      <c r="DD912" s="55"/>
      <c r="DE912" s="55"/>
      <c r="DF912" s="55"/>
      <c r="DG912" s="55"/>
      <c r="DH912" s="55"/>
      <c r="DI912" s="55"/>
      <c r="DJ912" s="55"/>
      <c r="DK912" s="55"/>
      <c r="DL912" s="55"/>
      <c r="DM912" s="55"/>
      <c r="DN912" s="55"/>
      <c r="DO912" s="55"/>
      <c r="DP912" s="55"/>
      <c r="DQ912" s="55"/>
      <c r="DR912" s="55"/>
      <c r="DS912" s="55"/>
      <c r="DT912" s="55"/>
      <c r="DU912" s="55"/>
      <c r="DV912" s="55"/>
    </row>
    <row r="913" spans="1:126" ht="8.25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5"/>
      <c r="BQ913" s="55"/>
      <c r="BR913" s="55"/>
      <c r="BS913" s="55"/>
      <c r="BT913" s="55"/>
      <c r="BU913" s="55"/>
      <c r="BV913" s="55"/>
      <c r="BW913" s="55"/>
      <c r="BX913" s="55"/>
      <c r="BY913" s="55"/>
      <c r="BZ913" s="55"/>
      <c r="CA913" s="55"/>
      <c r="CB913" s="55"/>
      <c r="CC913" s="55"/>
      <c r="CD913" s="55"/>
      <c r="CE913" s="55"/>
      <c r="CF913" s="55"/>
      <c r="CG913" s="55"/>
      <c r="CH913" s="55"/>
      <c r="CI913" s="55"/>
      <c r="CJ913" s="55"/>
      <c r="CK913" s="55"/>
      <c r="CL913" s="55"/>
      <c r="CM913" s="55"/>
      <c r="CN913" s="55"/>
      <c r="CO913" s="55"/>
      <c r="CP913" s="55"/>
      <c r="CQ913" s="55"/>
      <c r="CR913" s="55"/>
      <c r="CS913" s="55"/>
      <c r="CT913" s="55"/>
      <c r="CU913" s="55"/>
      <c r="CV913" s="55"/>
      <c r="CW913" s="55"/>
      <c r="CX913" s="55"/>
      <c r="CY913" s="55"/>
      <c r="CZ913" s="55"/>
      <c r="DA913" s="55"/>
      <c r="DB913" s="55"/>
      <c r="DC913" s="55"/>
      <c r="DD913" s="55"/>
      <c r="DE913" s="55"/>
      <c r="DF913" s="55"/>
      <c r="DG913" s="55"/>
      <c r="DH913" s="55"/>
      <c r="DI913" s="55"/>
      <c r="DJ913" s="55"/>
      <c r="DK913" s="55"/>
      <c r="DL913" s="55"/>
      <c r="DM913" s="55"/>
      <c r="DN913" s="55"/>
      <c r="DO913" s="55"/>
      <c r="DP913" s="55"/>
      <c r="DQ913" s="55"/>
      <c r="DR913" s="55"/>
      <c r="DS913" s="55"/>
      <c r="DT913" s="55"/>
      <c r="DU913" s="55"/>
      <c r="DV913" s="55"/>
    </row>
    <row r="914" spans="1:126" ht="8.25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5"/>
      <c r="BQ914" s="55"/>
      <c r="BR914" s="55"/>
      <c r="BS914" s="55"/>
      <c r="BT914" s="55"/>
      <c r="BU914" s="55"/>
      <c r="BV914" s="55"/>
      <c r="BW914" s="55"/>
      <c r="BX914" s="55"/>
      <c r="BY914" s="55"/>
      <c r="BZ914" s="55"/>
      <c r="CA914" s="55"/>
      <c r="CB914" s="55"/>
      <c r="CC914" s="55"/>
      <c r="CD914" s="55"/>
      <c r="CE914" s="55"/>
      <c r="CF914" s="55"/>
      <c r="CG914" s="55"/>
      <c r="CH914" s="55"/>
      <c r="CI914" s="55"/>
      <c r="CJ914" s="55"/>
      <c r="CK914" s="55"/>
      <c r="CL914" s="55"/>
      <c r="CM914" s="55"/>
      <c r="CN914" s="55"/>
      <c r="CO914" s="55"/>
      <c r="CP914" s="55"/>
      <c r="CQ914" s="55"/>
      <c r="CR914" s="55"/>
      <c r="CS914" s="55"/>
      <c r="CT914" s="55"/>
      <c r="CU914" s="55"/>
      <c r="CV914" s="55"/>
      <c r="CW914" s="55"/>
      <c r="CX914" s="55"/>
      <c r="CY914" s="55"/>
      <c r="CZ914" s="55"/>
      <c r="DA914" s="55"/>
      <c r="DB914" s="55"/>
      <c r="DC914" s="55"/>
      <c r="DD914" s="55"/>
      <c r="DE914" s="55"/>
      <c r="DF914" s="55"/>
      <c r="DG914" s="55"/>
      <c r="DH914" s="55"/>
      <c r="DI914" s="55"/>
      <c r="DJ914" s="55"/>
      <c r="DK914" s="55"/>
      <c r="DL914" s="55"/>
      <c r="DM914" s="55"/>
      <c r="DN914" s="55"/>
      <c r="DO914" s="55"/>
      <c r="DP914" s="55"/>
      <c r="DQ914" s="55"/>
      <c r="DR914" s="55"/>
      <c r="DS914" s="55"/>
      <c r="DT914" s="55"/>
      <c r="DU914" s="55"/>
      <c r="DV914" s="55"/>
    </row>
    <row r="915" spans="1:126" ht="8.2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5"/>
      <c r="BQ915" s="55"/>
      <c r="BR915" s="55"/>
      <c r="BS915" s="55"/>
      <c r="BT915" s="55"/>
      <c r="BU915" s="55"/>
      <c r="BV915" s="55"/>
      <c r="BW915" s="55"/>
      <c r="BX915" s="55"/>
      <c r="BY915" s="55"/>
      <c r="BZ915" s="55"/>
      <c r="CA915" s="55"/>
      <c r="CB915" s="55"/>
      <c r="CC915" s="55"/>
      <c r="CD915" s="55"/>
      <c r="CE915" s="55"/>
      <c r="CF915" s="55"/>
      <c r="CG915" s="55"/>
      <c r="CH915" s="55"/>
      <c r="CI915" s="55"/>
      <c r="CJ915" s="55"/>
      <c r="CK915" s="55"/>
      <c r="CL915" s="55"/>
      <c r="CM915" s="55"/>
      <c r="CN915" s="55"/>
      <c r="CO915" s="55"/>
      <c r="CP915" s="55"/>
      <c r="CQ915" s="55"/>
      <c r="CR915" s="55"/>
      <c r="CS915" s="55"/>
      <c r="CT915" s="55"/>
      <c r="CU915" s="55"/>
      <c r="CV915" s="55"/>
      <c r="CW915" s="55"/>
      <c r="CX915" s="55"/>
      <c r="CY915" s="55"/>
      <c r="CZ915" s="55"/>
      <c r="DA915" s="55"/>
      <c r="DB915" s="55"/>
      <c r="DC915" s="55"/>
      <c r="DD915" s="55"/>
      <c r="DE915" s="55"/>
      <c r="DF915" s="55"/>
      <c r="DG915" s="55"/>
      <c r="DH915" s="55"/>
      <c r="DI915" s="55"/>
      <c r="DJ915" s="55"/>
      <c r="DK915" s="55"/>
      <c r="DL915" s="55"/>
      <c r="DM915" s="55"/>
      <c r="DN915" s="55"/>
      <c r="DO915" s="55"/>
      <c r="DP915" s="55"/>
      <c r="DQ915" s="55"/>
      <c r="DR915" s="55"/>
      <c r="DS915" s="55"/>
      <c r="DT915" s="55"/>
      <c r="DU915" s="55"/>
      <c r="DV915" s="55"/>
    </row>
    <row r="916" spans="1:126" ht="8.25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5"/>
      <c r="BQ916" s="55"/>
      <c r="BR916" s="55"/>
      <c r="BS916" s="55"/>
      <c r="BT916" s="55"/>
      <c r="BU916" s="55"/>
      <c r="BV916" s="55"/>
      <c r="BW916" s="55"/>
      <c r="BX916" s="55"/>
      <c r="BY916" s="55"/>
      <c r="BZ916" s="55"/>
      <c r="CA916" s="55"/>
      <c r="CB916" s="55"/>
      <c r="CC916" s="55"/>
      <c r="CD916" s="55"/>
      <c r="CE916" s="55"/>
      <c r="CF916" s="55"/>
      <c r="CG916" s="55"/>
      <c r="CH916" s="55"/>
      <c r="CI916" s="55"/>
      <c r="CJ916" s="55"/>
      <c r="CK916" s="55"/>
      <c r="CL916" s="55"/>
      <c r="CM916" s="55"/>
      <c r="CN916" s="55"/>
      <c r="CO916" s="55"/>
      <c r="CP916" s="55"/>
      <c r="CQ916" s="55"/>
      <c r="CR916" s="55"/>
      <c r="CS916" s="55"/>
      <c r="CT916" s="55"/>
      <c r="CU916" s="55"/>
      <c r="CV916" s="55"/>
      <c r="CW916" s="55"/>
      <c r="CX916" s="55"/>
      <c r="CY916" s="55"/>
      <c r="CZ916" s="55"/>
      <c r="DA916" s="55"/>
      <c r="DB916" s="55"/>
      <c r="DC916" s="55"/>
      <c r="DD916" s="55"/>
      <c r="DE916" s="55"/>
      <c r="DF916" s="55"/>
      <c r="DG916" s="55"/>
      <c r="DH916" s="55"/>
      <c r="DI916" s="55"/>
      <c r="DJ916" s="55"/>
      <c r="DK916" s="55"/>
      <c r="DL916" s="55"/>
      <c r="DM916" s="55"/>
      <c r="DN916" s="55"/>
      <c r="DO916" s="55"/>
      <c r="DP916" s="55"/>
      <c r="DQ916" s="55"/>
      <c r="DR916" s="55"/>
      <c r="DS916" s="55"/>
      <c r="DT916" s="55"/>
      <c r="DU916" s="55"/>
      <c r="DV916" s="55"/>
    </row>
    <row r="917" spans="1:126" ht="8.25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5"/>
      <c r="BQ917" s="55"/>
      <c r="BR917" s="55"/>
      <c r="BS917" s="55"/>
      <c r="BT917" s="55"/>
      <c r="BU917" s="55"/>
      <c r="BV917" s="55"/>
      <c r="BW917" s="55"/>
      <c r="BX917" s="55"/>
      <c r="BY917" s="55"/>
      <c r="BZ917" s="55"/>
      <c r="CA917" s="55"/>
      <c r="CB917" s="55"/>
      <c r="CC917" s="55"/>
      <c r="CD917" s="55"/>
      <c r="CE917" s="55"/>
      <c r="CF917" s="55"/>
      <c r="CG917" s="55"/>
      <c r="CH917" s="55"/>
      <c r="CI917" s="55"/>
      <c r="CJ917" s="55"/>
      <c r="CK917" s="55"/>
      <c r="CL917" s="55"/>
      <c r="CM917" s="55"/>
      <c r="CN917" s="55"/>
      <c r="CO917" s="55"/>
      <c r="CP917" s="55"/>
      <c r="CQ917" s="55"/>
      <c r="CR917" s="55"/>
      <c r="CS917" s="55"/>
      <c r="CT917" s="55"/>
      <c r="CU917" s="55"/>
      <c r="CV917" s="55"/>
      <c r="CW917" s="55"/>
      <c r="CX917" s="55"/>
      <c r="CY917" s="55"/>
      <c r="CZ917" s="55"/>
      <c r="DA917" s="55"/>
      <c r="DB917" s="55"/>
      <c r="DC917" s="55"/>
      <c r="DD917" s="55"/>
      <c r="DE917" s="55"/>
      <c r="DF917" s="55"/>
      <c r="DG917" s="55"/>
      <c r="DH917" s="55"/>
      <c r="DI917" s="55"/>
      <c r="DJ917" s="55"/>
      <c r="DK917" s="55"/>
      <c r="DL917" s="55"/>
      <c r="DM917" s="55"/>
      <c r="DN917" s="55"/>
      <c r="DO917" s="55"/>
      <c r="DP917" s="55"/>
      <c r="DQ917" s="55"/>
      <c r="DR917" s="55"/>
      <c r="DS917" s="55"/>
      <c r="DT917" s="55"/>
      <c r="DU917" s="55"/>
      <c r="DV917" s="55"/>
    </row>
    <row r="918" spans="1:126" ht="8.25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5"/>
      <c r="BQ918" s="55"/>
      <c r="BR918" s="55"/>
      <c r="BS918" s="55"/>
      <c r="BT918" s="55"/>
      <c r="BU918" s="55"/>
      <c r="BV918" s="55"/>
      <c r="BW918" s="55"/>
      <c r="BX918" s="55"/>
      <c r="BY918" s="55"/>
      <c r="BZ918" s="55"/>
      <c r="CA918" s="55"/>
      <c r="CB918" s="55"/>
      <c r="CC918" s="55"/>
      <c r="CD918" s="55"/>
      <c r="CE918" s="55"/>
      <c r="CF918" s="55"/>
      <c r="CG918" s="55"/>
      <c r="CH918" s="55"/>
      <c r="CI918" s="55"/>
      <c r="CJ918" s="55"/>
      <c r="CK918" s="55"/>
      <c r="CL918" s="55"/>
      <c r="CM918" s="55"/>
      <c r="CN918" s="55"/>
      <c r="CO918" s="55"/>
      <c r="CP918" s="55"/>
      <c r="CQ918" s="55"/>
      <c r="CR918" s="55"/>
      <c r="CS918" s="55"/>
      <c r="CT918" s="55"/>
      <c r="CU918" s="55"/>
      <c r="CV918" s="55"/>
      <c r="CW918" s="55"/>
      <c r="CX918" s="55"/>
      <c r="CY918" s="55"/>
      <c r="CZ918" s="55"/>
      <c r="DA918" s="55"/>
      <c r="DB918" s="55"/>
      <c r="DC918" s="55"/>
      <c r="DD918" s="55"/>
      <c r="DE918" s="55"/>
      <c r="DF918" s="55"/>
      <c r="DG918" s="55"/>
      <c r="DH918" s="55"/>
      <c r="DI918" s="55"/>
      <c r="DJ918" s="55"/>
      <c r="DK918" s="55"/>
      <c r="DL918" s="55"/>
      <c r="DM918" s="55"/>
      <c r="DN918" s="55"/>
      <c r="DO918" s="55"/>
      <c r="DP918" s="55"/>
      <c r="DQ918" s="55"/>
      <c r="DR918" s="55"/>
      <c r="DS918" s="55"/>
      <c r="DT918" s="55"/>
      <c r="DU918" s="55"/>
      <c r="DV918" s="55"/>
    </row>
    <row r="919" spans="1:126" ht="8.25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5"/>
      <c r="BQ919" s="55"/>
      <c r="BR919" s="55"/>
      <c r="BS919" s="55"/>
      <c r="BT919" s="55"/>
      <c r="BU919" s="55"/>
      <c r="BV919" s="55"/>
      <c r="BW919" s="55"/>
      <c r="BX919" s="55"/>
      <c r="BY919" s="55"/>
      <c r="BZ919" s="55"/>
      <c r="CA919" s="55"/>
      <c r="CB919" s="55"/>
      <c r="CC919" s="55"/>
      <c r="CD919" s="55"/>
      <c r="CE919" s="55"/>
      <c r="CF919" s="55"/>
      <c r="CG919" s="55"/>
      <c r="CH919" s="55"/>
      <c r="CI919" s="55"/>
      <c r="CJ919" s="55"/>
      <c r="CK919" s="55"/>
      <c r="CL919" s="55"/>
      <c r="CM919" s="55"/>
      <c r="CN919" s="55"/>
      <c r="CO919" s="55"/>
      <c r="CP919" s="55"/>
      <c r="CQ919" s="55"/>
      <c r="CR919" s="55"/>
      <c r="CS919" s="55"/>
      <c r="CT919" s="55"/>
      <c r="CU919" s="55"/>
      <c r="CV919" s="55"/>
      <c r="CW919" s="55"/>
      <c r="CX919" s="55"/>
      <c r="CY919" s="55"/>
      <c r="CZ919" s="55"/>
      <c r="DA919" s="55"/>
      <c r="DB919" s="55"/>
      <c r="DC919" s="55"/>
      <c r="DD919" s="55"/>
      <c r="DE919" s="55"/>
      <c r="DF919" s="55"/>
      <c r="DG919" s="55"/>
      <c r="DH919" s="55"/>
      <c r="DI919" s="55"/>
      <c r="DJ919" s="55"/>
      <c r="DK919" s="55"/>
      <c r="DL919" s="55"/>
      <c r="DM919" s="55"/>
      <c r="DN919" s="55"/>
      <c r="DO919" s="55"/>
      <c r="DP919" s="55"/>
      <c r="DQ919" s="55"/>
      <c r="DR919" s="55"/>
      <c r="DS919" s="55"/>
      <c r="DT919" s="55"/>
      <c r="DU919" s="55"/>
      <c r="DV919" s="55"/>
    </row>
    <row r="920" spans="1:126" ht="8.25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5"/>
      <c r="BQ920" s="55"/>
      <c r="BR920" s="55"/>
      <c r="BS920" s="55"/>
      <c r="BT920" s="55"/>
      <c r="BU920" s="55"/>
      <c r="BV920" s="55"/>
      <c r="BW920" s="55"/>
      <c r="BX920" s="55"/>
      <c r="BY920" s="55"/>
      <c r="BZ920" s="55"/>
      <c r="CA920" s="55"/>
      <c r="CB920" s="55"/>
      <c r="CC920" s="55"/>
      <c r="CD920" s="55"/>
      <c r="CE920" s="55"/>
      <c r="CF920" s="55"/>
      <c r="CG920" s="55"/>
      <c r="CH920" s="55"/>
      <c r="CI920" s="55"/>
      <c r="CJ920" s="55"/>
      <c r="CK920" s="55"/>
      <c r="CL920" s="55"/>
      <c r="CM920" s="55"/>
      <c r="CN920" s="55"/>
      <c r="CO920" s="55"/>
      <c r="CP920" s="55"/>
      <c r="CQ920" s="55"/>
      <c r="CR920" s="55"/>
      <c r="CS920" s="55"/>
      <c r="CT920" s="55"/>
      <c r="CU920" s="55"/>
      <c r="CV920" s="55"/>
      <c r="CW920" s="55"/>
      <c r="CX920" s="55"/>
      <c r="CY920" s="55"/>
      <c r="CZ920" s="55"/>
      <c r="DA920" s="55"/>
      <c r="DB920" s="55"/>
      <c r="DC920" s="55"/>
      <c r="DD920" s="55"/>
      <c r="DE920" s="55"/>
      <c r="DF920" s="55"/>
      <c r="DG920" s="55"/>
      <c r="DH920" s="55"/>
      <c r="DI920" s="55"/>
      <c r="DJ920" s="55"/>
      <c r="DK920" s="55"/>
      <c r="DL920" s="55"/>
      <c r="DM920" s="55"/>
      <c r="DN920" s="55"/>
      <c r="DO920" s="55"/>
      <c r="DP920" s="55"/>
      <c r="DQ920" s="55"/>
      <c r="DR920" s="55"/>
      <c r="DS920" s="55"/>
      <c r="DT920" s="55"/>
      <c r="DU920" s="55"/>
      <c r="DV920" s="55"/>
    </row>
    <row r="921" spans="1:126" ht="8.25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5"/>
      <c r="BQ921" s="55"/>
      <c r="BR921" s="55"/>
      <c r="BS921" s="55"/>
      <c r="BT921" s="55"/>
      <c r="BU921" s="55"/>
      <c r="BV921" s="55"/>
      <c r="BW921" s="55"/>
      <c r="BX921" s="55"/>
      <c r="BY921" s="55"/>
      <c r="BZ921" s="55"/>
      <c r="CA921" s="55"/>
      <c r="CB921" s="55"/>
      <c r="CC921" s="55"/>
      <c r="CD921" s="55"/>
      <c r="CE921" s="55"/>
      <c r="CF921" s="55"/>
      <c r="CG921" s="55"/>
      <c r="CH921" s="55"/>
      <c r="CI921" s="55"/>
      <c r="CJ921" s="55"/>
      <c r="CK921" s="55"/>
      <c r="CL921" s="55"/>
      <c r="CM921" s="55"/>
      <c r="CN921" s="55"/>
      <c r="CO921" s="55"/>
      <c r="CP921" s="55"/>
      <c r="CQ921" s="55"/>
      <c r="CR921" s="55"/>
      <c r="CS921" s="55"/>
      <c r="CT921" s="55"/>
      <c r="CU921" s="55"/>
      <c r="CV921" s="55"/>
      <c r="CW921" s="55"/>
      <c r="CX921" s="55"/>
      <c r="CY921" s="55"/>
      <c r="CZ921" s="55"/>
      <c r="DA921" s="55"/>
      <c r="DB921" s="55"/>
      <c r="DC921" s="55"/>
      <c r="DD921" s="55"/>
      <c r="DE921" s="55"/>
      <c r="DF921" s="55"/>
      <c r="DG921" s="55"/>
      <c r="DH921" s="55"/>
      <c r="DI921" s="55"/>
      <c r="DJ921" s="55"/>
      <c r="DK921" s="55"/>
      <c r="DL921" s="55"/>
      <c r="DM921" s="55"/>
      <c r="DN921" s="55"/>
      <c r="DO921" s="55"/>
      <c r="DP921" s="55"/>
      <c r="DQ921" s="55"/>
      <c r="DR921" s="55"/>
      <c r="DS921" s="55"/>
      <c r="DT921" s="55"/>
      <c r="DU921" s="55"/>
      <c r="DV921" s="55"/>
    </row>
    <row r="922" spans="1:126" ht="8.25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5"/>
      <c r="BQ922" s="55"/>
      <c r="BR922" s="55"/>
      <c r="BS922" s="55"/>
      <c r="BT922" s="55"/>
      <c r="BU922" s="55"/>
      <c r="BV922" s="55"/>
      <c r="BW922" s="55"/>
      <c r="BX922" s="55"/>
      <c r="BY922" s="55"/>
      <c r="BZ922" s="55"/>
      <c r="CA922" s="55"/>
      <c r="CB922" s="55"/>
      <c r="CC922" s="55"/>
      <c r="CD922" s="55"/>
      <c r="CE922" s="55"/>
      <c r="CF922" s="55"/>
      <c r="CG922" s="55"/>
      <c r="CH922" s="55"/>
      <c r="CI922" s="55"/>
      <c r="CJ922" s="55"/>
      <c r="CK922" s="55"/>
      <c r="CL922" s="55"/>
      <c r="CM922" s="55"/>
      <c r="CN922" s="55"/>
      <c r="CO922" s="55"/>
      <c r="CP922" s="55"/>
      <c r="CQ922" s="55"/>
      <c r="CR922" s="55"/>
      <c r="CS922" s="55"/>
      <c r="CT922" s="55"/>
      <c r="CU922" s="55"/>
      <c r="CV922" s="55"/>
      <c r="CW922" s="55"/>
      <c r="CX922" s="55"/>
      <c r="CY922" s="55"/>
      <c r="CZ922" s="55"/>
      <c r="DA922" s="55"/>
      <c r="DB922" s="55"/>
      <c r="DC922" s="55"/>
      <c r="DD922" s="55"/>
      <c r="DE922" s="55"/>
      <c r="DF922" s="55"/>
      <c r="DG922" s="55"/>
      <c r="DH922" s="55"/>
      <c r="DI922" s="55"/>
      <c r="DJ922" s="55"/>
      <c r="DK922" s="55"/>
      <c r="DL922" s="55"/>
      <c r="DM922" s="55"/>
      <c r="DN922" s="55"/>
      <c r="DO922" s="55"/>
      <c r="DP922" s="55"/>
      <c r="DQ922" s="55"/>
      <c r="DR922" s="55"/>
      <c r="DS922" s="55"/>
      <c r="DT922" s="55"/>
      <c r="DU922" s="55"/>
      <c r="DV922" s="55"/>
    </row>
    <row r="923" spans="1:126" ht="8.25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5"/>
      <c r="BQ923" s="55"/>
      <c r="BR923" s="55"/>
      <c r="BS923" s="55"/>
      <c r="BT923" s="55"/>
      <c r="BU923" s="55"/>
      <c r="BV923" s="55"/>
      <c r="BW923" s="55"/>
      <c r="BX923" s="55"/>
      <c r="BY923" s="55"/>
      <c r="BZ923" s="55"/>
      <c r="CA923" s="55"/>
      <c r="CB923" s="55"/>
      <c r="CC923" s="55"/>
      <c r="CD923" s="55"/>
      <c r="CE923" s="55"/>
      <c r="CF923" s="55"/>
      <c r="CG923" s="55"/>
      <c r="CH923" s="55"/>
      <c r="CI923" s="55"/>
      <c r="CJ923" s="55"/>
      <c r="CK923" s="55"/>
      <c r="CL923" s="55"/>
      <c r="CM923" s="55"/>
      <c r="CN923" s="55"/>
      <c r="CO923" s="55"/>
      <c r="CP923" s="55"/>
      <c r="CQ923" s="55"/>
      <c r="CR923" s="55"/>
      <c r="CS923" s="55"/>
      <c r="CT923" s="55"/>
      <c r="CU923" s="55"/>
      <c r="CV923" s="55"/>
      <c r="CW923" s="55"/>
      <c r="CX923" s="55"/>
      <c r="CY923" s="55"/>
      <c r="CZ923" s="55"/>
      <c r="DA923" s="55"/>
      <c r="DB923" s="55"/>
      <c r="DC923" s="55"/>
      <c r="DD923" s="55"/>
      <c r="DE923" s="55"/>
      <c r="DF923" s="55"/>
      <c r="DG923" s="55"/>
      <c r="DH923" s="55"/>
      <c r="DI923" s="55"/>
      <c r="DJ923" s="55"/>
      <c r="DK923" s="55"/>
      <c r="DL923" s="55"/>
      <c r="DM923" s="55"/>
      <c r="DN923" s="55"/>
      <c r="DO923" s="55"/>
      <c r="DP923" s="55"/>
      <c r="DQ923" s="55"/>
      <c r="DR923" s="55"/>
      <c r="DS923" s="55"/>
      <c r="DT923" s="55"/>
      <c r="DU923" s="55"/>
      <c r="DV923" s="55"/>
    </row>
    <row r="924" spans="1:126" ht="8.25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5"/>
      <c r="BQ924" s="55"/>
      <c r="BR924" s="55"/>
      <c r="BS924" s="55"/>
      <c r="BT924" s="55"/>
      <c r="BU924" s="55"/>
      <c r="BV924" s="55"/>
      <c r="BW924" s="55"/>
      <c r="BX924" s="55"/>
      <c r="BY924" s="55"/>
      <c r="BZ924" s="55"/>
      <c r="CA924" s="55"/>
      <c r="CB924" s="55"/>
      <c r="CC924" s="55"/>
      <c r="CD924" s="55"/>
      <c r="CE924" s="55"/>
      <c r="CF924" s="55"/>
      <c r="CG924" s="55"/>
      <c r="CH924" s="55"/>
      <c r="CI924" s="55"/>
      <c r="CJ924" s="55"/>
      <c r="CK924" s="55"/>
      <c r="CL924" s="55"/>
      <c r="CM924" s="55"/>
      <c r="CN924" s="55"/>
      <c r="CO924" s="55"/>
      <c r="CP924" s="55"/>
      <c r="CQ924" s="55"/>
      <c r="CR924" s="55"/>
      <c r="CS924" s="55"/>
      <c r="CT924" s="55"/>
      <c r="CU924" s="55"/>
      <c r="CV924" s="55"/>
      <c r="CW924" s="55"/>
      <c r="CX924" s="55"/>
      <c r="CY924" s="55"/>
      <c r="CZ924" s="55"/>
      <c r="DA924" s="55"/>
      <c r="DB924" s="55"/>
      <c r="DC924" s="55"/>
      <c r="DD924" s="55"/>
      <c r="DE924" s="55"/>
      <c r="DF924" s="55"/>
      <c r="DG924" s="55"/>
      <c r="DH924" s="55"/>
      <c r="DI924" s="55"/>
      <c r="DJ924" s="55"/>
      <c r="DK924" s="55"/>
      <c r="DL924" s="55"/>
      <c r="DM924" s="55"/>
      <c r="DN924" s="55"/>
      <c r="DO924" s="55"/>
      <c r="DP924" s="55"/>
      <c r="DQ924" s="55"/>
      <c r="DR924" s="55"/>
      <c r="DS924" s="55"/>
      <c r="DT924" s="55"/>
      <c r="DU924" s="55"/>
      <c r="DV924" s="55"/>
    </row>
    <row r="925" spans="1:126" ht="8.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5"/>
      <c r="BQ925" s="55"/>
      <c r="BR925" s="55"/>
      <c r="BS925" s="55"/>
      <c r="BT925" s="55"/>
      <c r="BU925" s="55"/>
      <c r="BV925" s="55"/>
      <c r="BW925" s="55"/>
      <c r="BX925" s="55"/>
      <c r="BY925" s="55"/>
      <c r="BZ925" s="55"/>
      <c r="CA925" s="55"/>
      <c r="CB925" s="55"/>
      <c r="CC925" s="55"/>
      <c r="CD925" s="55"/>
      <c r="CE925" s="55"/>
      <c r="CF925" s="55"/>
      <c r="CG925" s="55"/>
      <c r="CH925" s="55"/>
      <c r="CI925" s="55"/>
      <c r="CJ925" s="55"/>
      <c r="CK925" s="55"/>
      <c r="CL925" s="55"/>
      <c r="CM925" s="55"/>
      <c r="CN925" s="55"/>
      <c r="CO925" s="55"/>
      <c r="CP925" s="55"/>
      <c r="CQ925" s="55"/>
      <c r="CR925" s="55"/>
      <c r="CS925" s="55"/>
      <c r="CT925" s="55"/>
      <c r="CU925" s="55"/>
      <c r="CV925" s="55"/>
      <c r="CW925" s="55"/>
      <c r="CX925" s="55"/>
      <c r="CY925" s="55"/>
      <c r="CZ925" s="55"/>
      <c r="DA925" s="55"/>
      <c r="DB925" s="55"/>
      <c r="DC925" s="55"/>
      <c r="DD925" s="55"/>
      <c r="DE925" s="55"/>
      <c r="DF925" s="55"/>
      <c r="DG925" s="55"/>
      <c r="DH925" s="55"/>
      <c r="DI925" s="55"/>
      <c r="DJ925" s="55"/>
      <c r="DK925" s="55"/>
      <c r="DL925" s="55"/>
      <c r="DM925" s="55"/>
      <c r="DN925" s="55"/>
      <c r="DO925" s="55"/>
      <c r="DP925" s="55"/>
      <c r="DQ925" s="55"/>
      <c r="DR925" s="55"/>
      <c r="DS925" s="55"/>
      <c r="DT925" s="55"/>
      <c r="DU925" s="55"/>
      <c r="DV925" s="55"/>
    </row>
    <row r="926" spans="1:126" ht="8.25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5"/>
      <c r="BQ926" s="55"/>
      <c r="BR926" s="55"/>
      <c r="BS926" s="55"/>
      <c r="BT926" s="55"/>
      <c r="BU926" s="55"/>
      <c r="BV926" s="55"/>
      <c r="BW926" s="55"/>
      <c r="BX926" s="55"/>
      <c r="BY926" s="55"/>
      <c r="BZ926" s="55"/>
      <c r="CA926" s="55"/>
      <c r="CB926" s="55"/>
      <c r="CC926" s="55"/>
      <c r="CD926" s="55"/>
      <c r="CE926" s="55"/>
      <c r="CF926" s="55"/>
      <c r="CG926" s="55"/>
      <c r="CH926" s="55"/>
      <c r="CI926" s="55"/>
      <c r="CJ926" s="55"/>
      <c r="CK926" s="55"/>
      <c r="CL926" s="55"/>
      <c r="CM926" s="55"/>
      <c r="CN926" s="55"/>
      <c r="CO926" s="55"/>
      <c r="CP926" s="55"/>
      <c r="CQ926" s="55"/>
      <c r="CR926" s="55"/>
      <c r="CS926" s="55"/>
      <c r="CT926" s="55"/>
      <c r="CU926" s="55"/>
      <c r="CV926" s="55"/>
      <c r="CW926" s="55"/>
      <c r="CX926" s="55"/>
      <c r="CY926" s="55"/>
      <c r="CZ926" s="55"/>
      <c r="DA926" s="55"/>
      <c r="DB926" s="55"/>
      <c r="DC926" s="55"/>
      <c r="DD926" s="55"/>
      <c r="DE926" s="55"/>
      <c r="DF926" s="55"/>
      <c r="DG926" s="55"/>
      <c r="DH926" s="55"/>
      <c r="DI926" s="55"/>
      <c r="DJ926" s="55"/>
      <c r="DK926" s="55"/>
      <c r="DL926" s="55"/>
      <c r="DM926" s="55"/>
      <c r="DN926" s="55"/>
      <c r="DO926" s="55"/>
      <c r="DP926" s="55"/>
      <c r="DQ926" s="55"/>
      <c r="DR926" s="55"/>
      <c r="DS926" s="55"/>
      <c r="DT926" s="55"/>
      <c r="DU926" s="55"/>
      <c r="DV926" s="55"/>
    </row>
    <row r="927" spans="1:126" ht="8.25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5"/>
      <c r="BQ927" s="55"/>
      <c r="BR927" s="55"/>
      <c r="BS927" s="55"/>
      <c r="BT927" s="55"/>
      <c r="BU927" s="55"/>
      <c r="BV927" s="55"/>
      <c r="BW927" s="55"/>
      <c r="BX927" s="55"/>
      <c r="BY927" s="55"/>
      <c r="BZ927" s="55"/>
      <c r="CA927" s="55"/>
      <c r="CB927" s="55"/>
      <c r="CC927" s="55"/>
      <c r="CD927" s="55"/>
      <c r="CE927" s="55"/>
      <c r="CF927" s="55"/>
      <c r="CG927" s="55"/>
      <c r="CH927" s="55"/>
      <c r="CI927" s="55"/>
      <c r="CJ927" s="55"/>
      <c r="CK927" s="55"/>
      <c r="CL927" s="55"/>
      <c r="CM927" s="55"/>
      <c r="CN927" s="55"/>
      <c r="CO927" s="55"/>
      <c r="CP927" s="55"/>
      <c r="CQ927" s="55"/>
      <c r="CR927" s="55"/>
      <c r="CS927" s="55"/>
      <c r="CT927" s="55"/>
      <c r="CU927" s="55"/>
      <c r="CV927" s="55"/>
      <c r="CW927" s="55"/>
      <c r="CX927" s="55"/>
      <c r="CY927" s="55"/>
      <c r="CZ927" s="55"/>
      <c r="DA927" s="55"/>
      <c r="DB927" s="55"/>
      <c r="DC927" s="55"/>
      <c r="DD927" s="55"/>
      <c r="DE927" s="55"/>
      <c r="DF927" s="55"/>
      <c r="DG927" s="55"/>
      <c r="DH927" s="55"/>
      <c r="DI927" s="55"/>
      <c r="DJ927" s="55"/>
      <c r="DK927" s="55"/>
      <c r="DL927" s="55"/>
      <c r="DM927" s="55"/>
      <c r="DN927" s="55"/>
      <c r="DO927" s="55"/>
      <c r="DP927" s="55"/>
      <c r="DQ927" s="55"/>
      <c r="DR927" s="55"/>
      <c r="DS927" s="55"/>
      <c r="DT927" s="55"/>
      <c r="DU927" s="55"/>
      <c r="DV927" s="55"/>
    </row>
    <row r="928" spans="1:126" ht="8.25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5"/>
      <c r="BQ928" s="55"/>
      <c r="BR928" s="55"/>
      <c r="BS928" s="55"/>
      <c r="BT928" s="55"/>
      <c r="BU928" s="55"/>
      <c r="BV928" s="55"/>
      <c r="BW928" s="55"/>
      <c r="BX928" s="55"/>
      <c r="BY928" s="55"/>
      <c r="BZ928" s="55"/>
      <c r="CA928" s="55"/>
      <c r="CB928" s="55"/>
      <c r="CC928" s="55"/>
      <c r="CD928" s="55"/>
      <c r="CE928" s="55"/>
      <c r="CF928" s="55"/>
      <c r="CG928" s="55"/>
      <c r="CH928" s="55"/>
      <c r="CI928" s="55"/>
      <c r="CJ928" s="55"/>
      <c r="CK928" s="55"/>
      <c r="CL928" s="55"/>
      <c r="CM928" s="55"/>
      <c r="CN928" s="55"/>
      <c r="CO928" s="55"/>
      <c r="CP928" s="55"/>
      <c r="CQ928" s="55"/>
      <c r="CR928" s="55"/>
      <c r="CS928" s="55"/>
      <c r="CT928" s="55"/>
      <c r="CU928" s="55"/>
      <c r="CV928" s="55"/>
      <c r="CW928" s="55"/>
      <c r="CX928" s="55"/>
      <c r="CY928" s="55"/>
      <c r="CZ928" s="55"/>
      <c r="DA928" s="55"/>
      <c r="DB928" s="55"/>
      <c r="DC928" s="55"/>
      <c r="DD928" s="55"/>
      <c r="DE928" s="55"/>
      <c r="DF928" s="55"/>
      <c r="DG928" s="55"/>
      <c r="DH928" s="55"/>
      <c r="DI928" s="55"/>
      <c r="DJ928" s="55"/>
      <c r="DK928" s="55"/>
      <c r="DL928" s="55"/>
      <c r="DM928" s="55"/>
      <c r="DN928" s="55"/>
      <c r="DO928" s="55"/>
      <c r="DP928" s="55"/>
      <c r="DQ928" s="55"/>
      <c r="DR928" s="55"/>
      <c r="DS928" s="55"/>
      <c r="DT928" s="55"/>
      <c r="DU928" s="55"/>
      <c r="DV928" s="55"/>
    </row>
    <row r="929" spans="1:126" ht="8.25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5"/>
      <c r="BQ929" s="55"/>
      <c r="BR929" s="55"/>
      <c r="BS929" s="55"/>
      <c r="BT929" s="55"/>
      <c r="BU929" s="55"/>
      <c r="BV929" s="55"/>
      <c r="BW929" s="55"/>
      <c r="BX929" s="55"/>
      <c r="BY929" s="55"/>
      <c r="BZ929" s="55"/>
      <c r="CA929" s="55"/>
      <c r="CB929" s="55"/>
      <c r="CC929" s="55"/>
      <c r="CD929" s="55"/>
      <c r="CE929" s="55"/>
      <c r="CF929" s="55"/>
      <c r="CG929" s="55"/>
      <c r="CH929" s="55"/>
      <c r="CI929" s="55"/>
      <c r="CJ929" s="55"/>
      <c r="CK929" s="55"/>
      <c r="CL929" s="55"/>
      <c r="CM929" s="55"/>
      <c r="CN929" s="55"/>
      <c r="CO929" s="55"/>
      <c r="CP929" s="55"/>
      <c r="CQ929" s="55"/>
      <c r="CR929" s="55"/>
      <c r="CS929" s="55"/>
      <c r="CT929" s="55"/>
      <c r="CU929" s="55"/>
      <c r="CV929" s="55"/>
      <c r="CW929" s="55"/>
      <c r="CX929" s="55"/>
      <c r="CY929" s="55"/>
      <c r="CZ929" s="55"/>
      <c r="DA929" s="55"/>
      <c r="DB929" s="55"/>
      <c r="DC929" s="55"/>
      <c r="DD929" s="55"/>
      <c r="DE929" s="55"/>
      <c r="DF929" s="55"/>
      <c r="DG929" s="55"/>
      <c r="DH929" s="55"/>
      <c r="DI929" s="55"/>
      <c r="DJ929" s="55"/>
      <c r="DK929" s="55"/>
      <c r="DL929" s="55"/>
      <c r="DM929" s="55"/>
      <c r="DN929" s="55"/>
      <c r="DO929" s="55"/>
      <c r="DP929" s="55"/>
      <c r="DQ929" s="55"/>
      <c r="DR929" s="55"/>
      <c r="DS929" s="55"/>
      <c r="DT929" s="55"/>
      <c r="DU929" s="55"/>
      <c r="DV929" s="55"/>
    </row>
    <row r="930" spans="1:126" ht="8.25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5"/>
      <c r="BQ930" s="55"/>
      <c r="BR930" s="55"/>
      <c r="BS930" s="55"/>
      <c r="BT930" s="55"/>
      <c r="BU930" s="55"/>
      <c r="BV930" s="55"/>
      <c r="BW930" s="55"/>
      <c r="BX930" s="55"/>
      <c r="BY930" s="55"/>
      <c r="BZ930" s="55"/>
      <c r="CA930" s="55"/>
      <c r="CB930" s="55"/>
      <c r="CC930" s="55"/>
      <c r="CD930" s="55"/>
      <c r="CE930" s="55"/>
      <c r="CF930" s="55"/>
      <c r="CG930" s="55"/>
      <c r="CH930" s="55"/>
      <c r="CI930" s="55"/>
      <c r="CJ930" s="55"/>
      <c r="CK930" s="55"/>
      <c r="CL930" s="55"/>
      <c r="CM930" s="55"/>
      <c r="CN930" s="55"/>
      <c r="CO930" s="55"/>
      <c r="CP930" s="55"/>
      <c r="CQ930" s="55"/>
      <c r="CR930" s="55"/>
      <c r="CS930" s="55"/>
      <c r="CT930" s="55"/>
      <c r="CU930" s="55"/>
      <c r="CV930" s="55"/>
      <c r="CW930" s="55"/>
      <c r="CX930" s="55"/>
      <c r="CY930" s="55"/>
      <c r="CZ930" s="55"/>
      <c r="DA930" s="55"/>
      <c r="DB930" s="55"/>
      <c r="DC930" s="55"/>
      <c r="DD930" s="55"/>
      <c r="DE930" s="55"/>
      <c r="DF930" s="55"/>
      <c r="DG930" s="55"/>
      <c r="DH930" s="55"/>
      <c r="DI930" s="55"/>
      <c r="DJ930" s="55"/>
      <c r="DK930" s="55"/>
      <c r="DL930" s="55"/>
      <c r="DM930" s="55"/>
      <c r="DN930" s="55"/>
      <c r="DO930" s="55"/>
      <c r="DP930" s="55"/>
      <c r="DQ930" s="55"/>
      <c r="DR930" s="55"/>
      <c r="DS930" s="55"/>
      <c r="DT930" s="55"/>
      <c r="DU930" s="55"/>
      <c r="DV930" s="55"/>
    </row>
    <row r="931" spans="1:126" ht="8.25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5"/>
      <c r="BQ931" s="55"/>
      <c r="BR931" s="55"/>
      <c r="BS931" s="55"/>
      <c r="BT931" s="55"/>
      <c r="BU931" s="55"/>
      <c r="BV931" s="55"/>
      <c r="BW931" s="55"/>
      <c r="BX931" s="55"/>
      <c r="BY931" s="55"/>
      <c r="BZ931" s="55"/>
      <c r="CA931" s="55"/>
      <c r="CB931" s="55"/>
      <c r="CC931" s="55"/>
      <c r="CD931" s="55"/>
      <c r="CE931" s="55"/>
      <c r="CF931" s="55"/>
      <c r="CG931" s="55"/>
      <c r="CH931" s="55"/>
      <c r="CI931" s="55"/>
      <c r="CJ931" s="55"/>
      <c r="CK931" s="55"/>
      <c r="CL931" s="55"/>
      <c r="CM931" s="55"/>
      <c r="CN931" s="55"/>
      <c r="CO931" s="55"/>
      <c r="CP931" s="55"/>
      <c r="CQ931" s="55"/>
      <c r="CR931" s="55"/>
      <c r="CS931" s="55"/>
      <c r="CT931" s="55"/>
      <c r="CU931" s="55"/>
      <c r="CV931" s="55"/>
      <c r="CW931" s="55"/>
      <c r="CX931" s="55"/>
      <c r="CY931" s="55"/>
      <c r="CZ931" s="55"/>
      <c r="DA931" s="55"/>
      <c r="DB931" s="55"/>
      <c r="DC931" s="55"/>
      <c r="DD931" s="55"/>
      <c r="DE931" s="55"/>
      <c r="DF931" s="55"/>
      <c r="DG931" s="55"/>
      <c r="DH931" s="55"/>
      <c r="DI931" s="55"/>
      <c r="DJ931" s="55"/>
      <c r="DK931" s="55"/>
      <c r="DL931" s="55"/>
      <c r="DM931" s="55"/>
      <c r="DN931" s="55"/>
      <c r="DO931" s="55"/>
      <c r="DP931" s="55"/>
      <c r="DQ931" s="55"/>
      <c r="DR931" s="55"/>
      <c r="DS931" s="55"/>
      <c r="DT931" s="55"/>
      <c r="DU931" s="55"/>
      <c r="DV931" s="55"/>
    </row>
    <row r="932" spans="1:126" ht="8.25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5"/>
      <c r="BQ932" s="55"/>
      <c r="BR932" s="55"/>
      <c r="BS932" s="55"/>
      <c r="BT932" s="55"/>
      <c r="BU932" s="55"/>
      <c r="BV932" s="55"/>
      <c r="BW932" s="55"/>
      <c r="BX932" s="55"/>
      <c r="BY932" s="55"/>
      <c r="BZ932" s="55"/>
      <c r="CA932" s="55"/>
      <c r="CB932" s="55"/>
      <c r="CC932" s="55"/>
      <c r="CD932" s="55"/>
      <c r="CE932" s="55"/>
      <c r="CF932" s="55"/>
      <c r="CG932" s="55"/>
      <c r="CH932" s="55"/>
      <c r="CI932" s="55"/>
      <c r="CJ932" s="55"/>
      <c r="CK932" s="55"/>
      <c r="CL932" s="55"/>
      <c r="CM932" s="55"/>
      <c r="CN932" s="55"/>
      <c r="CO932" s="55"/>
      <c r="CP932" s="55"/>
      <c r="CQ932" s="55"/>
      <c r="CR932" s="55"/>
      <c r="CS932" s="55"/>
      <c r="CT932" s="55"/>
      <c r="CU932" s="55"/>
      <c r="CV932" s="55"/>
      <c r="CW932" s="55"/>
      <c r="CX932" s="55"/>
      <c r="CY932" s="55"/>
      <c r="CZ932" s="55"/>
      <c r="DA932" s="55"/>
      <c r="DB932" s="55"/>
      <c r="DC932" s="55"/>
      <c r="DD932" s="55"/>
      <c r="DE932" s="55"/>
      <c r="DF932" s="55"/>
      <c r="DG932" s="55"/>
      <c r="DH932" s="55"/>
      <c r="DI932" s="55"/>
      <c r="DJ932" s="55"/>
      <c r="DK932" s="55"/>
      <c r="DL932" s="55"/>
      <c r="DM932" s="55"/>
      <c r="DN932" s="55"/>
      <c r="DO932" s="55"/>
      <c r="DP932" s="55"/>
      <c r="DQ932" s="55"/>
      <c r="DR932" s="55"/>
      <c r="DS932" s="55"/>
      <c r="DT932" s="55"/>
      <c r="DU932" s="55"/>
      <c r="DV932" s="55"/>
    </row>
    <row r="933" spans="1:126" ht="8.25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5"/>
      <c r="BQ933" s="55"/>
      <c r="BR933" s="55"/>
      <c r="BS933" s="55"/>
      <c r="BT933" s="55"/>
      <c r="BU933" s="55"/>
      <c r="BV933" s="55"/>
      <c r="BW933" s="55"/>
      <c r="BX933" s="55"/>
      <c r="BY933" s="55"/>
      <c r="BZ933" s="55"/>
      <c r="CA933" s="55"/>
      <c r="CB933" s="55"/>
      <c r="CC933" s="55"/>
      <c r="CD933" s="55"/>
      <c r="CE933" s="55"/>
      <c r="CF933" s="55"/>
      <c r="CG933" s="55"/>
      <c r="CH933" s="55"/>
      <c r="CI933" s="55"/>
      <c r="CJ933" s="55"/>
      <c r="CK933" s="55"/>
      <c r="CL933" s="55"/>
      <c r="CM933" s="55"/>
      <c r="CN933" s="55"/>
      <c r="CO933" s="55"/>
      <c r="CP933" s="55"/>
      <c r="CQ933" s="55"/>
      <c r="CR933" s="55"/>
      <c r="CS933" s="55"/>
      <c r="CT933" s="55"/>
      <c r="CU933" s="55"/>
      <c r="CV933" s="55"/>
      <c r="CW933" s="55"/>
      <c r="CX933" s="55"/>
      <c r="CY933" s="55"/>
      <c r="CZ933" s="55"/>
      <c r="DA933" s="55"/>
      <c r="DB933" s="55"/>
      <c r="DC933" s="55"/>
      <c r="DD933" s="55"/>
      <c r="DE933" s="55"/>
      <c r="DF933" s="55"/>
      <c r="DG933" s="55"/>
      <c r="DH933" s="55"/>
      <c r="DI933" s="55"/>
      <c r="DJ933" s="55"/>
      <c r="DK933" s="55"/>
      <c r="DL933" s="55"/>
      <c r="DM933" s="55"/>
      <c r="DN933" s="55"/>
      <c r="DO933" s="55"/>
      <c r="DP933" s="55"/>
      <c r="DQ933" s="55"/>
      <c r="DR933" s="55"/>
      <c r="DS933" s="55"/>
      <c r="DT933" s="55"/>
      <c r="DU933" s="55"/>
      <c r="DV933" s="55"/>
    </row>
    <row r="934" spans="1:126" ht="8.25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5"/>
      <c r="BQ934" s="55"/>
      <c r="BR934" s="55"/>
      <c r="BS934" s="55"/>
      <c r="BT934" s="55"/>
      <c r="BU934" s="55"/>
      <c r="BV934" s="55"/>
      <c r="BW934" s="55"/>
      <c r="BX934" s="55"/>
      <c r="BY934" s="55"/>
      <c r="BZ934" s="55"/>
      <c r="CA934" s="55"/>
      <c r="CB934" s="55"/>
      <c r="CC934" s="55"/>
      <c r="CD934" s="55"/>
      <c r="CE934" s="55"/>
      <c r="CF934" s="55"/>
      <c r="CG934" s="55"/>
      <c r="CH934" s="55"/>
      <c r="CI934" s="55"/>
      <c r="CJ934" s="55"/>
      <c r="CK934" s="55"/>
      <c r="CL934" s="55"/>
      <c r="CM934" s="55"/>
      <c r="CN934" s="55"/>
      <c r="CO934" s="55"/>
      <c r="CP934" s="55"/>
      <c r="CQ934" s="55"/>
      <c r="CR934" s="55"/>
      <c r="CS934" s="55"/>
      <c r="CT934" s="55"/>
      <c r="CU934" s="55"/>
      <c r="CV934" s="55"/>
      <c r="CW934" s="55"/>
      <c r="CX934" s="55"/>
      <c r="CY934" s="55"/>
      <c r="CZ934" s="55"/>
      <c r="DA934" s="55"/>
      <c r="DB934" s="55"/>
      <c r="DC934" s="55"/>
      <c r="DD934" s="55"/>
      <c r="DE934" s="55"/>
      <c r="DF934" s="55"/>
      <c r="DG934" s="55"/>
      <c r="DH934" s="55"/>
      <c r="DI934" s="55"/>
      <c r="DJ934" s="55"/>
      <c r="DK934" s="55"/>
      <c r="DL934" s="55"/>
      <c r="DM934" s="55"/>
      <c r="DN934" s="55"/>
      <c r="DO934" s="55"/>
      <c r="DP934" s="55"/>
      <c r="DQ934" s="55"/>
      <c r="DR934" s="55"/>
      <c r="DS934" s="55"/>
      <c r="DT934" s="55"/>
      <c r="DU934" s="55"/>
      <c r="DV934" s="55"/>
    </row>
    <row r="935" spans="1:126" ht="8.2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5"/>
      <c r="BQ935" s="55"/>
      <c r="BR935" s="55"/>
      <c r="BS935" s="55"/>
      <c r="BT935" s="55"/>
      <c r="BU935" s="55"/>
      <c r="BV935" s="55"/>
      <c r="BW935" s="55"/>
      <c r="BX935" s="55"/>
      <c r="BY935" s="55"/>
      <c r="BZ935" s="55"/>
      <c r="CA935" s="55"/>
      <c r="CB935" s="55"/>
      <c r="CC935" s="55"/>
      <c r="CD935" s="55"/>
      <c r="CE935" s="55"/>
      <c r="CF935" s="55"/>
      <c r="CG935" s="55"/>
      <c r="CH935" s="55"/>
      <c r="CI935" s="55"/>
      <c r="CJ935" s="55"/>
      <c r="CK935" s="55"/>
      <c r="CL935" s="55"/>
      <c r="CM935" s="55"/>
      <c r="CN935" s="55"/>
      <c r="CO935" s="55"/>
      <c r="CP935" s="55"/>
      <c r="CQ935" s="55"/>
      <c r="CR935" s="55"/>
      <c r="CS935" s="55"/>
      <c r="CT935" s="55"/>
      <c r="CU935" s="55"/>
      <c r="CV935" s="55"/>
      <c r="CW935" s="55"/>
      <c r="CX935" s="55"/>
      <c r="CY935" s="55"/>
      <c r="CZ935" s="55"/>
      <c r="DA935" s="55"/>
      <c r="DB935" s="55"/>
      <c r="DC935" s="55"/>
      <c r="DD935" s="55"/>
      <c r="DE935" s="55"/>
      <c r="DF935" s="55"/>
      <c r="DG935" s="55"/>
      <c r="DH935" s="55"/>
      <c r="DI935" s="55"/>
      <c r="DJ935" s="55"/>
      <c r="DK935" s="55"/>
      <c r="DL935" s="55"/>
      <c r="DM935" s="55"/>
      <c r="DN935" s="55"/>
      <c r="DO935" s="55"/>
      <c r="DP935" s="55"/>
      <c r="DQ935" s="55"/>
      <c r="DR935" s="55"/>
      <c r="DS935" s="55"/>
      <c r="DT935" s="55"/>
      <c r="DU935" s="55"/>
      <c r="DV935" s="55"/>
    </row>
    <row r="936" spans="1:126" ht="8.25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5"/>
      <c r="BQ936" s="55"/>
      <c r="BR936" s="55"/>
      <c r="BS936" s="55"/>
      <c r="BT936" s="55"/>
      <c r="BU936" s="55"/>
      <c r="BV936" s="55"/>
      <c r="BW936" s="55"/>
      <c r="BX936" s="55"/>
      <c r="BY936" s="55"/>
      <c r="BZ936" s="55"/>
      <c r="CA936" s="55"/>
      <c r="CB936" s="55"/>
      <c r="CC936" s="55"/>
      <c r="CD936" s="55"/>
      <c r="CE936" s="55"/>
      <c r="CF936" s="55"/>
      <c r="CG936" s="55"/>
      <c r="CH936" s="55"/>
      <c r="CI936" s="55"/>
      <c r="CJ936" s="55"/>
      <c r="CK936" s="55"/>
      <c r="CL936" s="55"/>
      <c r="CM936" s="55"/>
      <c r="CN936" s="55"/>
      <c r="CO936" s="55"/>
      <c r="CP936" s="55"/>
      <c r="CQ936" s="55"/>
      <c r="CR936" s="55"/>
      <c r="CS936" s="55"/>
      <c r="CT936" s="55"/>
      <c r="CU936" s="55"/>
      <c r="CV936" s="55"/>
      <c r="CW936" s="55"/>
      <c r="CX936" s="55"/>
      <c r="CY936" s="55"/>
      <c r="CZ936" s="55"/>
      <c r="DA936" s="55"/>
      <c r="DB936" s="55"/>
      <c r="DC936" s="55"/>
      <c r="DD936" s="55"/>
      <c r="DE936" s="55"/>
      <c r="DF936" s="55"/>
      <c r="DG936" s="55"/>
      <c r="DH936" s="55"/>
      <c r="DI936" s="55"/>
      <c r="DJ936" s="55"/>
      <c r="DK936" s="55"/>
      <c r="DL936" s="55"/>
      <c r="DM936" s="55"/>
      <c r="DN936" s="55"/>
      <c r="DO936" s="55"/>
      <c r="DP936" s="55"/>
      <c r="DQ936" s="55"/>
      <c r="DR936" s="55"/>
      <c r="DS936" s="55"/>
      <c r="DT936" s="55"/>
      <c r="DU936" s="55"/>
      <c r="DV936" s="55"/>
    </row>
    <row r="937" spans="1:126" ht="8.25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5"/>
      <c r="BQ937" s="55"/>
      <c r="BR937" s="55"/>
      <c r="BS937" s="55"/>
      <c r="BT937" s="55"/>
      <c r="BU937" s="55"/>
      <c r="BV937" s="55"/>
      <c r="BW937" s="55"/>
      <c r="BX937" s="55"/>
      <c r="BY937" s="55"/>
      <c r="BZ937" s="55"/>
      <c r="CA937" s="55"/>
      <c r="CB937" s="55"/>
      <c r="CC937" s="55"/>
      <c r="CD937" s="55"/>
      <c r="CE937" s="55"/>
      <c r="CF937" s="55"/>
      <c r="CG937" s="55"/>
      <c r="CH937" s="55"/>
      <c r="CI937" s="55"/>
      <c r="CJ937" s="55"/>
      <c r="CK937" s="55"/>
      <c r="CL937" s="55"/>
      <c r="CM937" s="55"/>
      <c r="CN937" s="55"/>
      <c r="CO937" s="55"/>
      <c r="CP937" s="55"/>
      <c r="CQ937" s="55"/>
      <c r="CR937" s="55"/>
      <c r="CS937" s="55"/>
      <c r="CT937" s="55"/>
      <c r="CU937" s="55"/>
      <c r="CV937" s="55"/>
      <c r="CW937" s="55"/>
      <c r="CX937" s="55"/>
      <c r="CY937" s="55"/>
      <c r="CZ937" s="55"/>
      <c r="DA937" s="55"/>
      <c r="DB937" s="55"/>
      <c r="DC937" s="55"/>
      <c r="DD937" s="55"/>
      <c r="DE937" s="55"/>
      <c r="DF937" s="55"/>
      <c r="DG937" s="55"/>
      <c r="DH937" s="55"/>
      <c r="DI937" s="55"/>
      <c r="DJ937" s="55"/>
      <c r="DK937" s="55"/>
      <c r="DL937" s="55"/>
      <c r="DM937" s="55"/>
      <c r="DN937" s="55"/>
      <c r="DO937" s="55"/>
      <c r="DP937" s="55"/>
      <c r="DQ937" s="55"/>
      <c r="DR937" s="55"/>
      <c r="DS937" s="55"/>
      <c r="DT937" s="55"/>
      <c r="DU937" s="55"/>
      <c r="DV937" s="55"/>
    </row>
    <row r="938" spans="1:126" ht="8.25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5"/>
      <c r="BQ938" s="55"/>
      <c r="BR938" s="55"/>
      <c r="BS938" s="55"/>
      <c r="BT938" s="55"/>
      <c r="BU938" s="55"/>
      <c r="BV938" s="55"/>
      <c r="BW938" s="55"/>
      <c r="BX938" s="55"/>
      <c r="BY938" s="55"/>
      <c r="BZ938" s="55"/>
      <c r="CA938" s="55"/>
      <c r="CB938" s="55"/>
      <c r="CC938" s="55"/>
      <c r="CD938" s="55"/>
      <c r="CE938" s="55"/>
      <c r="CF938" s="55"/>
      <c r="CG938" s="55"/>
      <c r="CH938" s="55"/>
      <c r="CI938" s="55"/>
      <c r="CJ938" s="55"/>
      <c r="CK938" s="55"/>
      <c r="CL938" s="55"/>
      <c r="CM938" s="55"/>
      <c r="CN938" s="55"/>
      <c r="CO938" s="55"/>
      <c r="CP938" s="55"/>
      <c r="CQ938" s="55"/>
      <c r="CR938" s="55"/>
      <c r="CS938" s="55"/>
      <c r="CT938" s="55"/>
      <c r="CU938" s="55"/>
      <c r="CV938" s="55"/>
      <c r="CW938" s="55"/>
      <c r="CX938" s="55"/>
      <c r="CY938" s="55"/>
      <c r="CZ938" s="55"/>
      <c r="DA938" s="55"/>
      <c r="DB938" s="55"/>
      <c r="DC938" s="55"/>
      <c r="DD938" s="55"/>
      <c r="DE938" s="55"/>
      <c r="DF938" s="55"/>
      <c r="DG938" s="55"/>
      <c r="DH938" s="55"/>
      <c r="DI938" s="55"/>
      <c r="DJ938" s="55"/>
      <c r="DK938" s="55"/>
      <c r="DL938" s="55"/>
      <c r="DM938" s="55"/>
      <c r="DN938" s="55"/>
      <c r="DO938" s="55"/>
      <c r="DP938" s="55"/>
      <c r="DQ938" s="55"/>
      <c r="DR938" s="55"/>
      <c r="DS938" s="55"/>
      <c r="DT938" s="55"/>
      <c r="DU938" s="55"/>
      <c r="DV938" s="55"/>
    </row>
    <row r="939" spans="1:126" ht="8.25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5"/>
      <c r="BQ939" s="55"/>
      <c r="BR939" s="55"/>
      <c r="BS939" s="55"/>
      <c r="BT939" s="55"/>
      <c r="BU939" s="55"/>
      <c r="BV939" s="55"/>
      <c r="BW939" s="55"/>
      <c r="BX939" s="55"/>
      <c r="BY939" s="55"/>
      <c r="BZ939" s="55"/>
      <c r="CA939" s="55"/>
      <c r="CB939" s="55"/>
      <c r="CC939" s="55"/>
      <c r="CD939" s="55"/>
      <c r="CE939" s="55"/>
      <c r="CF939" s="55"/>
      <c r="CG939" s="55"/>
      <c r="CH939" s="55"/>
      <c r="CI939" s="55"/>
      <c r="CJ939" s="55"/>
      <c r="CK939" s="55"/>
      <c r="CL939" s="55"/>
      <c r="CM939" s="55"/>
      <c r="CN939" s="55"/>
      <c r="CO939" s="55"/>
      <c r="CP939" s="55"/>
      <c r="CQ939" s="55"/>
      <c r="CR939" s="55"/>
      <c r="CS939" s="55"/>
      <c r="CT939" s="55"/>
      <c r="CU939" s="55"/>
      <c r="CV939" s="55"/>
      <c r="CW939" s="55"/>
      <c r="CX939" s="55"/>
      <c r="CY939" s="55"/>
      <c r="CZ939" s="55"/>
      <c r="DA939" s="55"/>
      <c r="DB939" s="55"/>
      <c r="DC939" s="55"/>
      <c r="DD939" s="55"/>
      <c r="DE939" s="55"/>
      <c r="DF939" s="55"/>
      <c r="DG939" s="55"/>
      <c r="DH939" s="55"/>
      <c r="DI939" s="55"/>
      <c r="DJ939" s="55"/>
      <c r="DK939" s="55"/>
      <c r="DL939" s="55"/>
      <c r="DM939" s="55"/>
      <c r="DN939" s="55"/>
      <c r="DO939" s="55"/>
      <c r="DP939" s="55"/>
      <c r="DQ939" s="55"/>
      <c r="DR939" s="55"/>
      <c r="DS939" s="55"/>
      <c r="DT939" s="55"/>
      <c r="DU939" s="55"/>
      <c r="DV939" s="55"/>
    </row>
    <row r="940" spans="1:126" ht="8.25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5"/>
      <c r="BQ940" s="55"/>
      <c r="BR940" s="55"/>
      <c r="BS940" s="55"/>
      <c r="BT940" s="55"/>
      <c r="BU940" s="55"/>
      <c r="BV940" s="55"/>
      <c r="BW940" s="55"/>
      <c r="BX940" s="55"/>
      <c r="BY940" s="55"/>
      <c r="BZ940" s="55"/>
      <c r="CA940" s="55"/>
      <c r="CB940" s="55"/>
      <c r="CC940" s="55"/>
      <c r="CD940" s="55"/>
      <c r="CE940" s="55"/>
      <c r="CF940" s="55"/>
      <c r="CG940" s="55"/>
      <c r="CH940" s="55"/>
      <c r="CI940" s="55"/>
      <c r="CJ940" s="55"/>
      <c r="CK940" s="55"/>
      <c r="CL940" s="55"/>
      <c r="CM940" s="55"/>
      <c r="CN940" s="55"/>
      <c r="CO940" s="55"/>
      <c r="CP940" s="55"/>
      <c r="CQ940" s="55"/>
      <c r="CR940" s="55"/>
      <c r="CS940" s="55"/>
      <c r="CT940" s="55"/>
      <c r="CU940" s="55"/>
      <c r="CV940" s="55"/>
      <c r="CW940" s="55"/>
      <c r="CX940" s="55"/>
      <c r="CY940" s="55"/>
      <c r="CZ940" s="55"/>
      <c r="DA940" s="55"/>
      <c r="DB940" s="55"/>
      <c r="DC940" s="55"/>
      <c r="DD940" s="55"/>
      <c r="DE940" s="55"/>
      <c r="DF940" s="55"/>
      <c r="DG940" s="55"/>
      <c r="DH940" s="55"/>
      <c r="DI940" s="55"/>
      <c r="DJ940" s="55"/>
      <c r="DK940" s="55"/>
      <c r="DL940" s="55"/>
      <c r="DM940" s="55"/>
      <c r="DN940" s="55"/>
      <c r="DO940" s="55"/>
      <c r="DP940" s="55"/>
      <c r="DQ940" s="55"/>
      <c r="DR940" s="55"/>
      <c r="DS940" s="55"/>
      <c r="DT940" s="55"/>
      <c r="DU940" s="55"/>
      <c r="DV940" s="55"/>
    </row>
    <row r="941" spans="1:126" ht="8.2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5"/>
      <c r="BQ941" s="55"/>
      <c r="BR941" s="55"/>
      <c r="BS941" s="55"/>
      <c r="BT941" s="55"/>
      <c r="BU941" s="55"/>
      <c r="BV941" s="55"/>
      <c r="BW941" s="55"/>
      <c r="BX941" s="55"/>
      <c r="BY941" s="55"/>
      <c r="BZ941" s="55"/>
      <c r="CA941" s="55"/>
      <c r="CB941" s="55"/>
      <c r="CC941" s="55"/>
      <c r="CD941" s="55"/>
      <c r="CE941" s="55"/>
      <c r="CF941" s="55"/>
      <c r="CG941" s="55"/>
      <c r="CH941" s="55"/>
      <c r="CI941" s="55"/>
      <c r="CJ941" s="55"/>
      <c r="CK941" s="55"/>
      <c r="CL941" s="55"/>
      <c r="CM941" s="55"/>
      <c r="CN941" s="55"/>
      <c r="CO941" s="55"/>
      <c r="CP941" s="55"/>
      <c r="CQ941" s="55"/>
      <c r="CR941" s="55"/>
      <c r="CS941" s="55"/>
      <c r="CT941" s="55"/>
      <c r="CU941" s="55"/>
      <c r="CV941" s="55"/>
      <c r="CW941" s="55"/>
      <c r="CX941" s="55"/>
      <c r="CY941" s="55"/>
      <c r="CZ941" s="55"/>
      <c r="DA941" s="55"/>
      <c r="DB941" s="55"/>
      <c r="DC941" s="55"/>
      <c r="DD941" s="55"/>
      <c r="DE941" s="55"/>
      <c r="DF941" s="55"/>
      <c r="DG941" s="55"/>
      <c r="DH941" s="55"/>
      <c r="DI941" s="55"/>
      <c r="DJ941" s="55"/>
      <c r="DK941" s="55"/>
      <c r="DL941" s="55"/>
      <c r="DM941" s="55"/>
      <c r="DN941" s="55"/>
      <c r="DO941" s="55"/>
      <c r="DP941" s="55"/>
      <c r="DQ941" s="55"/>
      <c r="DR941" s="55"/>
      <c r="DS941" s="55"/>
      <c r="DT941" s="55"/>
      <c r="DU941" s="55"/>
      <c r="DV941" s="55"/>
    </row>
    <row r="942" spans="1:126" ht="8.2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5"/>
      <c r="BQ942" s="55"/>
      <c r="BR942" s="55"/>
      <c r="BS942" s="55"/>
      <c r="BT942" s="55"/>
      <c r="BU942" s="55"/>
      <c r="BV942" s="55"/>
      <c r="BW942" s="55"/>
      <c r="BX942" s="55"/>
      <c r="BY942" s="55"/>
      <c r="BZ942" s="55"/>
      <c r="CA942" s="55"/>
      <c r="CB942" s="55"/>
      <c r="CC942" s="55"/>
      <c r="CD942" s="55"/>
      <c r="CE942" s="55"/>
      <c r="CF942" s="55"/>
      <c r="CG942" s="55"/>
      <c r="CH942" s="55"/>
      <c r="CI942" s="55"/>
      <c r="CJ942" s="55"/>
      <c r="CK942" s="55"/>
      <c r="CL942" s="55"/>
      <c r="CM942" s="55"/>
      <c r="CN942" s="55"/>
      <c r="CO942" s="55"/>
      <c r="CP942" s="55"/>
      <c r="CQ942" s="55"/>
      <c r="CR942" s="55"/>
      <c r="CS942" s="55"/>
      <c r="CT942" s="55"/>
      <c r="CU942" s="55"/>
      <c r="CV942" s="55"/>
      <c r="CW942" s="55"/>
      <c r="CX942" s="55"/>
      <c r="CY942" s="55"/>
      <c r="CZ942" s="55"/>
      <c r="DA942" s="55"/>
      <c r="DB942" s="55"/>
      <c r="DC942" s="55"/>
      <c r="DD942" s="55"/>
      <c r="DE942" s="55"/>
      <c r="DF942" s="55"/>
      <c r="DG942" s="55"/>
      <c r="DH942" s="55"/>
      <c r="DI942" s="55"/>
      <c r="DJ942" s="55"/>
      <c r="DK942" s="55"/>
      <c r="DL942" s="55"/>
      <c r="DM942" s="55"/>
      <c r="DN942" s="55"/>
      <c r="DO942" s="55"/>
      <c r="DP942" s="55"/>
      <c r="DQ942" s="55"/>
      <c r="DR942" s="55"/>
      <c r="DS942" s="55"/>
      <c r="DT942" s="55"/>
      <c r="DU942" s="55"/>
      <c r="DV942" s="55"/>
    </row>
    <row r="943" spans="1:126" ht="8.2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5"/>
      <c r="BQ943" s="55"/>
      <c r="BR943" s="55"/>
      <c r="BS943" s="55"/>
      <c r="BT943" s="55"/>
      <c r="BU943" s="55"/>
      <c r="BV943" s="55"/>
      <c r="BW943" s="55"/>
      <c r="BX943" s="55"/>
      <c r="BY943" s="55"/>
      <c r="BZ943" s="55"/>
      <c r="CA943" s="55"/>
      <c r="CB943" s="55"/>
      <c r="CC943" s="55"/>
      <c r="CD943" s="55"/>
      <c r="CE943" s="55"/>
      <c r="CF943" s="55"/>
      <c r="CG943" s="55"/>
      <c r="CH943" s="55"/>
      <c r="CI943" s="55"/>
      <c r="CJ943" s="55"/>
      <c r="CK943" s="55"/>
      <c r="CL943" s="55"/>
      <c r="CM943" s="55"/>
      <c r="CN943" s="55"/>
      <c r="CO943" s="55"/>
      <c r="CP943" s="55"/>
      <c r="CQ943" s="55"/>
      <c r="CR943" s="55"/>
      <c r="CS943" s="55"/>
      <c r="CT943" s="55"/>
      <c r="CU943" s="55"/>
      <c r="CV943" s="55"/>
      <c r="CW943" s="55"/>
      <c r="CX943" s="55"/>
      <c r="CY943" s="55"/>
      <c r="CZ943" s="55"/>
      <c r="DA943" s="55"/>
      <c r="DB943" s="55"/>
      <c r="DC943" s="55"/>
      <c r="DD943" s="55"/>
      <c r="DE943" s="55"/>
      <c r="DF943" s="55"/>
      <c r="DG943" s="55"/>
      <c r="DH943" s="55"/>
      <c r="DI943" s="55"/>
      <c r="DJ943" s="55"/>
      <c r="DK943" s="55"/>
      <c r="DL943" s="55"/>
      <c r="DM943" s="55"/>
      <c r="DN943" s="55"/>
      <c r="DO943" s="55"/>
      <c r="DP943" s="55"/>
      <c r="DQ943" s="55"/>
      <c r="DR943" s="55"/>
      <c r="DS943" s="55"/>
      <c r="DT943" s="55"/>
      <c r="DU943" s="55"/>
      <c r="DV943" s="55"/>
    </row>
    <row r="944" spans="1:126" ht="8.2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5"/>
      <c r="BQ944" s="55"/>
      <c r="BR944" s="55"/>
      <c r="BS944" s="55"/>
      <c r="BT944" s="55"/>
      <c r="BU944" s="55"/>
      <c r="BV944" s="55"/>
      <c r="BW944" s="55"/>
      <c r="BX944" s="55"/>
      <c r="BY944" s="55"/>
      <c r="BZ944" s="55"/>
      <c r="CA944" s="55"/>
      <c r="CB944" s="55"/>
      <c r="CC944" s="55"/>
      <c r="CD944" s="55"/>
      <c r="CE944" s="55"/>
      <c r="CF944" s="55"/>
      <c r="CG944" s="55"/>
      <c r="CH944" s="55"/>
      <c r="CI944" s="55"/>
      <c r="CJ944" s="55"/>
      <c r="CK944" s="55"/>
      <c r="CL944" s="55"/>
      <c r="CM944" s="55"/>
      <c r="CN944" s="55"/>
      <c r="CO944" s="55"/>
      <c r="CP944" s="55"/>
      <c r="CQ944" s="55"/>
      <c r="CR944" s="55"/>
      <c r="CS944" s="55"/>
      <c r="CT944" s="55"/>
      <c r="CU944" s="55"/>
      <c r="CV944" s="55"/>
      <c r="CW944" s="55"/>
      <c r="CX944" s="55"/>
      <c r="CY944" s="55"/>
      <c r="CZ944" s="55"/>
      <c r="DA944" s="55"/>
      <c r="DB944" s="55"/>
      <c r="DC944" s="55"/>
      <c r="DD944" s="55"/>
      <c r="DE944" s="55"/>
      <c r="DF944" s="55"/>
      <c r="DG944" s="55"/>
      <c r="DH944" s="55"/>
      <c r="DI944" s="55"/>
      <c r="DJ944" s="55"/>
      <c r="DK944" s="55"/>
      <c r="DL944" s="55"/>
      <c r="DM944" s="55"/>
      <c r="DN944" s="55"/>
      <c r="DO944" s="55"/>
      <c r="DP944" s="55"/>
      <c r="DQ944" s="55"/>
      <c r="DR944" s="55"/>
      <c r="DS944" s="55"/>
      <c r="DT944" s="55"/>
      <c r="DU944" s="55"/>
      <c r="DV944" s="55"/>
    </row>
    <row r="945" spans="1:126" ht="8.2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5"/>
      <c r="BQ945" s="55"/>
      <c r="BR945" s="55"/>
      <c r="BS945" s="55"/>
      <c r="BT945" s="55"/>
      <c r="BU945" s="55"/>
      <c r="BV945" s="55"/>
      <c r="BW945" s="55"/>
      <c r="BX945" s="55"/>
      <c r="BY945" s="55"/>
      <c r="BZ945" s="55"/>
      <c r="CA945" s="55"/>
      <c r="CB945" s="55"/>
      <c r="CC945" s="55"/>
      <c r="CD945" s="55"/>
      <c r="CE945" s="55"/>
      <c r="CF945" s="55"/>
      <c r="CG945" s="55"/>
      <c r="CH945" s="55"/>
      <c r="CI945" s="55"/>
      <c r="CJ945" s="55"/>
      <c r="CK945" s="55"/>
      <c r="CL945" s="55"/>
      <c r="CM945" s="55"/>
      <c r="CN945" s="55"/>
      <c r="CO945" s="55"/>
      <c r="CP945" s="55"/>
      <c r="CQ945" s="55"/>
      <c r="CR945" s="55"/>
      <c r="CS945" s="55"/>
      <c r="CT945" s="55"/>
      <c r="CU945" s="55"/>
      <c r="CV945" s="55"/>
      <c r="CW945" s="55"/>
      <c r="CX945" s="55"/>
      <c r="CY945" s="55"/>
      <c r="CZ945" s="55"/>
      <c r="DA945" s="55"/>
      <c r="DB945" s="55"/>
      <c r="DC945" s="55"/>
      <c r="DD945" s="55"/>
      <c r="DE945" s="55"/>
      <c r="DF945" s="55"/>
      <c r="DG945" s="55"/>
      <c r="DH945" s="55"/>
      <c r="DI945" s="55"/>
      <c r="DJ945" s="55"/>
      <c r="DK945" s="55"/>
      <c r="DL945" s="55"/>
      <c r="DM945" s="55"/>
      <c r="DN945" s="55"/>
      <c r="DO945" s="55"/>
      <c r="DP945" s="55"/>
      <c r="DQ945" s="55"/>
      <c r="DR945" s="55"/>
      <c r="DS945" s="55"/>
      <c r="DT945" s="55"/>
      <c r="DU945" s="55"/>
      <c r="DV945" s="55"/>
    </row>
    <row r="946" spans="1:126" ht="8.2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5"/>
      <c r="BQ946" s="55"/>
      <c r="BR946" s="55"/>
      <c r="BS946" s="55"/>
      <c r="BT946" s="55"/>
      <c r="BU946" s="55"/>
      <c r="BV946" s="55"/>
      <c r="BW946" s="55"/>
      <c r="BX946" s="55"/>
      <c r="BY946" s="55"/>
      <c r="BZ946" s="55"/>
      <c r="CA946" s="55"/>
      <c r="CB946" s="55"/>
      <c r="CC946" s="55"/>
      <c r="CD946" s="55"/>
      <c r="CE946" s="55"/>
      <c r="CF946" s="55"/>
      <c r="CG946" s="55"/>
      <c r="CH946" s="55"/>
      <c r="CI946" s="55"/>
      <c r="CJ946" s="55"/>
      <c r="CK946" s="55"/>
      <c r="CL946" s="55"/>
      <c r="CM946" s="55"/>
      <c r="CN946" s="55"/>
      <c r="CO946" s="55"/>
      <c r="CP946" s="55"/>
      <c r="CQ946" s="55"/>
      <c r="CR946" s="55"/>
      <c r="CS946" s="55"/>
      <c r="CT946" s="55"/>
      <c r="CU946" s="55"/>
      <c r="CV946" s="55"/>
      <c r="CW946" s="55"/>
      <c r="CX946" s="55"/>
      <c r="CY946" s="55"/>
      <c r="CZ946" s="55"/>
      <c r="DA946" s="55"/>
      <c r="DB946" s="55"/>
      <c r="DC946" s="55"/>
      <c r="DD946" s="55"/>
      <c r="DE946" s="55"/>
      <c r="DF946" s="55"/>
      <c r="DG946" s="55"/>
      <c r="DH946" s="55"/>
      <c r="DI946" s="55"/>
      <c r="DJ946" s="55"/>
      <c r="DK946" s="55"/>
      <c r="DL946" s="55"/>
      <c r="DM946" s="55"/>
      <c r="DN946" s="55"/>
      <c r="DO946" s="55"/>
      <c r="DP946" s="55"/>
      <c r="DQ946" s="55"/>
      <c r="DR946" s="55"/>
      <c r="DS946" s="55"/>
      <c r="DT946" s="55"/>
      <c r="DU946" s="55"/>
      <c r="DV946" s="55"/>
    </row>
    <row r="947" spans="1:126" ht="8.2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5"/>
      <c r="BQ947" s="55"/>
      <c r="BR947" s="55"/>
      <c r="BS947" s="55"/>
      <c r="BT947" s="55"/>
      <c r="BU947" s="55"/>
      <c r="BV947" s="55"/>
      <c r="BW947" s="55"/>
      <c r="BX947" s="55"/>
      <c r="BY947" s="55"/>
      <c r="BZ947" s="55"/>
      <c r="CA947" s="55"/>
      <c r="CB947" s="55"/>
      <c r="CC947" s="55"/>
      <c r="CD947" s="55"/>
      <c r="CE947" s="55"/>
      <c r="CF947" s="55"/>
      <c r="CG947" s="55"/>
      <c r="CH947" s="55"/>
      <c r="CI947" s="55"/>
      <c r="CJ947" s="55"/>
      <c r="CK947" s="55"/>
      <c r="CL947" s="55"/>
      <c r="CM947" s="55"/>
      <c r="CN947" s="55"/>
      <c r="CO947" s="55"/>
      <c r="CP947" s="55"/>
      <c r="CQ947" s="55"/>
      <c r="CR947" s="55"/>
      <c r="CS947" s="55"/>
      <c r="CT947" s="55"/>
      <c r="CU947" s="55"/>
      <c r="CV947" s="55"/>
      <c r="CW947" s="55"/>
      <c r="CX947" s="55"/>
      <c r="CY947" s="55"/>
      <c r="CZ947" s="55"/>
      <c r="DA947" s="55"/>
      <c r="DB947" s="55"/>
      <c r="DC947" s="55"/>
      <c r="DD947" s="55"/>
      <c r="DE947" s="55"/>
      <c r="DF947" s="55"/>
      <c r="DG947" s="55"/>
      <c r="DH947" s="55"/>
      <c r="DI947" s="55"/>
      <c r="DJ947" s="55"/>
      <c r="DK947" s="55"/>
      <c r="DL947" s="55"/>
      <c r="DM947" s="55"/>
      <c r="DN947" s="55"/>
      <c r="DO947" s="55"/>
      <c r="DP947" s="55"/>
      <c r="DQ947" s="55"/>
      <c r="DR947" s="55"/>
      <c r="DS947" s="55"/>
      <c r="DT947" s="55"/>
      <c r="DU947" s="55"/>
      <c r="DV947" s="55"/>
    </row>
    <row r="948" spans="1:126" ht="8.2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5"/>
      <c r="BQ948" s="55"/>
      <c r="BR948" s="55"/>
      <c r="BS948" s="55"/>
      <c r="BT948" s="55"/>
      <c r="BU948" s="55"/>
      <c r="BV948" s="55"/>
      <c r="BW948" s="55"/>
      <c r="BX948" s="55"/>
      <c r="BY948" s="55"/>
      <c r="BZ948" s="55"/>
      <c r="CA948" s="55"/>
      <c r="CB948" s="55"/>
      <c r="CC948" s="55"/>
      <c r="CD948" s="55"/>
      <c r="CE948" s="55"/>
      <c r="CF948" s="55"/>
      <c r="CG948" s="55"/>
      <c r="CH948" s="55"/>
      <c r="CI948" s="55"/>
      <c r="CJ948" s="55"/>
      <c r="CK948" s="55"/>
      <c r="CL948" s="55"/>
      <c r="CM948" s="55"/>
      <c r="CN948" s="55"/>
      <c r="CO948" s="55"/>
      <c r="CP948" s="55"/>
      <c r="CQ948" s="55"/>
      <c r="CR948" s="55"/>
      <c r="CS948" s="55"/>
      <c r="CT948" s="55"/>
      <c r="CU948" s="55"/>
      <c r="CV948" s="55"/>
      <c r="CW948" s="55"/>
      <c r="CX948" s="55"/>
      <c r="CY948" s="55"/>
      <c r="CZ948" s="55"/>
      <c r="DA948" s="55"/>
      <c r="DB948" s="55"/>
      <c r="DC948" s="55"/>
      <c r="DD948" s="55"/>
      <c r="DE948" s="55"/>
      <c r="DF948" s="55"/>
      <c r="DG948" s="55"/>
      <c r="DH948" s="55"/>
      <c r="DI948" s="55"/>
      <c r="DJ948" s="55"/>
      <c r="DK948" s="55"/>
      <c r="DL948" s="55"/>
      <c r="DM948" s="55"/>
      <c r="DN948" s="55"/>
      <c r="DO948" s="55"/>
      <c r="DP948" s="55"/>
      <c r="DQ948" s="55"/>
      <c r="DR948" s="55"/>
      <c r="DS948" s="55"/>
      <c r="DT948" s="55"/>
      <c r="DU948" s="55"/>
      <c r="DV948" s="55"/>
    </row>
    <row r="949" spans="1:126" ht="8.2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5"/>
      <c r="BQ949" s="55"/>
      <c r="BR949" s="55"/>
      <c r="BS949" s="55"/>
      <c r="BT949" s="55"/>
      <c r="BU949" s="55"/>
      <c r="BV949" s="55"/>
      <c r="BW949" s="55"/>
      <c r="BX949" s="55"/>
      <c r="BY949" s="55"/>
      <c r="BZ949" s="55"/>
      <c r="CA949" s="55"/>
      <c r="CB949" s="55"/>
      <c r="CC949" s="55"/>
      <c r="CD949" s="55"/>
      <c r="CE949" s="55"/>
      <c r="CF949" s="55"/>
      <c r="CG949" s="55"/>
      <c r="CH949" s="55"/>
      <c r="CI949" s="55"/>
      <c r="CJ949" s="55"/>
      <c r="CK949" s="55"/>
      <c r="CL949" s="55"/>
      <c r="CM949" s="55"/>
      <c r="CN949" s="55"/>
      <c r="CO949" s="55"/>
      <c r="CP949" s="55"/>
      <c r="CQ949" s="55"/>
      <c r="CR949" s="55"/>
      <c r="CS949" s="55"/>
      <c r="CT949" s="55"/>
      <c r="CU949" s="55"/>
      <c r="CV949" s="55"/>
      <c r="CW949" s="55"/>
      <c r="CX949" s="55"/>
      <c r="CY949" s="55"/>
      <c r="CZ949" s="55"/>
      <c r="DA949" s="55"/>
      <c r="DB949" s="55"/>
      <c r="DC949" s="55"/>
      <c r="DD949" s="55"/>
      <c r="DE949" s="55"/>
      <c r="DF949" s="55"/>
      <c r="DG949" s="55"/>
      <c r="DH949" s="55"/>
      <c r="DI949" s="55"/>
      <c r="DJ949" s="55"/>
      <c r="DK949" s="55"/>
      <c r="DL949" s="55"/>
      <c r="DM949" s="55"/>
      <c r="DN949" s="55"/>
      <c r="DO949" s="55"/>
      <c r="DP949" s="55"/>
      <c r="DQ949" s="55"/>
      <c r="DR949" s="55"/>
      <c r="DS949" s="55"/>
      <c r="DT949" s="55"/>
      <c r="DU949" s="55"/>
      <c r="DV949" s="55"/>
    </row>
    <row r="950" spans="1:126" ht="8.2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5"/>
      <c r="BQ950" s="55"/>
      <c r="BR950" s="55"/>
      <c r="BS950" s="55"/>
      <c r="BT950" s="55"/>
      <c r="BU950" s="55"/>
      <c r="BV950" s="55"/>
      <c r="BW950" s="55"/>
      <c r="BX950" s="55"/>
      <c r="BY950" s="55"/>
      <c r="BZ950" s="55"/>
      <c r="CA950" s="55"/>
      <c r="CB950" s="55"/>
      <c r="CC950" s="55"/>
      <c r="CD950" s="55"/>
      <c r="CE950" s="55"/>
      <c r="CF950" s="55"/>
      <c r="CG950" s="55"/>
      <c r="CH950" s="55"/>
      <c r="CI950" s="55"/>
      <c r="CJ950" s="55"/>
      <c r="CK950" s="55"/>
      <c r="CL950" s="55"/>
      <c r="CM950" s="55"/>
      <c r="CN950" s="55"/>
      <c r="CO950" s="55"/>
      <c r="CP950" s="55"/>
      <c r="CQ950" s="55"/>
      <c r="CR950" s="55"/>
      <c r="CS950" s="55"/>
      <c r="CT950" s="55"/>
      <c r="CU950" s="55"/>
      <c r="CV950" s="55"/>
      <c r="CW950" s="55"/>
      <c r="CX950" s="55"/>
      <c r="CY950" s="55"/>
      <c r="CZ950" s="55"/>
      <c r="DA950" s="55"/>
      <c r="DB950" s="55"/>
      <c r="DC950" s="55"/>
      <c r="DD950" s="55"/>
      <c r="DE950" s="55"/>
      <c r="DF950" s="55"/>
      <c r="DG950" s="55"/>
      <c r="DH950" s="55"/>
      <c r="DI950" s="55"/>
      <c r="DJ950" s="55"/>
      <c r="DK950" s="55"/>
      <c r="DL950" s="55"/>
      <c r="DM950" s="55"/>
      <c r="DN950" s="55"/>
      <c r="DO950" s="55"/>
      <c r="DP950" s="55"/>
      <c r="DQ950" s="55"/>
      <c r="DR950" s="55"/>
      <c r="DS950" s="55"/>
      <c r="DT950" s="55"/>
      <c r="DU950" s="55"/>
      <c r="DV950" s="55"/>
    </row>
    <row r="951" spans="1:126" ht="8.2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5"/>
      <c r="BQ951" s="55"/>
      <c r="BR951" s="55"/>
      <c r="BS951" s="55"/>
      <c r="BT951" s="55"/>
      <c r="BU951" s="55"/>
      <c r="BV951" s="55"/>
      <c r="BW951" s="55"/>
      <c r="BX951" s="55"/>
      <c r="BY951" s="55"/>
      <c r="BZ951" s="55"/>
      <c r="CA951" s="55"/>
      <c r="CB951" s="55"/>
      <c r="CC951" s="55"/>
      <c r="CD951" s="55"/>
      <c r="CE951" s="55"/>
      <c r="CF951" s="55"/>
      <c r="CG951" s="55"/>
      <c r="CH951" s="55"/>
      <c r="CI951" s="55"/>
      <c r="CJ951" s="55"/>
      <c r="CK951" s="55"/>
      <c r="CL951" s="55"/>
      <c r="CM951" s="55"/>
      <c r="CN951" s="55"/>
      <c r="CO951" s="55"/>
      <c r="CP951" s="55"/>
      <c r="CQ951" s="55"/>
      <c r="CR951" s="55"/>
      <c r="CS951" s="55"/>
      <c r="CT951" s="55"/>
      <c r="CU951" s="55"/>
      <c r="CV951" s="55"/>
      <c r="CW951" s="55"/>
      <c r="CX951" s="55"/>
      <c r="CY951" s="55"/>
      <c r="CZ951" s="55"/>
      <c r="DA951" s="55"/>
      <c r="DB951" s="55"/>
      <c r="DC951" s="55"/>
      <c r="DD951" s="55"/>
      <c r="DE951" s="55"/>
      <c r="DF951" s="55"/>
      <c r="DG951" s="55"/>
      <c r="DH951" s="55"/>
      <c r="DI951" s="55"/>
      <c r="DJ951" s="55"/>
      <c r="DK951" s="55"/>
      <c r="DL951" s="55"/>
      <c r="DM951" s="55"/>
      <c r="DN951" s="55"/>
      <c r="DO951" s="55"/>
      <c r="DP951" s="55"/>
      <c r="DQ951" s="55"/>
      <c r="DR951" s="55"/>
      <c r="DS951" s="55"/>
      <c r="DT951" s="55"/>
      <c r="DU951" s="55"/>
      <c r="DV951" s="55"/>
    </row>
    <row r="952" spans="1:126" ht="8.2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5"/>
      <c r="BQ952" s="55"/>
      <c r="BR952" s="55"/>
      <c r="BS952" s="55"/>
      <c r="BT952" s="55"/>
      <c r="BU952" s="55"/>
      <c r="BV952" s="55"/>
      <c r="BW952" s="55"/>
      <c r="BX952" s="55"/>
      <c r="BY952" s="55"/>
      <c r="BZ952" s="55"/>
      <c r="CA952" s="55"/>
      <c r="CB952" s="55"/>
      <c r="CC952" s="55"/>
      <c r="CD952" s="55"/>
      <c r="CE952" s="55"/>
      <c r="CF952" s="55"/>
      <c r="CG952" s="55"/>
      <c r="CH952" s="55"/>
      <c r="CI952" s="55"/>
      <c r="CJ952" s="55"/>
      <c r="CK952" s="55"/>
      <c r="CL952" s="55"/>
      <c r="CM952" s="55"/>
      <c r="CN952" s="55"/>
      <c r="CO952" s="55"/>
      <c r="CP952" s="55"/>
      <c r="CQ952" s="55"/>
      <c r="CR952" s="55"/>
      <c r="CS952" s="55"/>
      <c r="CT952" s="55"/>
      <c r="CU952" s="55"/>
      <c r="CV952" s="55"/>
      <c r="CW952" s="55"/>
      <c r="CX952" s="55"/>
      <c r="CY952" s="55"/>
      <c r="CZ952" s="55"/>
      <c r="DA952" s="55"/>
      <c r="DB952" s="55"/>
      <c r="DC952" s="55"/>
      <c r="DD952" s="55"/>
      <c r="DE952" s="55"/>
      <c r="DF952" s="55"/>
      <c r="DG952" s="55"/>
      <c r="DH952" s="55"/>
      <c r="DI952" s="55"/>
      <c r="DJ952" s="55"/>
      <c r="DK952" s="55"/>
      <c r="DL952" s="55"/>
      <c r="DM952" s="55"/>
      <c r="DN952" s="55"/>
      <c r="DO952" s="55"/>
      <c r="DP952" s="55"/>
      <c r="DQ952" s="55"/>
      <c r="DR952" s="55"/>
      <c r="DS952" s="55"/>
      <c r="DT952" s="55"/>
      <c r="DU952" s="55"/>
      <c r="DV952" s="55"/>
    </row>
    <row r="953" spans="1:126" ht="8.2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5"/>
      <c r="BQ953" s="55"/>
      <c r="BR953" s="55"/>
      <c r="BS953" s="55"/>
      <c r="BT953" s="55"/>
      <c r="BU953" s="55"/>
      <c r="BV953" s="55"/>
      <c r="BW953" s="55"/>
      <c r="BX953" s="55"/>
      <c r="BY953" s="55"/>
      <c r="BZ953" s="55"/>
      <c r="CA953" s="55"/>
      <c r="CB953" s="55"/>
      <c r="CC953" s="55"/>
      <c r="CD953" s="55"/>
      <c r="CE953" s="55"/>
      <c r="CF953" s="55"/>
      <c r="CG953" s="55"/>
      <c r="CH953" s="55"/>
      <c r="CI953" s="55"/>
      <c r="CJ953" s="55"/>
      <c r="CK953" s="55"/>
      <c r="CL953" s="55"/>
      <c r="CM953" s="55"/>
      <c r="CN953" s="55"/>
      <c r="CO953" s="55"/>
      <c r="CP953" s="55"/>
      <c r="CQ953" s="55"/>
      <c r="CR953" s="55"/>
      <c r="CS953" s="55"/>
      <c r="CT953" s="55"/>
      <c r="CU953" s="55"/>
      <c r="CV953" s="55"/>
      <c r="CW953" s="55"/>
      <c r="CX953" s="55"/>
      <c r="CY953" s="55"/>
      <c r="CZ953" s="55"/>
      <c r="DA953" s="55"/>
      <c r="DB953" s="55"/>
      <c r="DC953" s="55"/>
      <c r="DD953" s="55"/>
      <c r="DE953" s="55"/>
      <c r="DF953" s="55"/>
      <c r="DG953" s="55"/>
      <c r="DH953" s="55"/>
      <c r="DI953" s="55"/>
      <c r="DJ953" s="55"/>
      <c r="DK953" s="55"/>
      <c r="DL953" s="55"/>
      <c r="DM953" s="55"/>
      <c r="DN953" s="55"/>
      <c r="DO953" s="55"/>
      <c r="DP953" s="55"/>
      <c r="DQ953" s="55"/>
      <c r="DR953" s="55"/>
      <c r="DS953" s="55"/>
      <c r="DT953" s="55"/>
      <c r="DU953" s="55"/>
      <c r="DV953" s="55"/>
    </row>
    <row r="954" spans="1:126" ht="8.2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5"/>
      <c r="BQ954" s="55"/>
      <c r="BR954" s="55"/>
      <c r="BS954" s="55"/>
      <c r="BT954" s="55"/>
      <c r="BU954" s="55"/>
      <c r="BV954" s="55"/>
      <c r="BW954" s="55"/>
      <c r="BX954" s="55"/>
      <c r="BY954" s="55"/>
      <c r="BZ954" s="55"/>
      <c r="CA954" s="55"/>
      <c r="CB954" s="55"/>
      <c r="CC954" s="55"/>
      <c r="CD954" s="55"/>
      <c r="CE954" s="55"/>
      <c r="CF954" s="55"/>
      <c r="CG954" s="55"/>
      <c r="CH954" s="55"/>
      <c r="CI954" s="55"/>
      <c r="CJ954" s="55"/>
      <c r="CK954" s="55"/>
      <c r="CL954" s="55"/>
      <c r="CM954" s="55"/>
      <c r="CN954" s="55"/>
      <c r="CO954" s="55"/>
      <c r="CP954" s="55"/>
      <c r="CQ954" s="55"/>
      <c r="CR954" s="55"/>
      <c r="CS954" s="55"/>
      <c r="CT954" s="55"/>
      <c r="CU954" s="55"/>
      <c r="CV954" s="55"/>
      <c r="CW954" s="55"/>
      <c r="CX954" s="55"/>
      <c r="CY954" s="55"/>
      <c r="CZ954" s="55"/>
      <c r="DA954" s="55"/>
      <c r="DB954" s="55"/>
      <c r="DC954" s="55"/>
      <c r="DD954" s="55"/>
      <c r="DE954" s="55"/>
      <c r="DF954" s="55"/>
      <c r="DG954" s="55"/>
      <c r="DH954" s="55"/>
      <c r="DI954" s="55"/>
      <c r="DJ954" s="55"/>
      <c r="DK954" s="55"/>
      <c r="DL954" s="55"/>
      <c r="DM954" s="55"/>
      <c r="DN954" s="55"/>
      <c r="DO954" s="55"/>
      <c r="DP954" s="55"/>
      <c r="DQ954" s="55"/>
      <c r="DR954" s="55"/>
      <c r="DS954" s="55"/>
      <c r="DT954" s="55"/>
      <c r="DU954" s="55"/>
      <c r="DV954" s="55"/>
    </row>
    <row r="955" spans="1:126" ht="8.2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5"/>
      <c r="BQ955" s="55"/>
      <c r="BR955" s="55"/>
      <c r="BS955" s="55"/>
      <c r="BT955" s="55"/>
      <c r="BU955" s="55"/>
      <c r="BV955" s="55"/>
      <c r="BW955" s="55"/>
      <c r="BX955" s="55"/>
      <c r="BY955" s="55"/>
      <c r="BZ955" s="55"/>
      <c r="CA955" s="55"/>
      <c r="CB955" s="55"/>
      <c r="CC955" s="55"/>
      <c r="CD955" s="55"/>
      <c r="CE955" s="55"/>
      <c r="CF955" s="55"/>
      <c r="CG955" s="55"/>
      <c r="CH955" s="55"/>
      <c r="CI955" s="55"/>
      <c r="CJ955" s="55"/>
      <c r="CK955" s="55"/>
      <c r="CL955" s="55"/>
      <c r="CM955" s="55"/>
      <c r="CN955" s="55"/>
      <c r="CO955" s="55"/>
      <c r="CP955" s="55"/>
      <c r="CQ955" s="55"/>
      <c r="CR955" s="55"/>
      <c r="CS955" s="55"/>
      <c r="CT955" s="55"/>
      <c r="CU955" s="55"/>
      <c r="CV955" s="55"/>
      <c r="CW955" s="55"/>
      <c r="CX955" s="55"/>
      <c r="CY955" s="55"/>
      <c r="CZ955" s="55"/>
      <c r="DA955" s="55"/>
      <c r="DB955" s="55"/>
      <c r="DC955" s="55"/>
      <c r="DD955" s="55"/>
      <c r="DE955" s="55"/>
      <c r="DF955" s="55"/>
      <c r="DG955" s="55"/>
      <c r="DH955" s="55"/>
      <c r="DI955" s="55"/>
      <c r="DJ955" s="55"/>
      <c r="DK955" s="55"/>
      <c r="DL955" s="55"/>
      <c r="DM955" s="55"/>
      <c r="DN955" s="55"/>
      <c r="DO955" s="55"/>
      <c r="DP955" s="55"/>
      <c r="DQ955" s="55"/>
      <c r="DR955" s="55"/>
      <c r="DS955" s="55"/>
      <c r="DT955" s="55"/>
      <c r="DU955" s="55"/>
      <c r="DV955" s="55"/>
    </row>
    <row r="956" spans="1:126" ht="8.2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5"/>
      <c r="BQ956" s="55"/>
      <c r="BR956" s="55"/>
      <c r="BS956" s="55"/>
      <c r="BT956" s="55"/>
      <c r="BU956" s="55"/>
      <c r="BV956" s="55"/>
      <c r="BW956" s="55"/>
      <c r="BX956" s="55"/>
      <c r="BY956" s="55"/>
      <c r="BZ956" s="55"/>
      <c r="CA956" s="55"/>
      <c r="CB956" s="55"/>
      <c r="CC956" s="55"/>
      <c r="CD956" s="55"/>
      <c r="CE956" s="55"/>
      <c r="CF956" s="55"/>
      <c r="CG956" s="55"/>
      <c r="CH956" s="55"/>
      <c r="CI956" s="55"/>
      <c r="CJ956" s="55"/>
      <c r="CK956" s="55"/>
      <c r="CL956" s="55"/>
      <c r="CM956" s="55"/>
      <c r="CN956" s="55"/>
      <c r="CO956" s="55"/>
      <c r="CP956" s="55"/>
      <c r="CQ956" s="55"/>
      <c r="CR956" s="55"/>
      <c r="CS956" s="55"/>
      <c r="CT956" s="55"/>
      <c r="CU956" s="55"/>
      <c r="CV956" s="55"/>
      <c r="CW956" s="55"/>
      <c r="CX956" s="55"/>
      <c r="CY956" s="55"/>
      <c r="CZ956" s="55"/>
      <c r="DA956" s="55"/>
      <c r="DB956" s="55"/>
      <c r="DC956" s="55"/>
      <c r="DD956" s="55"/>
      <c r="DE956" s="55"/>
      <c r="DF956" s="55"/>
      <c r="DG956" s="55"/>
      <c r="DH956" s="55"/>
      <c r="DI956" s="55"/>
      <c r="DJ956" s="55"/>
      <c r="DK956" s="55"/>
      <c r="DL956" s="55"/>
      <c r="DM956" s="55"/>
      <c r="DN956" s="55"/>
      <c r="DO956" s="55"/>
      <c r="DP956" s="55"/>
      <c r="DQ956" s="55"/>
      <c r="DR956" s="55"/>
      <c r="DS956" s="55"/>
      <c r="DT956" s="55"/>
      <c r="DU956" s="55"/>
      <c r="DV956" s="55"/>
    </row>
    <row r="957" spans="1:126" ht="8.2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5"/>
      <c r="BQ957" s="55"/>
      <c r="BR957" s="55"/>
      <c r="BS957" s="55"/>
      <c r="BT957" s="55"/>
      <c r="BU957" s="55"/>
      <c r="BV957" s="55"/>
      <c r="BW957" s="55"/>
      <c r="BX957" s="55"/>
      <c r="BY957" s="55"/>
      <c r="BZ957" s="55"/>
      <c r="CA957" s="55"/>
      <c r="CB957" s="55"/>
      <c r="CC957" s="55"/>
      <c r="CD957" s="55"/>
      <c r="CE957" s="55"/>
      <c r="CF957" s="55"/>
      <c r="CG957" s="55"/>
      <c r="CH957" s="55"/>
      <c r="CI957" s="55"/>
      <c r="CJ957" s="55"/>
      <c r="CK957" s="55"/>
      <c r="CL957" s="55"/>
      <c r="CM957" s="55"/>
      <c r="CN957" s="55"/>
      <c r="CO957" s="55"/>
      <c r="CP957" s="55"/>
      <c r="CQ957" s="55"/>
      <c r="CR957" s="55"/>
      <c r="CS957" s="55"/>
      <c r="CT957" s="55"/>
      <c r="CU957" s="55"/>
      <c r="CV957" s="55"/>
      <c r="CW957" s="55"/>
      <c r="CX957" s="55"/>
      <c r="CY957" s="55"/>
      <c r="CZ957" s="55"/>
      <c r="DA957" s="55"/>
      <c r="DB957" s="55"/>
      <c r="DC957" s="55"/>
      <c r="DD957" s="55"/>
      <c r="DE957" s="55"/>
      <c r="DF957" s="55"/>
      <c r="DG957" s="55"/>
      <c r="DH957" s="55"/>
      <c r="DI957" s="55"/>
      <c r="DJ957" s="55"/>
      <c r="DK957" s="55"/>
      <c r="DL957" s="55"/>
      <c r="DM957" s="55"/>
      <c r="DN957" s="55"/>
      <c r="DO957" s="55"/>
      <c r="DP957" s="55"/>
      <c r="DQ957" s="55"/>
      <c r="DR957" s="55"/>
      <c r="DS957" s="55"/>
      <c r="DT957" s="55"/>
      <c r="DU957" s="55"/>
      <c r="DV957" s="55"/>
    </row>
    <row r="958" spans="1:126" ht="8.2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5"/>
      <c r="BQ958" s="55"/>
      <c r="BR958" s="55"/>
      <c r="BS958" s="55"/>
      <c r="BT958" s="55"/>
      <c r="BU958" s="55"/>
      <c r="BV958" s="55"/>
      <c r="BW958" s="55"/>
      <c r="BX958" s="55"/>
      <c r="BY958" s="55"/>
      <c r="BZ958" s="55"/>
      <c r="CA958" s="55"/>
      <c r="CB958" s="55"/>
      <c r="CC958" s="55"/>
      <c r="CD958" s="55"/>
      <c r="CE958" s="55"/>
      <c r="CF958" s="55"/>
      <c r="CG958" s="55"/>
      <c r="CH958" s="55"/>
      <c r="CI958" s="55"/>
      <c r="CJ958" s="55"/>
      <c r="CK958" s="55"/>
      <c r="CL958" s="55"/>
      <c r="CM958" s="55"/>
      <c r="CN958" s="55"/>
      <c r="CO958" s="55"/>
      <c r="CP958" s="55"/>
      <c r="CQ958" s="55"/>
      <c r="CR958" s="55"/>
      <c r="CS958" s="55"/>
      <c r="CT958" s="55"/>
      <c r="CU958" s="55"/>
      <c r="CV958" s="55"/>
      <c r="CW958" s="55"/>
      <c r="CX958" s="55"/>
      <c r="CY958" s="55"/>
      <c r="CZ958" s="55"/>
      <c r="DA958" s="55"/>
      <c r="DB958" s="55"/>
      <c r="DC958" s="55"/>
      <c r="DD958" s="55"/>
      <c r="DE958" s="55"/>
      <c r="DF958" s="55"/>
      <c r="DG958" s="55"/>
      <c r="DH958" s="55"/>
      <c r="DI958" s="55"/>
      <c r="DJ958" s="55"/>
      <c r="DK958" s="55"/>
      <c r="DL958" s="55"/>
      <c r="DM958" s="55"/>
      <c r="DN958" s="55"/>
      <c r="DO958" s="55"/>
      <c r="DP958" s="55"/>
      <c r="DQ958" s="55"/>
      <c r="DR958" s="55"/>
      <c r="DS958" s="55"/>
      <c r="DT958" s="55"/>
      <c r="DU958" s="55"/>
      <c r="DV958" s="55"/>
    </row>
  </sheetData>
  <sheetProtection/>
  <mergeCells count="26">
    <mergeCell ref="A97:S97"/>
    <mergeCell ref="F6:G6"/>
    <mergeCell ref="H6:I6"/>
    <mergeCell ref="J6:K6"/>
    <mergeCell ref="D5:E6"/>
    <mergeCell ref="B5:B7"/>
    <mergeCell ref="L5:P5"/>
    <mergeCell ref="C5:C7"/>
    <mergeCell ref="M6:M7"/>
    <mergeCell ref="O6:P6"/>
    <mergeCell ref="AJ56:AP56"/>
    <mergeCell ref="Y6:Z6"/>
    <mergeCell ref="D57:H57"/>
    <mergeCell ref="N6:N7"/>
    <mergeCell ref="Q6:Q7"/>
    <mergeCell ref="S6:S7"/>
    <mergeCell ref="V6:V7"/>
    <mergeCell ref="L6:L7"/>
    <mergeCell ref="F5:I5"/>
    <mergeCell ref="J5:K5"/>
    <mergeCell ref="Q5:U5"/>
    <mergeCell ref="V5:Z5"/>
    <mergeCell ref="W6:W7"/>
    <mergeCell ref="X6:X7"/>
    <mergeCell ref="T6:U6"/>
    <mergeCell ref="R6:R7"/>
  </mergeCells>
  <printOptions horizontalCentered="1"/>
  <pageMargins left="0.498031496" right="0.37" top="0.82" bottom="0.734251969" header="0.3" footer="0.261811024"/>
  <pageSetup horizontalDpi="600" verticalDpi="600" orientation="landscape" paperSize="9" r:id="rId1"/>
  <headerFooter alignWithMargins="0">
    <oddHeader>&amp;R&amp;"Arial Mon,Regular"&amp;8&amp;UÁ¿ëýã 16. Ýð¿¿ë ìýíä</oddHeader>
    <oddFooter>&amp;R&amp;"Arial Mon,Regular"&amp;18 36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64"/>
  <sheetViews>
    <sheetView zoomScalePageLayoutView="0" workbookViewId="0" topLeftCell="A1">
      <selection activeCell="A1" sqref="A1:Z64"/>
    </sheetView>
  </sheetViews>
  <sheetFormatPr defaultColWidth="9.25390625" defaultRowHeight="12.75"/>
  <cols>
    <col min="1" max="1" width="9.00390625" style="90" customWidth="1"/>
    <col min="2" max="2" width="7.875" style="90" customWidth="1"/>
    <col min="3" max="3" width="5.875" style="90" customWidth="1"/>
    <col min="4" max="4" width="5.125" style="90" customWidth="1"/>
    <col min="5" max="5" width="6.00390625" style="90" customWidth="1"/>
    <col min="6" max="6" width="5.125" style="90" customWidth="1"/>
    <col min="7" max="7" width="5.25390625" style="90" customWidth="1"/>
    <col min="8" max="8" width="5.75390625" style="90" customWidth="1"/>
    <col min="9" max="9" width="6.00390625" style="90" customWidth="1"/>
    <col min="10" max="10" width="4.375" style="90" customWidth="1"/>
    <col min="11" max="11" width="4.875" style="90" customWidth="1"/>
    <col min="12" max="12" width="5.125" style="90" customWidth="1"/>
    <col min="13" max="13" width="5.375" style="90" customWidth="1"/>
    <col min="14" max="14" width="4.25390625" style="90" customWidth="1"/>
    <col min="15" max="15" width="4.75390625" style="90" customWidth="1"/>
    <col min="16" max="17" width="4.375" style="90" customWidth="1"/>
    <col min="18" max="18" width="3.375" style="90" customWidth="1"/>
    <col min="19" max="19" width="3.875" style="90" customWidth="1"/>
    <col min="20" max="20" width="4.375" style="90" customWidth="1"/>
    <col min="21" max="21" width="4.125" style="90" customWidth="1"/>
    <col min="22" max="22" width="3.25390625" style="90" customWidth="1"/>
    <col min="23" max="23" width="4.75390625" style="90" customWidth="1"/>
    <col min="24" max="24" width="4.25390625" style="90" customWidth="1"/>
    <col min="25" max="26" width="3.875" style="90" customWidth="1"/>
    <col min="27" max="16384" width="9.25390625" style="90" customWidth="1"/>
  </cols>
  <sheetData>
    <row r="1" spans="1:25" ht="12">
      <c r="A1" s="49"/>
      <c r="B1" s="89"/>
      <c r="C1" s="89"/>
      <c r="D1" s="89"/>
      <c r="E1" s="49"/>
      <c r="F1" s="89"/>
      <c r="G1" s="49"/>
      <c r="H1" s="174" t="s">
        <v>93</v>
      </c>
      <c r="I1" s="174"/>
      <c r="J1" s="183"/>
      <c r="K1" s="183"/>
      <c r="L1" s="183"/>
      <c r="M1" s="183"/>
      <c r="N1" s="183"/>
      <c r="O1" s="183"/>
      <c r="P1" s="183"/>
      <c r="Q1" s="89"/>
      <c r="R1" s="89"/>
      <c r="S1" s="89"/>
      <c r="T1" s="89"/>
      <c r="U1" s="89"/>
      <c r="V1" s="89"/>
      <c r="W1" s="89"/>
      <c r="X1" s="89"/>
      <c r="Y1" s="89"/>
    </row>
    <row r="2" spans="1:25" ht="12">
      <c r="A2" s="49"/>
      <c r="B2" s="89" t="s">
        <v>615</v>
      </c>
      <c r="C2" s="89"/>
      <c r="D2" s="89"/>
      <c r="E2" s="49"/>
      <c r="F2" s="89"/>
      <c r="G2" s="49"/>
      <c r="H2" s="184" t="s">
        <v>94</v>
      </c>
      <c r="I2" s="176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133"/>
      <c r="U3" s="133"/>
      <c r="V3" s="133"/>
      <c r="W3" s="133"/>
      <c r="X3" s="133"/>
      <c r="Y3" s="133"/>
    </row>
    <row r="4" spans="1:26" ht="11.25" customHeight="1">
      <c r="A4" s="1108" t="s">
        <v>88</v>
      </c>
      <c r="B4" s="1110" t="s">
        <v>548</v>
      </c>
      <c r="C4" s="1112" t="s">
        <v>368</v>
      </c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  <c r="O4" s="1113"/>
      <c r="P4" s="1113"/>
      <c r="Q4" s="1113"/>
      <c r="R4" s="1113"/>
      <c r="S4" s="1113"/>
      <c r="T4" s="1113"/>
      <c r="U4" s="1113"/>
      <c r="V4" s="1113"/>
      <c r="W4" s="1113"/>
      <c r="X4" s="1113"/>
      <c r="Y4" s="53"/>
      <c r="Z4" s="366"/>
    </row>
    <row r="5" spans="1:26" ht="75" customHeight="1">
      <c r="A5" s="1109"/>
      <c r="B5" s="1111"/>
      <c r="C5" s="180" t="s">
        <v>369</v>
      </c>
      <c r="D5" s="180" t="s">
        <v>370</v>
      </c>
      <c r="E5" s="180" t="s">
        <v>371</v>
      </c>
      <c r="F5" s="180" t="s">
        <v>372</v>
      </c>
      <c r="G5" s="180" t="s">
        <v>373</v>
      </c>
      <c r="H5" s="180" t="s">
        <v>374</v>
      </c>
      <c r="I5" s="180" t="s">
        <v>375</v>
      </c>
      <c r="J5" s="180" t="s">
        <v>811</v>
      </c>
      <c r="K5" s="180" t="s">
        <v>376</v>
      </c>
      <c r="L5" s="180" t="s">
        <v>532</v>
      </c>
      <c r="M5" s="180" t="s">
        <v>533</v>
      </c>
      <c r="N5" s="180" t="s">
        <v>534</v>
      </c>
      <c r="O5" s="180" t="s">
        <v>535</v>
      </c>
      <c r="P5" s="181" t="s">
        <v>536</v>
      </c>
      <c r="Q5" s="181" t="s">
        <v>770</v>
      </c>
      <c r="R5" s="180" t="s">
        <v>537</v>
      </c>
      <c r="S5" s="180" t="s">
        <v>538</v>
      </c>
      <c r="T5" s="180" t="s">
        <v>539</v>
      </c>
      <c r="U5" s="180" t="s">
        <v>771</v>
      </c>
      <c r="V5" s="180" t="s">
        <v>142</v>
      </c>
      <c r="W5" s="180" t="s">
        <v>540</v>
      </c>
      <c r="X5" s="180" t="s">
        <v>1036</v>
      </c>
      <c r="Y5" s="191" t="s">
        <v>508</v>
      </c>
      <c r="Z5" s="367" t="s">
        <v>812</v>
      </c>
    </row>
    <row r="6" spans="1:25" ht="10.5">
      <c r="A6" s="133" t="s">
        <v>225</v>
      </c>
      <c r="B6" s="182">
        <v>1023</v>
      </c>
      <c r="C6" s="182">
        <v>198</v>
      </c>
      <c r="D6" s="182"/>
      <c r="E6" s="182">
        <v>77</v>
      </c>
      <c r="F6" s="182">
        <v>9</v>
      </c>
      <c r="G6" s="182">
        <v>30</v>
      </c>
      <c r="H6" s="182">
        <v>1</v>
      </c>
      <c r="I6" s="182"/>
      <c r="J6" s="182"/>
      <c r="K6" s="182">
        <v>103</v>
      </c>
      <c r="L6" s="182"/>
      <c r="M6" s="182">
        <v>14</v>
      </c>
      <c r="N6" s="182">
        <v>338</v>
      </c>
      <c r="O6" s="182">
        <v>19</v>
      </c>
      <c r="P6" s="182"/>
      <c r="Q6" s="121"/>
      <c r="R6" s="182"/>
      <c r="S6" s="182"/>
      <c r="T6" s="182"/>
      <c r="U6" s="182"/>
      <c r="V6" s="182"/>
      <c r="W6" s="182"/>
      <c r="X6" s="182"/>
      <c r="Y6" s="49"/>
    </row>
    <row r="7" spans="1:25" ht="10.5">
      <c r="A7" s="133" t="s">
        <v>463</v>
      </c>
      <c r="B7" s="182">
        <v>994</v>
      </c>
      <c r="C7" s="182">
        <v>457</v>
      </c>
      <c r="D7" s="182"/>
      <c r="E7" s="182">
        <v>22</v>
      </c>
      <c r="F7" s="182">
        <v>5</v>
      </c>
      <c r="G7" s="182">
        <v>26</v>
      </c>
      <c r="H7" s="182">
        <v>42</v>
      </c>
      <c r="I7" s="182"/>
      <c r="J7" s="182"/>
      <c r="K7" s="182">
        <v>95</v>
      </c>
      <c r="L7" s="182"/>
      <c r="M7" s="182">
        <v>25</v>
      </c>
      <c r="N7" s="182">
        <v>315</v>
      </c>
      <c r="O7" s="182">
        <v>36</v>
      </c>
      <c r="P7" s="182"/>
      <c r="Q7" s="121"/>
      <c r="R7" s="182"/>
      <c r="S7" s="182"/>
      <c r="T7" s="182"/>
      <c r="U7" s="182"/>
      <c r="V7" s="182"/>
      <c r="W7" s="182"/>
      <c r="X7" s="182"/>
      <c r="Y7" s="49"/>
    </row>
    <row r="8" spans="1:25" ht="10.5">
      <c r="A8" s="133" t="s">
        <v>472</v>
      </c>
      <c r="B8" s="182">
        <v>564</v>
      </c>
      <c r="C8" s="182">
        <v>287</v>
      </c>
      <c r="D8" s="182"/>
      <c r="E8" s="182">
        <v>35</v>
      </c>
      <c r="F8" s="182">
        <v>2</v>
      </c>
      <c r="G8" s="182">
        <v>19</v>
      </c>
      <c r="H8" s="182">
        <v>38</v>
      </c>
      <c r="I8" s="182"/>
      <c r="J8" s="182"/>
      <c r="K8" s="182">
        <v>51</v>
      </c>
      <c r="L8" s="182"/>
      <c r="M8" s="182">
        <v>22</v>
      </c>
      <c r="N8" s="182">
        <v>51</v>
      </c>
      <c r="O8" s="182">
        <v>23</v>
      </c>
      <c r="P8" s="182"/>
      <c r="Q8" s="121"/>
      <c r="R8" s="182"/>
      <c r="S8" s="182"/>
      <c r="T8" s="182"/>
      <c r="U8" s="182"/>
      <c r="V8" s="182"/>
      <c r="W8" s="182"/>
      <c r="X8" s="182"/>
      <c r="Y8" s="49"/>
    </row>
    <row r="9" spans="1:25" ht="10.5">
      <c r="A9" s="133" t="s">
        <v>557</v>
      </c>
      <c r="B9" s="182">
        <v>647</v>
      </c>
      <c r="C9" s="182">
        <v>206</v>
      </c>
      <c r="D9" s="182">
        <v>75</v>
      </c>
      <c r="E9" s="182">
        <v>18</v>
      </c>
      <c r="F9" s="182">
        <v>33</v>
      </c>
      <c r="G9" s="182">
        <v>3</v>
      </c>
      <c r="H9" s="182">
        <v>17</v>
      </c>
      <c r="I9" s="182">
        <v>285</v>
      </c>
      <c r="J9" s="182">
        <v>2</v>
      </c>
      <c r="K9" s="182">
        <v>75</v>
      </c>
      <c r="L9" s="182">
        <v>40</v>
      </c>
      <c r="M9" s="182">
        <v>23</v>
      </c>
      <c r="N9" s="182">
        <v>42</v>
      </c>
      <c r="O9" s="182">
        <v>33</v>
      </c>
      <c r="P9" s="182">
        <v>17</v>
      </c>
      <c r="Q9" s="121"/>
      <c r="R9" s="182">
        <v>3</v>
      </c>
      <c r="S9" s="182">
        <v>2</v>
      </c>
      <c r="T9" s="182"/>
      <c r="U9" s="121"/>
      <c r="V9" s="182"/>
      <c r="W9" s="121"/>
      <c r="X9" s="121"/>
      <c r="Y9" s="49"/>
    </row>
    <row r="10" spans="1:26" ht="10.5">
      <c r="A10" s="133" t="s">
        <v>51</v>
      </c>
      <c r="B10" s="182">
        <v>585</v>
      </c>
      <c r="C10" s="182">
        <v>121</v>
      </c>
      <c r="D10" s="182">
        <v>79</v>
      </c>
      <c r="E10" s="182">
        <v>15</v>
      </c>
      <c r="F10" s="182">
        <v>33</v>
      </c>
      <c r="G10" s="182">
        <v>11</v>
      </c>
      <c r="H10" s="182">
        <v>13</v>
      </c>
      <c r="I10" s="182">
        <v>303</v>
      </c>
      <c r="J10" s="182">
        <v>4</v>
      </c>
      <c r="K10" s="182">
        <v>54</v>
      </c>
      <c r="L10" s="182">
        <v>15</v>
      </c>
      <c r="M10" s="182">
        <v>26</v>
      </c>
      <c r="N10" s="182">
        <v>32</v>
      </c>
      <c r="O10" s="182">
        <v>23</v>
      </c>
      <c r="P10" s="182">
        <v>23</v>
      </c>
      <c r="Q10" s="182"/>
      <c r="R10" s="182">
        <v>1</v>
      </c>
      <c r="S10" s="182"/>
      <c r="T10" s="182">
        <v>2</v>
      </c>
      <c r="U10" s="182"/>
      <c r="V10" s="182">
        <v>3</v>
      </c>
      <c r="W10" s="182"/>
      <c r="X10" s="182"/>
      <c r="Y10" s="52"/>
      <c r="Z10" s="93"/>
    </row>
    <row r="11" spans="1:26" ht="10.5">
      <c r="A11" s="133" t="s">
        <v>9</v>
      </c>
      <c r="B11" s="178">
        <v>769</v>
      </c>
      <c r="C11" s="182">
        <v>185</v>
      </c>
      <c r="D11" s="182">
        <v>9</v>
      </c>
      <c r="E11" s="182">
        <v>14</v>
      </c>
      <c r="F11" s="182">
        <v>3</v>
      </c>
      <c r="G11" s="182">
        <v>6</v>
      </c>
      <c r="H11" s="182">
        <v>3</v>
      </c>
      <c r="I11" s="182">
        <v>182</v>
      </c>
      <c r="J11" s="182"/>
      <c r="K11" s="182">
        <v>49</v>
      </c>
      <c r="L11" s="182">
        <v>10</v>
      </c>
      <c r="M11" s="182">
        <v>20</v>
      </c>
      <c r="N11" s="182">
        <v>41</v>
      </c>
      <c r="O11" s="182">
        <v>57</v>
      </c>
      <c r="P11" s="182"/>
      <c r="Q11" s="182"/>
      <c r="R11" s="182">
        <v>75</v>
      </c>
      <c r="S11" s="182">
        <v>1</v>
      </c>
      <c r="T11" s="182">
        <v>2</v>
      </c>
      <c r="U11" s="182"/>
      <c r="V11" s="182">
        <v>5</v>
      </c>
      <c r="W11" s="182">
        <v>106</v>
      </c>
      <c r="X11" s="182"/>
      <c r="Y11" s="52"/>
      <c r="Z11" s="93"/>
    </row>
    <row r="12" spans="1:26" ht="10.5">
      <c r="A12" s="133" t="s">
        <v>839</v>
      </c>
      <c r="B12" s="182">
        <v>971</v>
      </c>
      <c r="C12" s="182">
        <v>310</v>
      </c>
      <c r="D12" s="182">
        <v>67</v>
      </c>
      <c r="E12" s="182">
        <v>4</v>
      </c>
      <c r="F12" s="182">
        <v>15</v>
      </c>
      <c r="G12" s="182">
        <v>14</v>
      </c>
      <c r="H12" s="182">
        <v>9</v>
      </c>
      <c r="I12" s="182">
        <v>124</v>
      </c>
      <c r="J12" s="182">
        <v>1</v>
      </c>
      <c r="K12" s="182">
        <v>49</v>
      </c>
      <c r="L12" s="182">
        <v>31</v>
      </c>
      <c r="M12" s="182">
        <v>19</v>
      </c>
      <c r="N12" s="182">
        <v>21</v>
      </c>
      <c r="O12" s="182">
        <v>31</v>
      </c>
      <c r="P12" s="182">
        <v>105</v>
      </c>
      <c r="Q12" s="182"/>
      <c r="R12" s="182"/>
      <c r="S12" s="182">
        <v>1</v>
      </c>
      <c r="T12" s="182"/>
      <c r="U12" s="182"/>
      <c r="V12" s="182">
        <v>1</v>
      </c>
      <c r="W12" s="182">
        <v>72</v>
      </c>
      <c r="X12" s="182"/>
      <c r="Y12" s="52"/>
      <c r="Z12" s="93"/>
    </row>
    <row r="13" spans="1:26" ht="10.5">
      <c r="A13" s="52" t="s">
        <v>874</v>
      </c>
      <c r="B13" s="52">
        <v>784</v>
      </c>
      <c r="C13" s="52">
        <v>293</v>
      </c>
      <c r="D13" s="52">
        <v>26</v>
      </c>
      <c r="E13" s="52">
        <v>5</v>
      </c>
      <c r="F13" s="52">
        <v>6</v>
      </c>
      <c r="G13" s="52">
        <v>6</v>
      </c>
      <c r="H13" s="52">
        <v>18</v>
      </c>
      <c r="I13" s="52">
        <v>116</v>
      </c>
      <c r="J13" s="52"/>
      <c r="K13" s="52">
        <v>46</v>
      </c>
      <c r="L13" s="52">
        <v>5</v>
      </c>
      <c r="M13" s="52">
        <v>30</v>
      </c>
      <c r="N13" s="52">
        <v>25</v>
      </c>
      <c r="O13" s="52">
        <v>36</v>
      </c>
      <c r="P13" s="52">
        <v>69</v>
      </c>
      <c r="Q13" s="52"/>
      <c r="R13" s="52">
        <v>2</v>
      </c>
      <c r="S13" s="52"/>
      <c r="T13" s="52">
        <v>2</v>
      </c>
      <c r="U13" s="52"/>
      <c r="V13" s="52"/>
      <c r="W13" s="52">
        <v>42</v>
      </c>
      <c r="X13" s="52"/>
      <c r="Y13" s="52"/>
      <c r="Z13" s="93"/>
    </row>
    <row r="14" spans="1:25" ht="10.5">
      <c r="A14" s="52" t="s">
        <v>818</v>
      </c>
      <c r="B14" s="182">
        <v>487</v>
      </c>
      <c r="C14" s="52">
        <v>142</v>
      </c>
      <c r="D14" s="52">
        <v>10</v>
      </c>
      <c r="E14" s="52">
        <v>1</v>
      </c>
      <c r="F14" s="52">
        <v>36</v>
      </c>
      <c r="G14" s="52">
        <v>2</v>
      </c>
      <c r="H14" s="52">
        <v>8</v>
      </c>
      <c r="I14" s="52">
        <v>102</v>
      </c>
      <c r="J14" s="52"/>
      <c r="K14" s="52">
        <v>42</v>
      </c>
      <c r="L14" s="52">
        <v>7</v>
      </c>
      <c r="M14" s="52">
        <v>24</v>
      </c>
      <c r="N14" s="52">
        <v>15</v>
      </c>
      <c r="O14" s="52">
        <v>37</v>
      </c>
      <c r="P14" s="52">
        <v>41</v>
      </c>
      <c r="Q14" s="52"/>
      <c r="R14" s="52"/>
      <c r="S14" s="52"/>
      <c r="T14" s="52"/>
      <c r="U14" s="52"/>
      <c r="V14" s="52"/>
      <c r="W14" s="52"/>
      <c r="X14" s="52"/>
      <c r="Y14" s="52">
        <v>12</v>
      </c>
    </row>
    <row r="15" spans="1:25" ht="10.5">
      <c r="A15" s="318" t="s">
        <v>598</v>
      </c>
      <c r="B15" s="182">
        <v>484</v>
      </c>
      <c r="C15" s="319">
        <v>102</v>
      </c>
      <c r="D15" s="319">
        <v>1</v>
      </c>
      <c r="E15" s="178">
        <v>4</v>
      </c>
      <c r="F15" s="178">
        <v>95</v>
      </c>
      <c r="G15" s="182">
        <v>6</v>
      </c>
      <c r="H15" s="182">
        <v>4</v>
      </c>
      <c r="I15" s="182">
        <v>29</v>
      </c>
      <c r="J15" s="182"/>
      <c r="K15" s="182">
        <v>65</v>
      </c>
      <c r="L15" s="182">
        <v>7</v>
      </c>
      <c r="M15" s="182">
        <v>36</v>
      </c>
      <c r="N15" s="182">
        <v>23</v>
      </c>
      <c r="O15" s="182">
        <v>27</v>
      </c>
      <c r="P15" s="182">
        <v>74</v>
      </c>
      <c r="Q15" s="182"/>
      <c r="R15" s="182">
        <v>1</v>
      </c>
      <c r="S15" s="182"/>
      <c r="T15" s="182"/>
      <c r="U15" s="182"/>
      <c r="V15" s="182">
        <v>2</v>
      </c>
      <c r="W15" s="182"/>
      <c r="X15" s="182"/>
      <c r="Y15" s="52">
        <v>4</v>
      </c>
    </row>
    <row r="16" spans="1:25" s="93" customFormat="1" ht="10.5">
      <c r="A16" s="318" t="s">
        <v>866</v>
      </c>
      <c r="B16" s="52">
        <v>623</v>
      </c>
      <c r="C16" s="52">
        <v>171</v>
      </c>
      <c r="D16" s="52">
        <v>6</v>
      </c>
      <c r="E16" s="52"/>
      <c r="F16" s="52">
        <v>13</v>
      </c>
      <c r="G16" s="52">
        <v>17</v>
      </c>
      <c r="H16" s="52">
        <v>4</v>
      </c>
      <c r="I16" s="52">
        <v>133</v>
      </c>
      <c r="J16" s="52"/>
      <c r="K16" s="52">
        <v>53</v>
      </c>
      <c r="L16" s="52">
        <v>65</v>
      </c>
      <c r="M16" s="52">
        <v>38</v>
      </c>
      <c r="N16" s="52">
        <v>38</v>
      </c>
      <c r="O16" s="52">
        <v>21</v>
      </c>
      <c r="P16" s="52">
        <v>51</v>
      </c>
      <c r="Q16" s="52"/>
      <c r="R16" s="52"/>
      <c r="S16" s="52"/>
      <c r="T16" s="52">
        <v>1</v>
      </c>
      <c r="U16" s="52"/>
      <c r="V16" s="52">
        <v>2</v>
      </c>
      <c r="W16" s="52"/>
      <c r="X16" s="52"/>
      <c r="Y16" s="52">
        <v>14</v>
      </c>
    </row>
    <row r="17" spans="1:25" s="93" customFormat="1" ht="10.5">
      <c r="A17" s="52" t="s">
        <v>186</v>
      </c>
      <c r="B17" s="52">
        <v>618</v>
      </c>
      <c r="C17" s="52">
        <v>176</v>
      </c>
      <c r="D17" s="52">
        <v>120</v>
      </c>
      <c r="E17" s="52">
        <v>1</v>
      </c>
      <c r="F17" s="52">
        <v>40</v>
      </c>
      <c r="G17" s="52">
        <v>3</v>
      </c>
      <c r="H17" s="52">
        <v>6</v>
      </c>
      <c r="I17" s="52">
        <v>4</v>
      </c>
      <c r="J17" s="52">
        <v>15</v>
      </c>
      <c r="K17" s="52">
        <v>71</v>
      </c>
      <c r="L17" s="52">
        <v>18</v>
      </c>
      <c r="M17" s="52">
        <v>36</v>
      </c>
      <c r="N17" s="52">
        <v>63</v>
      </c>
      <c r="O17" s="52">
        <v>16</v>
      </c>
      <c r="P17" s="52">
        <v>33</v>
      </c>
      <c r="Q17" s="52"/>
      <c r="R17" s="52">
        <v>3</v>
      </c>
      <c r="S17" s="52">
        <v>1</v>
      </c>
      <c r="T17" s="52">
        <v>9</v>
      </c>
      <c r="U17" s="52"/>
      <c r="V17" s="52"/>
      <c r="W17" s="52"/>
      <c r="X17" s="52"/>
      <c r="Y17" s="52">
        <v>4</v>
      </c>
    </row>
    <row r="18" spans="1:25" s="93" customFormat="1" ht="10.5">
      <c r="A18" s="52" t="s">
        <v>334</v>
      </c>
      <c r="B18" s="52">
        <v>939</v>
      </c>
      <c r="C18" s="52">
        <v>221</v>
      </c>
      <c r="D18" s="52">
        <v>23</v>
      </c>
      <c r="E18" s="52"/>
      <c r="F18" s="52">
        <v>74</v>
      </c>
      <c r="G18" s="52">
        <v>3</v>
      </c>
      <c r="H18" s="52">
        <v>6</v>
      </c>
      <c r="I18" s="52">
        <v>140</v>
      </c>
      <c r="J18" s="52"/>
      <c r="K18" s="52">
        <v>70</v>
      </c>
      <c r="L18" s="52">
        <v>62</v>
      </c>
      <c r="M18" s="52">
        <v>26</v>
      </c>
      <c r="N18" s="52"/>
      <c r="O18" s="52"/>
      <c r="P18" s="52">
        <v>22</v>
      </c>
      <c r="Q18" s="52"/>
      <c r="R18" s="52">
        <v>4</v>
      </c>
      <c r="S18" s="52"/>
      <c r="T18" s="52">
        <v>7</v>
      </c>
      <c r="U18" s="52"/>
      <c r="V18" s="52">
        <v>2</v>
      </c>
      <c r="W18" s="52"/>
      <c r="X18" s="52"/>
      <c r="Y18" s="52">
        <v>1</v>
      </c>
    </row>
    <row r="19" spans="1:26" ht="10.5">
      <c r="A19" s="52" t="s">
        <v>354</v>
      </c>
      <c r="B19" s="52">
        <v>825</v>
      </c>
      <c r="C19" s="52">
        <v>266</v>
      </c>
      <c r="D19" s="52">
        <v>1</v>
      </c>
      <c r="E19" s="52">
        <v>1</v>
      </c>
      <c r="F19" s="52">
        <v>34</v>
      </c>
      <c r="G19" s="52">
        <v>27</v>
      </c>
      <c r="H19" s="52">
        <v>3</v>
      </c>
      <c r="I19" s="52">
        <v>56</v>
      </c>
      <c r="J19" s="52"/>
      <c r="K19" s="52">
        <v>77</v>
      </c>
      <c r="L19" s="52">
        <v>182</v>
      </c>
      <c r="M19" s="52">
        <v>17</v>
      </c>
      <c r="N19" s="52">
        <v>27</v>
      </c>
      <c r="O19" s="52">
        <v>13</v>
      </c>
      <c r="P19" s="52">
        <v>39</v>
      </c>
      <c r="Q19" s="52">
        <v>49</v>
      </c>
      <c r="R19" s="52">
        <v>2</v>
      </c>
      <c r="S19" s="52">
        <v>3</v>
      </c>
      <c r="T19" s="52">
        <v>14</v>
      </c>
      <c r="U19" s="52">
        <v>3</v>
      </c>
      <c r="V19" s="52"/>
      <c r="W19" s="52"/>
      <c r="X19" s="52"/>
      <c r="Y19" s="52">
        <v>10</v>
      </c>
      <c r="Z19" s="93"/>
    </row>
    <row r="20" spans="1:26" ht="10.5">
      <c r="A20" s="52" t="s">
        <v>940</v>
      </c>
      <c r="B20" s="52">
        <v>564</v>
      </c>
      <c r="C20" s="52">
        <v>144</v>
      </c>
      <c r="D20" s="52">
        <v>12</v>
      </c>
      <c r="E20" s="52">
        <v>1</v>
      </c>
      <c r="F20" s="52">
        <v>6</v>
      </c>
      <c r="G20" s="52">
        <v>6</v>
      </c>
      <c r="H20" s="52">
        <v>68</v>
      </c>
      <c r="I20" s="52">
        <v>33</v>
      </c>
      <c r="J20" s="52"/>
      <c r="K20" s="52">
        <v>63</v>
      </c>
      <c r="L20" s="52">
        <v>65</v>
      </c>
      <c r="M20" s="52">
        <v>29</v>
      </c>
      <c r="N20" s="52">
        <v>69</v>
      </c>
      <c r="O20" s="52">
        <v>6</v>
      </c>
      <c r="P20" s="52">
        <v>25</v>
      </c>
      <c r="Q20" s="52">
        <v>1</v>
      </c>
      <c r="R20" s="52">
        <v>1</v>
      </c>
      <c r="S20" s="52"/>
      <c r="T20" s="52">
        <v>5</v>
      </c>
      <c r="U20" s="52">
        <v>8</v>
      </c>
      <c r="V20" s="52">
        <v>4</v>
      </c>
      <c r="W20" s="52">
        <v>1</v>
      </c>
      <c r="X20" s="52"/>
      <c r="Y20" s="52">
        <v>18</v>
      </c>
      <c r="Z20" s="93"/>
    </row>
    <row r="21" spans="1:26" ht="10.5">
      <c r="A21" s="50" t="s">
        <v>992</v>
      </c>
      <c r="B21" s="50">
        <v>627</v>
      </c>
      <c r="C21" s="50">
        <v>303</v>
      </c>
      <c r="D21" s="50">
        <v>3</v>
      </c>
      <c r="E21" s="50"/>
      <c r="F21" s="50"/>
      <c r="G21" s="50">
        <v>5</v>
      </c>
      <c r="H21" s="50">
        <v>28</v>
      </c>
      <c r="I21" s="50"/>
      <c r="J21" s="50"/>
      <c r="K21" s="50">
        <v>53</v>
      </c>
      <c r="L21" s="50">
        <v>52</v>
      </c>
      <c r="M21" s="50">
        <v>27</v>
      </c>
      <c r="N21" s="50">
        <v>59</v>
      </c>
      <c r="O21" s="50">
        <v>10</v>
      </c>
      <c r="P21" s="50">
        <v>68</v>
      </c>
      <c r="Q21" s="50">
        <v>9</v>
      </c>
      <c r="R21" s="50"/>
      <c r="S21" s="50"/>
      <c r="T21" s="50">
        <v>1</v>
      </c>
      <c r="U21" s="50"/>
      <c r="V21" s="50">
        <v>12</v>
      </c>
      <c r="W21" s="50"/>
      <c r="X21" s="50"/>
      <c r="Y21" s="50"/>
      <c r="Z21" s="50">
        <v>7</v>
      </c>
    </row>
    <row r="22" spans="1:26" ht="10.5" hidden="1">
      <c r="A22" s="52" t="s">
        <v>941</v>
      </c>
      <c r="B22" s="52">
        <v>127</v>
      </c>
      <c r="C22" s="52">
        <v>35</v>
      </c>
      <c r="D22" s="52">
        <v>5</v>
      </c>
      <c r="E22" s="52"/>
      <c r="F22" s="52">
        <v>5</v>
      </c>
      <c r="G22" s="52"/>
      <c r="H22" s="52">
        <v>48</v>
      </c>
      <c r="I22" s="52"/>
      <c r="J22" s="52"/>
      <c r="K22" s="52">
        <v>6</v>
      </c>
      <c r="L22" s="52">
        <v>4</v>
      </c>
      <c r="M22" s="52">
        <v>7</v>
      </c>
      <c r="N22" s="52"/>
      <c r="O22" s="52"/>
      <c r="P22" s="52">
        <v>10</v>
      </c>
      <c r="Q22" s="52"/>
      <c r="R22" s="52"/>
      <c r="S22" s="52"/>
      <c r="T22" s="52">
        <v>2</v>
      </c>
      <c r="U22" s="52"/>
      <c r="V22" s="52"/>
      <c r="W22" s="52"/>
      <c r="X22" s="52"/>
      <c r="Y22" s="52"/>
      <c r="Z22" s="93"/>
    </row>
    <row r="23" spans="1:26" ht="10.5" hidden="1">
      <c r="A23" s="52" t="s">
        <v>946</v>
      </c>
      <c r="B23" s="52">
        <v>151</v>
      </c>
      <c r="C23" s="52">
        <v>48</v>
      </c>
      <c r="D23" s="52">
        <v>5</v>
      </c>
      <c r="E23" s="52"/>
      <c r="F23" s="52">
        <v>5</v>
      </c>
      <c r="G23" s="52"/>
      <c r="H23" s="52">
        <v>49</v>
      </c>
      <c r="I23" s="52"/>
      <c r="J23" s="52"/>
      <c r="K23" s="52">
        <v>13</v>
      </c>
      <c r="L23" s="52">
        <v>7</v>
      </c>
      <c r="M23" s="52">
        <v>7</v>
      </c>
      <c r="N23" s="52"/>
      <c r="O23" s="52"/>
      <c r="P23" s="52">
        <v>10</v>
      </c>
      <c r="Q23" s="52"/>
      <c r="R23" s="52"/>
      <c r="S23" s="52"/>
      <c r="T23" s="52">
        <v>2</v>
      </c>
      <c r="U23" s="52"/>
      <c r="V23" s="52"/>
      <c r="W23" s="52"/>
      <c r="X23" s="52"/>
      <c r="Y23" s="52"/>
      <c r="Z23" s="93"/>
    </row>
    <row r="24" spans="1:27" ht="10.5" hidden="1">
      <c r="A24" s="52" t="s">
        <v>948</v>
      </c>
      <c r="B24" s="52">
        <v>199</v>
      </c>
      <c r="C24" s="52">
        <v>60</v>
      </c>
      <c r="D24" s="52">
        <v>6</v>
      </c>
      <c r="E24" s="52"/>
      <c r="F24" s="52">
        <v>5</v>
      </c>
      <c r="G24" s="52"/>
      <c r="H24" s="52">
        <v>49</v>
      </c>
      <c r="I24" s="52"/>
      <c r="J24" s="52"/>
      <c r="K24" s="52">
        <v>23</v>
      </c>
      <c r="L24" s="52">
        <v>22</v>
      </c>
      <c r="M24" s="52">
        <v>10</v>
      </c>
      <c r="N24" s="52"/>
      <c r="O24" s="52"/>
      <c r="P24" s="52">
        <v>13</v>
      </c>
      <c r="Q24" s="52">
        <v>1</v>
      </c>
      <c r="R24" s="52"/>
      <c r="S24" s="52"/>
      <c r="T24" s="52">
        <v>2</v>
      </c>
      <c r="U24" s="52"/>
      <c r="V24" s="52"/>
      <c r="W24" s="52"/>
      <c r="X24" s="52"/>
      <c r="Y24" s="52"/>
      <c r="Z24" s="93"/>
      <c r="AA24" s="93"/>
    </row>
    <row r="25" spans="1:26" ht="10.5" hidden="1">
      <c r="A25" s="52" t="s">
        <v>954</v>
      </c>
      <c r="B25" s="52">
        <v>297</v>
      </c>
      <c r="C25" s="52">
        <v>70</v>
      </c>
      <c r="D25" s="52">
        <v>8</v>
      </c>
      <c r="E25" s="52"/>
      <c r="F25" s="52">
        <v>5</v>
      </c>
      <c r="G25" s="52">
        <v>4</v>
      </c>
      <c r="H25" s="52">
        <v>50</v>
      </c>
      <c r="I25" s="52"/>
      <c r="J25" s="52"/>
      <c r="K25" s="52">
        <v>30</v>
      </c>
      <c r="L25" s="52">
        <v>30</v>
      </c>
      <c r="M25" s="52">
        <v>14</v>
      </c>
      <c r="N25" s="52">
        <v>49</v>
      </c>
      <c r="O25" s="52">
        <v>3</v>
      </c>
      <c r="P25" s="52">
        <v>14</v>
      </c>
      <c r="Q25" s="52">
        <v>1</v>
      </c>
      <c r="R25" s="52"/>
      <c r="S25" s="52"/>
      <c r="T25" s="52">
        <v>2</v>
      </c>
      <c r="U25" s="52"/>
      <c r="V25" s="52">
        <v>4</v>
      </c>
      <c r="W25" s="52"/>
      <c r="X25" s="52"/>
      <c r="Y25" s="52"/>
      <c r="Z25" s="93"/>
    </row>
    <row r="26" spans="1:26" ht="10.5" hidden="1">
      <c r="A26" s="52" t="s">
        <v>963</v>
      </c>
      <c r="B26" s="52">
        <v>331</v>
      </c>
      <c r="C26" s="52">
        <v>79</v>
      </c>
      <c r="D26" s="52">
        <v>10</v>
      </c>
      <c r="E26" s="52"/>
      <c r="F26" s="52">
        <v>5</v>
      </c>
      <c r="G26" s="52">
        <v>4</v>
      </c>
      <c r="H26" s="52">
        <v>53</v>
      </c>
      <c r="I26" s="52"/>
      <c r="J26" s="52"/>
      <c r="K26" s="52">
        <v>35</v>
      </c>
      <c r="L26" s="52">
        <v>33</v>
      </c>
      <c r="M26" s="52">
        <v>17</v>
      </c>
      <c r="N26" s="52">
        <v>52</v>
      </c>
      <c r="O26" s="52">
        <v>3</v>
      </c>
      <c r="P26" s="52">
        <v>15</v>
      </c>
      <c r="Q26" s="52">
        <v>1</v>
      </c>
      <c r="R26" s="52"/>
      <c r="S26" s="52"/>
      <c r="T26" s="52">
        <v>2</v>
      </c>
      <c r="U26" s="52"/>
      <c r="V26" s="52">
        <v>4</v>
      </c>
      <c r="W26" s="52"/>
      <c r="X26" s="52"/>
      <c r="Y26" s="52"/>
      <c r="Z26" s="93"/>
    </row>
    <row r="27" spans="1:26" ht="10.5" hidden="1">
      <c r="A27" s="52" t="s">
        <v>966</v>
      </c>
      <c r="B27" s="52">
        <v>367</v>
      </c>
      <c r="C27" s="52">
        <v>92</v>
      </c>
      <c r="D27" s="52">
        <v>11</v>
      </c>
      <c r="E27" s="52"/>
      <c r="F27" s="52">
        <v>5</v>
      </c>
      <c r="G27" s="52">
        <v>4</v>
      </c>
      <c r="H27" s="52">
        <v>58</v>
      </c>
      <c r="I27" s="52"/>
      <c r="J27" s="52"/>
      <c r="K27" s="52">
        <v>43</v>
      </c>
      <c r="L27" s="52">
        <v>36</v>
      </c>
      <c r="M27" s="52">
        <v>18</v>
      </c>
      <c r="N27" s="52">
        <v>55</v>
      </c>
      <c r="O27" s="52">
        <v>3</v>
      </c>
      <c r="P27" s="52">
        <v>16</v>
      </c>
      <c r="Q27" s="52">
        <v>1</v>
      </c>
      <c r="R27" s="52"/>
      <c r="S27" s="52"/>
      <c r="T27" s="52">
        <v>2</v>
      </c>
      <c r="U27" s="52"/>
      <c r="V27" s="52">
        <v>4</v>
      </c>
      <c r="W27" s="52"/>
      <c r="X27" s="52"/>
      <c r="Y27" s="52"/>
      <c r="Z27" s="93"/>
    </row>
    <row r="28" spans="1:27" ht="10.5" hidden="1">
      <c r="A28" s="52" t="s">
        <v>969</v>
      </c>
      <c r="B28" s="52">
        <v>391</v>
      </c>
      <c r="C28" s="52">
        <v>97</v>
      </c>
      <c r="D28" s="52">
        <v>11</v>
      </c>
      <c r="E28" s="52"/>
      <c r="F28" s="52">
        <v>5</v>
      </c>
      <c r="G28" s="52">
        <v>4</v>
      </c>
      <c r="H28" s="52">
        <v>60</v>
      </c>
      <c r="I28" s="52"/>
      <c r="J28" s="52"/>
      <c r="K28" s="52">
        <v>52</v>
      </c>
      <c r="L28" s="52">
        <v>37</v>
      </c>
      <c r="M28" s="52">
        <v>19</v>
      </c>
      <c r="N28" s="52">
        <v>55</v>
      </c>
      <c r="O28" s="52">
        <v>3</v>
      </c>
      <c r="P28" s="52">
        <v>19</v>
      </c>
      <c r="Q28" s="52">
        <v>1</v>
      </c>
      <c r="R28" s="52"/>
      <c r="S28" s="52"/>
      <c r="T28" s="52">
        <v>3</v>
      </c>
      <c r="U28" s="52"/>
      <c r="V28" s="52">
        <v>4</v>
      </c>
      <c r="W28" s="52"/>
      <c r="X28" s="52"/>
      <c r="Y28" s="52"/>
      <c r="Z28" s="93"/>
      <c r="AA28" s="93"/>
    </row>
    <row r="29" spans="1:25" s="93" customFormat="1" ht="10.5" hidden="1">
      <c r="A29" s="52" t="s">
        <v>971</v>
      </c>
      <c r="B29" s="52">
        <v>447</v>
      </c>
      <c r="C29" s="52">
        <v>100</v>
      </c>
      <c r="D29" s="52">
        <v>11</v>
      </c>
      <c r="E29" s="52"/>
      <c r="F29" s="52">
        <v>5</v>
      </c>
      <c r="G29" s="52">
        <v>6</v>
      </c>
      <c r="H29" s="52">
        <v>64</v>
      </c>
      <c r="I29" s="52"/>
      <c r="J29" s="52"/>
      <c r="K29" s="52">
        <v>56</v>
      </c>
      <c r="L29" s="52">
        <v>43</v>
      </c>
      <c r="M29" s="52">
        <v>23</v>
      </c>
      <c r="N29" s="52">
        <v>55</v>
      </c>
      <c r="O29" s="52">
        <v>3</v>
      </c>
      <c r="P29" s="52">
        <v>20</v>
      </c>
      <c r="Q29" s="52">
        <v>1</v>
      </c>
      <c r="R29" s="52"/>
      <c r="S29" s="52"/>
      <c r="T29" s="52">
        <v>3</v>
      </c>
      <c r="U29" s="52"/>
      <c r="V29" s="52">
        <v>4</v>
      </c>
      <c r="W29" s="52"/>
      <c r="X29" s="52"/>
      <c r="Y29" s="52"/>
    </row>
    <row r="30" spans="1:26" ht="10.5" hidden="1">
      <c r="A30" s="52" t="s">
        <v>973</v>
      </c>
      <c r="B30" s="52">
        <v>497</v>
      </c>
      <c r="C30" s="52">
        <v>113</v>
      </c>
      <c r="D30" s="52">
        <v>11</v>
      </c>
      <c r="E30" s="52"/>
      <c r="F30" s="52">
        <v>5</v>
      </c>
      <c r="G30" s="52">
        <v>6</v>
      </c>
      <c r="H30" s="52">
        <v>67</v>
      </c>
      <c r="I30" s="52"/>
      <c r="J30" s="52"/>
      <c r="K30" s="52">
        <v>58</v>
      </c>
      <c r="L30" s="52">
        <v>46</v>
      </c>
      <c r="M30" s="52">
        <v>26</v>
      </c>
      <c r="N30" s="52">
        <v>66</v>
      </c>
      <c r="O30" s="52">
        <v>5</v>
      </c>
      <c r="P30" s="52">
        <v>23</v>
      </c>
      <c r="Q30" s="52">
        <v>1</v>
      </c>
      <c r="R30" s="52"/>
      <c r="S30" s="52"/>
      <c r="T30" s="52">
        <v>5</v>
      </c>
      <c r="U30" s="52"/>
      <c r="V30" s="52">
        <v>4</v>
      </c>
      <c r="W30" s="52"/>
      <c r="X30" s="52"/>
      <c r="Y30" s="52"/>
      <c r="Z30" s="93"/>
    </row>
    <row r="31" spans="1:26" ht="10.5" hidden="1">
      <c r="A31" s="52" t="s">
        <v>974</v>
      </c>
      <c r="B31" s="52">
        <v>519</v>
      </c>
      <c r="C31" s="52">
        <v>130</v>
      </c>
      <c r="D31" s="52">
        <v>12</v>
      </c>
      <c r="E31" s="52">
        <v>1</v>
      </c>
      <c r="F31" s="52">
        <v>6</v>
      </c>
      <c r="G31" s="52">
        <v>6</v>
      </c>
      <c r="H31" s="52">
        <v>67</v>
      </c>
      <c r="I31" s="52">
        <v>33</v>
      </c>
      <c r="J31" s="52"/>
      <c r="K31" s="52">
        <v>61</v>
      </c>
      <c r="L31" s="52">
        <v>46</v>
      </c>
      <c r="M31" s="52">
        <v>26</v>
      </c>
      <c r="N31" s="52">
        <v>66</v>
      </c>
      <c r="O31" s="52">
        <v>5</v>
      </c>
      <c r="P31" s="52">
        <v>23</v>
      </c>
      <c r="Q31" s="52">
        <v>1</v>
      </c>
      <c r="R31" s="52"/>
      <c r="S31" s="52"/>
      <c r="T31" s="52">
        <v>5</v>
      </c>
      <c r="U31" s="52"/>
      <c r="V31" s="52">
        <v>4</v>
      </c>
      <c r="W31" s="52"/>
      <c r="X31" s="52"/>
      <c r="Y31" s="52"/>
      <c r="Z31" s="93"/>
    </row>
    <row r="32" spans="1:26" ht="10.5" hidden="1">
      <c r="A32" s="50" t="s">
        <v>976</v>
      </c>
      <c r="B32" s="50">
        <v>564</v>
      </c>
      <c r="C32" s="50">
        <v>144</v>
      </c>
      <c r="D32" s="50">
        <v>12</v>
      </c>
      <c r="E32" s="50">
        <v>1</v>
      </c>
      <c r="F32" s="50">
        <v>6</v>
      </c>
      <c r="G32" s="50">
        <v>6</v>
      </c>
      <c r="H32" s="50">
        <v>68</v>
      </c>
      <c r="I32" s="50">
        <v>33</v>
      </c>
      <c r="J32" s="50"/>
      <c r="K32" s="50">
        <v>63</v>
      </c>
      <c r="L32" s="50">
        <v>65</v>
      </c>
      <c r="M32" s="50">
        <v>29</v>
      </c>
      <c r="N32" s="50">
        <v>69</v>
      </c>
      <c r="O32" s="50">
        <v>6</v>
      </c>
      <c r="P32" s="50">
        <v>25</v>
      </c>
      <c r="Q32" s="50">
        <v>1</v>
      </c>
      <c r="R32" s="50">
        <v>1</v>
      </c>
      <c r="S32" s="50"/>
      <c r="T32" s="50">
        <v>5</v>
      </c>
      <c r="U32" s="50"/>
      <c r="V32" s="50">
        <v>4</v>
      </c>
      <c r="W32" s="50">
        <v>1</v>
      </c>
      <c r="X32" s="50">
        <v>33</v>
      </c>
      <c r="Y32" s="50">
        <v>18</v>
      </c>
      <c r="Z32" s="95"/>
    </row>
    <row r="33" spans="1:26" ht="10.5">
      <c r="A33" s="52" t="s">
        <v>935</v>
      </c>
      <c r="B33" s="52">
        <v>48</v>
      </c>
      <c r="C33" s="52">
        <v>26</v>
      </c>
      <c r="D33" s="52"/>
      <c r="E33" s="52"/>
      <c r="F33" s="52"/>
      <c r="G33" s="52"/>
      <c r="H33" s="52">
        <v>3</v>
      </c>
      <c r="I33" s="52"/>
      <c r="J33" s="52"/>
      <c r="K33" s="52">
        <v>4</v>
      </c>
      <c r="L33" s="52">
        <v>7</v>
      </c>
      <c r="M33" s="52"/>
      <c r="N33" s="52"/>
      <c r="O33" s="52"/>
      <c r="P33" s="52">
        <v>8</v>
      </c>
      <c r="Q33" s="52"/>
      <c r="R33" s="52"/>
      <c r="S33" s="52"/>
      <c r="T33" s="52"/>
      <c r="U33" s="52"/>
      <c r="V33" s="52"/>
      <c r="W33" s="52"/>
      <c r="X33" s="52"/>
      <c r="Y33" s="52"/>
      <c r="Z33" s="93"/>
    </row>
    <row r="34" spans="1:26" ht="10.5">
      <c r="A34" s="52" t="s">
        <v>998</v>
      </c>
      <c r="B34" s="52">
        <v>73</v>
      </c>
      <c r="C34" s="52">
        <v>31</v>
      </c>
      <c r="D34" s="52"/>
      <c r="E34" s="52"/>
      <c r="F34" s="52"/>
      <c r="G34" s="52"/>
      <c r="H34" s="52">
        <v>6</v>
      </c>
      <c r="I34" s="52"/>
      <c r="J34" s="52"/>
      <c r="K34" s="52">
        <v>4</v>
      </c>
      <c r="L34" s="52">
        <v>7</v>
      </c>
      <c r="M34" s="52">
        <v>4</v>
      </c>
      <c r="N34" s="52"/>
      <c r="O34" s="52"/>
      <c r="P34" s="52">
        <v>16</v>
      </c>
      <c r="Q34" s="52"/>
      <c r="R34" s="52"/>
      <c r="S34" s="52"/>
      <c r="T34" s="52">
        <v>1</v>
      </c>
      <c r="U34" s="52"/>
      <c r="V34" s="52"/>
      <c r="W34" s="52"/>
      <c r="X34" s="52"/>
      <c r="Y34" s="52"/>
      <c r="Z34" s="93"/>
    </row>
    <row r="35" spans="1:26" ht="10.5">
      <c r="A35" s="52" t="s">
        <v>1015</v>
      </c>
      <c r="B35" s="52">
        <v>129</v>
      </c>
      <c r="C35" s="52">
        <v>55</v>
      </c>
      <c r="D35" s="52"/>
      <c r="E35" s="52"/>
      <c r="F35" s="52"/>
      <c r="G35" s="52"/>
      <c r="H35" s="52">
        <v>7</v>
      </c>
      <c r="I35" s="52"/>
      <c r="J35" s="52"/>
      <c r="K35" s="52">
        <v>20</v>
      </c>
      <c r="L35" s="52">
        <v>17</v>
      </c>
      <c r="M35" s="52">
        <v>5</v>
      </c>
      <c r="N35" s="52"/>
      <c r="O35" s="52"/>
      <c r="P35" s="52">
        <v>24</v>
      </c>
      <c r="Q35" s="52"/>
      <c r="R35" s="52"/>
      <c r="S35" s="52"/>
      <c r="T35" s="52">
        <v>1</v>
      </c>
      <c r="U35" s="52"/>
      <c r="V35" s="52"/>
      <c r="W35" s="52"/>
      <c r="X35" s="52"/>
      <c r="Y35" s="52"/>
      <c r="Z35" s="93"/>
    </row>
    <row r="36" spans="1:26" ht="10.5">
      <c r="A36" s="52" t="s">
        <v>1017</v>
      </c>
      <c r="B36" s="52">
        <v>165</v>
      </c>
      <c r="C36" s="52">
        <v>67</v>
      </c>
      <c r="D36" s="52">
        <v>2</v>
      </c>
      <c r="E36" s="52"/>
      <c r="F36" s="52"/>
      <c r="G36" s="52"/>
      <c r="H36" s="52">
        <v>7</v>
      </c>
      <c r="I36" s="52"/>
      <c r="J36" s="52"/>
      <c r="K36" s="52">
        <v>26</v>
      </c>
      <c r="L36" s="52">
        <v>27</v>
      </c>
      <c r="M36" s="52">
        <v>5</v>
      </c>
      <c r="N36" s="52"/>
      <c r="O36" s="52"/>
      <c r="P36" s="52">
        <v>30</v>
      </c>
      <c r="Q36" s="52"/>
      <c r="R36" s="52"/>
      <c r="S36" s="52"/>
      <c r="T36" s="52">
        <v>1</v>
      </c>
      <c r="U36" s="52"/>
      <c r="V36" s="52"/>
      <c r="W36" s="52"/>
      <c r="X36" s="52"/>
      <c r="Y36" s="52"/>
      <c r="Z36" s="93"/>
    </row>
    <row r="37" spans="1:26" ht="10.5">
      <c r="A37" s="52" t="s">
        <v>1024</v>
      </c>
      <c r="B37" s="52">
        <v>195</v>
      </c>
      <c r="C37" s="52">
        <v>74</v>
      </c>
      <c r="D37" s="52">
        <v>2</v>
      </c>
      <c r="E37" s="52"/>
      <c r="F37" s="52"/>
      <c r="G37" s="52">
        <v>2</v>
      </c>
      <c r="H37" s="52">
        <v>7</v>
      </c>
      <c r="I37" s="52"/>
      <c r="J37" s="52"/>
      <c r="K37" s="52">
        <v>35</v>
      </c>
      <c r="L37" s="52">
        <v>31</v>
      </c>
      <c r="M37" s="52">
        <v>7</v>
      </c>
      <c r="N37" s="52"/>
      <c r="O37" s="52"/>
      <c r="P37" s="52">
        <v>31</v>
      </c>
      <c r="Q37" s="52">
        <v>5</v>
      </c>
      <c r="R37" s="52"/>
      <c r="S37" s="52"/>
      <c r="T37" s="52">
        <v>1</v>
      </c>
      <c r="U37" s="52"/>
      <c r="V37" s="52"/>
      <c r="W37" s="52"/>
      <c r="X37" s="52"/>
      <c r="Y37" s="52"/>
      <c r="Z37" s="93"/>
    </row>
    <row r="38" spans="1:26" ht="10.5">
      <c r="A38" s="52" t="s">
        <v>1030</v>
      </c>
      <c r="B38" s="52">
        <v>255</v>
      </c>
      <c r="C38" s="52">
        <v>90</v>
      </c>
      <c r="D38" s="52">
        <v>2</v>
      </c>
      <c r="E38" s="52"/>
      <c r="F38" s="52"/>
      <c r="G38" s="52">
        <v>2</v>
      </c>
      <c r="H38" s="52">
        <v>15</v>
      </c>
      <c r="I38" s="52"/>
      <c r="J38" s="52"/>
      <c r="K38" s="52">
        <v>41</v>
      </c>
      <c r="L38" s="52">
        <v>33</v>
      </c>
      <c r="M38" s="52">
        <v>10</v>
      </c>
      <c r="N38" s="52">
        <v>5</v>
      </c>
      <c r="O38" s="52">
        <v>3</v>
      </c>
      <c r="P38" s="52">
        <v>37</v>
      </c>
      <c r="Q38" s="52">
        <v>8</v>
      </c>
      <c r="R38" s="52"/>
      <c r="S38" s="52"/>
      <c r="T38" s="52">
        <v>1</v>
      </c>
      <c r="U38" s="52"/>
      <c r="V38" s="52"/>
      <c r="W38" s="52"/>
      <c r="X38" s="52"/>
      <c r="Y38" s="52"/>
      <c r="Z38" s="93"/>
    </row>
    <row r="39" spans="1:26" ht="10.5">
      <c r="A39" s="52" t="s">
        <v>1039</v>
      </c>
      <c r="B39" s="52">
        <v>282</v>
      </c>
      <c r="C39" s="52">
        <v>92</v>
      </c>
      <c r="D39" s="52">
        <v>3</v>
      </c>
      <c r="E39" s="52"/>
      <c r="F39" s="52"/>
      <c r="G39" s="52">
        <v>2</v>
      </c>
      <c r="H39" s="52">
        <v>19</v>
      </c>
      <c r="I39" s="52"/>
      <c r="J39" s="52"/>
      <c r="K39" s="52">
        <v>46</v>
      </c>
      <c r="L39" s="52">
        <v>38</v>
      </c>
      <c r="M39" s="52">
        <v>13</v>
      </c>
      <c r="N39" s="52">
        <v>5</v>
      </c>
      <c r="O39" s="52">
        <v>3</v>
      </c>
      <c r="P39" s="52">
        <v>42</v>
      </c>
      <c r="Q39" s="52">
        <v>9</v>
      </c>
      <c r="R39" s="52"/>
      <c r="S39" s="52"/>
      <c r="T39" s="52">
        <v>1</v>
      </c>
      <c r="U39" s="52"/>
      <c r="V39" s="52">
        <v>2</v>
      </c>
      <c r="W39" s="52"/>
      <c r="X39" s="52"/>
      <c r="Y39" s="52"/>
      <c r="Z39" s="93"/>
    </row>
    <row r="40" spans="1:26" ht="10.5">
      <c r="A40" s="52" t="s">
        <v>1043</v>
      </c>
      <c r="B40" s="52">
        <v>298</v>
      </c>
      <c r="C40" s="52">
        <v>106</v>
      </c>
      <c r="D40" s="52">
        <v>3</v>
      </c>
      <c r="E40" s="52"/>
      <c r="F40" s="52"/>
      <c r="G40" s="52">
        <v>2</v>
      </c>
      <c r="H40" s="52">
        <v>20</v>
      </c>
      <c r="I40" s="52"/>
      <c r="J40" s="52"/>
      <c r="K40" s="52">
        <v>47</v>
      </c>
      <c r="L40" s="52">
        <v>38</v>
      </c>
      <c r="M40" s="52">
        <v>13</v>
      </c>
      <c r="N40" s="52">
        <v>5</v>
      </c>
      <c r="O40" s="52">
        <v>3</v>
      </c>
      <c r="P40" s="52">
        <v>42</v>
      </c>
      <c r="Q40" s="52">
        <v>9</v>
      </c>
      <c r="R40" s="52"/>
      <c r="S40" s="52"/>
      <c r="T40" s="52">
        <v>1</v>
      </c>
      <c r="U40" s="52"/>
      <c r="V40" s="52">
        <v>2</v>
      </c>
      <c r="W40" s="52"/>
      <c r="X40" s="52"/>
      <c r="Y40" s="52"/>
      <c r="Z40" s="93"/>
    </row>
    <row r="41" spans="1:26" ht="10.5">
      <c r="A41" s="52" t="s">
        <v>1051</v>
      </c>
      <c r="B41" s="52">
        <v>331</v>
      </c>
      <c r="C41" s="52">
        <v>123</v>
      </c>
      <c r="D41" s="52">
        <v>3</v>
      </c>
      <c r="E41" s="52"/>
      <c r="F41" s="52"/>
      <c r="G41" s="52">
        <v>2</v>
      </c>
      <c r="H41" s="52">
        <v>23</v>
      </c>
      <c r="I41" s="52"/>
      <c r="J41" s="52"/>
      <c r="K41" s="52">
        <v>49</v>
      </c>
      <c r="L41" s="52">
        <v>39</v>
      </c>
      <c r="M41" s="52">
        <v>18</v>
      </c>
      <c r="N41" s="52">
        <v>5</v>
      </c>
      <c r="O41" s="52">
        <v>3</v>
      </c>
      <c r="P41" s="52">
        <v>47</v>
      </c>
      <c r="Q41" s="52">
        <v>9</v>
      </c>
      <c r="R41" s="52"/>
      <c r="S41" s="52"/>
      <c r="T41" s="52">
        <v>1</v>
      </c>
      <c r="U41" s="52"/>
      <c r="V41" s="52">
        <v>2</v>
      </c>
      <c r="W41" s="52"/>
      <c r="X41" s="52"/>
      <c r="Y41" s="52"/>
      <c r="Z41" s="93">
        <v>7</v>
      </c>
    </row>
    <row r="42" spans="1:26" ht="10.5">
      <c r="A42" s="52" t="s">
        <v>1056</v>
      </c>
      <c r="B42" s="52">
        <v>397</v>
      </c>
      <c r="C42" s="52">
        <v>169</v>
      </c>
      <c r="D42" s="52">
        <v>3</v>
      </c>
      <c r="E42" s="52"/>
      <c r="F42" s="52"/>
      <c r="G42" s="52">
        <v>4</v>
      </c>
      <c r="H42" s="52">
        <v>26</v>
      </c>
      <c r="I42" s="52"/>
      <c r="J42" s="52"/>
      <c r="K42" s="52">
        <v>51</v>
      </c>
      <c r="L42" s="52">
        <v>45</v>
      </c>
      <c r="M42" s="52">
        <v>20</v>
      </c>
      <c r="N42" s="52">
        <v>5</v>
      </c>
      <c r="O42" s="52">
        <v>3</v>
      </c>
      <c r="P42" s="52">
        <v>49</v>
      </c>
      <c r="Q42" s="52">
        <v>9</v>
      </c>
      <c r="R42" s="52"/>
      <c r="S42" s="52"/>
      <c r="T42" s="52">
        <v>1</v>
      </c>
      <c r="U42" s="52"/>
      <c r="V42" s="52">
        <v>2</v>
      </c>
      <c r="W42" s="52"/>
      <c r="X42" s="52"/>
      <c r="Y42" s="52"/>
      <c r="Z42" s="93">
        <v>7</v>
      </c>
    </row>
    <row r="43" spans="1:26" ht="10.5">
      <c r="A43" s="50" t="s">
        <v>1063</v>
      </c>
      <c r="B43" s="50">
        <v>455</v>
      </c>
      <c r="C43" s="50">
        <v>229</v>
      </c>
      <c r="D43" s="50">
        <v>3</v>
      </c>
      <c r="E43" s="50"/>
      <c r="F43" s="50"/>
      <c r="G43" s="50">
        <v>5</v>
      </c>
      <c r="H43" s="50">
        <v>26</v>
      </c>
      <c r="I43" s="50"/>
      <c r="J43" s="50"/>
      <c r="K43" s="50">
        <v>51</v>
      </c>
      <c r="L43" s="50">
        <v>45</v>
      </c>
      <c r="M43" s="50">
        <v>20</v>
      </c>
      <c r="N43" s="50">
        <v>5</v>
      </c>
      <c r="O43" s="50">
        <v>3</v>
      </c>
      <c r="P43" s="50">
        <v>49</v>
      </c>
      <c r="Q43" s="50">
        <v>9</v>
      </c>
      <c r="R43" s="50"/>
      <c r="S43" s="50"/>
      <c r="T43" s="50">
        <v>1</v>
      </c>
      <c r="U43" s="50"/>
      <c r="V43" s="50">
        <v>2</v>
      </c>
      <c r="W43" s="50"/>
      <c r="X43" s="50"/>
      <c r="Y43" s="50"/>
      <c r="Z43" s="95">
        <v>7</v>
      </c>
    </row>
    <row r="44" spans="1:26" ht="10.5">
      <c r="A44" s="52" t="s">
        <v>978</v>
      </c>
      <c r="B44" s="52">
        <v>108</v>
      </c>
      <c r="C44" s="52">
        <v>88</v>
      </c>
      <c r="D44" s="52">
        <v>1</v>
      </c>
      <c r="E44" s="52"/>
      <c r="F44" s="52"/>
      <c r="G44" s="52"/>
      <c r="H44" s="52">
        <v>3</v>
      </c>
      <c r="I44" s="52"/>
      <c r="J44" s="52"/>
      <c r="K44" s="52">
        <v>4</v>
      </c>
      <c r="L44" s="52">
        <v>3</v>
      </c>
      <c r="M44" s="52">
        <v>4</v>
      </c>
      <c r="N44" s="52"/>
      <c r="O44" s="52"/>
      <c r="P44" s="52">
        <v>5</v>
      </c>
      <c r="Q44" s="52"/>
      <c r="R44" s="52"/>
      <c r="S44" s="52"/>
      <c r="T44" s="52"/>
      <c r="U44" s="52"/>
      <c r="V44" s="52"/>
      <c r="W44" s="52"/>
      <c r="X44" s="52"/>
      <c r="Y44" s="52"/>
      <c r="Z44" s="93"/>
    </row>
    <row r="45" spans="1:26" ht="10.5" hidden="1">
      <c r="A45" s="50" t="s">
        <v>1000</v>
      </c>
      <c r="B45" s="50">
        <v>108</v>
      </c>
      <c r="C45" s="50">
        <v>88</v>
      </c>
      <c r="D45" s="50">
        <v>1</v>
      </c>
      <c r="E45" s="50"/>
      <c r="F45" s="50"/>
      <c r="G45" s="50"/>
      <c r="H45" s="50">
        <v>3</v>
      </c>
      <c r="I45" s="50"/>
      <c r="J45" s="50"/>
      <c r="K45" s="50">
        <v>4</v>
      </c>
      <c r="L45" s="50">
        <v>3</v>
      </c>
      <c r="M45" s="50">
        <v>4</v>
      </c>
      <c r="N45" s="50"/>
      <c r="O45" s="50"/>
      <c r="P45" s="50">
        <v>5</v>
      </c>
      <c r="Q45" s="50"/>
      <c r="R45" s="50"/>
      <c r="S45" s="50"/>
      <c r="T45" s="50"/>
      <c r="U45" s="50"/>
      <c r="V45" s="50">
        <v>2</v>
      </c>
      <c r="W45" s="50"/>
      <c r="X45" s="50"/>
      <c r="Y45" s="50"/>
      <c r="Z45" s="95"/>
    </row>
    <row r="46" spans="1:26" ht="10.5" hidden="1">
      <c r="A46" s="50" t="s">
        <v>1001</v>
      </c>
      <c r="B46" s="50">
        <v>108</v>
      </c>
      <c r="C46" s="50">
        <v>88</v>
      </c>
      <c r="D46" s="50">
        <v>1</v>
      </c>
      <c r="E46" s="50"/>
      <c r="F46" s="50"/>
      <c r="G46" s="50"/>
      <c r="H46" s="50">
        <v>3</v>
      </c>
      <c r="I46" s="50"/>
      <c r="J46" s="50"/>
      <c r="K46" s="50">
        <v>4</v>
      </c>
      <c r="L46" s="50">
        <v>3</v>
      </c>
      <c r="M46" s="50">
        <v>4</v>
      </c>
      <c r="N46" s="50"/>
      <c r="O46" s="50"/>
      <c r="P46" s="50">
        <v>5</v>
      </c>
      <c r="Q46" s="50"/>
      <c r="R46" s="50"/>
      <c r="S46" s="50"/>
      <c r="T46" s="50"/>
      <c r="U46" s="50"/>
      <c r="V46" s="50">
        <v>2</v>
      </c>
      <c r="W46" s="50"/>
      <c r="X46" s="50"/>
      <c r="Y46" s="50"/>
      <c r="Z46" s="95"/>
    </row>
    <row r="47" spans="1:26" ht="10.5" hidden="1">
      <c r="A47" s="50" t="s">
        <v>1002</v>
      </c>
      <c r="B47" s="50">
        <v>108</v>
      </c>
      <c r="C47" s="50">
        <v>88</v>
      </c>
      <c r="D47" s="50">
        <v>1</v>
      </c>
      <c r="E47" s="50"/>
      <c r="F47" s="50"/>
      <c r="G47" s="50"/>
      <c r="H47" s="50">
        <v>3</v>
      </c>
      <c r="I47" s="50"/>
      <c r="J47" s="50"/>
      <c r="K47" s="50">
        <v>4</v>
      </c>
      <c r="L47" s="50">
        <v>3</v>
      </c>
      <c r="M47" s="50">
        <v>4</v>
      </c>
      <c r="N47" s="50"/>
      <c r="O47" s="50"/>
      <c r="P47" s="50">
        <v>5</v>
      </c>
      <c r="Q47" s="50"/>
      <c r="R47" s="50"/>
      <c r="S47" s="50"/>
      <c r="T47" s="50"/>
      <c r="U47" s="50"/>
      <c r="V47" s="50">
        <v>2</v>
      </c>
      <c r="W47" s="50"/>
      <c r="X47" s="50"/>
      <c r="Y47" s="50"/>
      <c r="Z47" s="95"/>
    </row>
    <row r="48" spans="1:26" ht="10.5" hidden="1">
      <c r="A48" s="50" t="s">
        <v>1003</v>
      </c>
      <c r="B48" s="50">
        <v>108</v>
      </c>
      <c r="C48" s="50">
        <v>88</v>
      </c>
      <c r="D48" s="50">
        <v>1</v>
      </c>
      <c r="E48" s="50"/>
      <c r="F48" s="50"/>
      <c r="G48" s="50"/>
      <c r="H48" s="50">
        <v>3</v>
      </c>
      <c r="I48" s="50"/>
      <c r="J48" s="50"/>
      <c r="K48" s="50">
        <v>4</v>
      </c>
      <c r="L48" s="50">
        <v>3</v>
      </c>
      <c r="M48" s="50">
        <v>4</v>
      </c>
      <c r="N48" s="50"/>
      <c r="O48" s="50"/>
      <c r="P48" s="50">
        <v>5</v>
      </c>
      <c r="Q48" s="50"/>
      <c r="R48" s="50"/>
      <c r="S48" s="50"/>
      <c r="T48" s="50"/>
      <c r="U48" s="50"/>
      <c r="V48" s="50">
        <v>2</v>
      </c>
      <c r="W48" s="50"/>
      <c r="X48" s="50"/>
      <c r="Y48" s="50"/>
      <c r="Z48" s="95"/>
    </row>
    <row r="49" spans="1:26" ht="10.5" hidden="1">
      <c r="A49" s="50" t="s">
        <v>1004</v>
      </c>
      <c r="B49" s="50">
        <v>108</v>
      </c>
      <c r="C49" s="50">
        <v>88</v>
      </c>
      <c r="D49" s="50">
        <v>1</v>
      </c>
      <c r="E49" s="50"/>
      <c r="F49" s="50"/>
      <c r="G49" s="50"/>
      <c r="H49" s="50">
        <v>3</v>
      </c>
      <c r="I49" s="50"/>
      <c r="J49" s="50"/>
      <c r="K49" s="50">
        <v>4</v>
      </c>
      <c r="L49" s="50">
        <v>3</v>
      </c>
      <c r="M49" s="50">
        <v>4</v>
      </c>
      <c r="N49" s="50"/>
      <c r="O49" s="50"/>
      <c r="P49" s="50">
        <v>5</v>
      </c>
      <c r="Q49" s="50"/>
      <c r="R49" s="50"/>
      <c r="S49" s="50"/>
      <c r="T49" s="50"/>
      <c r="U49" s="50"/>
      <c r="V49" s="50">
        <v>2</v>
      </c>
      <c r="W49" s="50"/>
      <c r="X49" s="50"/>
      <c r="Y49" s="50"/>
      <c r="Z49" s="95"/>
    </row>
    <row r="50" spans="1:26" ht="10.5" hidden="1">
      <c r="A50" s="50" t="s">
        <v>1005</v>
      </c>
      <c r="B50" s="50">
        <v>108</v>
      </c>
      <c r="C50" s="50">
        <v>88</v>
      </c>
      <c r="D50" s="50">
        <v>1</v>
      </c>
      <c r="E50" s="50"/>
      <c r="F50" s="50"/>
      <c r="G50" s="50"/>
      <c r="H50" s="50">
        <v>3</v>
      </c>
      <c r="I50" s="50"/>
      <c r="J50" s="50"/>
      <c r="K50" s="50">
        <v>4</v>
      </c>
      <c r="L50" s="50">
        <v>3</v>
      </c>
      <c r="M50" s="50">
        <v>4</v>
      </c>
      <c r="N50" s="50"/>
      <c r="O50" s="50"/>
      <c r="P50" s="50">
        <v>5</v>
      </c>
      <c r="Q50" s="50"/>
      <c r="R50" s="50"/>
      <c r="S50" s="50"/>
      <c r="T50" s="50"/>
      <c r="U50" s="50"/>
      <c r="V50" s="50">
        <v>2</v>
      </c>
      <c r="W50" s="50"/>
      <c r="X50" s="50"/>
      <c r="Y50" s="50"/>
      <c r="Z50" s="95"/>
    </row>
    <row r="51" spans="1:26" s="93" customFormat="1" ht="10.5" hidden="1">
      <c r="A51" s="50" t="s">
        <v>1006</v>
      </c>
      <c r="B51" s="50">
        <v>108</v>
      </c>
      <c r="C51" s="50">
        <v>88</v>
      </c>
      <c r="D51" s="50">
        <v>1</v>
      </c>
      <c r="E51" s="50"/>
      <c r="F51" s="50"/>
      <c r="G51" s="50"/>
      <c r="H51" s="50">
        <v>3</v>
      </c>
      <c r="I51" s="50"/>
      <c r="J51" s="50"/>
      <c r="K51" s="50">
        <v>4</v>
      </c>
      <c r="L51" s="50">
        <v>3</v>
      </c>
      <c r="M51" s="50">
        <v>4</v>
      </c>
      <c r="N51" s="50"/>
      <c r="O51" s="50"/>
      <c r="P51" s="50">
        <v>5</v>
      </c>
      <c r="Q51" s="50"/>
      <c r="R51" s="50"/>
      <c r="S51" s="50"/>
      <c r="T51" s="50"/>
      <c r="U51" s="50"/>
      <c r="V51" s="50">
        <v>2</v>
      </c>
      <c r="W51" s="50"/>
      <c r="X51" s="50"/>
      <c r="Y51" s="50"/>
      <c r="Z51" s="95"/>
    </row>
    <row r="52" spans="1:26" ht="10.5" hidden="1">
      <c r="A52" s="50" t="s">
        <v>1007</v>
      </c>
      <c r="B52" s="50">
        <v>108</v>
      </c>
      <c r="C52" s="50">
        <v>88</v>
      </c>
      <c r="D52" s="50">
        <v>1</v>
      </c>
      <c r="E52" s="50"/>
      <c r="F52" s="50"/>
      <c r="G52" s="50"/>
      <c r="H52" s="50">
        <v>3</v>
      </c>
      <c r="I52" s="50"/>
      <c r="J52" s="50"/>
      <c r="K52" s="50">
        <v>4</v>
      </c>
      <c r="L52" s="50">
        <v>3</v>
      </c>
      <c r="M52" s="50">
        <v>4</v>
      </c>
      <c r="N52" s="50"/>
      <c r="O52" s="50"/>
      <c r="P52" s="50">
        <v>5</v>
      </c>
      <c r="Q52" s="50"/>
      <c r="R52" s="50"/>
      <c r="S52" s="50"/>
      <c r="T52" s="50"/>
      <c r="U52" s="50"/>
      <c r="V52" s="50">
        <v>2</v>
      </c>
      <c r="W52" s="50"/>
      <c r="X52" s="50"/>
      <c r="Y52" s="50"/>
      <c r="Z52" s="95"/>
    </row>
    <row r="53" spans="1:26" ht="10.5" hidden="1">
      <c r="A53" s="50" t="s">
        <v>1008</v>
      </c>
      <c r="B53" s="50">
        <v>108</v>
      </c>
      <c r="C53" s="50">
        <v>88</v>
      </c>
      <c r="D53" s="50">
        <v>1</v>
      </c>
      <c r="E53" s="50"/>
      <c r="F53" s="50"/>
      <c r="G53" s="50"/>
      <c r="H53" s="50">
        <v>3</v>
      </c>
      <c r="I53" s="50"/>
      <c r="J53" s="50"/>
      <c r="K53" s="50">
        <v>4</v>
      </c>
      <c r="L53" s="50">
        <v>3</v>
      </c>
      <c r="M53" s="50">
        <v>4</v>
      </c>
      <c r="N53" s="50"/>
      <c r="O53" s="50"/>
      <c r="P53" s="50">
        <v>5</v>
      </c>
      <c r="Q53" s="50"/>
      <c r="R53" s="50"/>
      <c r="S53" s="50"/>
      <c r="T53" s="50"/>
      <c r="U53" s="50"/>
      <c r="V53" s="50">
        <v>2</v>
      </c>
      <c r="W53" s="50"/>
      <c r="X53" s="50"/>
      <c r="Y53" s="50"/>
      <c r="Z53" s="95"/>
    </row>
    <row r="54" spans="1:26" ht="10.5" hidden="1">
      <c r="A54" s="52" t="s">
        <v>1009</v>
      </c>
      <c r="B54" s="52">
        <v>108</v>
      </c>
      <c r="C54" s="52">
        <v>88</v>
      </c>
      <c r="D54" s="52">
        <v>1</v>
      </c>
      <c r="E54" s="52"/>
      <c r="F54" s="52"/>
      <c r="G54" s="52"/>
      <c r="H54" s="52">
        <v>3</v>
      </c>
      <c r="I54" s="52"/>
      <c r="J54" s="52"/>
      <c r="K54" s="52">
        <v>4</v>
      </c>
      <c r="L54" s="52">
        <v>3</v>
      </c>
      <c r="M54" s="52">
        <v>4</v>
      </c>
      <c r="N54" s="52"/>
      <c r="O54" s="52"/>
      <c r="P54" s="52">
        <v>5</v>
      </c>
      <c r="Q54" s="52"/>
      <c r="R54" s="52"/>
      <c r="S54" s="52"/>
      <c r="T54" s="52"/>
      <c r="U54" s="52"/>
      <c r="V54" s="52">
        <v>2</v>
      </c>
      <c r="W54" s="52"/>
      <c r="X54" s="52"/>
      <c r="Y54" s="52"/>
      <c r="Z54" s="93"/>
    </row>
    <row r="55" spans="1:26" ht="10.5">
      <c r="A55" s="52" t="s">
        <v>999</v>
      </c>
      <c r="B55" s="52">
        <v>190</v>
      </c>
      <c r="C55" s="52">
        <v>121</v>
      </c>
      <c r="D55" s="52">
        <v>1</v>
      </c>
      <c r="E55" s="52"/>
      <c r="F55" s="52">
        <v>3</v>
      </c>
      <c r="G55" s="52"/>
      <c r="H55" s="52">
        <v>4</v>
      </c>
      <c r="I55" s="52"/>
      <c r="J55" s="52"/>
      <c r="K55" s="52">
        <v>8</v>
      </c>
      <c r="L55" s="52">
        <v>17</v>
      </c>
      <c r="M55" s="52">
        <v>5</v>
      </c>
      <c r="N55" s="52"/>
      <c r="O55" s="52"/>
      <c r="P55" s="52">
        <v>21</v>
      </c>
      <c r="Q55" s="52"/>
      <c r="R55" s="52"/>
      <c r="S55" s="52"/>
      <c r="T55" s="52">
        <v>1</v>
      </c>
      <c r="U55" s="52"/>
      <c r="V55" s="52"/>
      <c r="W55" s="52"/>
      <c r="X55" s="52"/>
      <c r="Y55" s="52"/>
      <c r="Z55" s="93"/>
    </row>
    <row r="56" spans="1:26" ht="10.5">
      <c r="A56" s="52" t="s">
        <v>1012</v>
      </c>
      <c r="B56" s="52">
        <v>361</v>
      </c>
      <c r="C56" s="52">
        <v>200</v>
      </c>
      <c r="D56" s="52">
        <v>1</v>
      </c>
      <c r="E56" s="52"/>
      <c r="F56" s="52">
        <v>3</v>
      </c>
      <c r="G56" s="52"/>
      <c r="H56" s="52">
        <v>5</v>
      </c>
      <c r="I56" s="52"/>
      <c r="J56" s="52"/>
      <c r="K56" s="52">
        <v>15</v>
      </c>
      <c r="L56" s="52">
        <v>23</v>
      </c>
      <c r="M56" s="52">
        <v>6</v>
      </c>
      <c r="N56" s="52">
        <v>60</v>
      </c>
      <c r="O56" s="52"/>
      <c r="P56" s="52">
        <v>25</v>
      </c>
      <c r="Q56" s="52"/>
      <c r="R56" s="52"/>
      <c r="S56" s="52"/>
      <c r="T56" s="52">
        <v>1</v>
      </c>
      <c r="U56" s="52"/>
      <c r="V56" s="52"/>
      <c r="W56" s="52"/>
      <c r="X56" s="52"/>
      <c r="Y56" s="52"/>
      <c r="Z56" s="93"/>
    </row>
    <row r="57" spans="1:26" ht="10.5">
      <c r="A57" s="52" t="s">
        <v>1021</v>
      </c>
      <c r="B57" s="52">
        <v>462</v>
      </c>
      <c r="C57" s="52">
        <v>252</v>
      </c>
      <c r="D57" s="52">
        <v>2</v>
      </c>
      <c r="E57" s="52"/>
      <c r="F57" s="52">
        <v>6</v>
      </c>
      <c r="G57" s="52">
        <v>1</v>
      </c>
      <c r="H57" s="52">
        <v>7</v>
      </c>
      <c r="I57" s="52">
        <v>15</v>
      </c>
      <c r="J57" s="52"/>
      <c r="K57" s="52">
        <v>30</v>
      </c>
      <c r="L57" s="52">
        <v>23</v>
      </c>
      <c r="M57" s="52">
        <v>6</v>
      </c>
      <c r="N57" s="52">
        <v>74</v>
      </c>
      <c r="O57" s="52"/>
      <c r="P57" s="52">
        <v>25</v>
      </c>
      <c r="Q57" s="52"/>
      <c r="R57" s="52"/>
      <c r="S57" s="52"/>
      <c r="T57" s="52">
        <v>1</v>
      </c>
      <c r="U57" s="52"/>
      <c r="V57" s="52"/>
      <c r="W57" s="52"/>
      <c r="X57" s="52"/>
      <c r="Y57" s="52"/>
      <c r="Z57" s="93"/>
    </row>
    <row r="58" spans="1:26" ht="10.5">
      <c r="A58" s="52" t="s">
        <v>1025</v>
      </c>
      <c r="B58" s="52">
        <v>564</v>
      </c>
      <c r="C58" s="52">
        <v>300</v>
      </c>
      <c r="D58" s="52">
        <v>2</v>
      </c>
      <c r="E58" s="52"/>
      <c r="F58" s="52">
        <v>9</v>
      </c>
      <c r="G58" s="52">
        <v>1</v>
      </c>
      <c r="H58" s="52">
        <v>13</v>
      </c>
      <c r="I58" s="52">
        <v>16</v>
      </c>
      <c r="J58" s="52"/>
      <c r="K58" s="52">
        <v>33</v>
      </c>
      <c r="L58" s="52">
        <v>41</v>
      </c>
      <c r="M58" s="52">
        <v>6</v>
      </c>
      <c r="N58" s="52">
        <v>79</v>
      </c>
      <c r="O58" s="52"/>
      <c r="P58" s="52">
        <v>41</v>
      </c>
      <c r="Q58" s="52"/>
      <c r="R58" s="52"/>
      <c r="S58" s="52"/>
      <c r="T58" s="52">
        <v>1</v>
      </c>
      <c r="U58" s="52"/>
      <c r="V58" s="52"/>
      <c r="W58" s="52"/>
      <c r="X58" s="52"/>
      <c r="Y58" s="52"/>
      <c r="Z58" s="93"/>
    </row>
    <row r="59" spans="1:26" ht="10.5">
      <c r="A59" s="52" t="s">
        <v>1031</v>
      </c>
      <c r="B59" s="52">
        <v>681</v>
      </c>
      <c r="C59" s="52">
        <v>327</v>
      </c>
      <c r="D59" s="52">
        <v>3</v>
      </c>
      <c r="E59" s="52"/>
      <c r="F59" s="52">
        <v>19</v>
      </c>
      <c r="G59" s="52">
        <v>1</v>
      </c>
      <c r="H59" s="52">
        <v>20</v>
      </c>
      <c r="I59" s="52">
        <v>16</v>
      </c>
      <c r="J59" s="52"/>
      <c r="K59" s="52">
        <v>35</v>
      </c>
      <c r="L59" s="52">
        <v>47</v>
      </c>
      <c r="M59" s="52">
        <v>26</v>
      </c>
      <c r="N59" s="52">
        <v>96</v>
      </c>
      <c r="O59" s="52"/>
      <c r="P59" s="52">
        <v>49</v>
      </c>
      <c r="Q59" s="52"/>
      <c r="R59" s="52"/>
      <c r="S59" s="52"/>
      <c r="T59" s="52">
        <v>1</v>
      </c>
      <c r="U59" s="52"/>
      <c r="V59" s="52">
        <v>3</v>
      </c>
      <c r="W59" s="52"/>
      <c r="X59" s="52">
        <v>4</v>
      </c>
      <c r="Y59" s="52"/>
      <c r="Z59" s="93"/>
    </row>
    <row r="60" spans="1:26" ht="10.5">
      <c r="A60" s="52" t="s">
        <v>1040</v>
      </c>
      <c r="B60" s="52">
        <v>745</v>
      </c>
      <c r="C60" s="52">
        <v>343</v>
      </c>
      <c r="D60" s="52">
        <v>3</v>
      </c>
      <c r="E60" s="52"/>
      <c r="F60" s="52">
        <v>19</v>
      </c>
      <c r="G60" s="52">
        <v>1</v>
      </c>
      <c r="H60" s="52">
        <v>25</v>
      </c>
      <c r="I60" s="52">
        <v>16</v>
      </c>
      <c r="J60" s="52"/>
      <c r="K60" s="52">
        <v>40</v>
      </c>
      <c r="L60" s="52">
        <v>64</v>
      </c>
      <c r="M60" s="52">
        <v>26</v>
      </c>
      <c r="N60" s="52">
        <v>97</v>
      </c>
      <c r="O60" s="52"/>
      <c r="P60" s="52">
        <v>52</v>
      </c>
      <c r="Q60" s="52"/>
      <c r="R60" s="52"/>
      <c r="S60" s="52"/>
      <c r="T60" s="52">
        <v>3</v>
      </c>
      <c r="U60" s="52"/>
      <c r="V60" s="52">
        <v>3</v>
      </c>
      <c r="W60" s="52"/>
      <c r="X60" s="52">
        <v>4</v>
      </c>
      <c r="Y60" s="52"/>
      <c r="Z60" s="93">
        <v>20</v>
      </c>
    </row>
    <row r="61" spans="1:26" ht="10.5">
      <c r="A61" s="52" t="s">
        <v>1046</v>
      </c>
      <c r="B61" s="52">
        <v>774</v>
      </c>
      <c r="C61" s="52">
        <v>361</v>
      </c>
      <c r="D61" s="52">
        <v>3</v>
      </c>
      <c r="E61" s="52"/>
      <c r="F61" s="52">
        <v>19</v>
      </c>
      <c r="G61" s="52">
        <v>1</v>
      </c>
      <c r="H61" s="52">
        <v>28</v>
      </c>
      <c r="I61" s="52">
        <v>16</v>
      </c>
      <c r="J61" s="52"/>
      <c r="K61" s="52">
        <v>43</v>
      </c>
      <c r="L61" s="52">
        <v>64</v>
      </c>
      <c r="M61" s="52">
        <v>26</v>
      </c>
      <c r="N61" s="52">
        <v>100</v>
      </c>
      <c r="O61" s="52"/>
      <c r="P61" s="52">
        <v>52</v>
      </c>
      <c r="Q61" s="52"/>
      <c r="R61" s="52"/>
      <c r="S61" s="52"/>
      <c r="T61" s="52">
        <v>3</v>
      </c>
      <c r="U61" s="52"/>
      <c r="V61" s="52">
        <v>3</v>
      </c>
      <c r="W61" s="52"/>
      <c r="X61" s="52">
        <v>4</v>
      </c>
      <c r="Y61" s="52"/>
      <c r="Z61" s="93">
        <v>20</v>
      </c>
    </row>
    <row r="62" spans="1:26" ht="10.5">
      <c r="A62" s="52" t="s">
        <v>1053</v>
      </c>
      <c r="B62" s="52">
        <v>832</v>
      </c>
      <c r="C62" s="52">
        <v>387</v>
      </c>
      <c r="D62" s="52">
        <v>3</v>
      </c>
      <c r="E62" s="52"/>
      <c r="F62" s="52">
        <v>19</v>
      </c>
      <c r="G62" s="52">
        <v>1</v>
      </c>
      <c r="H62" s="52">
        <v>29</v>
      </c>
      <c r="I62" s="52">
        <v>16</v>
      </c>
      <c r="J62" s="52"/>
      <c r="K62" s="52">
        <v>47</v>
      </c>
      <c r="L62" s="52">
        <v>82</v>
      </c>
      <c r="M62" s="52">
        <v>26</v>
      </c>
      <c r="N62" s="52">
        <v>104</v>
      </c>
      <c r="O62" s="52"/>
      <c r="P62" s="52">
        <v>55</v>
      </c>
      <c r="Q62" s="52"/>
      <c r="R62" s="52"/>
      <c r="S62" s="52"/>
      <c r="T62" s="52">
        <v>3</v>
      </c>
      <c r="U62" s="52"/>
      <c r="V62" s="52">
        <v>3</v>
      </c>
      <c r="W62" s="52"/>
      <c r="X62" s="52">
        <v>4</v>
      </c>
      <c r="Y62" s="52"/>
      <c r="Z62" s="93">
        <v>20</v>
      </c>
    </row>
    <row r="63" spans="1:26" ht="10.5">
      <c r="A63" s="52" t="s">
        <v>1060</v>
      </c>
      <c r="B63" s="52">
        <v>900</v>
      </c>
      <c r="C63" s="52">
        <v>438</v>
      </c>
      <c r="D63" s="52">
        <v>3</v>
      </c>
      <c r="E63" s="52"/>
      <c r="F63" s="52">
        <v>19</v>
      </c>
      <c r="G63" s="52">
        <v>1</v>
      </c>
      <c r="H63" s="52">
        <v>31</v>
      </c>
      <c r="I63" s="52">
        <v>16</v>
      </c>
      <c r="J63" s="52"/>
      <c r="K63" s="52">
        <v>52</v>
      </c>
      <c r="L63" s="52">
        <v>83</v>
      </c>
      <c r="M63" s="52">
        <v>27</v>
      </c>
      <c r="N63" s="52">
        <v>104</v>
      </c>
      <c r="O63" s="52">
        <v>32</v>
      </c>
      <c r="P63" s="52">
        <v>55</v>
      </c>
      <c r="Q63" s="52">
        <v>8</v>
      </c>
      <c r="R63" s="52"/>
      <c r="S63" s="52"/>
      <c r="T63" s="52">
        <v>3</v>
      </c>
      <c r="U63" s="52"/>
      <c r="V63" s="52">
        <v>3</v>
      </c>
      <c r="W63" s="52"/>
      <c r="X63" s="52">
        <v>4</v>
      </c>
      <c r="Y63" s="52"/>
      <c r="Z63" s="93">
        <v>20</v>
      </c>
    </row>
    <row r="64" spans="1:26" ht="10.5">
      <c r="A64" s="50" t="s">
        <v>1069</v>
      </c>
      <c r="B64" s="50">
        <v>996</v>
      </c>
      <c r="C64" s="50">
        <v>490</v>
      </c>
      <c r="D64" s="50">
        <v>4</v>
      </c>
      <c r="E64" s="50"/>
      <c r="F64" s="50">
        <v>30</v>
      </c>
      <c r="G64" s="50">
        <v>1</v>
      </c>
      <c r="H64" s="50">
        <v>36</v>
      </c>
      <c r="I64" s="50">
        <v>16</v>
      </c>
      <c r="J64" s="50"/>
      <c r="K64" s="50">
        <v>57</v>
      </c>
      <c r="L64" s="50">
        <v>88</v>
      </c>
      <c r="M64" s="50">
        <v>27</v>
      </c>
      <c r="N64" s="50">
        <v>109</v>
      </c>
      <c r="O64" s="50">
        <v>34</v>
      </c>
      <c r="P64" s="50">
        <v>57</v>
      </c>
      <c r="Q64" s="50">
        <v>13</v>
      </c>
      <c r="R64" s="50"/>
      <c r="S64" s="50"/>
      <c r="T64" s="50">
        <v>3</v>
      </c>
      <c r="U64" s="50"/>
      <c r="V64" s="50">
        <v>3</v>
      </c>
      <c r="W64" s="50"/>
      <c r="X64" s="50">
        <v>4</v>
      </c>
      <c r="Y64" s="50"/>
      <c r="Z64" s="95">
        <v>20</v>
      </c>
    </row>
  </sheetData>
  <sheetProtection/>
  <mergeCells count="3">
    <mergeCell ref="A4:A5"/>
    <mergeCell ref="B4:B5"/>
    <mergeCell ref="C4:X4"/>
  </mergeCells>
  <printOptions/>
  <pageMargins left="0.79" right="0.22" top="0.44" bottom="0.57" header="0.2" footer="0.32"/>
  <pageSetup horizontalDpi="600" verticalDpi="600" orientation="landscape" paperSize="9" r:id="rId1"/>
  <headerFooter alignWithMargins="0">
    <oddHeader>&amp;L&amp;8&amp;USection 16. Health</oddHeader>
    <oddFooter xml:space="preserve">&amp;L&amp;18 37&amp;R&amp;18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Baigalmaa</dc:creator>
  <cp:keywords/>
  <dc:description/>
  <cp:lastModifiedBy>Chuluuntsetseg</cp:lastModifiedBy>
  <cp:lastPrinted>2011-12-06T01:52:42Z</cp:lastPrinted>
  <dcterms:created xsi:type="dcterms:W3CDTF">1999-06-29T18:08:04Z</dcterms:created>
  <dcterms:modified xsi:type="dcterms:W3CDTF">2011-12-05T11:39:11Z</dcterms:modified>
  <cp:category/>
  <cp:version/>
  <cp:contentType/>
  <cp:contentStatus/>
</cp:coreProperties>
</file>