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29_0.bin" ContentType="application/vnd.openxmlformats-officedocument.oleObject"/>
  <Override PartName="/xl/embeddings/oleObject_29_1.bin" ContentType="application/vnd.openxmlformats-officedocument.oleObject"/>
  <Override PartName="/xl/embeddings/oleObject_29_2.bin" ContentType="application/vnd.openxmlformats-officedocument.oleObject"/>
  <Override PartName="/xl/embeddings/oleObject_29_3.bin" ContentType="application/vnd.openxmlformats-officedocument.oleObject"/>
  <Override PartName="/xl/embeddings/oleObject_29_4.bin" ContentType="application/vnd.openxmlformats-officedocument.oleObject"/>
  <Override PartName="/xl/embeddings/oleObject_29_5.bin" ContentType="application/vnd.openxmlformats-officedocument.oleObject"/>
  <Override PartName="/xl/embeddings/oleObject_34_0.bin" ContentType="application/vnd.openxmlformats-officedocument.oleObject"/>
  <Override PartName="/xl/embeddings/oleObject_35_0.bin" ContentType="application/vnd.openxmlformats-officedocument.oleObject"/>
  <Override PartName="/xl/embeddings/oleObject_3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activeTab="4"/>
  </bookViews>
  <sheets>
    <sheet name="ebs" sheetId="1" r:id="rId1"/>
    <sheet name="ebs1" sheetId="2" r:id="rId2"/>
    <sheet name="ebs2" sheetId="3" r:id="rId3"/>
    <sheet name="culture" sheetId="4" r:id="rId4"/>
    <sheet name="main" sheetId="5" r:id="rId5"/>
    <sheet name="pop1" sheetId="6" r:id="rId6"/>
    <sheet name="pop2" sheetId="7" r:id="rId7"/>
    <sheet name="pop3" sheetId="8" r:id="rId8"/>
    <sheet name="Gross1" sheetId="9" r:id="rId9"/>
    <sheet name="major" sheetId="10" r:id="rId10"/>
    <sheet name="cons" sheetId="11" r:id="rId11"/>
    <sheet name="health" sheetId="12" r:id="rId12"/>
    <sheet name="health2" sheetId="13" r:id="rId13"/>
    <sheet name="health3" sheetId="14" r:id="rId14"/>
    <sheet name="health4" sheetId="15" r:id="rId15"/>
    <sheet name="health1" sheetId="16" state="hidden" r:id="rId16"/>
    <sheet name="AX-3 (2)" sheetId="17" r:id="rId17"/>
    <sheet name="ajliin bair (2)" sheetId="18" r:id="rId18"/>
    <sheet name="txm" sheetId="19" r:id="rId19"/>
    <sheet name="XAA-2" sheetId="20" r:id="rId20"/>
    <sheet name="XAA1" sheetId="21" r:id="rId21"/>
    <sheet name="Belen mal" sheetId="22" r:id="rId22"/>
    <sheet name="Heeltegch" sheetId="23" r:id="rId23"/>
    <sheet name="Hadlan" sheetId="24" r:id="rId24"/>
    <sheet name="Urgats" sheetId="25" r:id="rId25"/>
    <sheet name="Tarialalt" sheetId="26" r:id="rId26"/>
    <sheet name="OM1" sheetId="27" r:id="rId27"/>
    <sheet name="BR1" sheetId="28" r:id="rId28"/>
    <sheet name="BR1a" sheetId="29" r:id="rId29"/>
    <sheet name="Une2" sheetId="30" r:id="rId30"/>
    <sheet name="Une1" sheetId="31" r:id="rId31"/>
    <sheet name="Crime2" sheetId="32" r:id="rId32"/>
    <sheet name="Crime1" sheetId="33" r:id="rId33"/>
    <sheet name="NH1" sheetId="34" r:id="rId34"/>
    <sheet name="Barilga" sheetId="35" r:id="rId35"/>
    <sheet name="ND1" sheetId="36" r:id="rId36"/>
    <sheet name="Crime3" sheetId="37" r:id="rId37"/>
    <sheet name="ND2" sheetId="38" r:id="rId38"/>
    <sheet name="Sheet1" sheetId="39" r:id="rId39"/>
  </sheets>
  <definedNames/>
  <calcPr fullCalcOnLoad="1"/>
</workbook>
</file>

<file path=xl/sharedStrings.xml><?xml version="1.0" encoding="utf-8"?>
<sst xmlns="http://schemas.openxmlformats.org/spreadsheetml/2006/main" count="4235" uniqueCount="2226">
  <si>
    <t>Freight turhover</t>
  </si>
  <si>
    <t xml:space="preserve"> - À÷àà ýðãýëò </t>
  </si>
  <si>
    <t xml:space="preserve">¯¿íýýñ:ýìýãòýé </t>
  </si>
  <si>
    <t>Of which: female</t>
  </si>
  <si>
    <t>Òºâøð¿¿ëýõèéí öýöýðëýã</t>
  </si>
  <si>
    <t>Tovshruuleh soum's</t>
  </si>
  <si>
    <t>Áàòöýíãýëèéí öýöýðëýã</t>
  </si>
  <si>
    <t>Battsengel soum's</t>
  </si>
  <si>
    <t>Õîðøîîëîëûí öýöýðëýã</t>
  </si>
  <si>
    <t>Tsagaan del bag's</t>
  </si>
  <si>
    <t>Öýíõýðèéí öýöýðëýã</t>
  </si>
  <si>
    <t>Tsenher soum's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</si>
  <si>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</si>
  <si>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</si>
  <si>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</si>
  <si>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</si>
  <si>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</si>
  <si>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</si>
  <si>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</si>
  <si>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</si>
  <si>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</si>
  <si>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</si>
  <si>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</si>
  <si>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</si>
  <si>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</si>
  <si>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</si>
  <si>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</si>
  <si>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</si>
  <si>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</si>
  <si>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</si>
  <si>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</si>
  <si>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</si>
  <si>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</si>
  <si>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</si>
  <si>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</si>
  <si>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Hanui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</si>
  <si>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</si>
  <si>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</si>
  <si>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</si>
  <si>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</si>
  <si>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</si>
  <si>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</si>
  <si>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</si>
  <si>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</si>
  <si>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</si>
  <si>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</si>
  <si>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</si>
  <si>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</si>
  <si>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</si>
  <si>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</si>
  <si>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</si>
  <si>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</si>
  <si>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</si>
  <si>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</si>
  <si>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</si>
  <si>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</si>
  <si>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</si>
  <si>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</si>
  <si>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</si>
  <si>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</si>
  <si>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</si>
  <si>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</si>
  <si>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</si>
  <si>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</si>
  <si>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</si>
  <si>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</si>
  <si>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</si>
  <si>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</si>
  <si>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</si>
  <si>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</si>
  <si>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</si>
  <si>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</si>
  <si>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</si>
  <si>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</si>
  <si>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</si>
  <si>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</si>
  <si>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</si>
  <si>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</si>
  <si>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</si>
  <si>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</si>
  <si>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</si>
  <si>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</si>
  <si>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</si>
  <si>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</si>
  <si>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</si>
  <si>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</si>
  <si>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</si>
  <si>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</si>
  <si>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</si>
  <si>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</si>
  <si>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</si>
  <si>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</si>
  <si>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</si>
  <si>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</si>
  <si>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</si>
  <si>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</si>
  <si>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</si>
  <si>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</si>
  <si>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</si>
  <si>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</si>
  <si>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</si>
  <si>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</si>
  <si>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</si>
  <si>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</si>
  <si>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</si>
  <si>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</si>
  <si>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</si>
  <si>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</si>
  <si>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</si>
  <si>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</si>
  <si>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</si>
  <si>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</si>
  <si>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</si>
  <si>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</si>
  <si>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</si>
  <si>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</si>
  <si>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</si>
  <si>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</si>
  <si>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</si>
  <si>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</si>
  <si>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</si>
  <si>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</si>
  <si>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</si>
  <si>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</si>
  <si>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</si>
  <si>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</si>
  <si>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</si>
  <si>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</si>
  <si>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</si>
  <si>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</si>
  <si>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</si>
  <si>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</si>
  <si>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</si>
  <si>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</si>
  <si>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</si>
  <si>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</si>
  <si>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</si>
  <si>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</si>
  <si>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</si>
  <si>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</si>
  <si>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</si>
  <si>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</si>
  <si>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</si>
  <si>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</si>
  <si>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</si>
  <si>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</si>
  <si>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</si>
  <si>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</si>
  <si>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</si>
  <si>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</si>
  <si>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</si>
  <si>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</si>
  <si>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</si>
  <si>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</si>
  <si>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</si>
  <si>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</si>
  <si>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</si>
  <si>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</si>
  <si>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õýâ øèíæ</t>
  </si>
  <si>
    <t>manner</t>
  </si>
  <si>
    <r>
      <t xml:space="preserve">Ñóðàëöàã÷äûí òîî, àíãèàð / </t>
    </r>
    <r>
      <rPr>
        <i/>
        <sz val="8"/>
        <rFont val="Arial Mon"/>
        <family val="2"/>
      </rPr>
      <t>Pupils, by grades</t>
    </r>
  </si>
  <si>
    <t xml:space="preserve">       I</t>
  </si>
  <si>
    <t xml:space="preserve">     II</t>
  </si>
  <si>
    <t xml:space="preserve">     III</t>
  </si>
  <si>
    <t xml:space="preserve">   IY</t>
  </si>
  <si>
    <t xml:space="preserve">                                                                                              ¯¿íýýñ: øàëòãààíààð/Of which: by causes</t>
  </si>
  <si>
    <t>Èõ/Ih</t>
  </si>
  <si>
    <t>1995 I-XII</t>
  </si>
  <si>
    <t>Íýõìýëèéí Tetiles</t>
  </si>
  <si>
    <t>2003,12,03</t>
  </si>
  <si>
    <t xml:space="preserve">   Y</t>
  </si>
  <si>
    <t xml:space="preserve">    YIII</t>
  </si>
  <si>
    <t xml:space="preserve">    IX</t>
  </si>
  <si>
    <t xml:space="preserve">Õ¿ì¿¿í I </t>
  </si>
  <si>
    <t>Humuun I</t>
  </si>
  <si>
    <t>Äóíä</t>
  </si>
  <si>
    <t>Secondary</t>
  </si>
  <si>
    <t>Õ¿ì¿¿í II</t>
  </si>
  <si>
    <t>Humuun II</t>
  </si>
  <si>
    <t>Õ¿ì¿¿í III</t>
  </si>
  <si>
    <t xml:space="preserve"> Humuun III</t>
  </si>
  <si>
    <t>¿íäñýí</t>
  </si>
  <si>
    <t>basic</t>
  </si>
  <si>
    <t>ªíäºðñàíò</t>
  </si>
  <si>
    <t>Ondorsant</t>
  </si>
  <si>
    <t>Ìºðºí</t>
  </si>
  <si>
    <t>Moron</t>
  </si>
  <si>
    <t>Á¿ðä</t>
  </si>
  <si>
    <t>Burd</t>
  </si>
  <si>
    <t>áàãà</t>
  </si>
  <si>
    <t>primary</t>
  </si>
  <si>
    <t>Õàëóóí óñ</t>
  </si>
  <si>
    <t>Haluun us</t>
  </si>
  <si>
    <t>Han-ondor</t>
  </si>
  <si>
    <t>Õîîëò</t>
  </si>
  <si>
    <t>Hoolt</t>
  </si>
  <si>
    <t>Öàãààííóóð</t>
  </si>
  <si>
    <t>Erdem</t>
  </si>
  <si>
    <t>"Áèëã¿¿í"</t>
  </si>
  <si>
    <t>Bilguun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</si>
  <si>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</si>
  <si>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</si>
  <si>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</si>
  <si>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</si>
  <si>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</si>
  <si>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</si>
  <si>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</si>
  <si>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</si>
  <si>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</si>
  <si>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</si>
  <si>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</si>
  <si>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</si>
  <si>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</si>
  <si>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</si>
  <si>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</si>
  <si>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</si>
  <si>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</si>
  <si>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</si>
  <si>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</si>
  <si>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</si>
  <si>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</si>
  <si>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</si>
  <si>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</si>
  <si>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</si>
  <si>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</si>
  <si>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</si>
  <si>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</si>
  <si>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</si>
  <si>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</si>
  <si>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</si>
  <si>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</si>
  <si>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</si>
  <si>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</si>
  <si>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</si>
  <si>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</si>
  <si>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</si>
  <si>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</si>
  <si>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</si>
  <si>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</si>
  <si>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</si>
  <si>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</si>
  <si>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</si>
  <si>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</si>
  <si>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</si>
  <si>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</si>
  <si>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</si>
  <si>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</si>
  <si>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</si>
  <si>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</si>
  <si>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</si>
  <si>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</si>
  <si>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</si>
  <si>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</si>
  <si>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</si>
  <si>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</si>
  <si>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</si>
  <si>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</si>
  <si>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</si>
  <si>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</si>
  <si>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</si>
  <si>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</si>
  <si>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</si>
  <si>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</si>
  <si>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</si>
  <si>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</si>
  <si>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</si>
  <si>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</si>
  <si>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</si>
  <si>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</si>
  <si>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</si>
  <si>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</si>
  <si>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</si>
  <si>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</si>
  <si>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</si>
  <si>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t>Ireedui</t>
  </si>
  <si>
    <t xml:space="preserve">      Á¯ÃÄ/</t>
  </si>
  <si>
    <t>¯Ç¯¯ËÝËÒ</t>
  </si>
  <si>
    <t>INDICATORS</t>
  </si>
  <si>
    <t xml:space="preserve">        ¯¿íýýñ:ýìýãòýé</t>
  </si>
  <si>
    <t>7. With anomaly on sight organ</t>
  </si>
  <si>
    <t>8. With anomaly on hearing organ</t>
  </si>
  <si>
    <t>9. With anomaly on prop organs</t>
  </si>
  <si>
    <t xml:space="preserve">         ¯¿íýýñ:ýìýãòýé</t>
  </si>
  <si>
    <t>10. With intellect scarce</t>
  </si>
  <si>
    <t xml:space="preserve">          ¯¿íýýñ:ýìýãòýé</t>
  </si>
  <si>
    <t>11. With anomaly on other organs</t>
  </si>
  <si>
    <t xml:space="preserve">           ¯¿íýýñ:ýìýãòýé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</si>
  <si>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</si>
  <si>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</si>
  <si>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</si>
  <si>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</si>
  <si>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</si>
  <si>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</si>
  <si>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</si>
  <si>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Øèíýýð ýëññýí õ¿¿õýä</t>
  </si>
  <si>
    <t>New entrance children</t>
  </si>
  <si>
    <t>Õàøààòûí öýöýðëýã</t>
  </si>
  <si>
    <t>Hashaat soum's</t>
  </si>
  <si>
    <t>Õàëàìæ ýäýëäýã õ¿¿õýä</t>
  </si>
  <si>
    <t>Children take solicitude</t>
  </si>
  <si>
    <t>×óëóóòûí öýöýðëýã</t>
  </si>
  <si>
    <t>Chuluut soum's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</si>
  <si>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</si>
  <si>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</si>
  <si>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</si>
  <si>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</si>
  <si>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</si>
  <si>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</si>
  <si>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</si>
  <si>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</si>
  <si>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</si>
  <si>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</si>
  <si>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</si>
  <si>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</si>
  <si>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</si>
  <si>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</si>
  <si>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</si>
  <si>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</si>
  <si>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</si>
  <si>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</si>
  <si>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</si>
  <si>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</si>
  <si>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</si>
  <si>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</si>
  <si>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</si>
  <si>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</si>
  <si>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>Á¿ãä      Both sexes</t>
  </si>
  <si>
    <t>sightless</t>
  </si>
  <si>
    <t xml:space="preserve">  Total</t>
  </si>
  <si>
    <t>Ñóìûí òºâä</t>
  </si>
  <si>
    <t>Õºäººä</t>
  </si>
  <si>
    <t>Rural</t>
  </si>
  <si>
    <t xml:space="preserve">           1.2  Number of the resident population in Arhangai, by sex and age groups</t>
  </si>
  <si>
    <t>áóñàä ýðõòíèé ñîãîãòîé with anomaly on other organs</t>
  </si>
  <si>
    <t>¯¿íýýñ: õºäºº           Of which: rural</t>
  </si>
  <si>
    <t xml:space="preserve">                                                           Of which : by diseases</t>
  </si>
  <si>
    <t>Á¿ãäýýñ</t>
  </si>
  <si>
    <t>íèé</t>
  </si>
  <si>
    <t>õºäºëãºº-</t>
  </si>
  <si>
    <t>ªíäºð íàñòàé ãàíö áèå ºðõ</t>
  </si>
  <si>
    <t>Ýðýãòýé</t>
  </si>
  <si>
    <t>Male</t>
  </si>
  <si>
    <t xml:space="preserve"> ÍÀÑÀÀÐ           BY     AGE          GROUP</t>
  </si>
  <si>
    <t>Á¿ãä Both sexes</t>
  </si>
  <si>
    <t>ñîãîãòîé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</si>
  <si>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</si>
  <si>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</si>
  <si>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</si>
  <si>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</si>
  <si>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</si>
  <si>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</si>
  <si>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</si>
  <si>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</si>
  <si>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</si>
  <si>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</si>
  <si>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95-99</t>
  </si>
  <si>
    <t xml:space="preserve"> 100+</t>
  </si>
  <si>
    <t xml:space="preserve">¿¿íýýñ: </t>
  </si>
  <si>
    <t xml:space="preserve"> 0 - 4</t>
  </si>
  <si>
    <t>Õ¿éñýýð by sex</t>
  </si>
  <si>
    <t>¯ðãýëæëýë 1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</si>
  <si>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</si>
  <si>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</si>
  <si>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</si>
  <si>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</si>
  <si>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</si>
  <si>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</si>
  <si>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</si>
  <si>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</si>
  <si>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</si>
  <si>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</si>
  <si>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</si>
  <si>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</si>
  <si>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</si>
  <si>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</si>
  <si>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</si>
  <si>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</si>
  <si>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</si>
  <si>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</si>
  <si>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</si>
  <si>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</si>
  <si>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</si>
  <si>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</si>
  <si>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</si>
  <si>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</si>
  <si>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</si>
  <si>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</si>
  <si>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</si>
  <si>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</si>
  <si>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</si>
  <si>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</si>
  <si>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Ñóìûí</t>
  </si>
  <si>
    <t>Title of</t>
  </si>
  <si>
    <t>the soum</t>
  </si>
  <si>
    <t xml:space="preserve">mute and </t>
  </si>
  <si>
    <t>deaf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</si>
  <si>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</si>
  <si>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</si>
  <si>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</si>
  <si>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</si>
  <si>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</si>
  <si>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</si>
  <si>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</si>
  <si>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</si>
  <si>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</si>
  <si>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</si>
  <si>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</si>
  <si>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</si>
  <si>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</si>
  <si>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</si>
  <si>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</si>
  <si>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¯íýò öààñ</t>
  </si>
  <si>
    <t>Áàãøèéí êîëëåäæ</t>
  </si>
  <si>
    <t xml:space="preserve"> Teachers' college</t>
  </si>
  <si>
    <t>Èðýýä¿é</t>
  </si>
  <si>
    <t xml:space="preserve"> Ireedui kindergarten</t>
  </si>
  <si>
    <t>Ãóðâàí òàìèð äýýä ñóðãóóëü</t>
  </si>
  <si>
    <t xml:space="preserve"> Gurvan tamir private college</t>
  </si>
  <si>
    <t>"Áóëãàí" ÌÑ¯Ò</t>
  </si>
  <si>
    <t>"Bulgan"VTC</t>
  </si>
  <si>
    <t>Õàéðõàí áàã</t>
  </si>
  <si>
    <t>Hairhan bag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</si>
  <si>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</si>
  <si>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</si>
  <si>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</si>
  <si>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</si>
  <si>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</si>
  <si>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</si>
  <si>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Öýöýðëýãèéí áàðèëãûí õ¿÷èí ÷àäàë</t>
  </si>
  <si>
    <t>Õàìðàí ñóðãàõ òîéðãèéí õ¿¿õýä</t>
  </si>
  <si>
    <t>Õ¿¿õäèéí òîî</t>
  </si>
  <si>
    <t xml:space="preserve">   Öýöýðëýãèéí íýð</t>
  </si>
  <si>
    <t>Title of kindergarten</t>
  </si>
  <si>
    <t>Number of</t>
  </si>
  <si>
    <t>Öýöýðëýãèéí òîî</t>
  </si>
  <si>
    <t>Number of kindergartens</t>
  </si>
  <si>
    <t>children</t>
  </si>
  <si>
    <t>¯¿íýýñ: Õàëàìæèéí á¿ëýã</t>
  </si>
  <si>
    <t>Out of which: solicitude/care/</t>
  </si>
  <si>
    <t>Õ¿¿õäèéí I öýöýðëýã</t>
  </si>
  <si>
    <t>Kindergarten 1</t>
  </si>
  <si>
    <t>Öýöýðëýãèéí áàãøèéí òîî</t>
  </si>
  <si>
    <t>Number of  kindergarten teachers</t>
  </si>
  <si>
    <t>Õ¿¿õäèéí II öýöýðëýã</t>
  </si>
  <si>
    <t>Kindergarten 2</t>
  </si>
  <si>
    <t>Õ¿¿õäèéí III öýöýðëýã</t>
  </si>
  <si>
    <t>Kindergarten 3</t>
  </si>
  <si>
    <t>Õ¿¿õäèéí IV öýöýðëýã</t>
  </si>
  <si>
    <t>Kindergarten 4</t>
  </si>
  <si>
    <t>Õ¿¿õäèéí V öýöýðëýã</t>
  </si>
  <si>
    <t>Kindergarten 5</t>
  </si>
  <si>
    <t>Ýìýãòýé</t>
  </si>
  <si>
    <t xml:space="preserve">                  ¯¿íýýñ: Õ¿¿õäèéí òîî   \íàñààð\</t>
  </si>
  <si>
    <t>Õ¿¿õäèéí VI öýöýðëýã</t>
  </si>
  <si>
    <t>Kindergarten 6</t>
  </si>
  <si>
    <t>Female</t>
  </si>
  <si>
    <t xml:space="preserve">  2-îîñ áàãà   </t>
  </si>
  <si>
    <t>Á¿õ õ¿¿õýä</t>
  </si>
  <si>
    <t>Children-total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</si>
  <si>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</si>
  <si>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</si>
  <si>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</si>
  <si>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Îíöãîé ¿çìýð- òîîãîîð</t>
  </si>
  <si>
    <t xml:space="preserve">  Excise exhibits-quantity</t>
  </si>
  <si>
    <t>Òóõàéí æèëä áàÿæóóëñàí</t>
  </si>
  <si>
    <t xml:space="preserve"> Enriched exhibits at the </t>
  </si>
  <si>
    <t xml:space="preserve">            ¿çìýð - òîîãîîð</t>
  </si>
  <si>
    <t xml:space="preserve"> particular period-quantity</t>
  </si>
  <si>
    <t>X</t>
  </si>
  <si>
    <t>XI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</si>
  <si>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</si>
  <si>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</si>
  <si>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</si>
  <si>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</si>
  <si>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</si>
  <si>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</si>
  <si>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</si>
  <si>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</si>
  <si>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</si>
  <si>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</si>
  <si>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Income - total, thous.tog</t>
  </si>
  <si>
    <t>Íîìûí ôîíä, ìÿí/ø</t>
  </si>
  <si>
    <t xml:space="preserve"> Book fund, thous.pieces</t>
  </si>
  <si>
    <t>Òàéëáàð: Ñî¸ëûí ñàëáàðûí ìýäýýëëèéã óðüä÷èëñàí ã¿éöýòãýëýýð ãàðãàâ.</t>
  </si>
  <si>
    <t>Activities which organized by art centre</t>
  </si>
  <si>
    <t>Óíøóóëñàí íîì/ìÿí ø/</t>
  </si>
  <si>
    <t xml:space="preserve"> Readings - total</t>
  </si>
  <si>
    <t>¿¿íä õàìðàãäàãñàä</t>
  </si>
  <si>
    <t>Participants which involved</t>
  </si>
  <si>
    <t>Óíøèã÷èä, ìÿí.õ¿í</t>
  </si>
  <si>
    <t xml:space="preserve"> Readers - total</t>
  </si>
  <si>
    <t>Îðëîãî-á¿ãä/ìÿí.òºã/</t>
  </si>
  <si>
    <t>ýðõòíèé</t>
  </si>
  <si>
    <t>ýìãýãòýé</t>
  </si>
  <si>
    <t>ñýòãýöèéí</t>
  </si>
  <si>
    <t>Õàíãàéí öýöýðëýã</t>
  </si>
  <si>
    <t>Hangai soum's</t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</si>
  <si>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</si>
  <si>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</si>
  <si>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</si>
  <si>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</si>
  <si>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</si>
  <si>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</si>
  <si>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</si>
  <si>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</si>
  <si>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</si>
  <si>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</si>
  <si>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</si>
  <si>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</si>
  <si>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</si>
  <si>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</si>
  <si>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</si>
  <si>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</si>
  <si>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</si>
  <si>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</si>
  <si>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</si>
  <si>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</si>
  <si>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</si>
  <si>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</si>
  <si>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</si>
  <si>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</si>
  <si>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</si>
  <si>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</si>
  <si>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</si>
  <si>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</si>
  <si>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</si>
  <si>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</si>
  <si>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</si>
  <si>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</si>
  <si>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</si>
  <si>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</si>
  <si>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</si>
  <si>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</si>
  <si>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</si>
  <si>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</si>
  <si>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</si>
  <si>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</si>
  <si>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</si>
  <si>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</si>
  <si>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 xml:space="preserve"> 75-79</t>
  </si>
  <si>
    <t xml:space="preserve"> 80-84</t>
  </si>
  <si>
    <t xml:space="preserve"> 85-89</t>
  </si>
  <si>
    <t xml:space="preserve"> 90-94</t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</si>
  <si>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</si>
  <si>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</si>
  <si>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</si>
  <si>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</si>
  <si>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</si>
  <si>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</si>
  <si>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</si>
  <si>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</si>
  <si>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</si>
  <si>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r>
      <t xml:space="preserve">Á¿ãä   </t>
    </r>
    <r>
      <rPr>
        <i/>
        <sz val="8"/>
        <rFont val="Arial Mon"/>
        <family val="2"/>
      </rPr>
      <t>Total</t>
    </r>
  </si>
  <si>
    <r>
      <t xml:space="preserve">¯¿íýýñ </t>
    </r>
    <r>
      <rPr>
        <i/>
        <sz val="8"/>
        <rFont val="Arial Mon"/>
        <family val="2"/>
      </rPr>
      <t>of which;</t>
    </r>
  </si>
  <si>
    <r>
      <t xml:space="preserve">Óëñûí   </t>
    </r>
    <r>
      <rPr>
        <i/>
        <sz val="8"/>
        <rFont val="Arial Mon"/>
        <family val="2"/>
      </rPr>
      <t>State</t>
    </r>
  </si>
  <si>
    <r>
      <t>Áàéãóóëëàãûí õàðüÿà  /</t>
    </r>
    <r>
      <rPr>
        <i/>
        <sz val="8"/>
        <rFont val="Arial Mon"/>
        <family val="2"/>
      </rPr>
      <t>Institutional/</t>
    </r>
  </si>
  <si>
    <r>
      <t>Õóâèéí                                                   /</t>
    </r>
    <r>
      <rPr>
        <i/>
        <sz val="8"/>
        <rFont val="Arial Mon"/>
        <family val="2"/>
      </rPr>
      <t xml:space="preserve"> Prirate/</t>
    </r>
  </si>
  <si>
    <r>
      <t>Á¿ãä/</t>
    </r>
    <r>
      <rPr>
        <i/>
        <sz val="8"/>
        <rFont val="Arial Mon"/>
        <family val="2"/>
      </rPr>
      <t>total</t>
    </r>
  </si>
  <si>
    <t xml:space="preserve">  Of which: its own place</t>
  </si>
  <si>
    <t>¯¿íýýñ: ¿çâýðèéí</t>
  </si>
  <si>
    <t xml:space="preserve">  Of which: show</t>
  </si>
  <si>
    <t xml:space="preserve">             ÿâóóëûí</t>
  </si>
  <si>
    <t xml:space="preserve">                  passer-by</t>
  </si>
  <si>
    <t xml:space="preserve">             áóñàä</t>
  </si>
  <si>
    <t xml:space="preserve">                  other</t>
  </si>
  <si>
    <t xml:space="preserve">  Library - total</t>
  </si>
  <si>
    <t>Çîõèîãäñîí àæëûí òîî</t>
  </si>
  <si>
    <t xml:space="preserve">                     -Vegetables, tonnes</t>
  </si>
  <si>
    <t>I-XII</t>
  </si>
  <si>
    <t>Øèíý óðàí á¿òýýë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</si>
  <si>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</si>
  <si>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</si>
  <si>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</si>
  <si>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</si>
  <si>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</si>
  <si>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</si>
  <si>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</si>
  <si>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</si>
  <si>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</si>
  <si>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</si>
  <si>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t>Íèéò ¿çìýð- òîîãîîð</t>
  </si>
  <si>
    <t xml:space="preserve">  Number of exhibit-total</t>
  </si>
  <si>
    <t xml:space="preserve">              -¿íýýð/ìÿí.òºã/</t>
  </si>
  <si>
    <t xml:space="preserve">      -by cost/mln.tog/</t>
  </si>
  <si>
    <t>Óðûí ñàíä áóé á¿òýýë</t>
  </si>
  <si>
    <t xml:space="preserve">  Creation in artistic treasury</t>
  </si>
  <si>
    <t xml:space="preserve">      -by cost/thous.tog/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</si>
  <si>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</si>
  <si>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</si>
  <si>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</si>
  <si>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</si>
  <si>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</si>
  <si>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</si>
  <si>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</si>
  <si>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</si>
  <si>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</si>
  <si>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</si>
  <si>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</si>
  <si>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</si>
  <si>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</si>
  <si>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</si>
  <si>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</si>
  <si>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Õàíóé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</si>
  <si>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</si>
  <si>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</si>
  <si>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</si>
  <si>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</si>
  <si>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</si>
  <si>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</si>
  <si>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</si>
  <si>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</si>
  <si>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</si>
  <si>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</si>
  <si>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</si>
  <si>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</si>
  <si>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</si>
  <si>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</si>
  <si>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</si>
  <si>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</si>
  <si>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</si>
  <si>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</si>
  <si>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</si>
  <si>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</si>
  <si>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</si>
  <si>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</si>
  <si>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 xml:space="preserve">                  - cooperatives</t>
  </si>
  <si>
    <t xml:space="preserve">                  - other</t>
  </si>
  <si>
    <t>thous.¥</t>
  </si>
  <si>
    <t>Àæèë ýðõëýõýýð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</si>
  <si>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</si>
  <si>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</si>
  <si>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</si>
  <si>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</si>
  <si>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</si>
  <si>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</si>
  <si>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</si>
  <si>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</si>
  <si>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</si>
  <si>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</si>
  <si>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</si>
  <si>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</si>
  <si>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</si>
  <si>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</si>
  <si>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</si>
  <si>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</si>
  <si>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</si>
  <si>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</si>
  <si>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</si>
  <si>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</si>
  <si>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</si>
  <si>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</si>
  <si>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</si>
  <si>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</si>
  <si>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</si>
  <si>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</si>
  <si>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</si>
  <si>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</si>
  <si>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</si>
  <si>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</si>
  <si>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</si>
  <si>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</si>
  <si>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</si>
  <si>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</si>
  <si>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</si>
  <si>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</si>
  <si>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</si>
  <si>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</si>
  <si>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</si>
  <si>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</si>
  <si>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</si>
  <si>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</si>
  <si>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</si>
  <si>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</si>
  <si>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</si>
  <si>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</si>
  <si>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</si>
  <si>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</si>
  <si>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</si>
  <si>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</si>
  <si>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</si>
  <si>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</si>
  <si>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</si>
  <si>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</si>
  <si>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</si>
  <si>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</si>
  <si>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</si>
  <si>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</si>
  <si>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</si>
  <si>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</si>
  <si>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</si>
  <si>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</si>
  <si>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</si>
  <si>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</si>
  <si>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</si>
  <si>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</si>
  <si>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</si>
  <si>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</si>
  <si>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</si>
  <si>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</si>
  <si>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</si>
  <si>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</si>
  <si>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</si>
  <si>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</si>
  <si>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</si>
  <si>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</si>
  <si>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</si>
  <si>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</si>
  <si>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</si>
  <si>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</si>
  <si>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>ìÿí.òí.êì</t>
  </si>
  <si>
    <t>ìÿí.òí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</si>
  <si>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</si>
  <si>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</si>
  <si>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</si>
  <si>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</si>
  <si>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</si>
  <si>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</si>
  <si>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</si>
  <si>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</si>
  <si>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</si>
  <si>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</si>
  <si>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</si>
  <si>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</si>
  <si>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</si>
  <si>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</si>
  <si>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</si>
  <si>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</si>
  <si>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</si>
  <si>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</si>
  <si>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</si>
  <si>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</si>
  <si>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</si>
  <si>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</si>
  <si>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</si>
  <si>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</si>
  <si>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</si>
  <si>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</si>
  <si>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</si>
  <si>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</si>
  <si>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</si>
  <si>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</si>
  <si>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</si>
  <si>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</si>
  <si>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</si>
  <si>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</si>
  <si>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</si>
  <si>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</si>
  <si>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</si>
  <si>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</si>
  <si>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</si>
  <si>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</si>
  <si>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</si>
  <si>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</si>
  <si>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</si>
  <si>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</si>
  <si>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</si>
  <si>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Tsagaan nuur</t>
  </si>
  <si>
    <t>Ãàð õºë àìíû ºâ÷èí</t>
  </si>
  <si>
    <t>Õîîëíû õîðäëîãîò õàâäàð</t>
  </si>
  <si>
    <t>Ýðäýíýìàíäàëûí öýöýðëýã</t>
  </si>
  <si>
    <t>Erdenemandal soum's</t>
  </si>
  <si>
    <t>Àìüäðàëûí ãà÷ààëààñ</t>
  </si>
  <si>
    <t>Ñóðàõ äóðã¿éãýýñ</t>
  </si>
  <si>
    <t xml:space="preserve">Ñóóðèí ãàçàð  àæèëëàõààð  </t>
  </si>
  <si>
    <t>Èõòàìèðûí öýöýðëýã</t>
  </si>
  <si>
    <t>Ihtamir soum's</t>
  </si>
  <si>
    <t>Difficulty of life</t>
  </si>
  <si>
    <t>Doesn't like to study</t>
  </si>
  <si>
    <t>To be work in rural</t>
  </si>
  <si>
    <t>To be work in urban</t>
  </si>
  <si>
    <t>Õîòîíòûí öýöýðëýã</t>
  </si>
  <si>
    <t>Hotont soum's</t>
  </si>
  <si>
    <t>Òàðèàòûí öýöýðëýã</t>
  </si>
  <si>
    <t>Tariat soum's</t>
  </si>
  <si>
    <t>Õîðøîîëîë</t>
  </si>
  <si>
    <t>Horshoolol</t>
  </si>
  <si>
    <t xml:space="preserve">"Èðâýñ" </t>
  </si>
  <si>
    <t>Irves</t>
  </si>
  <si>
    <t>"Ãóðâàíòàìèð"</t>
  </si>
  <si>
    <t>Gurvan tamir</t>
  </si>
  <si>
    <t>"Èðýýä¿é"</t>
  </si>
  <si>
    <r>
      <t xml:space="preserve">    À         Í          Ã          È   /   </t>
    </r>
    <r>
      <rPr>
        <i/>
        <sz val="8"/>
        <rFont val="Arial Mon"/>
        <family val="2"/>
      </rPr>
      <t xml:space="preserve">G      R     A     D     E      S </t>
    </r>
  </si>
  <si>
    <r>
      <t xml:space="preserve">I àíãè  </t>
    </r>
    <r>
      <rPr>
        <i/>
        <sz val="8"/>
        <rFont val="Arial Mon"/>
        <family val="2"/>
      </rPr>
      <t>first</t>
    </r>
  </si>
  <si>
    <r>
      <t xml:space="preserve">II àíãè   </t>
    </r>
    <r>
      <rPr>
        <i/>
        <sz val="8"/>
        <rFont val="Arial Mon"/>
        <family val="2"/>
      </rPr>
      <t>second</t>
    </r>
  </si>
  <si>
    <r>
      <t xml:space="preserve">III àíãè  </t>
    </r>
    <r>
      <rPr>
        <i/>
        <sz val="8"/>
        <rFont val="Arial Mon"/>
        <family val="2"/>
      </rPr>
      <t>third</t>
    </r>
  </si>
  <si>
    <r>
      <t xml:space="preserve">IY àíãè  </t>
    </r>
    <r>
      <rPr>
        <i/>
        <sz val="8"/>
        <rFont val="Arial Mon"/>
        <family val="2"/>
      </rPr>
      <t>fourth</t>
    </r>
  </si>
  <si>
    <r>
      <t>Y àíãè</t>
    </r>
    <r>
      <rPr>
        <i/>
        <sz val="8"/>
        <rFont val="Arial Mon"/>
        <family val="2"/>
      </rPr>
      <t xml:space="preserve">   fifth</t>
    </r>
  </si>
  <si>
    <r>
      <t xml:space="preserve">Á¯ÃÄ  </t>
    </r>
    <r>
      <rPr>
        <i/>
        <sz val="8"/>
        <rFont val="Arial Mon"/>
        <family val="2"/>
      </rPr>
      <t>TOTAL</t>
    </r>
  </si>
  <si>
    <t>1. Íèéò á¿ëãèéí òîî</t>
  </si>
  <si>
    <t>1. Number of classes</t>
  </si>
  <si>
    <t>2. Ñóðàëöàã÷äûí òîî</t>
  </si>
  <si>
    <t>2. Pupils-total</t>
  </si>
  <si>
    <t xml:space="preserve">     ¯¿íýýñ: ýìýãòýé</t>
  </si>
  <si>
    <t>Out of which: female</t>
  </si>
  <si>
    <t>3. Àíãè óëèðàí ñóðàëöàæ  áàéãàà ñóðàã÷èä</t>
  </si>
  <si>
    <t>3. Pupils were held back</t>
  </si>
  <si>
    <t xml:space="preserve">       ¯¿íýýñ:ýìýãòýé</t>
  </si>
  <si>
    <t>4. Õàãàñ ºí÷èí ñóðàã÷èä</t>
  </si>
  <si>
    <t>4. Half orphan pupils</t>
  </si>
  <si>
    <t xml:space="preserve">      ¯¿íýýñ: ýìýãòýé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</si>
  <si>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</si>
  <si>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</si>
  <si>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Hotontiin Ondor-Sant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</si>
  <si>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</si>
  <si>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</si>
  <si>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</si>
  <si>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</si>
  <si>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</si>
  <si>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</si>
  <si>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</si>
  <si>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</si>
  <si>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</si>
  <si>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</si>
  <si>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</si>
  <si>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</si>
  <si>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</si>
  <si>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Ñýðãýëýí öýöýðëýã</t>
  </si>
  <si>
    <t>Sergelen kindergarten</t>
  </si>
  <si>
    <t>Á¿ãäýýñ:ßñëèéí õ¿¿õýä</t>
  </si>
  <si>
    <t>From total: Children under age 3 years</t>
  </si>
  <si>
    <t>Öýöýðëýãèéí öýöýðëýã</t>
  </si>
  <si>
    <t>Tsetserleg soum's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</si>
  <si>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</si>
  <si>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</si>
  <si>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</si>
  <si>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</si>
  <si>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</si>
  <si>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Children with anomaly of any organs</t>
  </si>
  <si>
    <t>ªëçèéòèéí öýöýðëýã</t>
  </si>
  <si>
    <t>Olziit soum's</t>
  </si>
  <si>
    <t>Îþóíû õîìñäîëòîé õ¿¿õýä</t>
  </si>
  <si>
    <t>Children with intellect scarce</t>
  </si>
  <si>
    <t>ªãèéíóóðûí öýöýðëýã</t>
  </si>
  <si>
    <t>Ogiinuur soum's</t>
  </si>
  <si>
    <t>ªíäºð-óëààíû öýöýðëýã</t>
  </si>
  <si>
    <t>Ondor-Ulaan soum's</t>
  </si>
  <si>
    <t>Áóëãàíû öýöýðëýã</t>
  </si>
  <si>
    <t>Bulgan soum's</t>
  </si>
  <si>
    <t>Æàðãàëàíòûí öýöýðëýã</t>
  </si>
  <si>
    <t>Jargalant soum's</t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</si>
  <si>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</si>
  <si>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</si>
  <si>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</si>
  <si>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</si>
  <si>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</si>
  <si>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</si>
  <si>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</si>
  <si>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</si>
  <si>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</si>
  <si>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</si>
  <si>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Ðåêêåòñèîç</t>
  </si>
  <si>
    <t>2003  I-XII</t>
  </si>
  <si>
    <t>2003 I-XII</t>
  </si>
  <si>
    <t xml:space="preserve">   SOUMS</t>
  </si>
  <si>
    <t>Soum center</t>
  </si>
  <si>
    <t>of which:by location</t>
  </si>
  <si>
    <t>of which: by location</t>
  </si>
  <si>
    <t xml:space="preserve">¯¿íýýñ: </t>
  </si>
  <si>
    <t>Á¿ãäýýñ:</t>
  </si>
  <si>
    <t xml:space="preserve">                       1.1  Number and location of the households and population</t>
  </si>
  <si>
    <t xml:space="preserve">                        1.1  ªðõ,õ¿í àìûí òîî, áàéðøèë, ñóìààð</t>
  </si>
  <si>
    <t xml:space="preserve">          1.2  Àðõàíãàé àéìãèéí ñóóðèí õ¿í àìûí òîî,õ¿éñ,íàñíû á¿ëãýýð</t>
  </si>
  <si>
    <t xml:space="preserve">          1.2  Number of the resident population in Arhangai, by sex and age groups</t>
  </si>
  <si>
    <t xml:space="preserve"> 5 - 9</t>
  </si>
  <si>
    <t xml:space="preserve"> 10-14</t>
  </si>
  <si>
    <t xml:space="preserve"> 15-19 </t>
  </si>
  <si>
    <t xml:space="preserve"> 20-24</t>
  </si>
  <si>
    <t xml:space="preserve">    ¯¿íýýñ:       íàñààð</t>
  </si>
  <si>
    <t xml:space="preserve">ÿðèàíû </t>
  </si>
  <si>
    <t>õàðàõ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</si>
  <si>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</si>
  <si>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</si>
  <si>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</si>
  <si>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</si>
  <si>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</si>
  <si>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</si>
  <si>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</si>
  <si>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</si>
  <si>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</si>
  <si>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</si>
  <si>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</si>
  <si>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</si>
  <si>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</si>
  <si>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                                                  Á¿ãäýýñ : øàëòãààíààð</t>
  </si>
  <si>
    <t xml:space="preserve">           ¯¿íýýñ: íàñààð</t>
  </si>
  <si>
    <t>Á¿ãä    Both sexes</t>
  </si>
  <si>
    <t>Á¿ãä     Both sexes</t>
  </si>
  <si>
    <t>Continuation 1</t>
  </si>
  <si>
    <t xml:space="preserve"> rural</t>
  </si>
  <si>
    <t>4-ð ñóðãóóëü</t>
  </si>
  <si>
    <t>Á¿ãä                   Both sexes</t>
  </si>
  <si>
    <t xml:space="preserve">õºäºº </t>
  </si>
  <si>
    <t>ªðõ òîëãîéëñîí ýìýãòýé - á¿ãä</t>
  </si>
  <si>
    <t xml:space="preserve"> Female headed household - total</t>
  </si>
  <si>
    <t>below 3</t>
  </si>
  <si>
    <t xml:space="preserve">   3 - 5</t>
  </si>
  <si>
    <t xml:space="preserve">   over 6</t>
  </si>
  <si>
    <t>¯¿íýýñ: áàéðøëààð</t>
  </si>
  <si>
    <t xml:space="preserve">      ÑÓÌÄ</t>
  </si>
  <si>
    <t xml:space="preserve">  Á¿ãä</t>
  </si>
  <si>
    <t>Soums</t>
  </si>
  <si>
    <t>1.  ªÐÕ, Õ¯Í ÀÌ</t>
  </si>
  <si>
    <t>Ýìýãòýé Females</t>
  </si>
  <si>
    <t>Õàéðõàíû öýöýðëýã</t>
  </si>
  <si>
    <t>Hairhan soum's</t>
  </si>
  <si>
    <t>Öàõèðûí öýöýðëýã</t>
  </si>
  <si>
    <t>Tsahir soum's</t>
  </si>
  <si>
    <t>ªíäºð-Ñàíò</t>
  </si>
  <si>
    <t>Ìýðãýæëèéí Ñóðãàëò ¯éëäâýðëýëèéí Òºâ</t>
  </si>
  <si>
    <t xml:space="preserve"> Vocational Training Center</t>
  </si>
  <si>
    <t>"Òàéõàð-òåõíî"</t>
  </si>
  <si>
    <t>Taikhar techno</t>
  </si>
  <si>
    <t>Pupils live in dormitory</t>
  </si>
  <si>
    <t>with articular</t>
  </si>
  <si>
    <t>paralysis</t>
  </si>
  <si>
    <t>Households with 4 children</t>
  </si>
  <si>
    <t xml:space="preserve">      of age below 16</t>
  </si>
  <si>
    <t>1. HOUSEHOLDS AND POPULATION</t>
  </si>
  <si>
    <t>Females</t>
  </si>
  <si>
    <t>ýìýãòýé</t>
  </si>
  <si>
    <t>òºðºëõèéí</t>
  </si>
  <si>
    <t xml:space="preserve">           Of which: by age</t>
  </si>
  <si>
    <t>Born disabled</t>
  </si>
  <si>
    <t xml:space="preserve"> Ñóì</t>
  </si>
  <si>
    <t xml:space="preserve">                                 </t>
  </si>
  <si>
    <t xml:space="preserve">                                    </t>
  </si>
  <si>
    <t>Ñî¸ëûí òºâ - á¿ãä</t>
  </si>
  <si>
    <t>Cultural centre - total</t>
  </si>
  <si>
    <t>Íîìûí ñàí -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</si>
  <si>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</si>
  <si>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</si>
  <si>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</si>
  <si>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</si>
  <si>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</si>
  <si>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</si>
  <si>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</si>
  <si>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</si>
  <si>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</si>
  <si>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 xml:space="preserve">  New artistic creation</t>
  </si>
  <si>
    <t>¯çýã÷èä - á¿ãä, ìÿí.õ¿í</t>
  </si>
  <si>
    <t xml:space="preserve">  Spectators - total, thous.</t>
  </si>
  <si>
    <t>Òîãëîëò - á¿ãä</t>
  </si>
  <si>
    <t xml:space="preserve">  Performances - total</t>
  </si>
  <si>
    <t>Îðëîãî - á¿ãä, ìÿí.òºã</t>
  </si>
  <si>
    <t xml:space="preserve">  Income - total, thous.tog</t>
  </si>
  <si>
    <t>¯¿íýýñ: ººðèéí áàéðàíä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</si>
  <si>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</si>
  <si>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</si>
  <si>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</si>
  <si>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</si>
  <si>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</si>
  <si>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</si>
  <si>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</si>
  <si>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</si>
  <si>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</si>
  <si>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</si>
  <si>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</si>
  <si>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</si>
  <si>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</si>
  <si>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</si>
  <si>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</si>
  <si>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</si>
  <si>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</si>
  <si>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</si>
  <si>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</si>
  <si>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</si>
  <si>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</si>
  <si>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</si>
  <si>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</si>
  <si>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</si>
  <si>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</si>
  <si>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</si>
  <si>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</si>
  <si>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</si>
  <si>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</si>
  <si>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</si>
  <si>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</si>
  <si>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</si>
  <si>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</si>
  <si>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</si>
  <si>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</si>
  <si>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</si>
  <si>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</si>
  <si>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</si>
  <si>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</si>
  <si>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</si>
  <si>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</si>
  <si>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</si>
  <si>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</si>
  <si>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</si>
  <si>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</si>
  <si>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</si>
  <si>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</si>
  <si>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</si>
  <si>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</si>
  <si>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</si>
  <si>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</si>
  <si>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</si>
  <si>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</si>
  <si>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</si>
  <si>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</si>
  <si>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</si>
  <si>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</si>
  <si>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 xml:space="preserve">Ñàíõ¿¿ãèéí ã¿éëãýý õèéõ ¿éë àæèëëàãàà 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</si>
  <si>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</si>
  <si>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</si>
  <si>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</si>
  <si>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</si>
  <si>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</si>
  <si>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</si>
  <si>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</si>
  <si>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</si>
  <si>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Õ¿¿õäèéí VII öýöýðëýã</t>
  </si>
  <si>
    <t>Kindergarten 7</t>
  </si>
  <si>
    <t>Õ¿¿õäèéí VIII öýöýðëýã</t>
  </si>
  <si>
    <t>Kindergarten 8</t>
  </si>
  <si>
    <t>Ìºðºí Òà</t>
  </si>
  <si>
    <t>Á¿ðä Öí</t>
  </si>
  <si>
    <t>Õàëóóí óñ ×ó</t>
  </si>
  <si>
    <t>Õàí-ºíäºð Èõ</t>
  </si>
  <si>
    <t>Õîîëò Æà</t>
  </si>
  <si>
    <t>Õàíóé ªÓ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</si>
  <si>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</si>
  <si>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</si>
  <si>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</si>
  <si>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</si>
  <si>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</si>
  <si>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</si>
  <si>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</si>
  <si>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</si>
  <si>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</si>
  <si>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</si>
  <si>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</si>
  <si>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</si>
  <si>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</si>
  <si>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</si>
  <si>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</si>
  <si>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</si>
  <si>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</si>
  <si>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</si>
  <si>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Õºãæëèéí áýðõøýýëòýé õ¿¿õýä</t>
  </si>
  <si>
    <r>
      <t xml:space="preserve">                                          </t>
    </r>
    <r>
      <rPr>
        <i/>
        <sz val="8"/>
        <color indexed="8"/>
        <rFont val="Arial Mon"/>
        <family val="2"/>
      </rPr>
      <t>manner</t>
    </r>
  </si>
  <si>
    <r>
      <t xml:space="preserve">Äîòóóð áàéðíû ñóðàã÷èä              </t>
    </r>
    <r>
      <rPr>
        <i/>
        <sz val="8"/>
        <color indexed="8"/>
        <rFont val="Arial Mon"/>
        <family val="2"/>
      </rPr>
      <t>Pupils live in dormitory</t>
    </r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</si>
  <si>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</si>
  <si>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</si>
  <si>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</si>
  <si>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</si>
  <si>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</si>
  <si>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</si>
  <si>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</si>
  <si>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Óëààí ýñýðãýíý</t>
  </si>
  <si>
    <t>ªíäºðñàíò Õò</t>
  </si>
  <si>
    <t>" Ýðäýì " Ýì</t>
  </si>
  <si>
    <r>
      <t>YIII àíãè e</t>
    </r>
    <r>
      <rPr>
        <i/>
        <sz val="8"/>
        <rFont val="Arial Mon"/>
        <family val="2"/>
      </rPr>
      <t>ighth</t>
    </r>
  </si>
  <si>
    <t>-</t>
  </si>
  <si>
    <t>* Èõ äýýä ñóðãóóëü, êîëëåæèéí íîìûí ñàíãèéí ôîíäíû íîìûã îðóóëàâ.</t>
  </si>
  <si>
    <t>2011-I-XII</t>
  </si>
  <si>
    <t>2019  I-XII</t>
  </si>
  <si>
    <t>2020  I-XII</t>
  </si>
  <si>
    <t>2021  I-XII</t>
  </si>
  <si>
    <t>2011 I-XII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</si>
  <si>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</si>
  <si>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</si>
  <si>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>Ãóðâàí òàìèð ÌÑ¯Ò</t>
  </si>
  <si>
    <t>Äýä á¿òýö ÌÑ¯Ò</t>
  </si>
  <si>
    <t>Gurvan tamir VTC</t>
  </si>
  <si>
    <t>Infrastructure VTC</t>
  </si>
  <si>
    <t>697*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</si>
  <si>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</si>
  <si>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</si>
  <si>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</si>
  <si>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</si>
  <si>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</si>
  <si>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</si>
  <si>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</si>
  <si>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</si>
  <si>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</si>
  <si>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</si>
  <si>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</si>
  <si>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3. ÁÎËÎÂÑÐÎË</t>
  </si>
  <si>
    <t>3. EDUCATION</t>
  </si>
  <si>
    <t xml:space="preserve">                                                  3.2 Àðõàíãàé àéìãèéí ÅÁÑ-ä ñóðàëöàã÷äûí òàéëàí</t>
  </si>
  <si>
    <t xml:space="preserve">                                                  3.2 Number of pupils in general educational schools, Arhangai</t>
  </si>
  <si>
    <t xml:space="preserve">            Õ¿ñíýãò 3.3 Äîòóóð áàéðíû ñóðàã÷äûí òîî</t>
  </si>
  <si>
    <t xml:space="preserve">            Table 3.3  Number of pupils in dormitory</t>
  </si>
  <si>
    <t xml:space="preserve">                 Õ¿ñíýãò 3.4 Õ¿¿õäèéí öýöýðëýãèéí áàãø, õ¿¿õäèéí òîî</t>
  </si>
  <si>
    <t xml:space="preserve">                 Table 3.4  Number of children and teachers in kindergarten</t>
  </si>
  <si>
    <t xml:space="preserve">          3.6 Ñóðãóóëü çàâñàðäàëò</t>
  </si>
  <si>
    <t xml:space="preserve">             3.6 Drop out of school</t>
  </si>
  <si>
    <t xml:space="preserve">           3.7  Ìýðãýæëèéí ñóðãóóëüä ñóðàëöàãñäûí òîî</t>
  </si>
  <si>
    <t xml:space="preserve">           3.7  Students of higher educational institutions</t>
  </si>
  <si>
    <t xml:space="preserve">            3. ÑÎ¨Ë ÓÐËÀÃÈÉÍ ÁÀÉÃÓÓËËÀÃÓÓÄ</t>
  </si>
  <si>
    <t xml:space="preserve">             3. CULTURE AND ART</t>
  </si>
  <si>
    <t xml:space="preserve">                                 3.8 Õºãæèìò äðàìûí òåàòð</t>
  </si>
  <si>
    <t xml:space="preserve">                                 3.8 Musical drama theatre</t>
  </si>
  <si>
    <t xml:space="preserve">                  3.9 Ìóçåé</t>
  </si>
  <si>
    <t xml:space="preserve">                                                          3.9 Museum</t>
  </si>
  <si>
    <t xml:space="preserve">           3.10 Ñî¸ëûí òºâ</t>
  </si>
  <si>
    <t xml:space="preserve">           3.10 Cultural centre</t>
  </si>
  <si>
    <t xml:space="preserve">          3.11 Íîìûí ñàí</t>
  </si>
  <si>
    <t xml:space="preserve">           3.11 Library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</si>
  <si>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</si>
  <si>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</si>
  <si>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</si>
  <si>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</si>
  <si>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</si>
  <si>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</si>
  <si>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</si>
  <si>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</si>
  <si>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</si>
  <si>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</si>
  <si>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</si>
  <si>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</si>
  <si>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</si>
  <si>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</si>
  <si>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</si>
  <si>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</si>
  <si>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</si>
  <si>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</si>
  <si>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</si>
  <si>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</si>
  <si>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</si>
  <si>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</si>
  <si>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</si>
  <si>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</si>
  <si>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</si>
  <si>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</si>
  <si>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</si>
  <si>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</si>
  <si>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</si>
  <si>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</si>
  <si>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</si>
  <si>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</si>
  <si>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</si>
  <si>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t xml:space="preserve">     YI</t>
  </si>
  <si>
    <t xml:space="preserve">    YII</t>
  </si>
  <si>
    <r>
      <t xml:space="preserve">               2013-2014 îíû õè÷ýýëèéí æèë/</t>
    </r>
    <r>
      <rPr>
        <i/>
        <sz val="8"/>
        <rFont val="Arial Mon"/>
        <family val="2"/>
      </rPr>
      <t>2013-2014 academic year</t>
    </r>
  </si>
  <si>
    <r>
      <t xml:space="preserve">YI àíãè </t>
    </r>
    <r>
      <rPr>
        <i/>
        <sz val="8"/>
        <rFont val="Arial Mon"/>
        <family val="2"/>
      </rPr>
      <t xml:space="preserve">Sixth  </t>
    </r>
  </si>
  <si>
    <r>
      <t xml:space="preserve">YII àíãè </t>
    </r>
    <r>
      <rPr>
        <i/>
        <sz val="8"/>
        <rFont val="Arial Mon"/>
        <family val="2"/>
      </rPr>
      <t xml:space="preserve">Seventh  </t>
    </r>
  </si>
  <si>
    <r>
      <t>IXàíãè n</t>
    </r>
    <r>
      <rPr>
        <i/>
        <sz val="8"/>
        <rFont val="Arial Mon"/>
        <family val="2"/>
      </rPr>
      <t>inth</t>
    </r>
  </si>
  <si>
    <r>
      <t xml:space="preserve">X àíãè </t>
    </r>
    <r>
      <rPr>
        <i/>
        <sz val="8"/>
        <rFont val="Arial Mon"/>
        <family val="2"/>
      </rPr>
      <t>tenth</t>
    </r>
  </si>
  <si>
    <t xml:space="preserve">          3.5  Õ¿¿õäèéí öýöýðëýãèéí 2013-2014 îíû õè÷ýýëèéí æèëèéí òàéëàí</t>
  </si>
  <si>
    <t xml:space="preserve">         3.5 Report of kindergartens, in 2013-2014 academic year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</si>
  <si>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</si>
  <si>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</si>
  <si>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0-9</t>
  </si>
  <si>
    <t>10-14</t>
  </si>
  <si>
    <t>15-17</t>
  </si>
  <si>
    <t>0-14</t>
  </si>
  <si>
    <t>18 õ¿ðòýë 4 áà äýýø õ¿¿õýäòýé</t>
  </si>
  <si>
    <t>6, түүнээс  äýýø гишүүнтэй өрх</t>
  </si>
  <si>
    <t>family size over 6</t>
  </si>
  <si>
    <r>
      <t xml:space="preserve">                                      ÕªÃÆËÈÉÍ     ÁÝÐÕØÝÝËÒÝÉ    Õ¯ÍÈÉ  ÒÎÎ      </t>
    </r>
    <r>
      <rPr>
        <i/>
        <sz val="9"/>
        <rFont val="Arial Mon"/>
        <family val="2"/>
      </rPr>
      <t>T H E   D I S A B L E D  P E R S O N S</t>
    </r>
  </si>
  <si>
    <r>
      <t xml:space="preserve">  Íèéò ºí÷èí õ¿¿õýä    </t>
    </r>
    <r>
      <rPr>
        <i/>
        <sz val="9"/>
        <rFont val="Arial Mon"/>
        <family val="2"/>
      </rPr>
      <t>Total orphans</t>
    </r>
  </si>
  <si>
    <r>
      <t xml:space="preserve">  Á¿òýí ºí÷èí õ¿¿õýä   </t>
    </r>
    <r>
      <rPr>
        <i/>
        <sz val="9"/>
        <rFont val="Arial Mon"/>
        <family val="2"/>
      </rPr>
      <t>Full orphans</t>
    </r>
  </si>
  <si>
    <r>
      <t xml:space="preserve"> Õàãàñ ºí÷èí õ¿¿õýä    </t>
    </r>
    <r>
      <rPr>
        <i/>
        <sz val="9"/>
        <rFont val="Arial Mon"/>
        <family val="2"/>
      </rPr>
      <t>Half orphans</t>
    </r>
  </si>
  <si>
    <r>
      <t xml:space="preserve">         </t>
    </r>
    <r>
      <rPr>
        <i/>
        <sz val="9"/>
        <rFont val="Arial Mon"/>
        <family val="2"/>
      </rPr>
      <t>Single households</t>
    </r>
  </si>
  <si>
    <r>
      <t xml:space="preserve">¯¿íýýñ: </t>
    </r>
    <r>
      <rPr>
        <i/>
        <sz val="9"/>
        <rFont val="Arial Mon"/>
        <family val="2"/>
      </rPr>
      <t>Of which:</t>
    </r>
  </si>
  <si>
    <r>
      <t xml:space="preserve">¯¿íýýñ: àì á¿ëýýð </t>
    </r>
    <r>
      <rPr>
        <i/>
        <sz val="9"/>
        <rFont val="Arial Mon"/>
        <family val="2"/>
      </rPr>
      <t>Of which by size</t>
    </r>
  </si>
  <si>
    <t>1.5 Өрхийн зарим үзүүлэлт</t>
  </si>
  <si>
    <t>1.5 Some indicators of the households</t>
  </si>
  <si>
    <t>619*</t>
  </si>
  <si>
    <t>140 тоот тушаалаар шинэчилсэн</t>
  </si>
  <si>
    <t>Үзмэр нэгтгэсэн</t>
  </si>
  <si>
    <t>997933.6*</t>
  </si>
  <si>
    <t>* Дахин үнэлгээ хийсэн</t>
  </si>
  <si>
    <t>Хавсарсан</t>
  </si>
  <si>
    <r>
      <t xml:space="preserve">ªÐÕ     </t>
    </r>
    <r>
      <rPr>
        <i/>
        <sz val="9"/>
        <rFont val="Arial Mon"/>
        <family val="2"/>
      </rPr>
      <t>HOUSEHOLDS</t>
    </r>
  </si>
  <si>
    <r>
      <t xml:space="preserve">      Õ¯Í ÀÌ      </t>
    </r>
    <r>
      <rPr>
        <i/>
        <sz val="9"/>
        <rFont val="Arial Mon"/>
        <family val="2"/>
      </rPr>
      <t xml:space="preserve"> POPULATION</t>
    </r>
  </si>
  <si>
    <t>2014-I</t>
  </si>
  <si>
    <t>2014 I</t>
  </si>
  <si>
    <t>2013 I-XII</t>
  </si>
  <si>
    <t>2014  I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</si>
  <si>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</si>
  <si>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</si>
  <si>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</si>
  <si>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</si>
  <si>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Цахир</t>
  </si>
  <si>
    <t>Эрдэнэбулган</t>
  </si>
  <si>
    <t>Булган</t>
  </si>
  <si>
    <t>Төвшрүүлэх</t>
  </si>
  <si>
    <t>Цэнхэр</t>
  </si>
  <si>
    <t>Хотонт</t>
  </si>
  <si>
    <t>Хашаат</t>
  </si>
  <si>
    <t>Өгийнуур</t>
  </si>
  <si>
    <t>Өлзийт</t>
  </si>
  <si>
    <t>Батцэнгэл</t>
  </si>
  <si>
    <t>Хайрхан</t>
  </si>
  <si>
    <t>Цэцэрлэг</t>
  </si>
  <si>
    <t>Жаргалант</t>
  </si>
  <si>
    <t>Эрдэнэмандал</t>
  </si>
  <si>
    <t>Өндөр-Улаан</t>
  </si>
  <si>
    <t>Тариат</t>
  </si>
  <si>
    <t>Хангай</t>
  </si>
  <si>
    <t>Чулуут</t>
  </si>
  <si>
    <t>Ихтамир</t>
  </si>
  <si>
    <t>Эх сурвалж: Хөдөлмөрийн хэлтэс</t>
  </si>
  <si>
    <t>Мэргэжлийн шинжлэх ухаан болон техникийн үйл ажиллагаа</t>
  </si>
  <si>
    <t xml:space="preserve">Мэдээлэл холбоо </t>
  </si>
  <si>
    <t>5.2. Øèíýýð áèé áîëãîñîí àæëûí áàéðíû ìýäýý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</si>
  <si>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</si>
  <si>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</si>
  <si>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</si>
  <si>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</si>
  <si>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Хөдөлмөрийн хэлтэс</t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</si>
  <si>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</si>
  <si>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</si>
  <si>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</si>
  <si>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</si>
  <si>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</si>
  <si>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</si>
  <si>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</si>
  <si>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</si>
  <si>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</si>
  <si>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</si>
  <si>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</si>
  <si>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</si>
  <si>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</si>
  <si>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</si>
  <si>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</si>
  <si>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</si>
  <si>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</si>
  <si>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</si>
  <si>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</si>
  <si>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</si>
  <si>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</si>
  <si>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</si>
  <si>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</si>
  <si>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</si>
  <si>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</si>
  <si>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</si>
  <si>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</si>
  <si>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</si>
  <si>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</si>
  <si>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</si>
  <si>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</si>
  <si>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</si>
  <si>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</si>
  <si>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</si>
  <si>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</si>
  <si>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</si>
  <si>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</si>
  <si>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</si>
  <si>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</si>
  <si>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</si>
  <si>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</si>
  <si>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</si>
  <si>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</si>
  <si>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</si>
  <si>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</si>
  <si>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</si>
  <si>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</si>
  <si>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</si>
  <si>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</si>
  <si>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</si>
  <si>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</si>
  <si>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</si>
  <si>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</si>
  <si>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</si>
  <si>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</si>
  <si>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</si>
  <si>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</si>
  <si>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 I-XII</t>
  </si>
  <si>
    <t>2015/2014%</t>
  </si>
  <si>
    <t>2015/2013%</t>
  </si>
  <si>
    <t>2015/2012%</t>
  </si>
  <si>
    <t>2015  II</t>
  </si>
  <si>
    <t>2014  II</t>
  </si>
  <si>
    <t>2014 II</t>
  </si>
  <si>
    <t>2014-II</t>
  </si>
  <si>
    <t>2015-II</t>
  </si>
  <si>
    <t>2015 II</t>
  </si>
  <si>
    <t xml:space="preserve"> 9. Ãîë íýðèéí á¿òýýãäýõ¿¿í ¿éëäâýðëýëò</t>
  </si>
  <si>
    <t xml:space="preserve">  9. Production of the major commodities</t>
  </si>
  <si>
    <t>2014  III</t>
  </si>
  <si>
    <t>2015  III</t>
  </si>
  <si>
    <t>2014-III</t>
  </si>
  <si>
    <t>2015-III</t>
  </si>
  <si>
    <t>2014 III</t>
  </si>
  <si>
    <t>2015 III</t>
  </si>
  <si>
    <t>2015/2014. %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</si>
  <si>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</si>
  <si>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</si>
  <si>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</si>
  <si>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</si>
  <si>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</si>
  <si>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</si>
  <si>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>2014  IY</t>
  </si>
  <si>
    <t>2015  IY</t>
  </si>
  <si>
    <t>2014 IY</t>
  </si>
  <si>
    <t>2014-IY</t>
  </si>
  <si>
    <t>2015-IY</t>
  </si>
  <si>
    <t>2015 IY</t>
  </si>
  <si>
    <t>2014  Y</t>
  </si>
  <si>
    <t>2015  Y</t>
  </si>
  <si>
    <t>2014-Y</t>
  </si>
  <si>
    <t>2015-Y</t>
  </si>
  <si>
    <t>2014 Y</t>
  </si>
  <si>
    <t>2015 Y</t>
  </si>
  <si>
    <t>Óëààíáóðõàí óëààíóóä ãàõàéí õàâäàð I /9ñàðòàé/</t>
  </si>
  <si>
    <t>2014  YI</t>
  </si>
  <si>
    <t>2015  YI</t>
  </si>
  <si>
    <t>2014-YI</t>
  </si>
  <si>
    <t>2015-YI</t>
  </si>
  <si>
    <t>2014 YI</t>
  </si>
  <si>
    <t>2015 YI</t>
  </si>
  <si>
    <t>Барилгын материал үйлдвэрлэл</t>
  </si>
  <si>
    <t>Улаан бурхан</t>
  </si>
  <si>
    <t>2014  YII</t>
  </si>
  <si>
    <t>2015  YII</t>
  </si>
  <si>
    <t>2014 YII</t>
  </si>
  <si>
    <t>2014-YII</t>
  </si>
  <si>
    <t>2015-YII</t>
  </si>
  <si>
    <t>2015 YII</t>
  </si>
  <si>
    <t>Захиргааны болон дэмжлэг үзүүлжх үйл ажиллагаа</t>
  </si>
  <si>
    <t>2014  YIII</t>
  </si>
  <si>
    <t>2015  YIII</t>
  </si>
  <si>
    <t>2014 YIII</t>
  </si>
  <si>
    <t>2014-YIII</t>
  </si>
  <si>
    <t>2015-YIII</t>
  </si>
  <si>
    <t>2015 YIII</t>
  </si>
  <si>
    <t>2012-I-XII</t>
  </si>
  <si>
    <t>2013-I-XII</t>
  </si>
  <si>
    <t>2014-I-XII</t>
  </si>
  <si>
    <t>2014  IX</t>
  </si>
  <si>
    <t>2015  IX</t>
  </si>
  <si>
    <t>2014 IX</t>
  </si>
  <si>
    <t>2014-IX</t>
  </si>
  <si>
    <t>2015-IX</t>
  </si>
  <si>
    <t>2015 IX</t>
  </si>
  <si>
    <t>2014  X</t>
  </si>
  <si>
    <t>2015  X</t>
  </si>
  <si>
    <t>2014 X</t>
  </si>
  <si>
    <t>2014-X</t>
  </si>
  <si>
    <t>2015-X</t>
  </si>
  <si>
    <t>2015 X</t>
  </si>
  <si>
    <t>2014-XI</t>
  </si>
  <si>
    <t>2015-XI</t>
  </si>
  <si>
    <t>2014 XI</t>
  </si>
  <si>
    <t>2015 XI</t>
  </si>
  <si>
    <t>2014  XI</t>
  </si>
  <si>
    <t>2015  XI</t>
  </si>
  <si>
    <t>2014  XII</t>
  </si>
  <si>
    <t>2015  XII</t>
  </si>
  <si>
    <t>2014 XII</t>
  </si>
  <si>
    <t>2014-XII</t>
  </si>
  <si>
    <t>2015-XII</t>
  </si>
  <si>
    <t>2014XII</t>
  </si>
  <si>
    <t>2015XII</t>
  </si>
  <si>
    <t>XII December</t>
  </si>
  <si>
    <t>2015 XII</t>
  </si>
  <si>
    <t>2014. XII</t>
  </si>
  <si>
    <t>2015.XII</t>
  </si>
  <si>
    <t>2015. XII</t>
  </si>
  <si>
    <t>2014.12.31</t>
  </si>
  <si>
    <t>1-р сургууль</t>
  </si>
  <si>
    <t>School I</t>
  </si>
  <si>
    <t>2-р сургууль</t>
  </si>
  <si>
    <t>School II</t>
  </si>
  <si>
    <t>3-р сургууль</t>
  </si>
  <si>
    <t>School III</t>
  </si>
  <si>
    <t>School IY</t>
  </si>
  <si>
    <t xml:space="preserve">              3.1  Number of pupils in general educational schools,  2015-2016 academic year, by schools</t>
  </si>
  <si>
    <t xml:space="preserve">            3.1 Åðºíõèé áîëîâñðîëûí ñóðãóóëüä 2015-2016 îíû õè÷ýýëèéí æèëä ñóðàëöàãñàä , ñóðãóóëèàð</t>
  </si>
  <si>
    <t>Спортын төрөлжсөн сургууль</t>
  </si>
  <si>
    <r>
      <t>XI анги</t>
    </r>
    <r>
      <rPr>
        <i/>
        <sz val="8"/>
        <rFont val="Arial Mon"/>
        <family val="2"/>
      </rPr>
      <t>tenth</t>
    </r>
  </si>
  <si>
    <r>
      <t xml:space="preserve">XII àíãè </t>
    </r>
    <r>
      <rPr>
        <i/>
        <sz val="8"/>
        <rFont val="Arial Mon"/>
        <family val="2"/>
      </rPr>
      <t>tenth</t>
    </r>
  </si>
  <si>
    <t>4. Á¿òýí ºí÷èí ñóðàã÷èä</t>
  </si>
  <si>
    <t>5. Àñðàìæëàõ õ¿í áàéõã¿é</t>
  </si>
  <si>
    <t>6.Õºãæëèéí áýðõøýýëòýé õ¿¿õä¿¿ä</t>
  </si>
  <si>
    <t>7.Õàðàõ ýðõòíèé ñîãîãòîé</t>
  </si>
  <si>
    <t>8. Ñîíñîõ ýðõòíèé ñîãîãòîé</t>
  </si>
  <si>
    <t>9. Õýë ÿðèàíû ýðõòíèé ñîãîãòîé</t>
  </si>
  <si>
    <t>10. Îþóí óõààíû õîìñäîëòîé</t>
  </si>
  <si>
    <t>11. Áóñàä ýðõòíèé ñîãîãòîé</t>
  </si>
  <si>
    <t>5. Not guardian pupils</t>
  </si>
  <si>
    <t>4. Full orphan pupils</t>
  </si>
  <si>
    <t>6.Number of disabled childrens</t>
  </si>
  <si>
    <t>ШУТехнологийн эрдэм ахлах сургууль</t>
  </si>
  <si>
    <t>Sport</t>
  </si>
  <si>
    <t>" Ирвэс"</t>
  </si>
  <si>
    <t>irves</t>
  </si>
  <si>
    <t>2015/2013 %</t>
  </si>
  <si>
    <t>2015/2014 %</t>
  </si>
  <si>
    <t>Õ¿¿õäèéí X öýöýðëýã</t>
  </si>
  <si>
    <t>Мөрөөдлийн хотхон</t>
  </si>
  <si>
    <t>Õ¿¿õäèéí IX öýöýðëýã</t>
  </si>
  <si>
    <t>Kindergarten 9</t>
  </si>
  <si>
    <t>Kindergarten 10</t>
  </si>
  <si>
    <t>Õ¿¿õäèéí XI öýöýðëýã</t>
  </si>
  <si>
    <t>Õ¿¿õäèéí XII öýöýðëýã</t>
  </si>
  <si>
    <t>Õ¿¿õäèéí XIII öýöýðëýã</t>
  </si>
  <si>
    <t>Kindergarten 11</t>
  </si>
  <si>
    <t>Kindergarten 12</t>
  </si>
  <si>
    <t>Kindergarten 13</t>
  </si>
  <si>
    <t>25*</t>
  </si>
  <si>
    <t>* Урын сангаас 16 төрлийн концерт, 6 хошин шог, 8 жүжгийн бүтээл хасагдсан.</t>
  </si>
  <si>
    <t xml:space="preserve">ñîíñãîëын </t>
  </si>
  <si>
    <t>согогтой</t>
  </si>
  <si>
    <t xml:space="preserve">          1.3  ªí÷èí õ¿¿õäèéí òîî, 2015 îíû ýöýñò   </t>
  </si>
  <si>
    <t xml:space="preserve">          1.3  Number of the orphan children, at the end of the 2015</t>
  </si>
  <si>
    <t xml:space="preserve">         1.4  Õºãæëèéí áýðõøýýëòýé õ¿íèé òîî, 2015 îíû ýöýñò   </t>
  </si>
  <si>
    <t xml:space="preserve">         1.4  Number of  disabled persons, at the end of the 2015</t>
  </si>
  <si>
    <t>XII</t>
  </si>
  <si>
    <t>10.4  Òîì ìàëûí ç¿é áóñûí õîðîãäîë</t>
  </si>
  <si>
    <t>10.4 Natural losses of adult animals</t>
  </si>
  <si>
    <t>Îíû ýõíèé</t>
  </si>
  <si>
    <t xml:space="preserve">2015-1-12 ñàð        Á¯ÃÄ / TOTAL /   </t>
  </si>
  <si>
    <r>
      <t>Á¿ãäýýñ: ºâ ÷ í º º ð/</t>
    </r>
    <r>
      <rPr>
        <i/>
        <sz val="8"/>
        <rFont val="Arial"/>
        <family val="2"/>
      </rPr>
      <t>From total: by diseases</t>
    </r>
  </si>
  <si>
    <r>
      <t>Á¿ãäýýñ: õýýëòýã÷ /</t>
    </r>
    <r>
      <rPr>
        <i/>
        <sz val="8"/>
        <rFont val="Arial"/>
        <family val="2"/>
      </rPr>
      <t>From total: by diseases</t>
    </r>
  </si>
  <si>
    <t>ìàëä ýçëýõ</t>
  </si>
  <si>
    <t xml:space="preserve">   ¿ ¿  í  ý  ý ñ: of which</t>
  </si>
  <si>
    <t>õóâü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</si>
  <si>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</si>
  <si>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</si>
  <si>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</si>
  <si>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</si>
  <si>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</si>
  <si>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</si>
  <si>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</si>
  <si>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>¿íýý</t>
  </si>
  <si>
    <t xml:space="preserve"> ýì õîíü</t>
  </si>
  <si>
    <t>ýì ÿìàà</t>
  </si>
  <si>
    <t xml:space="preserve">percentage of </t>
  </si>
  <si>
    <t>2014.I-XII</t>
  </si>
  <si>
    <t>Camel</t>
  </si>
  <si>
    <t>Horse</t>
  </si>
  <si>
    <t>Cattle</t>
  </si>
  <si>
    <t>Sheep</t>
  </si>
  <si>
    <t>Goat</t>
  </si>
  <si>
    <t>2014.XII</t>
  </si>
  <si>
    <t>losses to total</t>
  </si>
  <si>
    <t>livestock at the</t>
  </si>
  <si>
    <t>beginning of</t>
  </si>
  <si>
    <t xml:space="preserve"> the year</t>
  </si>
  <si>
    <t>PPPY</t>
  </si>
  <si>
    <t xml:space="preserve"> 10.3 Òºëëºëò, òºë áîéæèëò</t>
  </si>
  <si>
    <t xml:space="preserve">      10.3 Òºëëºëò, òºë áîéæèëò/¿ðãýëæëýë/</t>
  </si>
  <si>
    <t xml:space="preserve"> 10.3 Rearing young animals</t>
  </si>
  <si>
    <t xml:space="preserve">       10.3   Rearing young animals/continuation/</t>
  </si>
  <si>
    <t>Èõýð òºë</t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</si>
  <si>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</si>
  <si>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</si>
  <si>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</si>
  <si>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</si>
  <si>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</si>
  <si>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</si>
  <si>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</si>
  <si>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</si>
  <si>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</si>
  <si>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>¿¿íýýñ:</t>
    </r>
    <r>
      <rPr>
        <i/>
        <sz val="8"/>
        <rFont val="Arial Mon"/>
        <family val="2"/>
      </rPr>
      <t xml:space="preserve"> of which</t>
    </r>
  </si>
  <si>
    <t>livestock</t>
  </si>
  <si>
    <t xml:space="preserve">  èíãý</t>
  </si>
  <si>
    <t xml:space="preserve">   ã¿¿</t>
  </si>
  <si>
    <t>ýì õîíü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</si>
  <si>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</si>
  <si>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</si>
  <si>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</si>
  <si>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</si>
  <si>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</si>
  <si>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</si>
  <si>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</si>
  <si>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</si>
  <si>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</si>
  <si>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</si>
  <si>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</si>
  <si>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</si>
  <si>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</si>
  <si>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</si>
  <si>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</si>
  <si>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</si>
  <si>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</si>
  <si>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</si>
  <si>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</si>
  <si>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</si>
  <si>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</si>
  <si>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</si>
  <si>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</si>
  <si>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</si>
  <si>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</si>
  <si>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</si>
  <si>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++++х</t>
  </si>
  <si>
    <t>xaa+</t>
  </si>
  <si>
    <t>++++</t>
  </si>
  <si>
    <t>+++hh</t>
  </si>
  <si>
    <t>+++++</t>
  </si>
  <si>
    <t>+++h</t>
  </si>
  <si>
    <t>++++h</t>
  </si>
  <si>
    <t>++h+h</t>
  </si>
  <si>
    <t>+++</t>
  </si>
  <si>
    <t xml:space="preserve">                10.1  ÌÀËÛÍ ÒÎÎ   NUMBER OF LIVETOCK</t>
  </si>
  <si>
    <r>
      <t xml:space="preserve">( </t>
    </r>
    <r>
      <rPr>
        <sz val="8"/>
        <rFont val="Arial"/>
        <family val="2"/>
      </rPr>
      <t>òîëãîéãîîð ,heads</t>
    </r>
    <r>
      <rPr>
        <sz val="10"/>
        <rFont val="Arial"/>
        <family val="2"/>
      </rPr>
      <t>)</t>
    </r>
  </si>
  <si>
    <t xml:space="preserve">          Óðüä îíòîé õàðüöóóëñàí õóâü</t>
  </si>
  <si>
    <t xml:space="preserve">       Óðüä îíîîñ ºññºí,áóóðñàí (+,-)</t>
  </si>
  <si>
    <t xml:space="preserve">     Á¿ãä</t>
  </si>
  <si>
    <t xml:space="preserve">   àäóó</t>
  </si>
  <si>
    <t xml:space="preserve">    ¿õýð</t>
  </si>
  <si>
    <t xml:space="preserve">   õîíü</t>
  </si>
  <si>
    <t xml:space="preserve">   ÿìàà</t>
  </si>
  <si>
    <t>¿õýð</t>
  </si>
  <si>
    <t>õîíü</t>
  </si>
  <si>
    <t>Ä¯Í</t>
  </si>
  <si>
    <t>10.2    Õýýëòýã÷ ìàëûí òîî</t>
  </si>
  <si>
    <t>10.2    Number of breeding stock</t>
  </si>
  <si>
    <t>( òîëãîéãîîð, heads )</t>
  </si>
  <si>
    <t xml:space="preserve">         Óðüä îíîîñ ºññºí,áóóðñàí (+,-)</t>
  </si>
  <si>
    <t xml:space="preserve">  ýì</t>
  </si>
  <si>
    <t xml:space="preserve"> ã¿¿</t>
  </si>
  <si>
    <t xml:space="preserve"> ¿íýý</t>
  </si>
  <si>
    <t xml:space="preserve"> èíãý</t>
  </si>
  <si>
    <t xml:space="preserve"> 10.5 Áàéãàëèéí õàäëàí, òýæýýë áýëòãýë</t>
  </si>
  <si>
    <t xml:space="preserve"> 10.5 Gross hay harvest and laying-in of fodder</t>
  </si>
  <si>
    <t>Áàéãàëèéí õàäëàí,тн   Cross hay harvest</t>
  </si>
  <si>
    <t xml:space="preserve">  Ãàð òýæýýë,тн  Hand made fodder</t>
  </si>
  <si>
    <t>Íèéò áýëòãýñíýýñ</t>
  </si>
  <si>
    <t>Ñóìûí àþóëã¿é íººö</t>
  </si>
  <si>
    <t xml:space="preserve">Áàéãàëèéí õàäëàí   </t>
  </si>
  <si>
    <t xml:space="preserve">  Ãàð òýæýýë  </t>
  </si>
  <si>
    <r>
      <t xml:space="preserve">Áýëòãýõ             </t>
    </r>
    <r>
      <rPr>
        <i/>
        <sz val="10"/>
        <rFont val="Arial Mon"/>
        <family val="2"/>
      </rPr>
      <t>to make ready</t>
    </r>
  </si>
  <si>
    <r>
      <t>Áýëòãýñýí</t>
    </r>
    <r>
      <rPr>
        <i/>
        <sz val="10"/>
        <rFont val="Arial Mon"/>
        <family val="2"/>
      </rPr>
      <t xml:space="preserve">     Prepared</t>
    </r>
  </si>
  <si>
    <r>
      <t xml:space="preserve">Õóâü  </t>
    </r>
    <r>
      <rPr>
        <i/>
        <sz val="10"/>
        <rFont val="Arial Mon"/>
        <family val="2"/>
      </rPr>
      <t>Percent</t>
    </r>
  </si>
  <si>
    <r>
      <t>Áýëòãý-ñýí</t>
    </r>
    <r>
      <rPr>
        <i/>
        <sz val="10"/>
        <rFont val="Arial Mon"/>
        <family val="2"/>
      </rPr>
      <t xml:space="preserve">     Prepared</t>
    </r>
  </si>
  <si>
    <t>Eby</t>
  </si>
  <si>
    <t>By</t>
  </si>
  <si>
    <t>Аймгийн аюулгүй нөөц</t>
  </si>
  <si>
    <t xml:space="preserve">                                10.7 Õóðààñàí óðãàö</t>
  </si>
  <si>
    <t xml:space="preserve">                                10.7 Total crops</t>
  </si>
  <si>
    <t xml:space="preserve">        ¯ð òàðèà    Cereals    </t>
  </si>
  <si>
    <t xml:space="preserve">  Үүнээс: of which</t>
  </si>
  <si>
    <t xml:space="preserve">    Òºìñ   Potatoes</t>
  </si>
  <si>
    <t xml:space="preserve">Тýæýýëèéí óðãàìàë    Fodder crops </t>
  </si>
  <si>
    <t>Техникèéí óðãàìàë    Technical crops</t>
  </si>
  <si>
    <t xml:space="preserve">   Õ¿íñíèé íîãîî       Vegetables</t>
  </si>
  <si>
    <t>ү        ү     н    э    э   с:</t>
  </si>
  <si>
    <t>үүнээс:</t>
  </si>
  <si>
    <t xml:space="preserve"> Буудай Wheat</t>
  </si>
  <si>
    <t>Овьёос Oats</t>
  </si>
  <si>
    <t>Байцаа</t>
  </si>
  <si>
    <t>Лууван</t>
  </si>
  <si>
    <t>Шар манжин</t>
  </si>
  <si>
    <t>Улаан манжин</t>
  </si>
  <si>
    <t>Сонгино</t>
  </si>
  <si>
    <t>Сармис</t>
  </si>
  <si>
    <t>Өргөст хэмх</t>
  </si>
  <si>
    <t>Улаан лооль</t>
  </si>
  <si>
    <t>Тарвас</t>
  </si>
  <si>
    <t>Амтат гуа</t>
  </si>
  <si>
    <t>Хулуу</t>
  </si>
  <si>
    <t>Чинжүү</t>
  </si>
  <si>
    <t>бусад</t>
  </si>
  <si>
    <t>Òàðüñàí òàëáàé, ãà</t>
  </si>
  <si>
    <t>Àâñàí óðãàö, òí</t>
  </si>
  <si>
    <t>Planted area, hec.</t>
  </si>
  <si>
    <t>Crops, tons</t>
  </si>
  <si>
    <t xml:space="preserve">                       10.6 Òàðèàëñàí òàëáàé, ãà-ãààð</t>
  </si>
  <si>
    <t xml:space="preserve">                       10.6 Sown area, by hectares</t>
  </si>
  <si>
    <t>Техникийн óðãàìàë    Technical crops</t>
  </si>
  <si>
    <t>Үүнээс:</t>
  </si>
  <si>
    <t xml:space="preserve">                           ÎÉ ÌÎÄÍÛ ÌÝÄÝÝ           </t>
  </si>
  <si>
    <t>10.8 ÎÉ ÌÎÄÍÛ ÌÝÄÝÝ</t>
  </si>
  <si>
    <t xml:space="preserve">                </t>
  </si>
  <si>
    <t>10.8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</si>
  <si>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</si>
  <si>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</si>
  <si>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</si>
  <si>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</si>
  <si>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</si>
  <si>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</si>
  <si>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</si>
  <si>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</si>
  <si>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</si>
  <si>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</si>
  <si>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Үйлдвэрлэлийн огтлолтоор бэлтгэх Х\мод</t>
  </si>
  <si>
    <t>Арчилгааны огтлолтоор бэлтгэх Х\мод</t>
  </si>
  <si>
    <t>Цэвэрлэгээний огтлолтоор бэлтгэх Х\мод</t>
  </si>
  <si>
    <t>Хуш</t>
  </si>
  <si>
    <t>Шинэс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</si>
  <si>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</si>
  <si>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</si>
  <si>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</si>
  <si>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</si>
  <si>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</si>
  <si>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</si>
  <si>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</si>
  <si>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</si>
  <si>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</si>
  <si>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</si>
  <si>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</si>
  <si>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</si>
  <si>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</si>
  <si>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9-р сард мэдээгээ буруу өгсөн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</si>
  <si>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</si>
  <si>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               14.2 ¯ÉË ÀÆÈËËÀÃÀÀ ÝÐÕÝËÆ ÁÀÉÃÀÀ ÕÓÓËÈÉÍ ÝÒÃÝÝÄ ÀÆ ÀÕÓÉÍ ÍÝÃÆ,ÁÀÉÃÓÓËËÀÃÛÍ ÒÎÎ</t>
  </si>
  <si>
    <t>14.2 NUMBER OF ACTIVE LEGAL UNITS</t>
  </si>
  <si>
    <t>2015 îíû  12-ð ñàðûí 31-íèé  áàéäëààð</t>
  </si>
  <si>
    <t>Ñ   à   ë    á     à    ð     û   í         à    í    ã    è   ë    à   ë                  Sectors</t>
  </si>
  <si>
    <t>Õºäºº àæ àõóé, îéí àæ àõóé,çàãàñ áàðèëò</t>
  </si>
  <si>
    <t>Áîëîâñ-ðóóëàõ ¿éëäâýð</t>
  </si>
  <si>
    <t>Öàõèëãààí õèé</t>
  </si>
  <si>
    <t>Áººíèé, æèæèãëýí õóäàëäàà, ãýð àõóéí áàðààíû çàñâàð</t>
  </si>
  <si>
    <t>Òýýâýð àãóóëàõûí àæ àõóé, õîëáîî</t>
  </si>
  <si>
    <t>Ñàíõ¿¿ãèéí ã¿éëãýý õèéõ ¿éë àæèëëàãàà</t>
  </si>
  <si>
    <t xml:space="preserve">¯ë õºäëºõõºðºíãº ò¿ðýýñ áèçíåñèéí  </t>
  </si>
  <si>
    <t xml:space="preserve">Òºðèéí óäèðäëëàãà, áàòëàí õàìãààëàõ äààòãàëûí </t>
  </si>
  <si>
    <t>Áîëîâñðîëûí ñàëáàðûí ¿éë àæèëëàãàà</t>
  </si>
  <si>
    <t>Ýð¿¿ë ìýíä íèéãìèéí õàëàìæèéí ¿éë àæèëëàãàà</t>
  </si>
  <si>
    <t>Íèéãýì, áèå õ¿íä ¿ç¿¿ëýõ áóñàä ¿éë÷èëãýý</t>
  </si>
  <si>
    <t>Үйлчилгээний бусад үйл ажиллагаа</t>
  </si>
  <si>
    <t>Мэргэжлийн болон шинжлэх ухааны үйл ажиллагаа,бусад</t>
  </si>
  <si>
    <t xml:space="preserve">Agriculture, </t>
  </si>
  <si>
    <t>Manufacturing</t>
  </si>
  <si>
    <t>Electricity</t>
  </si>
  <si>
    <t>Const-</t>
  </si>
  <si>
    <t xml:space="preserve">Repair of </t>
  </si>
  <si>
    <t>Hotels and</t>
  </si>
  <si>
    <t>àãóóëàõûí</t>
  </si>
  <si>
    <t>Financial</t>
  </si>
  <si>
    <t>Real estate</t>
  </si>
  <si>
    <t>Public adminis-</t>
  </si>
  <si>
    <t>Education</t>
  </si>
  <si>
    <t>Health and</t>
  </si>
  <si>
    <t>Otner</t>
  </si>
  <si>
    <t xml:space="preserve">Ñóì   </t>
  </si>
  <si>
    <t>Hunting,</t>
  </si>
  <si>
    <t xml:space="preserve">gas and </t>
  </si>
  <si>
    <t>raction</t>
  </si>
  <si>
    <t>motor</t>
  </si>
  <si>
    <t>restaurents</t>
  </si>
  <si>
    <t>àæ àõóé,</t>
  </si>
  <si>
    <t>services</t>
  </si>
  <si>
    <t>Renting and</t>
  </si>
  <si>
    <t xml:space="preserve">tration and </t>
  </si>
  <si>
    <t>community</t>
  </si>
  <si>
    <t xml:space="preserve">Foresty and </t>
  </si>
  <si>
    <t>water</t>
  </si>
  <si>
    <t>vehicles</t>
  </si>
  <si>
    <t>goods</t>
  </si>
  <si>
    <t>õîëáîî</t>
  </si>
  <si>
    <t>àæèëëàãàà</t>
  </si>
  <si>
    <t>Bussiness</t>
  </si>
  <si>
    <t>Defence</t>
  </si>
  <si>
    <t>social and</t>
  </si>
  <si>
    <t>Fish</t>
  </si>
  <si>
    <t>supply</t>
  </si>
  <si>
    <t xml:space="preserve">Household </t>
  </si>
  <si>
    <t>actiivies</t>
  </si>
  <si>
    <t>Compulsory</t>
  </si>
  <si>
    <t>personal</t>
  </si>
  <si>
    <t>social security</t>
  </si>
  <si>
    <t>14.1 ÕÓÓËÈÉÍ ÝÒÃÝÝÄ ÀÆ ÀÕÓÉÍ ÍÝÃÆ,ÁÀÉÃÓÓËËÀÃÛÍ ÒÎÎ, ¿éë àæèëëàãàà ýðõëýëòýýð</t>
  </si>
  <si>
    <t>14.1 NUMBER OF ACTIVE LEGAL UNITS</t>
  </si>
  <si>
    <t>Á¿ãä              Total</t>
  </si>
  <si>
    <t>¯¿íýýñ: Of which</t>
  </si>
  <si>
    <t>¿éë àæèëëàãàà</t>
  </si>
  <si>
    <t xml:space="preserve"> ¿¿íýýñ: of which</t>
  </si>
  <si>
    <t>ÿâóóëæ áàéãàà</t>
  </si>
  <si>
    <t>ÿâóóëààã¿é</t>
  </si>
  <si>
    <t>ýõëýýã¿é</t>
  </si>
  <si>
    <t>ò¿ð çîãññîí</t>
  </si>
  <si>
    <t>á¿ðýí çîãññîí</t>
  </si>
  <si>
    <t>áóñàä</t>
  </si>
  <si>
    <t>Active</t>
  </si>
  <si>
    <t>Inactive</t>
  </si>
  <si>
    <t>did not start</t>
  </si>
  <si>
    <t>temporary</t>
  </si>
  <si>
    <t>permanently</t>
  </si>
  <si>
    <t>other</t>
  </si>
  <si>
    <t>activeties</t>
  </si>
  <si>
    <t>stopped</t>
  </si>
  <si>
    <t>2016.01.12</t>
  </si>
  <si>
    <t>7.2 Ãîë íýðèéí áàðààíû ¿íý</t>
  </si>
  <si>
    <t>7.2 Price of selected goods</t>
  </si>
  <si>
    <t>Áàðààíû íýð</t>
  </si>
  <si>
    <t>Õýìæèõ íýãæ</t>
  </si>
  <si>
    <t>2016.01.01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</si>
  <si>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</si>
  <si>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</si>
  <si>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</si>
  <si>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</si>
  <si>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</si>
  <si>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</si>
  <si>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</si>
  <si>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</si>
  <si>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</si>
  <si>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</si>
  <si>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</si>
  <si>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</si>
  <si>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</si>
  <si>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</si>
  <si>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</si>
  <si>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</si>
  <si>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</si>
  <si>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</si>
  <si>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</si>
  <si>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</si>
  <si>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</si>
  <si>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</si>
  <si>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</si>
  <si>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</si>
  <si>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</si>
  <si>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</si>
  <si>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</si>
  <si>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</si>
  <si>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</si>
  <si>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</si>
  <si>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</si>
  <si>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</si>
  <si>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</si>
  <si>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</si>
  <si>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</si>
  <si>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</si>
  <si>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</si>
  <si>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</si>
  <si>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</si>
  <si>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</si>
  <si>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</si>
  <si>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</si>
  <si>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</si>
  <si>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</si>
  <si>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</si>
  <si>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</si>
  <si>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</si>
  <si>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</si>
  <si>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</si>
  <si>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</si>
  <si>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</si>
  <si>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</si>
  <si>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</si>
  <si>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</si>
  <si>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</si>
  <si>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</si>
  <si>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</si>
  <si>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</si>
  <si>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</si>
  <si>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</si>
  <si>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</si>
  <si>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</si>
  <si>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</si>
  <si>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</si>
  <si>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</si>
  <si>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</si>
  <si>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</si>
  <si>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</si>
  <si>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</si>
  <si>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</si>
  <si>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</si>
  <si>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</si>
  <si>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</si>
  <si>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</si>
  <si>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</si>
  <si>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</si>
  <si>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</si>
  <si>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</si>
  <si>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</si>
  <si>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</si>
  <si>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</si>
  <si>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</si>
  <si>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</si>
  <si>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</si>
  <si>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</si>
  <si>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</si>
  <si>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</si>
  <si>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</si>
  <si>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</si>
  <si>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</si>
  <si>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7.¯ÍÝ</t>
  </si>
  <si>
    <t>7.Price</t>
  </si>
  <si>
    <t xml:space="preserve">                          7.1  Àðõàíãàé àéìãèéí õýðýãëýýíèé áàðàà, ¿éë÷èëãýýíèé ¿íèéí èíäåêñ</t>
  </si>
  <si>
    <t xml:space="preserve">                           7.1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</si>
  <si>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</si>
  <si>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</si>
  <si>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 XII</t>
  </si>
  <si>
    <t>2013 XII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</si>
  <si>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</si>
  <si>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</si>
  <si>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</si>
  <si>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</si>
  <si>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</si>
  <si>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</si>
  <si>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</si>
  <si>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</si>
  <si>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</si>
  <si>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</si>
  <si>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</si>
  <si>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</si>
  <si>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</si>
  <si>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</si>
  <si>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</si>
  <si>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</si>
  <si>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</si>
  <si>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</si>
  <si>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</si>
  <si>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</si>
  <si>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</si>
  <si>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</si>
  <si>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</si>
  <si>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</si>
  <si>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</si>
  <si>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</si>
  <si>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</si>
  <si>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</si>
  <si>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</si>
  <si>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</si>
  <si>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</si>
  <si>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</si>
  <si>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</si>
  <si>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</si>
  <si>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</si>
  <si>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</si>
  <si>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</si>
  <si>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</si>
  <si>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</si>
  <si>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</si>
  <si>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</si>
  <si>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</si>
  <si>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</si>
  <si>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</si>
  <si>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</si>
  <si>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</si>
  <si>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</si>
  <si>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</si>
  <si>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</si>
  <si>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</si>
  <si>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</si>
  <si>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</si>
  <si>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</si>
  <si>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</si>
  <si>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</si>
  <si>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</si>
  <si>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</si>
  <si>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</si>
  <si>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</si>
  <si>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</si>
  <si>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</si>
  <si>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</si>
  <si>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</si>
  <si>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</si>
  <si>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7.1-í ¿ðãýëæëýë    7.1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</si>
  <si>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</si>
  <si>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</si>
  <si>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</si>
  <si>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</si>
  <si>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</si>
  <si>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</si>
  <si>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</si>
  <si>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</si>
  <si>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</si>
  <si>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</si>
  <si>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</si>
  <si>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</si>
  <si>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</si>
  <si>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</si>
  <si>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</si>
  <si>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</si>
  <si>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</si>
  <si>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</si>
  <si>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</si>
  <si>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</si>
  <si>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</si>
  <si>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</si>
  <si>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</si>
  <si>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</si>
  <si>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</si>
  <si>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</si>
  <si>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</si>
  <si>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</si>
  <si>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</si>
  <si>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</si>
  <si>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</si>
  <si>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</si>
  <si>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</si>
  <si>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</si>
  <si>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</si>
  <si>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</si>
  <si>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</si>
  <si>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</si>
  <si>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</si>
  <si>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</si>
  <si>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</si>
  <si>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</si>
  <si>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</si>
  <si>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</si>
  <si>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</si>
  <si>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</si>
  <si>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</si>
  <si>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</si>
  <si>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</si>
  <si>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</si>
  <si>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</si>
  <si>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</si>
  <si>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</si>
  <si>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</si>
  <si>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</si>
  <si>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</si>
  <si>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</si>
  <si>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</si>
  <si>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</si>
  <si>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</si>
  <si>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</si>
  <si>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</si>
  <si>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</si>
  <si>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</si>
  <si>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</si>
  <si>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</si>
  <si>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</si>
  <si>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</si>
  <si>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</si>
  <si>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</si>
  <si>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</si>
  <si>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</si>
  <si>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</si>
  <si>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</si>
  <si>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</si>
  <si>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</si>
  <si>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</si>
  <si>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</si>
  <si>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</si>
  <si>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Periods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</si>
  <si>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</si>
  <si>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</si>
  <si>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</si>
  <si>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</si>
  <si>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</si>
  <si>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</si>
  <si>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</si>
  <si>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</si>
  <si>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</si>
  <si>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</si>
  <si>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2014 IV</t>
  </si>
  <si>
    <t>2014 V</t>
  </si>
  <si>
    <t>2014 VI</t>
  </si>
  <si>
    <t>2014 VII</t>
  </si>
  <si>
    <t>2014 VIII</t>
  </si>
  <si>
    <t>2015 IV</t>
  </si>
  <si>
    <t>2015 V</t>
  </si>
  <si>
    <t>2015 VI</t>
  </si>
  <si>
    <t>2015 VII</t>
  </si>
  <si>
    <t>2015 VIII</t>
  </si>
  <si>
    <t>Ýõ ñóðâàëæ : Öàãäààãèéí õýëòñèéí ìýäýýãýýð</t>
  </si>
  <si>
    <t xml:space="preserve"> Source : Police Department report</t>
  </si>
  <si>
    <t>4. ÃÝÌÒ ÕÝÐÝÃ</t>
  </si>
  <si>
    <t>4. CRIME</t>
  </si>
  <si>
    <t xml:space="preserve">                      4.1 Àðõàíãàé àéìàãò á¿ðòãýãäñýí ãýìò õýðãèéí òîî, òºðëººð</t>
  </si>
  <si>
    <t xml:space="preserve">                   4.1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</si>
  <si>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</si>
  <si>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</si>
  <si>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</si>
  <si>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2013 îíû ìºí</t>
  </si>
  <si>
    <t>ªíãºðñºí îíû ìºí</t>
  </si>
  <si>
    <t>December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</si>
  <si>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</si>
  <si>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</si>
  <si>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</si>
  <si>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</si>
  <si>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</si>
  <si>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</si>
  <si>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</si>
  <si>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</si>
  <si>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</si>
  <si>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</si>
  <si>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</si>
  <si>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</si>
  <si>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</si>
  <si>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</si>
  <si>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</si>
  <si>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</si>
  <si>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>золгүй байдлаар амиа алдах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</si>
  <si>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</si>
  <si>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</si>
  <si>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</si>
  <si>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</si>
  <si>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</si>
  <si>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</si>
  <si>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</si>
  <si>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</si>
  <si>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</si>
  <si>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</si>
  <si>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</si>
  <si>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</si>
  <si>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</si>
  <si>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</si>
  <si>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</si>
  <si>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</si>
  <si>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</si>
  <si>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</si>
  <si>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</si>
  <si>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</si>
  <si>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</si>
  <si>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</si>
  <si>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</si>
  <si>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</si>
  <si>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</si>
  <si>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</si>
  <si>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</si>
  <si>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</si>
  <si>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</si>
  <si>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</si>
  <si>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</si>
  <si>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</si>
  <si>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</si>
  <si>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</si>
  <si>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</si>
  <si>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</si>
  <si>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</si>
  <si>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</si>
  <si>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</si>
  <si>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</si>
  <si>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</si>
  <si>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</si>
  <si>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</si>
  <si>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</si>
  <si>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</si>
  <si>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</si>
  <si>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</si>
  <si>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</si>
  <si>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</si>
  <si>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</si>
  <si>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</si>
  <si>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</si>
  <si>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</si>
  <si>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</si>
  <si>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</si>
  <si>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6.2 ÍÈÉÃÌÈÉÍ ÕÀËÀÌÆÈÉÍ ÑÀÍÃÈÉÍ ÇÀÐÖÓÓËÀËÒ</t>
  </si>
  <si>
    <t>6.2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</si>
  <si>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</si>
  <si>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</si>
  <si>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</si>
  <si>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</si>
  <si>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</si>
  <si>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</si>
  <si>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</si>
  <si>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</si>
  <si>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</si>
  <si>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</si>
  <si>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</si>
  <si>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</si>
  <si>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</si>
  <si>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</si>
  <si>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</si>
  <si>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</si>
  <si>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</si>
  <si>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</si>
  <si>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</si>
  <si>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</si>
  <si>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</si>
  <si>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</si>
  <si>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</si>
  <si>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</si>
  <si>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</si>
  <si>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</si>
  <si>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</si>
  <si>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</si>
  <si>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</si>
  <si>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</si>
  <si>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</si>
  <si>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</si>
  <si>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</si>
  <si>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</si>
  <si>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</si>
  <si>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</si>
  <si>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</si>
  <si>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</si>
  <si>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</si>
  <si>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</si>
  <si>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</si>
  <si>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</si>
  <si>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</si>
  <si>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</si>
  <si>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</si>
  <si>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</si>
  <si>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</si>
  <si>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</si>
  <si>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</si>
  <si>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</si>
  <si>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</si>
  <si>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12. ÁÀÐÈËÃÛÍ ÑÀËÁÀÐ</t>
  </si>
  <si>
    <t xml:space="preserve"> 12. CONSTRUCTION</t>
  </si>
  <si>
    <t>Үзүүлэлт</t>
  </si>
  <si>
    <t>2015 I-XII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</si>
  <si>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</si>
  <si>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</si>
  <si>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</si>
  <si>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a. Áàðèëãà îáüåêòîîð    By the construction objects</t>
  </si>
  <si>
    <t>Төрийн банкны салбар /Батцэнгэл сум/</t>
  </si>
  <si>
    <t>45 айлын орон сууц /Эрдэнэбулган сум/</t>
  </si>
  <si>
    <t>80 хүүхдийн дотуур байр /Цэцэрлэг сум/</t>
  </si>
  <si>
    <t>Цагдаагийн кубон /Цэцэрлэг сум/</t>
  </si>
  <si>
    <t>Цэцэрлэгийн барилгын өргөтгөл /Эрдэнэбулган сум/</t>
  </si>
  <si>
    <t>Сургуулийн засвар /Тариат сум/</t>
  </si>
  <si>
    <t>Цэцэрлэгийн барилгын засвар /Хашаат сум/</t>
  </si>
  <si>
    <t>6.1 км зам засвар /Булган сум/</t>
  </si>
  <si>
    <t>Гүүрний засвар /Эрдэнэбулган сум/</t>
  </si>
  <si>
    <t>Сансрын дэлгүүрийн урдах хайрган хучилттай зам, талбай/Эрдэнэбулган сум/</t>
  </si>
  <si>
    <t>Зам засвар арчлалт /Тариат сум/</t>
  </si>
  <si>
    <t>50 айлын орон сууц /Эрдэнэбулган сум/</t>
  </si>
  <si>
    <t>Нийтийн ахуйн үйлчилгээний төвийн засвар /Эрдэнэбулган сум/</t>
  </si>
  <si>
    <t>Сургуулийн засвар /Хотонт сум/</t>
  </si>
  <si>
    <t>Сумын төвийн шинэчлэл төсөл /Тариат сум/</t>
  </si>
  <si>
    <t>20 айлын орон сууц /Эрдэнэбулган сум/</t>
  </si>
  <si>
    <t xml:space="preserve">Гэгээн өргөө хотхон /Эрдэнэбулган сум/ </t>
  </si>
  <si>
    <t xml:space="preserve">Эрүүл мэнпийн төв /Эрдэнэбулган сум/ </t>
  </si>
  <si>
    <t xml:space="preserve">Спорт зал /Өндөр-Улаан сум/ </t>
  </si>
  <si>
    <t xml:space="preserve">150 ортой цэцэрлэг /Эрдэнэбулган сум/ </t>
  </si>
  <si>
    <t xml:space="preserve">Хатуу хучилттай зам /Эрдэнэбулган сум / </t>
  </si>
  <si>
    <t xml:space="preserve">Халзан бүргэдэй солонготын даваа хүртэлх зам /Тариатсум/ </t>
  </si>
  <si>
    <t>Хүүхдийн цэцэрлэг /Эрдэнэбулган сум/</t>
  </si>
  <si>
    <t xml:space="preserve">320 хүүхдийн сургууль /Төвшрүүлэх сум/ </t>
  </si>
  <si>
    <t xml:space="preserve">Худалдааны төв /Тариат сум/ </t>
  </si>
  <si>
    <t xml:space="preserve">320 хүүхдийн сургууль /Хангай сум/ </t>
  </si>
  <si>
    <t>Ахуйн үйлчилгээний барилга /Цэцэрлэг сум/</t>
  </si>
  <si>
    <t xml:space="preserve">Цэцэрлэгийн барилгын засвар /Эрдэнэбулган сум/ </t>
  </si>
  <si>
    <t>Хүүхэд гэр бүл хөгжлийн хэлтсийн барилга /Эрдэнэбулган сум/</t>
  </si>
  <si>
    <t>Нийгмийн даатгалын хэлтсийн барилга /Хайрхан сум/</t>
  </si>
  <si>
    <t>Аврах гал унтраах газрын барилга /Эрдэнэбулган сум/</t>
  </si>
  <si>
    <t>Цац багийн төв /Батцэнгэл сум/</t>
  </si>
  <si>
    <t>Ахуйн Үйлчилгээний барилга /Эрдэнэбулган сум/</t>
  </si>
  <si>
    <t xml:space="preserve">Сургуулийн засвар /Эрдэнэбулган 6-р баг/ </t>
  </si>
  <si>
    <t xml:space="preserve">17 айлын орон сууц /Эрдэнэбулган сум / </t>
  </si>
  <si>
    <t xml:space="preserve">75 хүүхдийн дотуур байр /Хангай сум/ </t>
  </si>
  <si>
    <t xml:space="preserve">75 хүүхдийн дотуур байр /Жаргалант сум/ </t>
  </si>
  <si>
    <t xml:space="preserve">         /ºññºí ä¿íãýýð, ìÿí.òºã/</t>
  </si>
  <si>
    <t>2000/1999</t>
  </si>
  <si>
    <t>2001 II</t>
  </si>
  <si>
    <t>Íèéò áàðèëãà óãñðàëò, èõ çàñâàð</t>
  </si>
  <si>
    <t xml:space="preserve">  Construction &amp; installation work- total</t>
  </si>
  <si>
    <t xml:space="preserve">  Of which: construction work</t>
  </si>
  <si>
    <t>Çàì çàñâàð àð÷ëàëò</t>
  </si>
  <si>
    <t xml:space="preserve">  Road repair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</si>
  <si>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</si>
  <si>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</si>
  <si>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</si>
  <si>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</si>
  <si>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Нийгмийн даатгалын сангийн орлого, сая. төг</t>
  </si>
  <si>
    <t>Revenue of social insurance fund8 mln.tog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</si>
  <si>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</si>
  <si>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</si>
  <si>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</si>
  <si>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</si>
  <si>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</si>
  <si>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</si>
  <si>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</si>
  <si>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</si>
  <si>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</si>
  <si>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</si>
  <si>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</si>
  <si>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</si>
  <si>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</si>
  <si>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</si>
  <si>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</si>
  <si>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</si>
  <si>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</si>
  <si>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</si>
  <si>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</si>
  <si>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</si>
  <si>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</si>
  <si>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</si>
  <si>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</si>
  <si>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</si>
  <si>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</si>
  <si>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</si>
  <si>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</si>
  <si>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</si>
  <si>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</si>
  <si>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</si>
  <si>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</si>
  <si>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</si>
  <si>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</si>
  <si>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</si>
  <si>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</si>
  <si>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</si>
  <si>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</si>
  <si>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</si>
  <si>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 xml:space="preserve">         4.2 Бүртгэгдсэн  гэмт хэргийн тоо, сумаар</t>
  </si>
  <si>
    <t xml:space="preserve">           4.2 Number of offences committed in Arhangai, by types</t>
  </si>
  <si>
    <r>
      <t xml:space="preserve">18 ба түүнээс дээш насны 1000 хүнд ноогдох бүртгэгдсэн гэмт хэргийн тоо </t>
    </r>
    <r>
      <rPr>
        <i/>
        <sz val="6"/>
        <rFont val="Arial"/>
        <family val="2"/>
      </rPr>
      <t xml:space="preserve">Number of  offences per 1000 population of 18 and above ages by soums </t>
    </r>
  </si>
  <si>
    <t>Бүртгэгдсэн гэмт хэрэг Total offences</t>
  </si>
  <si>
    <r>
      <t xml:space="preserve">                 Ү  Ү  Н   Э   Э   С            </t>
    </r>
    <r>
      <rPr>
        <i/>
        <sz val="8"/>
        <rFont val="Arial"/>
        <family val="2"/>
      </rPr>
      <t xml:space="preserve"> O  F     W  H   I   C   H</t>
    </r>
  </si>
  <si>
    <t>Холбогдогчийн тоо</t>
  </si>
  <si>
    <r>
      <t xml:space="preserve">Хохирол, сая.төг  </t>
    </r>
    <r>
      <rPr>
        <i/>
        <sz val="7"/>
        <rFont val="Arial"/>
        <family val="2"/>
      </rPr>
      <t>Damage, nln.tog</t>
    </r>
  </si>
  <si>
    <r>
      <t xml:space="preserve">Хүн амь </t>
    </r>
    <r>
      <rPr>
        <i/>
        <sz val="8"/>
        <rFont val="Arial"/>
        <family val="2"/>
      </rPr>
      <t>Murder</t>
    </r>
  </si>
  <si>
    <t xml:space="preserve">Хүн амь </t>
  </si>
  <si>
    <r>
      <t xml:space="preserve">Хүчин </t>
    </r>
    <r>
      <rPr>
        <i/>
        <sz val="8"/>
        <rFont val="Arial"/>
        <family val="2"/>
      </rPr>
      <t>Rape</t>
    </r>
  </si>
  <si>
    <r>
      <t xml:space="preserve">Дээрэм </t>
    </r>
    <r>
      <rPr>
        <i/>
        <sz val="8"/>
        <rFont val="Arial"/>
        <family val="2"/>
      </rPr>
      <t>Robbery</t>
    </r>
  </si>
  <si>
    <t>Танхай Assault</t>
  </si>
  <si>
    <r>
      <t xml:space="preserve">ИЭЧЭМЭ </t>
    </r>
    <r>
      <rPr>
        <i/>
        <sz val="8"/>
        <rFont val="Arial"/>
        <family val="2"/>
      </rPr>
      <t>Indecent OAFHI</t>
    </r>
  </si>
  <si>
    <r>
      <t xml:space="preserve">Бүх хулгай </t>
    </r>
    <r>
      <rPr>
        <i/>
        <sz val="8"/>
        <rFont val="Arial"/>
        <family val="2"/>
      </rPr>
      <t>Theft</t>
    </r>
  </si>
  <si>
    <r>
      <t xml:space="preserve">Үүнээс: малын </t>
    </r>
    <r>
      <rPr>
        <i/>
        <sz val="8"/>
        <rFont val="Arial"/>
        <family val="2"/>
      </rPr>
      <t>Theft of cattle</t>
    </r>
  </si>
  <si>
    <r>
      <t xml:space="preserve">Залилан </t>
    </r>
    <r>
      <rPr>
        <i/>
        <sz val="8"/>
        <rFont val="Arial"/>
        <family val="2"/>
      </rPr>
      <t>Crimes of the ruse</t>
    </r>
  </si>
  <si>
    <t>Байгаль хамгаалах Crimes of the nature</t>
  </si>
  <si>
    <r>
      <t xml:space="preserve">Албан тушаалын </t>
    </r>
    <r>
      <rPr>
        <i/>
        <sz val="8"/>
        <rFont val="Arial"/>
        <family val="2"/>
      </rPr>
      <t>Official position offences</t>
    </r>
  </si>
  <si>
    <r>
      <t xml:space="preserve">Гал түймрийн </t>
    </r>
    <r>
      <rPr>
        <i/>
        <sz val="8"/>
        <rFont val="Arial"/>
        <family val="2"/>
      </rPr>
      <t>Arson</t>
    </r>
  </si>
  <si>
    <r>
      <t xml:space="preserve">Авто осол </t>
    </r>
    <r>
      <rPr>
        <i/>
        <sz val="8"/>
        <rFont val="Arial"/>
        <family val="2"/>
      </rPr>
      <t>Crimes against safety of traffic</t>
    </r>
  </si>
  <si>
    <t>Ашиглал</t>
  </si>
  <si>
    <t>Эзэнгүй</t>
  </si>
  <si>
    <r>
      <t xml:space="preserve">Бусад </t>
    </r>
    <r>
      <rPr>
        <i/>
        <sz val="8"/>
        <rFont val="Arial"/>
        <family val="2"/>
      </rPr>
      <t>Other</t>
    </r>
  </si>
  <si>
    <t xml:space="preserve"> Дүн</t>
  </si>
  <si>
    <t xml:space="preserve">Цагдаагийн хэлтсийн мэдээгээр </t>
  </si>
  <si>
    <t>Reports Police of department</t>
  </si>
  <si>
    <t xml:space="preserve">4.3 Шүүхээр шийдвэрлэгдсэн гэмт хэрэг         </t>
  </si>
  <si>
    <t>4.3 Offences solved by provincial court</t>
  </si>
  <si>
    <r>
      <t xml:space="preserve">Шүүхээр шийдвэрлэгдсэн    </t>
    </r>
    <r>
      <rPr>
        <i/>
        <sz val="8"/>
        <rFont val="Arial"/>
        <family val="2"/>
      </rPr>
      <t>Solved by court</t>
    </r>
  </si>
  <si>
    <r>
      <t xml:space="preserve">Шүүхээс шийтгэгдсэн                                       </t>
    </r>
    <r>
      <rPr>
        <i/>
        <sz val="8"/>
        <rFont val="Arial"/>
        <family val="2"/>
      </rPr>
      <t>Sentenced from court</t>
    </r>
  </si>
  <si>
    <r>
      <t xml:space="preserve">Шийтгэгдсэн хүн, ялын байдлаар                                                      </t>
    </r>
    <r>
      <rPr>
        <i/>
        <sz val="8"/>
        <rFont val="Arial"/>
        <family val="2"/>
      </rPr>
      <t>Punished persons, by types of penalty</t>
    </r>
  </si>
  <si>
    <r>
      <t xml:space="preserve">Нийт хэрэг </t>
    </r>
    <r>
      <rPr>
        <i/>
        <sz val="8"/>
        <rFont val="Arial"/>
        <family val="2"/>
      </rPr>
      <t>Total offences</t>
    </r>
  </si>
  <si>
    <r>
      <t xml:space="preserve">Үүнээс: </t>
    </r>
    <r>
      <rPr>
        <i/>
        <sz val="8"/>
        <rFont val="Arial"/>
        <family val="2"/>
      </rPr>
      <t>Of which:</t>
    </r>
  </si>
  <si>
    <r>
      <t>Бүгд  /</t>
    </r>
    <r>
      <rPr>
        <i/>
        <sz val="8"/>
        <rFont val="Arial"/>
        <family val="2"/>
      </rPr>
      <t>Total</t>
    </r>
  </si>
  <si>
    <t>Үүнээс: Of which:</t>
  </si>
  <si>
    <r>
      <t xml:space="preserve">Торгуулсан                     </t>
    </r>
    <r>
      <rPr>
        <i/>
        <sz val="8"/>
        <rFont val="Arial"/>
        <family val="2"/>
      </rPr>
      <t>fine</t>
    </r>
  </si>
  <si>
    <r>
      <t xml:space="preserve">Тэнсэн                        </t>
    </r>
    <r>
      <rPr>
        <i/>
        <sz val="8"/>
        <rFont val="Arial"/>
        <family val="2"/>
      </rPr>
      <t>Try out</t>
    </r>
  </si>
  <si>
    <r>
      <t xml:space="preserve">Хорих ял </t>
    </r>
    <r>
      <rPr>
        <i/>
        <sz val="8"/>
        <rFont val="Arial"/>
        <family val="2"/>
      </rPr>
      <t>imprisonment</t>
    </r>
  </si>
  <si>
    <t xml:space="preserve">иргэний        Civil case </t>
  </si>
  <si>
    <r>
      <t xml:space="preserve">Эрүүгийн </t>
    </r>
    <r>
      <rPr>
        <i/>
        <sz val="8"/>
        <rFont val="Arial"/>
        <family val="2"/>
      </rPr>
      <t>criminal case</t>
    </r>
  </si>
  <si>
    <r>
      <t xml:space="preserve">Эмэгтэй </t>
    </r>
    <r>
      <rPr>
        <i/>
        <sz val="8"/>
        <rFont val="Arial"/>
        <family val="2"/>
      </rPr>
      <t>Female</t>
    </r>
  </si>
  <si>
    <r>
      <t xml:space="preserve">Хүүхэд </t>
    </r>
    <r>
      <rPr>
        <i/>
        <sz val="8"/>
        <rFont val="Arial"/>
        <family val="2"/>
      </rPr>
      <t>Children</t>
    </r>
  </si>
  <si>
    <t>6.2 НИЙГМИЙН ДААТГАЛААС ОЛГОСОН ТЭТГЭВЭР, ТЭТГЭМЖ</t>
  </si>
  <si>
    <t>6.2 Pension and subsidy provided by the social insurance</t>
  </si>
  <si>
    <r>
      <t xml:space="preserve">Олгосон тэтгэвэр          </t>
    </r>
    <r>
      <rPr>
        <i/>
        <sz val="7.5"/>
        <rFont val="Arial Mon"/>
        <family val="2"/>
      </rPr>
      <t>Total allocated pension</t>
    </r>
  </si>
  <si>
    <r>
      <t xml:space="preserve">Олгосон тэтгэмж                </t>
    </r>
    <r>
      <rPr>
        <i/>
        <sz val="7.5"/>
        <rFont val="Arial Mon"/>
        <family val="2"/>
      </rPr>
      <t>Total allocated subsidy</t>
    </r>
  </si>
  <si>
    <r>
      <t xml:space="preserve">Үүнээс   </t>
    </r>
    <r>
      <rPr>
        <i/>
        <sz val="7.5"/>
        <rFont val="Arial Mon"/>
        <family val="2"/>
      </rPr>
      <t>Of which:</t>
    </r>
  </si>
  <si>
    <t>Хөдөлмөрийн чадвар түр алдалтын</t>
  </si>
  <si>
    <r>
      <t xml:space="preserve">Жирэмсний болон амаржсаны       </t>
    </r>
    <r>
      <rPr>
        <i/>
        <sz val="7.5"/>
        <rFont val="Arial Mon"/>
        <family val="2"/>
      </rPr>
      <t>Subsidies for pregnant &amp; delivered mothers</t>
    </r>
  </si>
  <si>
    <r>
      <t xml:space="preserve">Оршуулгын   </t>
    </r>
    <r>
      <rPr>
        <i/>
        <sz val="7.5"/>
        <rFont val="Arial Mon"/>
        <family val="2"/>
      </rPr>
      <t>Subsidies for bury</t>
    </r>
  </si>
  <si>
    <r>
      <t xml:space="preserve">Ажилгүйдэлийн                 </t>
    </r>
    <r>
      <rPr>
        <i/>
        <sz val="7.5"/>
        <rFont val="Arial Mon"/>
        <family val="2"/>
      </rPr>
      <t>Subsidies for unemployment</t>
    </r>
  </si>
  <si>
    <r>
      <t xml:space="preserve">Хүний тоо </t>
    </r>
    <r>
      <rPr>
        <i/>
        <sz val="7.5"/>
        <rFont val="Arial Mon"/>
        <family val="2"/>
      </rPr>
      <t>Number of persons</t>
    </r>
  </si>
  <si>
    <r>
      <t xml:space="preserve">Дүн     </t>
    </r>
    <r>
      <rPr>
        <i/>
        <sz val="7.5"/>
        <rFont val="Arial Mon"/>
        <family val="2"/>
      </rPr>
      <t>Total</t>
    </r>
  </si>
  <si>
    <t xml:space="preserve"> - Үүнээс  хувиараа хөдөлмөр эрхлэгчдийн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</si>
</sst>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[$-10409]###\ ###\ ##0"/>
    <numFmt numFmtId="204" formatCode="##########0.0"/>
  </numFmts>
  <fonts count="167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i/>
      <sz val="8"/>
      <color indexed="8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9"/>
      <color indexed="16"/>
      <name val="Arial"/>
      <family val="2"/>
    </font>
    <font>
      <sz val="9"/>
      <color indexed="12"/>
      <name val="Arial"/>
      <family val="2"/>
    </font>
    <font>
      <sz val="9"/>
      <color indexed="20"/>
      <name val="Arial"/>
      <family val="2"/>
    </font>
    <font>
      <sz val="9"/>
      <color indexed="56"/>
      <name val="Arial"/>
      <family val="2"/>
    </font>
    <font>
      <sz val="9"/>
      <color indexed="58"/>
      <name val="Arial"/>
      <family val="2"/>
    </font>
    <font>
      <sz val="7"/>
      <color indexed="16"/>
      <name val="Arial"/>
      <family val="2"/>
    </font>
    <font>
      <sz val="7"/>
      <color indexed="12"/>
      <name val="Arial"/>
      <family val="2"/>
    </font>
    <font>
      <sz val="7"/>
      <color indexed="56"/>
      <name val="Arial"/>
      <family val="2"/>
    </font>
    <font>
      <sz val="7"/>
      <color indexed="20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sz val="8"/>
      <color indexed="8"/>
      <name val="Dutch Mon"/>
      <family val="0"/>
    </font>
    <font>
      <sz val="8"/>
      <color indexed="8"/>
      <name val="Arial Mon"/>
      <family val="2"/>
    </font>
    <font>
      <b/>
      <sz val="8"/>
      <color indexed="8"/>
      <name val="Arial Mon"/>
      <family val="2"/>
    </font>
    <font>
      <b/>
      <i/>
      <sz val="8"/>
      <color indexed="8"/>
      <name val="Arial Mon"/>
      <family val="2"/>
    </font>
    <font>
      <i/>
      <sz val="6"/>
      <name val="Arial"/>
      <family val="2"/>
    </font>
    <font>
      <b/>
      <sz val="8"/>
      <name val="NewtonCTT"/>
      <family val="0"/>
    </font>
    <font>
      <sz val="8"/>
      <name val="NewtonCTT"/>
      <family val="0"/>
    </font>
    <font>
      <sz val="22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b/>
      <sz val="6"/>
      <name val="Arial Mon"/>
      <family val="2"/>
    </font>
    <font>
      <i/>
      <sz val="10"/>
      <name val="Arial"/>
      <family val="2"/>
    </font>
    <font>
      <i/>
      <sz val="10"/>
      <name val="Times New Roman Mon"/>
      <family val="1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sz val="10"/>
      <name val="Arial BSB"/>
      <family val="0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i/>
      <sz val="7.5"/>
      <name val="Arial Mon"/>
      <family val="2"/>
    </font>
    <font>
      <u val="single"/>
      <sz val="11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on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 Mon"/>
      <family val="2"/>
    </font>
    <font>
      <sz val="7"/>
      <color indexed="8"/>
      <name val="Arial"/>
      <family val="2"/>
    </font>
    <font>
      <sz val="9"/>
      <color indexed="8"/>
      <name val="Arial Mon"/>
      <family val="2"/>
    </font>
    <font>
      <sz val="8"/>
      <color indexed="36"/>
      <name val="Arial Mon"/>
      <family val="2"/>
    </font>
    <font>
      <b/>
      <sz val="9"/>
      <color indexed="8"/>
      <name val="Arial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b/>
      <sz val="10"/>
      <color indexed="8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Mon"/>
      <family val="2"/>
    </font>
    <font>
      <i/>
      <sz val="8"/>
      <color theme="1"/>
      <name val="Arial Mon"/>
      <family val="2"/>
    </font>
    <font>
      <sz val="10"/>
      <color theme="1"/>
      <name val="Arial Mon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  <font>
      <sz val="7"/>
      <color rgb="FF000000"/>
      <name val="Arial"/>
      <family val="2"/>
    </font>
    <font>
      <sz val="9"/>
      <color theme="1"/>
      <name val="Arial Mon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"/>
      <family val="2"/>
    </font>
    <font>
      <b/>
      <sz val="8"/>
      <color theme="1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  <font>
      <sz val="8"/>
      <color rgb="FF80008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E5E5E5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1" fillId="0" borderId="0">
      <alignment/>
      <protection/>
    </xf>
    <xf numFmtId="0" fontId="1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86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15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30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263">
      <alignment/>
      <protection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0" xfId="263" applyBorder="1">
      <alignment/>
      <protection/>
    </xf>
    <xf numFmtId="0" fontId="0" fillId="0" borderId="14" xfId="0" applyBorder="1" applyAlignment="1">
      <alignment/>
    </xf>
    <xf numFmtId="0" fontId="24" fillId="0" borderId="23" xfId="0" applyFont="1" applyBorder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76" fontId="12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0" xfId="0" applyFill="1" applyBorder="1" applyAlignment="1">
      <alignment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4" fillId="0" borderId="0" xfId="0" applyFont="1" applyAlignment="1">
      <alignment horizontal="left"/>
    </xf>
    <xf numFmtId="0" fontId="28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 shrinkToFit="1"/>
    </xf>
    <xf numFmtId="0" fontId="1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176" fontId="6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215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5" fillId="0" borderId="0" xfId="0" applyFont="1" applyAlignment="1">
      <alignment/>
    </xf>
    <xf numFmtId="0" fontId="63" fillId="0" borderId="17" xfId="0" applyFont="1" applyBorder="1" applyAlignment="1">
      <alignment/>
    </xf>
    <xf numFmtId="0" fontId="63" fillId="0" borderId="2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8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8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3" fillId="0" borderId="12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63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64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6" fontId="6" fillId="0" borderId="0" xfId="264" applyNumberFormat="1" applyFont="1" applyBorder="1">
      <alignment/>
      <protection/>
    </xf>
    <xf numFmtId="0" fontId="6" fillId="0" borderId="0" xfId="264" applyFont="1" applyBorder="1">
      <alignment/>
      <protection/>
    </xf>
    <xf numFmtId="0" fontId="6" fillId="0" borderId="17" xfId="264" applyFont="1" applyBorder="1">
      <alignment/>
      <protection/>
    </xf>
    <xf numFmtId="176" fontId="6" fillId="0" borderId="17" xfId="264" applyNumberFormat="1" applyFont="1" applyBorder="1">
      <alignment/>
      <protection/>
    </xf>
    <xf numFmtId="176" fontId="6" fillId="0" borderId="17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24" fillId="0" borderId="0" xfId="262" applyFont="1" applyBorder="1">
      <alignment/>
      <protection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Border="1" applyAlignment="1">
      <alignment/>
    </xf>
    <xf numFmtId="176" fontId="36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justify" textRotation="90"/>
    </xf>
    <xf numFmtId="0" fontId="36" fillId="0" borderId="0" xfId="0" applyFont="1" applyBorder="1" applyAlignment="1">
      <alignment vertical="justify" textRotation="90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justify" textRotation="90"/>
    </xf>
    <xf numFmtId="0" fontId="39" fillId="0" borderId="0" xfId="0" applyFont="1" applyBorder="1" applyAlignment="1">
      <alignment vertical="justify" textRotation="90"/>
    </xf>
    <xf numFmtId="0" fontId="37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textRotation="45"/>
    </xf>
    <xf numFmtId="0" fontId="51" fillId="0" borderId="0" xfId="0" applyFont="1" applyAlignment="1">
      <alignment textRotation="135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20" fillId="0" borderId="13" xfId="0" applyNumberFormat="1" applyFont="1" applyBorder="1" applyAlignment="1">
      <alignment/>
    </xf>
    <xf numFmtId="176" fontId="3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4" fillId="0" borderId="2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vertical="justify" textRotation="90"/>
    </xf>
    <xf numFmtId="0" fontId="24" fillId="0" borderId="19" xfId="0" applyFont="1" applyBorder="1" applyAlignment="1">
      <alignment vertical="justify" textRotation="90"/>
    </xf>
    <xf numFmtId="0" fontId="6" fillId="0" borderId="19" xfId="0" applyFont="1" applyBorder="1" applyAlignment="1">
      <alignment vertical="justify" textRotation="90"/>
    </xf>
    <xf numFmtId="0" fontId="6" fillId="0" borderId="23" xfId="0" applyFont="1" applyBorder="1" applyAlignment="1">
      <alignment vertical="justify" textRotation="90"/>
    </xf>
    <xf numFmtId="0" fontId="6" fillId="0" borderId="16" xfId="0" applyFont="1" applyBorder="1" applyAlignment="1">
      <alignment vertical="justify" textRotation="90"/>
    </xf>
    <xf numFmtId="0" fontId="6" fillId="0" borderId="21" xfId="0" applyFont="1" applyBorder="1" applyAlignment="1">
      <alignment vertical="justify" textRotation="90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6" xfId="0" applyFont="1" applyBorder="1" applyAlignment="1">
      <alignment horizontal="center" vertical="justify" textRotation="90" wrapText="1"/>
    </xf>
    <xf numFmtId="0" fontId="24" fillId="0" borderId="23" xfId="0" applyFont="1" applyBorder="1" applyAlignment="1">
      <alignment horizontal="center" vertical="justify" textRotation="90" wrapText="1"/>
    </xf>
    <xf numFmtId="0" fontId="24" fillId="0" borderId="16" xfId="0" applyFont="1" applyBorder="1" applyAlignment="1">
      <alignment vertical="justify" textRotation="90"/>
    </xf>
    <xf numFmtId="0" fontId="24" fillId="0" borderId="23" xfId="0" applyFont="1" applyBorder="1" applyAlignment="1">
      <alignment vertical="justify" textRotation="90"/>
    </xf>
    <xf numFmtId="0" fontId="24" fillId="0" borderId="21" xfId="0" applyFont="1" applyBorder="1" applyAlignment="1">
      <alignment vertical="justify" textRotation="90"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11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35" fillId="0" borderId="13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6" fillId="0" borderId="12" xfId="0" applyFont="1" applyBorder="1" applyAlignment="1">
      <alignment/>
    </xf>
    <xf numFmtId="1" fontId="36" fillId="0" borderId="0" xfId="0" applyNumberFormat="1" applyFont="1" applyBorder="1" applyAlignment="1">
      <alignment/>
    </xf>
    <xf numFmtId="1" fontId="36" fillId="0" borderId="17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56" fillId="0" borderId="0" xfId="0" applyFont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/>
    </xf>
    <xf numFmtId="0" fontId="58" fillId="0" borderId="0" xfId="0" applyFont="1" applyAlignment="1">
      <alignment/>
    </xf>
    <xf numFmtId="0" fontId="3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41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1" fillId="0" borderId="0" xfId="0" applyFont="1" applyBorder="1" applyAlignment="1">
      <alignment horizontal="left"/>
    </xf>
    <xf numFmtId="176" fontId="39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/>
    </xf>
    <xf numFmtId="0" fontId="41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0" fontId="39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38" fillId="0" borderId="17" xfId="0" applyFont="1" applyBorder="1" applyAlignment="1">
      <alignment/>
    </xf>
    <xf numFmtId="0" fontId="60" fillId="0" borderId="17" xfId="0" applyFont="1" applyBorder="1" applyAlignment="1">
      <alignment horizontal="center"/>
    </xf>
    <xf numFmtId="176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 horizontal="right"/>
    </xf>
    <xf numFmtId="0" fontId="36" fillId="0" borderId="17" xfId="120" applyFont="1" applyBorder="1" applyProtection="1">
      <alignment/>
      <protection/>
    </xf>
    <xf numFmtId="0" fontId="36" fillId="0" borderId="0" xfId="120" applyFont="1" applyBorder="1" applyProtection="1">
      <alignment/>
      <protection/>
    </xf>
    <xf numFmtId="0" fontId="36" fillId="0" borderId="0" xfId="120" applyFont="1" applyFill="1" applyBorder="1" applyProtection="1">
      <alignment/>
      <protection/>
    </xf>
    <xf numFmtId="0" fontId="36" fillId="0" borderId="12" xfId="120" applyFont="1" applyBorder="1" applyProtection="1">
      <alignment/>
      <protection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0" fillId="0" borderId="0" xfId="259" applyFont="1" applyFill="1" applyBorder="1" applyAlignment="1">
      <alignment vertical="center"/>
      <protection/>
    </xf>
    <xf numFmtId="0" fontId="40" fillId="0" borderId="0" xfId="259" applyFont="1" applyFill="1" applyBorder="1">
      <alignment/>
      <protection/>
    </xf>
    <xf numFmtId="0" fontId="0" fillId="0" borderId="12" xfId="0" applyBorder="1" applyAlignment="1">
      <alignment/>
    </xf>
    <xf numFmtId="0" fontId="35" fillId="0" borderId="0" xfId="0" applyFont="1" applyBorder="1" applyAlignment="1">
      <alignment/>
    </xf>
    <xf numFmtId="0" fontId="148" fillId="0" borderId="12" xfId="0" applyFont="1" applyFill="1" applyBorder="1" applyAlignment="1">
      <alignment/>
    </xf>
    <xf numFmtId="0" fontId="149" fillId="0" borderId="12" xfId="0" applyFont="1" applyFill="1" applyBorder="1" applyAlignment="1">
      <alignment/>
    </xf>
    <xf numFmtId="0" fontId="148" fillId="0" borderId="0" xfId="0" applyFont="1" applyFill="1" applyBorder="1" applyAlignment="1">
      <alignment/>
    </xf>
    <xf numFmtId="0" fontId="149" fillId="0" borderId="0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24" fillId="0" borderId="22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50" fillId="0" borderId="12" xfId="0" applyNumberFormat="1" applyFont="1" applyFill="1" applyBorder="1" applyAlignment="1">
      <alignment horizontal="right" vertical="center" wrapText="1" readingOrder="1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50" fillId="0" borderId="0" xfId="0" applyNumberFormat="1" applyFont="1" applyFill="1" applyBorder="1" applyAlignment="1">
      <alignment horizontal="right" vertical="center" wrapText="1" readingOrder="1"/>
    </xf>
    <xf numFmtId="0" fontId="25" fillId="0" borderId="17" xfId="0" applyFont="1" applyBorder="1" applyAlignment="1">
      <alignment/>
    </xf>
    <xf numFmtId="0" fontId="150" fillId="0" borderId="25" xfId="0" applyNumberFormat="1" applyFont="1" applyFill="1" applyBorder="1" applyAlignment="1">
      <alignment horizontal="right" vertical="center" wrapText="1" readingOrder="1"/>
    </xf>
    <xf numFmtId="0" fontId="26" fillId="0" borderId="17" xfId="0" applyFont="1" applyBorder="1" applyAlignment="1">
      <alignment horizontal="right"/>
    </xf>
    <xf numFmtId="0" fontId="26" fillId="0" borderId="22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right"/>
    </xf>
    <xf numFmtId="0" fontId="25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16" fontId="6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51" fillId="0" borderId="0" xfId="0" applyFont="1" applyBorder="1" applyAlignment="1">
      <alignment/>
    </xf>
    <xf numFmtId="14" fontId="36" fillId="0" borderId="0" xfId="0" applyNumberFormat="1" applyFont="1" applyAlignment="1">
      <alignment/>
    </xf>
    <xf numFmtId="0" fontId="51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14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vertical="justify"/>
    </xf>
    <xf numFmtId="0" fontId="36" fillId="0" borderId="13" xfId="0" applyFont="1" applyBorder="1" applyAlignment="1">
      <alignment horizontal="center" vertical="justify"/>
    </xf>
    <xf numFmtId="0" fontId="66" fillId="0" borderId="13" xfId="0" applyFont="1" applyBorder="1" applyAlignment="1">
      <alignment/>
    </xf>
    <xf numFmtId="0" fontId="36" fillId="0" borderId="14" xfId="0" applyNumberFormat="1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36" fillId="0" borderId="13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3" xfId="0" applyFont="1" applyBorder="1" applyAlignment="1">
      <alignment/>
    </xf>
    <xf numFmtId="0" fontId="152" fillId="0" borderId="12" xfId="0" applyNumberFormat="1" applyFont="1" applyFill="1" applyBorder="1" applyAlignment="1">
      <alignment vertical="center" readingOrder="1"/>
    </xf>
    <xf numFmtId="0" fontId="152" fillId="0" borderId="12" xfId="0" applyNumberFormat="1" applyFont="1" applyFill="1" applyBorder="1" applyAlignment="1">
      <alignment horizontal="center" vertical="center" wrapText="1" readingOrder="1"/>
    </xf>
    <xf numFmtId="2" fontId="36" fillId="0" borderId="12" xfId="0" applyNumberFormat="1" applyFont="1" applyBorder="1" applyAlignment="1">
      <alignment horizontal="center"/>
    </xf>
    <xf numFmtId="0" fontId="152" fillId="0" borderId="12" xfId="0" applyNumberFormat="1" applyFont="1" applyFill="1" applyBorder="1" applyAlignment="1">
      <alignment horizontal="center" wrapText="1" readingOrder="1"/>
    </xf>
    <xf numFmtId="0" fontId="152" fillId="0" borderId="0" xfId="0" applyNumberFormat="1" applyFont="1" applyFill="1" applyBorder="1" applyAlignment="1">
      <alignment horizontal="right" vertical="center" wrapText="1" readingOrder="1"/>
    </xf>
    <xf numFmtId="0" fontId="67" fillId="0" borderId="0" xfId="0" applyFont="1" applyAlignment="1">
      <alignment/>
    </xf>
    <xf numFmtId="0" fontId="153" fillId="0" borderId="26" xfId="0" applyNumberFormat="1" applyFont="1" applyFill="1" applyBorder="1" applyAlignment="1">
      <alignment horizontal="right" vertical="center" wrapText="1" readingOrder="1"/>
    </xf>
    <xf numFmtId="0" fontId="152" fillId="0" borderId="0" xfId="0" applyNumberFormat="1" applyFont="1" applyFill="1" applyBorder="1" applyAlignment="1">
      <alignment vertical="center" readingOrder="1"/>
    </xf>
    <xf numFmtId="0" fontId="152" fillId="0" borderId="0" xfId="0" applyNumberFormat="1" applyFont="1" applyFill="1" applyBorder="1" applyAlignment="1">
      <alignment horizontal="center" vertical="center" wrapText="1" readingOrder="1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52" fillId="0" borderId="0" xfId="0" applyNumberFormat="1" applyFont="1" applyFill="1" applyBorder="1" applyAlignment="1">
      <alignment horizontal="center" wrapText="1" readingOrder="1"/>
    </xf>
    <xf numFmtId="0" fontId="154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155" fillId="0" borderId="0" xfId="0" applyFont="1" applyBorder="1" applyAlignment="1">
      <alignment/>
    </xf>
    <xf numFmtId="2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52" fillId="0" borderId="17" xfId="0" applyNumberFormat="1" applyFont="1" applyFill="1" applyBorder="1" applyAlignment="1">
      <alignment horizontal="center" wrapText="1" readingOrder="1"/>
    </xf>
    <xf numFmtId="0" fontId="37" fillId="0" borderId="22" xfId="0" applyFont="1" applyBorder="1" applyAlignment="1">
      <alignment horizontal="right"/>
    </xf>
    <xf numFmtId="0" fontId="57" fillId="0" borderId="22" xfId="0" applyFont="1" applyBorder="1" applyAlignment="1">
      <alignment horizontal="right"/>
    </xf>
    <xf numFmtId="0" fontId="36" fillId="0" borderId="17" xfId="265" applyFont="1" applyBorder="1" applyAlignment="1">
      <alignment horizontal="right"/>
      <protection/>
    </xf>
    <xf numFmtId="0" fontId="59" fillId="0" borderId="17" xfId="265" applyFont="1" applyBorder="1" applyAlignment="1">
      <alignment horizontal="right"/>
      <protection/>
    </xf>
    <xf numFmtId="2" fontId="36" fillId="0" borderId="22" xfId="0" applyNumberFormat="1" applyFont="1" applyBorder="1" applyAlignment="1">
      <alignment horizontal="center"/>
    </xf>
    <xf numFmtId="0" fontId="36" fillId="0" borderId="22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2" fontId="3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68" fillId="0" borderId="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6" fillId="0" borderId="0" xfId="265" applyFont="1" applyBorder="1" applyAlignment="1">
      <alignment horizontal="right"/>
      <protection/>
    </xf>
    <xf numFmtId="0" fontId="11" fillId="0" borderId="0" xfId="265" applyFont="1" applyBorder="1" applyAlignment="1">
      <alignment horizontal="right"/>
      <protection/>
    </xf>
    <xf numFmtId="0" fontId="151" fillId="0" borderId="0" xfId="0" applyFont="1" applyAlignment="1">
      <alignment/>
    </xf>
    <xf numFmtId="0" fontId="6" fillId="0" borderId="2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52" fillId="0" borderId="12" xfId="0" applyNumberFormat="1" applyFont="1" applyFill="1" applyBorder="1" applyAlignment="1">
      <alignment horizontal="center" readingOrder="1"/>
    </xf>
    <xf numFmtId="0" fontId="6" fillId="0" borderId="12" xfId="0" applyFont="1" applyBorder="1" applyAlignment="1">
      <alignment horizontal="right"/>
    </xf>
    <xf numFmtId="0" fontId="152" fillId="0" borderId="12" xfId="0" applyNumberFormat="1" applyFont="1" applyFill="1" applyBorder="1" applyAlignment="1">
      <alignment horizontal="right" readingOrder="1"/>
    </xf>
    <xf numFmtId="0" fontId="152" fillId="0" borderId="12" xfId="0" applyNumberFormat="1" applyFont="1" applyFill="1" applyBorder="1" applyAlignment="1">
      <alignment horizontal="right" wrapText="1" readingOrder="1"/>
    </xf>
    <xf numFmtId="0" fontId="36" fillId="0" borderId="12" xfId="0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152" fillId="0" borderId="12" xfId="0" applyNumberFormat="1" applyFont="1" applyFill="1" applyBorder="1" applyAlignment="1">
      <alignment horizontal="right" wrapText="1" readingOrder="1"/>
    </xf>
    <xf numFmtId="0" fontId="3" fillId="0" borderId="0" xfId="0" applyFont="1" applyAlignment="1" quotePrefix="1">
      <alignment/>
    </xf>
    <xf numFmtId="0" fontId="152" fillId="0" borderId="0" xfId="0" applyNumberFormat="1" applyFont="1" applyFill="1" applyBorder="1" applyAlignment="1">
      <alignment horizontal="center" readingOrder="1"/>
    </xf>
    <xf numFmtId="0" fontId="152" fillId="0" borderId="0" xfId="0" applyNumberFormat="1" applyFont="1" applyFill="1" applyBorder="1" applyAlignment="1">
      <alignment horizontal="right" readingOrder="1"/>
    </xf>
    <xf numFmtId="0" fontId="152" fillId="0" borderId="0" xfId="0" applyNumberFormat="1" applyFont="1" applyFill="1" applyBorder="1" applyAlignment="1">
      <alignment horizontal="right" wrapText="1" readingOrder="1"/>
    </xf>
    <xf numFmtId="176" fontId="6" fillId="0" borderId="0" xfId="0" applyNumberFormat="1" applyFont="1" applyBorder="1" applyAlignment="1">
      <alignment horizontal="right"/>
    </xf>
    <xf numFmtId="176" fontId="152" fillId="0" borderId="0" xfId="0" applyNumberFormat="1" applyFont="1" applyFill="1" applyBorder="1" applyAlignment="1">
      <alignment horizontal="right" wrapText="1" readingOrder="1"/>
    </xf>
    <xf numFmtId="0" fontId="0" fillId="0" borderId="0" xfId="0" applyAlignment="1" quotePrefix="1">
      <alignment/>
    </xf>
    <xf numFmtId="0" fontId="152" fillId="0" borderId="17" xfId="0" applyNumberFormat="1" applyFont="1" applyFill="1" applyBorder="1" applyAlignment="1">
      <alignment horizontal="center" readingOrder="1"/>
    </xf>
    <xf numFmtId="0" fontId="152" fillId="0" borderId="17" xfId="0" applyNumberFormat="1" applyFont="1" applyFill="1" applyBorder="1" applyAlignment="1">
      <alignment horizontal="right" readingOrder="1"/>
    </xf>
    <xf numFmtId="0" fontId="152" fillId="0" borderId="17" xfId="0" applyNumberFormat="1" applyFont="1" applyFill="1" applyBorder="1" applyAlignment="1">
      <alignment horizontal="right" wrapText="1" readingOrder="1"/>
    </xf>
    <xf numFmtId="0" fontId="36" fillId="0" borderId="17" xfId="0" applyFont="1" applyBorder="1" applyAlignment="1">
      <alignment horizontal="right"/>
    </xf>
    <xf numFmtId="176" fontId="152" fillId="0" borderId="17" xfId="0" applyNumberFormat="1" applyFont="1" applyFill="1" applyBorder="1" applyAlignment="1">
      <alignment horizontal="right" wrapText="1" readingOrder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152" fillId="0" borderId="27" xfId="0" applyNumberFormat="1" applyFont="1" applyFill="1" applyBorder="1" applyAlignment="1">
      <alignment horizontal="right" wrapText="1" readingOrder="1"/>
    </xf>
    <xf numFmtId="0" fontId="21" fillId="0" borderId="17" xfId="0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6" fillId="0" borderId="17" xfId="265" applyFont="1" applyBorder="1" applyAlignment="1">
      <alignment horizontal="right"/>
      <protection/>
    </xf>
    <xf numFmtId="0" fontId="11" fillId="0" borderId="17" xfId="265" applyFont="1" applyBorder="1" applyAlignment="1">
      <alignment horizontal="right"/>
      <protection/>
    </xf>
    <xf numFmtId="0" fontId="6" fillId="0" borderId="22" xfId="0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6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6" fillId="0" borderId="18" xfId="0" applyFont="1" applyBorder="1" applyAlignment="1">
      <alignment horizontal="left"/>
    </xf>
    <xf numFmtId="0" fontId="39" fillId="0" borderId="11" xfId="0" applyFont="1" applyBorder="1" applyAlignment="1">
      <alignment horizontal="right"/>
    </xf>
    <xf numFmtId="0" fontId="156" fillId="0" borderId="12" xfId="0" applyNumberFormat="1" applyFont="1" applyFill="1" applyBorder="1" applyAlignment="1">
      <alignment horizontal="center" vertical="center" readingOrder="1"/>
    </xf>
    <xf numFmtId="0" fontId="39" fillId="0" borderId="10" xfId="0" applyFont="1" applyBorder="1" applyAlignment="1">
      <alignment horizontal="center" vertical="center" readingOrder="1"/>
    </xf>
    <xf numFmtId="0" fontId="39" fillId="0" borderId="12" xfId="0" applyFont="1" applyFill="1" applyBorder="1" applyAlignment="1">
      <alignment horizontal="center" vertical="center" readingOrder="1"/>
    </xf>
    <xf numFmtId="0" fontId="39" fillId="0" borderId="20" xfId="0" applyFont="1" applyFill="1" applyBorder="1" applyAlignment="1">
      <alignment horizontal="center" vertical="center" readingOrder="1"/>
    </xf>
    <xf numFmtId="203" fontId="39" fillId="0" borderId="12" xfId="0" applyNumberFormat="1" applyFont="1" applyBorder="1" applyAlignment="1">
      <alignment horizontal="center" vertical="center" readingOrder="1"/>
    </xf>
    <xf numFmtId="203" fontId="156" fillId="0" borderId="12" xfId="0" applyNumberFormat="1" applyFont="1" applyFill="1" applyBorder="1" applyAlignment="1">
      <alignment horizontal="center" vertical="center" wrapText="1" readingOrder="1"/>
    </xf>
    <xf numFmtId="176" fontId="39" fillId="0" borderId="10" xfId="0" applyNumberFormat="1" applyFont="1" applyBorder="1" applyAlignment="1">
      <alignment horizontal="center" vertical="center" readingOrder="1"/>
    </xf>
    <xf numFmtId="176" fontId="39" fillId="0" borderId="12" xfId="0" applyNumberFormat="1" applyFont="1" applyBorder="1" applyAlignment="1">
      <alignment horizontal="center" vertical="center" readingOrder="1"/>
    </xf>
    <xf numFmtId="176" fontId="39" fillId="0" borderId="20" xfId="0" applyNumberFormat="1" applyFont="1" applyBorder="1" applyAlignment="1">
      <alignment horizontal="center" vertical="center" readingOrder="1"/>
    </xf>
    <xf numFmtId="0" fontId="156" fillId="0" borderId="0" xfId="0" applyNumberFormat="1" applyFont="1" applyFill="1" applyBorder="1" applyAlignment="1">
      <alignment horizontal="center" vertical="center" readingOrder="1"/>
    </xf>
    <xf numFmtId="0" fontId="39" fillId="0" borderId="13" xfId="0" applyFont="1" applyBorder="1" applyAlignment="1">
      <alignment horizontal="center" vertical="center" readingOrder="1"/>
    </xf>
    <xf numFmtId="0" fontId="39" fillId="0" borderId="0" xfId="0" applyFont="1" applyBorder="1" applyAlignment="1">
      <alignment horizontal="center" vertical="center" readingOrder="1"/>
    </xf>
    <xf numFmtId="0" fontId="39" fillId="0" borderId="0" xfId="0" applyFont="1" applyFill="1" applyBorder="1" applyAlignment="1">
      <alignment horizontal="center" vertical="center" readingOrder="1"/>
    </xf>
    <xf numFmtId="0" fontId="39" fillId="0" borderId="18" xfId="0" applyFont="1" applyFill="1" applyBorder="1" applyAlignment="1">
      <alignment horizontal="center" vertical="center" readingOrder="1"/>
    </xf>
    <xf numFmtId="203" fontId="39" fillId="0" borderId="0" xfId="0" applyNumberFormat="1" applyFont="1" applyBorder="1" applyAlignment="1">
      <alignment horizontal="center" vertical="center" readingOrder="1"/>
    </xf>
    <xf numFmtId="203" fontId="156" fillId="0" borderId="0" xfId="0" applyNumberFormat="1" applyFont="1" applyFill="1" applyBorder="1" applyAlignment="1">
      <alignment horizontal="center" vertical="center" wrapText="1" readingOrder="1"/>
    </xf>
    <xf numFmtId="176" fontId="39" fillId="0" borderId="13" xfId="0" applyNumberFormat="1" applyFont="1" applyBorder="1" applyAlignment="1">
      <alignment horizontal="center" vertical="center" readingOrder="1"/>
    </xf>
    <xf numFmtId="176" fontId="39" fillId="0" borderId="0" xfId="0" applyNumberFormat="1" applyFont="1" applyBorder="1" applyAlignment="1">
      <alignment horizontal="center" vertical="center" readingOrder="1"/>
    </xf>
    <xf numFmtId="176" fontId="39" fillId="0" borderId="18" xfId="0" applyNumberFormat="1" applyFont="1" applyBorder="1" applyAlignment="1">
      <alignment horizontal="center" vertical="center" readingOrder="1"/>
    </xf>
    <xf numFmtId="0" fontId="39" fillId="0" borderId="18" xfId="0" applyFont="1" applyBorder="1" applyAlignment="1">
      <alignment horizontal="center" vertical="center" readingOrder="1"/>
    </xf>
    <xf numFmtId="0" fontId="156" fillId="0" borderId="0" xfId="0" applyNumberFormat="1" applyFont="1" applyFill="1" applyBorder="1" applyAlignment="1">
      <alignment horizontal="center" vertical="center" wrapText="1" readingOrder="1"/>
    </xf>
    <xf numFmtId="0" fontId="156" fillId="0" borderId="17" xfId="0" applyNumberFormat="1" applyFont="1" applyFill="1" applyBorder="1" applyAlignment="1">
      <alignment horizontal="center" vertical="center" readingOrder="1"/>
    </xf>
    <xf numFmtId="0" fontId="39" fillId="0" borderId="15" xfId="0" applyFont="1" applyBorder="1" applyAlignment="1">
      <alignment horizontal="center" vertical="center" readingOrder="1"/>
    </xf>
    <xf numFmtId="0" fontId="39" fillId="0" borderId="17" xfId="0" applyFont="1" applyBorder="1" applyAlignment="1">
      <alignment horizontal="center" vertical="center" readingOrder="1"/>
    </xf>
    <xf numFmtId="0" fontId="39" fillId="0" borderId="17" xfId="0" applyFont="1" applyFill="1" applyBorder="1" applyAlignment="1">
      <alignment horizontal="center" vertical="center" readingOrder="1"/>
    </xf>
    <xf numFmtId="0" fontId="39" fillId="0" borderId="19" xfId="0" applyFont="1" applyFill="1" applyBorder="1" applyAlignment="1">
      <alignment horizontal="center" vertical="center" readingOrder="1"/>
    </xf>
    <xf numFmtId="203" fontId="39" fillId="0" borderId="17" xfId="0" applyNumberFormat="1" applyFont="1" applyBorder="1" applyAlignment="1">
      <alignment horizontal="center" vertical="center" readingOrder="1"/>
    </xf>
    <xf numFmtId="203" fontId="156" fillId="0" borderId="17" xfId="0" applyNumberFormat="1" applyFont="1" applyFill="1" applyBorder="1" applyAlignment="1">
      <alignment horizontal="center" vertical="center" wrapText="1" readingOrder="1"/>
    </xf>
    <xf numFmtId="176" fontId="39" fillId="0" borderId="15" xfId="0" applyNumberFormat="1" applyFont="1" applyBorder="1" applyAlignment="1">
      <alignment horizontal="center" vertical="center" readingOrder="1"/>
    </xf>
    <xf numFmtId="176" fontId="39" fillId="0" borderId="17" xfId="0" applyNumberFormat="1" applyFont="1" applyBorder="1" applyAlignment="1">
      <alignment horizontal="center" vertical="center" readingOrder="1"/>
    </xf>
    <xf numFmtId="176" fontId="39" fillId="0" borderId="19" xfId="0" applyNumberFormat="1" applyFont="1" applyBorder="1" applyAlignment="1">
      <alignment horizontal="center" vertical="center" readingOrder="1"/>
    </xf>
    <xf numFmtId="0" fontId="37" fillId="0" borderId="17" xfId="0" applyFont="1" applyBorder="1" applyAlignment="1">
      <alignment horizontal="center" vertical="center" readingOrder="1"/>
    </xf>
    <xf numFmtId="0" fontId="71" fillId="0" borderId="15" xfId="0" applyFont="1" applyBorder="1" applyAlignment="1">
      <alignment horizontal="center" vertical="center" readingOrder="1"/>
    </xf>
    <xf numFmtId="0" fontId="71" fillId="0" borderId="17" xfId="0" applyFont="1" applyBorder="1" applyAlignment="1">
      <alignment horizontal="center" vertical="center" readingOrder="1"/>
    </xf>
    <xf numFmtId="0" fontId="71" fillId="0" borderId="19" xfId="0" applyFont="1" applyBorder="1" applyAlignment="1">
      <alignment horizontal="center" vertical="center" readingOrder="1"/>
    </xf>
    <xf numFmtId="203" fontId="71" fillId="0" borderId="17" xfId="0" applyNumberFormat="1" applyFont="1" applyBorder="1" applyAlignment="1">
      <alignment horizontal="center" vertical="center" readingOrder="1"/>
    </xf>
    <xf numFmtId="176" fontId="71" fillId="0" borderId="15" xfId="0" applyNumberFormat="1" applyFont="1" applyBorder="1" applyAlignment="1">
      <alignment horizontal="center" vertical="center" readingOrder="1"/>
    </xf>
    <xf numFmtId="176" fontId="71" fillId="0" borderId="17" xfId="0" applyNumberFormat="1" applyFont="1" applyBorder="1" applyAlignment="1">
      <alignment horizontal="center" vertical="center" readingOrder="1"/>
    </xf>
    <xf numFmtId="176" fontId="71" fillId="0" borderId="19" xfId="0" applyNumberFormat="1" applyFont="1" applyBorder="1" applyAlignment="1">
      <alignment horizontal="center" vertical="center" readingOrder="1"/>
    </xf>
    <xf numFmtId="0" fontId="72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176" fontId="39" fillId="0" borderId="10" xfId="0" applyNumberFormat="1" applyFont="1" applyBorder="1" applyAlignment="1">
      <alignment/>
    </xf>
    <xf numFmtId="176" fontId="39" fillId="0" borderId="12" xfId="0" applyNumberFormat="1" applyFont="1" applyBorder="1" applyAlignment="1">
      <alignment/>
    </xf>
    <xf numFmtId="176" fontId="39" fillId="0" borderId="20" xfId="0" applyNumberFormat="1" applyFont="1" applyBorder="1" applyAlignment="1">
      <alignment/>
    </xf>
    <xf numFmtId="176" fontId="39" fillId="0" borderId="13" xfId="0" applyNumberFormat="1" applyFont="1" applyBorder="1" applyAlignment="1">
      <alignment/>
    </xf>
    <xf numFmtId="176" fontId="39" fillId="0" borderId="18" xfId="0" applyNumberFormat="1" applyFont="1" applyBorder="1" applyAlignment="1">
      <alignment/>
    </xf>
    <xf numFmtId="176" fontId="39" fillId="0" borderId="15" xfId="0" applyNumberFormat="1" applyFont="1" applyBorder="1" applyAlignment="1">
      <alignment/>
    </xf>
    <xf numFmtId="176" fontId="39" fillId="0" borderId="17" xfId="0" applyNumberFormat="1" applyFont="1" applyBorder="1" applyAlignment="1">
      <alignment/>
    </xf>
    <xf numFmtId="176" fontId="39" fillId="0" borderId="19" xfId="0" applyNumberFormat="1" applyFont="1" applyBorder="1" applyAlignment="1">
      <alignment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76" fontId="38" fillId="0" borderId="21" xfId="0" applyNumberFormat="1" applyFont="1" applyBorder="1" applyAlignment="1">
      <alignment horizontal="center" vertical="center"/>
    </xf>
    <xf numFmtId="176" fontId="38" fillId="0" borderId="22" xfId="0" applyNumberFormat="1" applyFont="1" applyBorder="1" applyAlignment="1">
      <alignment horizontal="center" vertical="center"/>
    </xf>
    <xf numFmtId="176" fontId="38" fillId="0" borderId="2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53" fillId="0" borderId="12" xfId="0" applyNumberFormat="1" applyFont="1" applyFill="1" applyBorder="1" applyAlignment="1">
      <alignment vertical="center" readingOrder="1"/>
    </xf>
    <xf numFmtId="0" fontId="7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153" fillId="0" borderId="12" xfId="0" applyNumberFormat="1" applyFont="1" applyFill="1" applyBorder="1" applyAlignment="1">
      <alignment horizontal="right" vertical="center" wrapText="1" readingOrder="1"/>
    </xf>
    <xf numFmtId="176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53" fillId="0" borderId="0" xfId="0" applyNumberFormat="1" applyFont="1" applyFill="1" applyBorder="1" applyAlignment="1">
      <alignment vertical="center" readingOrder="1"/>
    </xf>
    <xf numFmtId="0" fontId="7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153" fillId="0" borderId="0" xfId="0" applyNumberFormat="1" applyFont="1" applyFill="1" applyBorder="1" applyAlignment="1">
      <alignment horizontal="right" vertical="center" wrapText="1" readingOrder="1"/>
    </xf>
    <xf numFmtId="176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 vertical="center" wrapText="1"/>
    </xf>
    <xf numFmtId="1" fontId="3" fillId="0" borderId="17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/>
    </xf>
    <xf numFmtId="176" fontId="3" fillId="0" borderId="17" xfId="0" applyNumberFormat="1" applyFont="1" applyBorder="1" applyAlignment="1">
      <alignment vertical="center" wrapText="1"/>
    </xf>
    <xf numFmtId="1" fontId="3" fillId="0" borderId="17" xfId="0" applyNumberFormat="1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right" vertical="center" wrapText="1"/>
    </xf>
    <xf numFmtId="176" fontId="10" fillId="0" borderId="17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4" xfId="0" applyFont="1" applyBorder="1" applyAlignment="1">
      <alignment/>
    </xf>
    <xf numFmtId="0" fontId="6" fillId="0" borderId="20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6" fontId="152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152" fillId="0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0" fontId="152" fillId="0" borderId="12" xfId="0" applyNumberFormat="1" applyFont="1" applyFill="1" applyBorder="1" applyAlignment="1">
      <alignment horizontal="right" vertical="center"/>
    </xf>
    <xf numFmtId="176" fontId="15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52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152" fillId="0" borderId="0" xfId="0" applyNumberFormat="1" applyFont="1" applyFill="1" applyBorder="1" applyAlignment="1">
      <alignment horizontal="right" vertical="center"/>
    </xf>
    <xf numFmtId="2" fontId="152" fillId="0" borderId="0" xfId="0" applyNumberFormat="1" applyFont="1" applyFill="1" applyBorder="1" applyAlignment="1">
      <alignment horizontal="right" vertical="center" wrapText="1"/>
    </xf>
    <xf numFmtId="176" fontId="36" fillId="0" borderId="0" xfId="0" applyNumberFormat="1" applyFont="1" applyBorder="1" applyAlignment="1">
      <alignment horizontal="right" vertical="center" wrapText="1"/>
    </xf>
    <xf numFmtId="177" fontId="152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1" fontId="152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152" fillId="0" borderId="17" xfId="0" applyNumberFormat="1" applyFont="1" applyFill="1" applyBorder="1" applyAlignment="1">
      <alignment horizontal="right" vertical="center" wrapText="1"/>
    </xf>
    <xf numFmtId="0" fontId="152" fillId="0" borderId="17" xfId="0" applyNumberFormat="1" applyFont="1" applyFill="1" applyBorder="1" applyAlignment="1">
      <alignment horizontal="right" vertical="center"/>
    </xf>
    <xf numFmtId="177" fontId="152" fillId="0" borderId="17" xfId="0" applyNumberFormat="1" applyFont="1" applyFill="1" applyBorder="1" applyAlignment="1">
      <alignment horizontal="right" vertical="center" wrapText="1"/>
    </xf>
    <xf numFmtId="176" fontId="36" fillId="0" borderId="17" xfId="0" applyNumberFormat="1" applyFont="1" applyBorder="1" applyAlignment="1">
      <alignment horizontal="right" vertical="center" wrapText="1"/>
    </xf>
    <xf numFmtId="0" fontId="36" fillId="0" borderId="17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right" vertical="center" wrapText="1"/>
    </xf>
    <xf numFmtId="0" fontId="152" fillId="0" borderId="28" xfId="0" applyNumberFormat="1" applyFont="1" applyFill="1" applyBorder="1" applyAlignment="1">
      <alignment horizontal="right" vertical="center" wrapText="1"/>
    </xf>
    <xf numFmtId="177" fontId="8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6" fillId="0" borderId="22" xfId="265" applyFont="1" applyBorder="1">
      <alignment/>
      <protection/>
    </xf>
    <xf numFmtId="0" fontId="74" fillId="0" borderId="22" xfId="265" applyFont="1" applyBorder="1">
      <alignment/>
      <protection/>
    </xf>
    <xf numFmtId="176" fontId="36" fillId="0" borderId="22" xfId="0" applyNumberFormat="1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22" xfId="265" applyFont="1" applyBorder="1" applyAlignment="1">
      <alignment horizontal="right"/>
      <protection/>
    </xf>
    <xf numFmtId="0" fontId="15" fillId="0" borderId="22" xfId="265" applyFont="1" applyBorder="1" applyAlignment="1">
      <alignment horizontal="right"/>
      <protection/>
    </xf>
    <xf numFmtId="177" fontId="6" fillId="0" borderId="22" xfId="0" applyNumberFormat="1" applyFont="1" applyBorder="1" applyAlignment="1">
      <alignment horizontal="right"/>
    </xf>
    <xf numFmtId="177" fontId="36" fillId="0" borderId="22" xfId="0" applyNumberFormat="1" applyFont="1" applyBorder="1" applyAlignment="1">
      <alignment horizontal="right"/>
    </xf>
    <xf numFmtId="2" fontId="36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76" fontId="15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176" fontId="40" fillId="0" borderId="0" xfId="0" applyNumberFormat="1" applyFont="1" applyBorder="1" applyAlignment="1">
      <alignment/>
    </xf>
    <xf numFmtId="176" fontId="36" fillId="0" borderId="0" xfId="0" applyNumberFormat="1" applyFont="1" applyBorder="1" applyAlignment="1">
      <alignment horizontal="left"/>
    </xf>
    <xf numFmtId="176" fontId="36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 horizontal="left"/>
    </xf>
    <xf numFmtId="1" fontId="3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77" fontId="26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6" fillId="0" borderId="21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center" vertical="justify"/>
    </xf>
    <xf numFmtId="0" fontId="36" fillId="0" borderId="21" xfId="0" applyFont="1" applyBorder="1" applyAlignment="1">
      <alignment/>
    </xf>
    <xf numFmtId="0" fontId="36" fillId="0" borderId="21" xfId="0" applyFont="1" applyBorder="1" applyAlignment="1">
      <alignment vertical="justify" wrapText="1"/>
    </xf>
    <xf numFmtId="0" fontId="36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6" fontId="152" fillId="0" borderId="12" xfId="0" applyNumberFormat="1" applyFont="1" applyFill="1" applyBorder="1" applyAlignment="1">
      <alignment horizontal="center" vertical="center" wrapText="1"/>
    </xf>
    <xf numFmtId="0" fontId="15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152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176" fontId="152" fillId="0" borderId="0" xfId="0" applyNumberFormat="1" applyFont="1" applyFill="1" applyBorder="1" applyAlignment="1">
      <alignment horizontal="center" vertical="center" wrapText="1"/>
    </xf>
    <xf numFmtId="0" fontId="15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52" fillId="0" borderId="0" xfId="0" applyNumberFormat="1" applyFont="1" applyFill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0" fontId="152" fillId="0" borderId="0" xfId="0" applyNumberFormat="1" applyFont="1" applyFill="1" applyBorder="1" applyAlignment="1">
      <alignment horizontal="left" readingOrder="1"/>
    </xf>
    <xf numFmtId="0" fontId="152" fillId="0" borderId="0" xfId="0" applyNumberFormat="1" applyFont="1" applyFill="1" applyBorder="1" applyAlignment="1">
      <alignment horizontal="left" wrapText="1" readingOrder="1"/>
    </xf>
    <xf numFmtId="1" fontId="152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152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2" fillId="0" borderId="17" xfId="0" applyNumberFormat="1" applyFont="1" applyFill="1" applyBorder="1" applyAlignment="1">
      <alignment horizontal="center" vertical="center"/>
    </xf>
    <xf numFmtId="176" fontId="36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" fontId="36" fillId="0" borderId="22" xfId="0" applyNumberFormat="1" applyFont="1" applyBorder="1" applyAlignment="1">
      <alignment horizontal="center" vertical="center"/>
    </xf>
    <xf numFmtId="176" fontId="36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0" fontId="6" fillId="0" borderId="0" xfId="260" applyFont="1">
      <alignment/>
      <protection/>
    </xf>
    <xf numFmtId="0" fontId="6" fillId="0" borderId="0" xfId="260" applyFont="1" applyBorder="1">
      <alignment/>
      <protection/>
    </xf>
    <xf numFmtId="0" fontId="21" fillId="0" borderId="0" xfId="260" applyFont="1" applyBorder="1">
      <alignment/>
      <protection/>
    </xf>
    <xf numFmtId="0" fontId="28" fillId="0" borderId="0" xfId="260" applyFont="1" applyBorder="1">
      <alignment/>
      <protection/>
    </xf>
    <xf numFmtId="14" fontId="6" fillId="0" borderId="0" xfId="260" applyNumberFormat="1" applyFont="1" applyBorder="1">
      <alignment/>
      <protection/>
    </xf>
    <xf numFmtId="14" fontId="6" fillId="0" borderId="0" xfId="260" applyNumberFormat="1" applyFont="1">
      <alignment/>
      <protection/>
    </xf>
    <xf numFmtId="0" fontId="6" fillId="0" borderId="12" xfId="260" applyFont="1" applyBorder="1">
      <alignment/>
      <protection/>
    </xf>
    <xf numFmtId="0" fontId="6" fillId="0" borderId="10" xfId="260" applyFont="1" applyBorder="1">
      <alignment/>
      <protection/>
    </xf>
    <xf numFmtId="0" fontId="10" fillId="0" borderId="10" xfId="260" applyFont="1" applyBorder="1">
      <alignment/>
      <protection/>
    </xf>
    <xf numFmtId="0" fontId="10" fillId="0" borderId="12" xfId="260" applyFont="1" applyBorder="1">
      <alignment/>
      <protection/>
    </xf>
    <xf numFmtId="0" fontId="10" fillId="0" borderId="20" xfId="260" applyFont="1" applyBorder="1">
      <alignment/>
      <protection/>
    </xf>
    <xf numFmtId="0" fontId="10" fillId="0" borderId="22" xfId="260" applyFont="1" applyBorder="1">
      <alignment/>
      <protection/>
    </xf>
    <xf numFmtId="0" fontId="10" fillId="0" borderId="11" xfId="260" applyFont="1" applyBorder="1">
      <alignment/>
      <protection/>
    </xf>
    <xf numFmtId="0" fontId="10" fillId="0" borderId="0" xfId="260" applyFont="1" applyBorder="1">
      <alignment/>
      <protection/>
    </xf>
    <xf numFmtId="0" fontId="6" fillId="0" borderId="13" xfId="260" applyFont="1" applyBorder="1">
      <alignment/>
      <protection/>
    </xf>
    <xf numFmtId="0" fontId="34" fillId="0" borderId="13" xfId="260" applyFont="1" applyBorder="1">
      <alignment/>
      <protection/>
    </xf>
    <xf numFmtId="0" fontId="34" fillId="0" borderId="0" xfId="260" applyFont="1" applyBorder="1">
      <alignment/>
      <protection/>
    </xf>
    <xf numFmtId="0" fontId="10" fillId="0" borderId="18" xfId="260" applyFont="1" applyBorder="1">
      <alignment/>
      <protection/>
    </xf>
    <xf numFmtId="0" fontId="10" fillId="0" borderId="14" xfId="260" applyFont="1" applyBorder="1">
      <alignment/>
      <protection/>
    </xf>
    <xf numFmtId="0" fontId="10" fillId="0" borderId="13" xfId="260" applyFont="1" applyBorder="1" applyAlignment="1">
      <alignment horizontal="center"/>
      <protection/>
    </xf>
    <xf numFmtId="0" fontId="34" fillId="0" borderId="0" xfId="260" applyFont="1" applyBorder="1" applyAlignment="1">
      <alignment horizontal="center"/>
      <protection/>
    </xf>
    <xf numFmtId="0" fontId="10" fillId="0" borderId="0" xfId="260" applyFont="1" applyBorder="1" applyAlignment="1">
      <alignment horizontal="center"/>
      <protection/>
    </xf>
    <xf numFmtId="0" fontId="10" fillId="0" borderId="21" xfId="260" applyFont="1" applyBorder="1">
      <alignment/>
      <protection/>
    </xf>
    <xf numFmtId="0" fontId="34" fillId="0" borderId="24" xfId="260" applyFont="1" applyBorder="1">
      <alignment/>
      <protection/>
    </xf>
    <xf numFmtId="0" fontId="34" fillId="0" borderId="18" xfId="260" applyFont="1" applyBorder="1">
      <alignment/>
      <protection/>
    </xf>
    <xf numFmtId="0" fontId="10" fillId="0" borderId="13" xfId="260" applyFont="1" applyBorder="1">
      <alignment/>
      <protection/>
    </xf>
    <xf numFmtId="0" fontId="34" fillId="0" borderId="14" xfId="260" applyFont="1" applyBorder="1">
      <alignment/>
      <protection/>
    </xf>
    <xf numFmtId="0" fontId="10" fillId="0" borderId="17" xfId="260" applyFont="1" applyBorder="1">
      <alignment/>
      <protection/>
    </xf>
    <xf numFmtId="0" fontId="10" fillId="0" borderId="15" xfId="260" applyFont="1" applyBorder="1">
      <alignment/>
      <protection/>
    </xf>
    <xf numFmtId="0" fontId="10" fillId="0" borderId="16" xfId="260" applyFont="1" applyBorder="1">
      <alignment/>
      <protection/>
    </xf>
    <xf numFmtId="0" fontId="34" fillId="0" borderId="16" xfId="260" applyFont="1" applyBorder="1">
      <alignment/>
      <protection/>
    </xf>
    <xf numFmtId="0" fontId="34" fillId="0" borderId="17" xfId="260" applyFont="1" applyBorder="1">
      <alignment/>
      <protection/>
    </xf>
    <xf numFmtId="0" fontId="10" fillId="0" borderId="0" xfId="260" applyFont="1">
      <alignment/>
      <protection/>
    </xf>
    <xf numFmtId="176" fontId="3" fillId="0" borderId="0" xfId="260" applyNumberFormat="1" applyFont="1" applyBorder="1" applyAlignment="1">
      <alignment horizontal="right"/>
      <protection/>
    </xf>
    <xf numFmtId="176" fontId="10" fillId="0" borderId="0" xfId="260" applyNumberFormat="1" applyFont="1">
      <alignment/>
      <protection/>
    </xf>
    <xf numFmtId="0" fontId="10" fillId="0" borderId="0" xfId="260" applyFont="1" applyAlignment="1">
      <alignment horizontal="center"/>
      <protection/>
    </xf>
    <xf numFmtId="0" fontId="6" fillId="34" borderId="0" xfId="260" applyFont="1" applyFill="1">
      <alignment/>
      <protection/>
    </xf>
    <xf numFmtId="0" fontId="3" fillId="0" borderId="0" xfId="260" applyFont="1" applyBorder="1" applyAlignment="1">
      <alignment horizontal="right"/>
      <protection/>
    </xf>
    <xf numFmtId="176" fontId="3" fillId="0" borderId="17" xfId="260" applyNumberFormat="1" applyFont="1" applyBorder="1" applyAlignment="1">
      <alignment horizontal="right"/>
      <protection/>
    </xf>
    <xf numFmtId="0" fontId="3" fillId="0" borderId="17" xfId="260" applyFont="1" applyBorder="1" applyAlignment="1">
      <alignment horizontal="right"/>
      <protection/>
    </xf>
    <xf numFmtId="0" fontId="29" fillId="0" borderId="12" xfId="0" applyFont="1" applyBorder="1" applyAlignment="1">
      <alignment horizontal="center"/>
    </xf>
    <xf numFmtId="176" fontId="33" fillId="0" borderId="12" xfId="260" applyNumberFormat="1" applyFont="1" applyBorder="1" applyAlignment="1">
      <alignment horizontal="right"/>
      <protection/>
    </xf>
    <xf numFmtId="176" fontId="33" fillId="0" borderId="0" xfId="260" applyNumberFormat="1" applyFont="1" applyBorder="1" applyAlignment="1">
      <alignment horizontal="right"/>
      <protection/>
    </xf>
    <xf numFmtId="0" fontId="33" fillId="0" borderId="0" xfId="260" applyFont="1" applyBorder="1" applyAlignment="1">
      <alignment horizontal="right"/>
      <protection/>
    </xf>
    <xf numFmtId="0" fontId="10" fillId="0" borderId="22" xfId="265" applyFont="1" applyBorder="1">
      <alignment/>
      <protection/>
    </xf>
    <xf numFmtId="176" fontId="33" fillId="0" borderId="22" xfId="260" applyNumberFormat="1" applyFont="1" applyBorder="1" applyAlignment="1">
      <alignment horizontal="right"/>
      <protection/>
    </xf>
    <xf numFmtId="0" fontId="33" fillId="0" borderId="22" xfId="260" applyFont="1" applyBorder="1" applyAlignment="1">
      <alignment horizontal="right"/>
      <protection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indent="1"/>
    </xf>
    <xf numFmtId="0" fontId="10" fillId="0" borderId="14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/>
    </xf>
    <xf numFmtId="0" fontId="59" fillId="0" borderId="12" xfId="0" applyFont="1" applyBorder="1" applyAlignment="1">
      <alignment horizontal="left"/>
    </xf>
    <xf numFmtId="0" fontId="36" fillId="0" borderId="12" xfId="0" applyFont="1" applyFill="1" applyBorder="1" applyAlignment="1">
      <alignment/>
    </xf>
    <xf numFmtId="0" fontId="59" fillId="0" borderId="0" xfId="0" applyFont="1" applyBorder="1" applyAlignment="1">
      <alignment horizontal="left"/>
    </xf>
    <xf numFmtId="0" fontId="36" fillId="0" borderId="0" xfId="0" applyFont="1" applyFill="1" applyBorder="1" applyAlignment="1">
      <alignment/>
    </xf>
    <xf numFmtId="0" fontId="152" fillId="0" borderId="17" xfId="0" applyNumberFormat="1" applyFont="1" applyFill="1" applyBorder="1" applyAlignment="1">
      <alignment vertical="center" readingOrder="1"/>
    </xf>
    <xf numFmtId="0" fontId="59" fillId="0" borderId="17" xfId="0" applyFont="1" applyBorder="1" applyAlignment="1">
      <alignment horizontal="left"/>
    </xf>
    <xf numFmtId="0" fontId="36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5" fillId="0" borderId="0" xfId="0" applyFont="1" applyFill="1" applyAlignment="1">
      <alignment/>
    </xf>
    <xf numFmtId="0" fontId="0" fillId="0" borderId="0" xfId="0" applyFill="1" applyAlignment="1">
      <alignment/>
    </xf>
    <xf numFmtId="0" fontId="131" fillId="0" borderId="0" xfId="0" applyFont="1" applyFill="1" applyAlignment="1">
      <alignment horizontal="left" indent="3"/>
    </xf>
    <xf numFmtId="0" fontId="131" fillId="0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254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254" applyFont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255" applyFont="1" applyBorder="1" applyAlignment="1">
      <alignment horizontal="right"/>
      <protection/>
    </xf>
    <xf numFmtId="0" fontId="3" fillId="0" borderId="0" xfId="255" applyFont="1" applyAlignment="1">
      <alignment horizontal="right"/>
      <protection/>
    </xf>
    <xf numFmtId="0" fontId="3" fillId="0" borderId="0" xfId="256" applyFont="1" applyAlignment="1">
      <alignment horizontal="right"/>
      <protection/>
    </xf>
    <xf numFmtId="0" fontId="10" fillId="0" borderId="0" xfId="256" applyFont="1" applyBorder="1" applyAlignment="1">
      <alignment horizontal="right"/>
      <protection/>
    </xf>
    <xf numFmtId="0" fontId="3" fillId="0" borderId="0" xfId="118" applyFont="1" applyAlignment="1">
      <alignment horizontal="right"/>
      <protection/>
    </xf>
    <xf numFmtId="0" fontId="10" fillId="0" borderId="0" xfId="118" applyFont="1" applyBorder="1" applyAlignment="1">
      <alignment horizontal="right"/>
      <protection/>
    </xf>
    <xf numFmtId="0" fontId="28" fillId="0" borderId="22" xfId="0" applyFont="1" applyFill="1" applyBorder="1" applyAlignment="1">
      <alignment/>
    </xf>
    <xf numFmtId="0" fontId="33" fillId="0" borderId="22" xfId="0" applyFont="1" applyBorder="1" applyAlignment="1">
      <alignment/>
    </xf>
    <xf numFmtId="0" fontId="10" fillId="0" borderId="22" xfId="254" applyFont="1" applyBorder="1" applyAlignment="1">
      <alignment horizontal="right"/>
      <protection/>
    </xf>
    <xf numFmtId="0" fontId="10" fillId="0" borderId="22" xfId="0" applyFont="1" applyBorder="1" applyAlignment="1">
      <alignment horizontal="right"/>
    </xf>
    <xf numFmtId="0" fontId="146" fillId="0" borderId="0" xfId="0" applyNumberFormat="1" applyFont="1" applyFill="1" applyAlignment="1">
      <alignment/>
    </xf>
    <xf numFmtId="0" fontId="1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83" fontId="6" fillId="0" borderId="0" xfId="104" applyNumberFormat="1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 horizontal="center"/>
    </xf>
    <xf numFmtId="0" fontId="26" fillId="0" borderId="0" xfId="261" applyFont="1" applyBorder="1" applyAlignment="1">
      <alignment horizontal="left"/>
      <protection/>
    </xf>
    <xf numFmtId="0" fontId="20" fillId="0" borderId="0" xfId="261" applyFont="1" applyBorder="1" applyAlignment="1">
      <alignment horizontal="left"/>
      <protection/>
    </xf>
    <xf numFmtId="0" fontId="26" fillId="0" borderId="0" xfId="261" applyFont="1" applyBorder="1" applyAlignment="1">
      <alignment horizontal="center" vertical="center"/>
      <protection/>
    </xf>
    <xf numFmtId="0" fontId="78" fillId="0" borderId="0" xfId="261" applyFont="1" applyBorder="1" applyAlignment="1">
      <alignment horizontal="center"/>
      <protection/>
    </xf>
    <xf numFmtId="186" fontId="79" fillId="0" borderId="0" xfId="258" applyNumberFormat="1" applyFont="1" applyBorder="1" applyAlignment="1">
      <alignment/>
      <protection/>
    </xf>
    <xf numFmtId="204" fontId="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04" fontId="6" fillId="0" borderId="0" xfId="0" applyNumberFormat="1" applyFont="1" applyBorder="1" applyAlignment="1">
      <alignment horizontal="center"/>
    </xf>
    <xf numFmtId="204" fontId="10" fillId="0" borderId="0" xfId="0" applyNumberFormat="1" applyFont="1" applyAlignment="1">
      <alignment/>
    </xf>
    <xf numFmtId="0" fontId="158" fillId="0" borderId="0" xfId="0" applyFont="1" applyAlignment="1">
      <alignment/>
    </xf>
    <xf numFmtId="186" fontId="80" fillId="0" borderId="0" xfId="258" applyNumberFormat="1" applyFont="1" applyBorder="1" applyAlignment="1">
      <alignment/>
      <protection/>
    </xf>
    <xf numFmtId="0" fontId="159" fillId="0" borderId="0" xfId="0" applyFont="1" applyAlignment="1">
      <alignment/>
    </xf>
    <xf numFmtId="0" fontId="81" fillId="0" borderId="0" xfId="0" applyFont="1" applyAlignment="1">
      <alignment/>
    </xf>
    <xf numFmtId="186" fontId="81" fillId="0" borderId="0" xfId="258" applyNumberFormat="1" applyFont="1" applyBorder="1" applyAlignment="1">
      <alignment/>
      <protection/>
    </xf>
    <xf numFmtId="183" fontId="81" fillId="0" borderId="0" xfId="104" applyNumberFormat="1" applyFont="1" applyBorder="1" applyAlignment="1">
      <alignment/>
    </xf>
    <xf numFmtId="0" fontId="159" fillId="0" borderId="0" xfId="0" applyFont="1" applyAlignment="1">
      <alignment/>
    </xf>
    <xf numFmtId="0" fontId="81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/>
    </xf>
    <xf numFmtId="0" fontId="81" fillId="0" borderId="0" xfId="0" applyFont="1" applyAlignment="1">
      <alignment horizontal="left"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Alignment="1">
      <alignment wrapText="1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top"/>
    </xf>
    <xf numFmtId="0" fontId="84" fillId="0" borderId="0" xfId="7" applyFont="1" applyAlignment="1">
      <alignment wrapText="1"/>
    </xf>
    <xf numFmtId="0" fontId="83" fillId="0" borderId="0" xfId="5" applyFont="1" applyFill="1" applyBorder="1" applyAlignment="1">
      <alignment/>
    </xf>
    <xf numFmtId="0" fontId="85" fillId="0" borderId="0" xfId="5" applyFont="1" applyAlignment="1">
      <alignment wrapText="1"/>
    </xf>
    <xf numFmtId="0" fontId="83" fillId="0" borderId="0" xfId="0" applyFont="1" applyFill="1" applyBorder="1" applyAlignment="1">
      <alignment/>
    </xf>
    <xf numFmtId="0" fontId="81" fillId="0" borderId="0" xfId="0" applyFont="1" applyBorder="1" applyAlignment="1">
      <alignment wrapText="1"/>
    </xf>
    <xf numFmtId="0" fontId="83" fillId="0" borderId="29" xfId="0" applyFont="1" applyFill="1" applyBorder="1" applyAlignment="1">
      <alignment vertical="top"/>
    </xf>
    <xf numFmtId="0" fontId="0" fillId="0" borderId="29" xfId="0" applyBorder="1" applyAlignment="1">
      <alignment/>
    </xf>
    <xf numFmtId="204" fontId="6" fillId="0" borderId="29" xfId="0" applyNumberFormat="1" applyFont="1" applyBorder="1" applyAlignment="1">
      <alignment horizontal="center"/>
    </xf>
    <xf numFmtId="204" fontId="6" fillId="0" borderId="0" xfId="0" applyNumberFormat="1" applyFont="1" applyAlignment="1">
      <alignment horizontal="center"/>
    </xf>
    <xf numFmtId="0" fontId="81" fillId="0" borderId="0" xfId="0" applyFont="1" applyAlignment="1">
      <alignment horizontal="left" wrapText="1"/>
    </xf>
    <xf numFmtId="0" fontId="158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158" fillId="0" borderId="29" xfId="0" applyFont="1" applyBorder="1" applyAlignment="1">
      <alignment/>
    </xf>
    <xf numFmtId="0" fontId="81" fillId="0" borderId="2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89" fillId="0" borderId="0" xfId="0" applyFont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87" fillId="0" borderId="0" xfId="0" applyFont="1" applyBorder="1" applyAlignment="1">
      <alignment horizontal="left" indent="5"/>
    </xf>
    <xf numFmtId="0" fontId="91" fillId="0" borderId="0" xfId="0" applyFont="1" applyBorder="1" applyAlignment="1">
      <alignment horizontal="left" indent="5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60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8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0" xfId="0" applyFont="1" applyAlignment="1">
      <alignment/>
    </xf>
    <xf numFmtId="0" fontId="96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89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89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0" fontId="6" fillId="0" borderId="29" xfId="0" applyFont="1" applyBorder="1" applyAlignment="1">
      <alignment/>
    </xf>
    <xf numFmtId="176" fontId="6" fillId="0" borderId="2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61" fillId="0" borderId="0" xfId="0" applyFont="1" applyAlignment="1">
      <alignment/>
    </xf>
    <xf numFmtId="176" fontId="162" fillId="0" borderId="0" xfId="0" applyNumberFormat="1" applyFont="1" applyAlignment="1">
      <alignment/>
    </xf>
    <xf numFmtId="176" fontId="161" fillId="0" borderId="0" xfId="0" applyNumberFormat="1" applyFont="1" applyAlignment="1">
      <alignment/>
    </xf>
    <xf numFmtId="176" fontId="161" fillId="0" borderId="23" xfId="0" applyNumberFormat="1" applyFont="1" applyBorder="1" applyAlignment="1">
      <alignment horizontal="center" vertical="center" wrapText="1"/>
    </xf>
    <xf numFmtId="0" fontId="161" fillId="0" borderId="0" xfId="0" applyFont="1" applyBorder="1" applyAlignment="1">
      <alignment/>
    </xf>
    <xf numFmtId="176" fontId="161" fillId="0" borderId="0" xfId="0" applyNumberFormat="1" applyFont="1" applyBorder="1" applyAlignment="1">
      <alignment horizontal="left" vertical="center" wrapText="1"/>
    </xf>
    <xf numFmtId="176" fontId="161" fillId="0" borderId="0" xfId="0" applyNumberFormat="1" applyFont="1" applyBorder="1" applyAlignment="1">
      <alignment horizontal="center" vertical="center"/>
    </xf>
    <xf numFmtId="176" fontId="161" fillId="0" borderId="0" xfId="0" applyNumberFormat="1" applyFont="1" applyBorder="1" applyAlignment="1">
      <alignment horizontal="center" vertical="center" wrapText="1"/>
    </xf>
    <xf numFmtId="176" fontId="161" fillId="0" borderId="12" xfId="0" applyNumberFormat="1" applyFont="1" applyBorder="1" applyAlignment="1">
      <alignment horizontal="center" vertical="center" wrapText="1"/>
    </xf>
    <xf numFmtId="176" fontId="148" fillId="0" borderId="0" xfId="0" applyNumberFormat="1" applyFont="1" applyAlignment="1">
      <alignment/>
    </xf>
    <xf numFmtId="176" fontId="148" fillId="0" borderId="0" xfId="0" applyNumberFormat="1" applyFont="1" applyAlignment="1">
      <alignment horizontal="center"/>
    </xf>
    <xf numFmtId="176" fontId="148" fillId="0" borderId="0" xfId="0" applyNumberFormat="1" applyFont="1" applyAlignment="1">
      <alignment horizontal="left" indent="1"/>
    </xf>
    <xf numFmtId="176" fontId="148" fillId="0" borderId="0" xfId="0" applyNumberFormat="1" applyFont="1" applyBorder="1" applyAlignment="1">
      <alignment horizontal="center" vertical="center" wrapText="1"/>
    </xf>
    <xf numFmtId="176" fontId="161" fillId="0" borderId="0" xfId="0" applyNumberFormat="1" applyFont="1" applyAlignment="1">
      <alignment wrapText="1"/>
    </xf>
    <xf numFmtId="176" fontId="161" fillId="0" borderId="0" xfId="0" applyNumberFormat="1" applyFont="1" applyAlignment="1">
      <alignment horizontal="center" vertical="center"/>
    </xf>
    <xf numFmtId="176" fontId="161" fillId="0" borderId="0" xfId="0" applyNumberFormat="1" applyFont="1" applyAlignment="1">
      <alignment horizontal="center" vertical="center" wrapText="1"/>
    </xf>
    <xf numFmtId="176" fontId="161" fillId="0" borderId="0" xfId="0" applyNumberFormat="1" applyFont="1" applyAlignment="1">
      <alignment horizontal="center"/>
    </xf>
    <xf numFmtId="176" fontId="148" fillId="0" borderId="17" xfId="0" applyNumberFormat="1" applyFont="1" applyBorder="1" applyAlignment="1">
      <alignment horizontal="left" indent="1"/>
    </xf>
    <xf numFmtId="176" fontId="148" fillId="0" borderId="17" xfId="0" applyNumberFormat="1" applyFont="1" applyBorder="1" applyAlignment="1">
      <alignment horizontal="center"/>
    </xf>
    <xf numFmtId="176" fontId="148" fillId="0" borderId="17" xfId="0" applyNumberFormat="1" applyFont="1" applyBorder="1" applyAlignment="1">
      <alignment horizontal="center" vertical="center" wrapText="1"/>
    </xf>
    <xf numFmtId="176" fontId="163" fillId="0" borderId="0" xfId="0" applyNumberFormat="1" applyFont="1" applyBorder="1" applyAlignment="1">
      <alignment horizontal="center"/>
    </xf>
    <xf numFmtId="176" fontId="163" fillId="0" borderId="0" xfId="0" applyNumberFormat="1" applyFont="1" applyBorder="1" applyAlignment="1">
      <alignment horizontal="left"/>
    </xf>
    <xf numFmtId="176" fontId="163" fillId="0" borderId="0" xfId="0" applyNumberFormat="1" applyFont="1" applyAlignment="1">
      <alignment horizontal="left"/>
    </xf>
    <xf numFmtId="176" fontId="161" fillId="0" borderId="0" xfId="0" applyNumberFormat="1" applyFont="1" applyBorder="1" applyAlignment="1">
      <alignment horizontal="left" wrapText="1"/>
    </xf>
    <xf numFmtId="176" fontId="161" fillId="0" borderId="0" xfId="0" applyNumberFormat="1" applyFont="1" applyBorder="1" applyAlignment="1">
      <alignment horizontal="center" wrapText="1"/>
    </xf>
    <xf numFmtId="176" fontId="148" fillId="0" borderId="0" xfId="0" applyNumberFormat="1" applyFont="1" applyBorder="1" applyAlignment="1">
      <alignment horizontal="center" wrapText="1"/>
    </xf>
    <xf numFmtId="176" fontId="148" fillId="0" borderId="0" xfId="0" applyNumberFormat="1" applyFont="1" applyBorder="1" applyAlignment="1">
      <alignment horizontal="left" indent="1"/>
    </xf>
    <xf numFmtId="176" fontId="148" fillId="0" borderId="0" xfId="0" applyNumberFormat="1" applyFont="1" applyBorder="1" applyAlignment="1">
      <alignment horizontal="center"/>
    </xf>
    <xf numFmtId="176" fontId="148" fillId="0" borderId="17" xfId="0" applyNumberFormat="1" applyFont="1" applyFill="1" applyBorder="1" applyAlignment="1">
      <alignment horizontal="left" indent="1"/>
    </xf>
    <xf numFmtId="176" fontId="148" fillId="0" borderId="17" xfId="0" applyNumberFormat="1" applyFont="1" applyFill="1" applyBorder="1" applyAlignment="1">
      <alignment horizontal="center"/>
    </xf>
    <xf numFmtId="176" fontId="148" fillId="0" borderId="17" xfId="0" applyNumberFormat="1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0" xfId="0" applyFont="1" applyBorder="1" applyAlignment="1">
      <alignment textRotation="90"/>
    </xf>
    <xf numFmtId="0" fontId="36" fillId="0" borderId="23" xfId="0" applyFont="1" applyBorder="1" applyAlignment="1">
      <alignment horizontal="center"/>
    </xf>
    <xf numFmtId="0" fontId="164" fillId="0" borderId="0" xfId="0" applyFont="1" applyBorder="1" applyAlignment="1">
      <alignment/>
    </xf>
    <xf numFmtId="0" fontId="164" fillId="0" borderId="0" xfId="0" applyFont="1" applyAlignment="1">
      <alignment/>
    </xf>
    <xf numFmtId="0" fontId="152" fillId="0" borderId="0" xfId="0" applyFont="1" applyAlignment="1">
      <alignment/>
    </xf>
    <xf numFmtId="0" fontId="59" fillId="0" borderId="0" xfId="0" applyFont="1" applyAlignment="1">
      <alignment/>
    </xf>
    <xf numFmtId="176" fontId="36" fillId="0" borderId="0" xfId="0" applyNumberFormat="1" applyFont="1" applyAlignment="1">
      <alignment/>
    </xf>
    <xf numFmtId="0" fontId="57" fillId="0" borderId="17" xfId="0" applyFont="1" applyBorder="1" applyAlignment="1">
      <alignment horizontal="center"/>
    </xf>
    <xf numFmtId="176" fontId="37" fillId="0" borderId="17" xfId="0" applyNumberFormat="1" applyFont="1" applyBorder="1" applyAlignment="1">
      <alignment/>
    </xf>
    <xf numFmtId="0" fontId="165" fillId="0" borderId="0" xfId="0" applyFont="1" applyAlignment="1">
      <alignment/>
    </xf>
    <xf numFmtId="0" fontId="82" fillId="0" borderId="0" xfId="0" applyFont="1" applyAlignment="1">
      <alignment/>
    </xf>
    <xf numFmtId="0" fontId="36" fillId="0" borderId="0" xfId="0" applyFont="1" applyAlignment="1">
      <alignment vertical="top"/>
    </xf>
    <xf numFmtId="0" fontId="94" fillId="0" borderId="0" xfId="0" applyFont="1" applyAlignment="1">
      <alignment/>
    </xf>
    <xf numFmtId="176" fontId="94" fillId="0" borderId="0" xfId="0" applyNumberFormat="1" applyFont="1" applyAlignment="1">
      <alignment/>
    </xf>
    <xf numFmtId="0" fontId="98" fillId="0" borderId="0" xfId="0" applyFont="1" applyAlignment="1">
      <alignment/>
    </xf>
    <xf numFmtId="0" fontId="8" fillId="0" borderId="0" xfId="264" applyFont="1" applyBorder="1">
      <alignment/>
      <protection/>
    </xf>
    <xf numFmtId="14" fontId="6" fillId="0" borderId="0" xfId="264" applyNumberFormat="1" applyFont="1" applyBorder="1">
      <alignment/>
      <protection/>
    </xf>
    <xf numFmtId="0" fontId="6" fillId="0" borderId="0" xfId="264" applyFont="1">
      <alignment/>
      <protection/>
    </xf>
    <xf numFmtId="0" fontId="10" fillId="0" borderId="0" xfId="264" applyFont="1">
      <alignment/>
      <protection/>
    </xf>
    <xf numFmtId="0" fontId="0" fillId="0" borderId="0" xfId="195">
      <alignment/>
      <protection/>
    </xf>
    <xf numFmtId="0" fontId="8" fillId="0" borderId="0" xfId="264" applyFont="1">
      <alignment/>
      <protection/>
    </xf>
    <xf numFmtId="0" fontId="6" fillId="0" borderId="10" xfId="264" applyFont="1" applyBorder="1">
      <alignment/>
      <protection/>
    </xf>
    <xf numFmtId="0" fontId="6" fillId="0" borderId="12" xfId="264" applyFont="1" applyBorder="1">
      <alignment/>
      <protection/>
    </xf>
    <xf numFmtId="0" fontId="6" fillId="0" borderId="22" xfId="264" applyFont="1" applyBorder="1">
      <alignment/>
      <protection/>
    </xf>
    <xf numFmtId="0" fontId="6" fillId="0" borderId="24" xfId="264" applyFont="1" applyBorder="1">
      <alignment/>
      <protection/>
    </xf>
    <xf numFmtId="0" fontId="6" fillId="0" borderId="11" xfId="264" applyFont="1" applyBorder="1">
      <alignment/>
      <protection/>
    </xf>
    <xf numFmtId="0" fontId="1" fillId="0" borderId="0" xfId="264" applyFont="1">
      <alignment/>
      <protection/>
    </xf>
    <xf numFmtId="0" fontId="28" fillId="0" borderId="0" xfId="264" applyFont="1" applyBorder="1">
      <alignment/>
      <protection/>
    </xf>
    <xf numFmtId="0" fontId="6" fillId="0" borderId="0" xfId="264" applyFont="1" applyBorder="1" applyAlignment="1">
      <alignment horizontal="center"/>
      <protection/>
    </xf>
    <xf numFmtId="0" fontId="6" fillId="0" borderId="13" xfId="264" applyFont="1" applyBorder="1">
      <alignment/>
      <protection/>
    </xf>
    <xf numFmtId="0" fontId="6" fillId="0" borderId="14" xfId="264" applyFont="1" applyBorder="1" applyAlignment="1">
      <alignment horizontal="center"/>
      <protection/>
    </xf>
    <xf numFmtId="0" fontId="28" fillId="0" borderId="0" xfId="264" applyFont="1">
      <alignment/>
      <protection/>
    </xf>
    <xf numFmtId="0" fontId="6" fillId="0" borderId="13" xfId="264" applyFont="1" applyBorder="1" applyAlignment="1">
      <alignment horizontal="center"/>
      <protection/>
    </xf>
    <xf numFmtId="0" fontId="0" fillId="0" borderId="0" xfId="195" applyBorder="1">
      <alignment/>
      <protection/>
    </xf>
    <xf numFmtId="0" fontId="6" fillId="0" borderId="15" xfId="264" applyFont="1" applyBorder="1">
      <alignment/>
      <protection/>
    </xf>
    <xf numFmtId="0" fontId="6" fillId="0" borderId="11" xfId="264" applyFont="1" applyBorder="1" applyAlignment="1">
      <alignment horizontal="center"/>
      <protection/>
    </xf>
    <xf numFmtId="0" fontId="32" fillId="0" borderId="11" xfId="264" applyFont="1" applyBorder="1">
      <alignment/>
      <protection/>
    </xf>
    <xf numFmtId="0" fontId="1" fillId="0" borderId="0" xfId="264" applyFont="1" applyBorder="1">
      <alignment/>
      <protection/>
    </xf>
    <xf numFmtId="0" fontId="6" fillId="0" borderId="0" xfId="264" applyFont="1" applyBorder="1" applyAlignment="1">
      <alignment/>
      <protection/>
    </xf>
    <xf numFmtId="0" fontId="32" fillId="0" borderId="14" xfId="264" applyFont="1" applyBorder="1">
      <alignment/>
      <protection/>
    </xf>
    <xf numFmtId="0" fontId="6" fillId="0" borderId="10" xfId="264" applyFont="1" applyBorder="1" applyAlignment="1">
      <alignment horizontal="center"/>
      <protection/>
    </xf>
    <xf numFmtId="0" fontId="1" fillId="0" borderId="17" xfId="264" applyFont="1" applyBorder="1">
      <alignment/>
      <protection/>
    </xf>
    <xf numFmtId="0" fontId="6" fillId="0" borderId="16" xfId="264" applyFont="1" applyBorder="1" applyAlignment="1">
      <alignment horizontal="center"/>
      <protection/>
    </xf>
    <xf numFmtId="0" fontId="1" fillId="0" borderId="16" xfId="264" applyFont="1" applyBorder="1">
      <alignment/>
      <protection/>
    </xf>
    <xf numFmtId="0" fontId="6" fillId="0" borderId="21" xfId="264" applyFont="1" applyBorder="1" applyAlignment="1">
      <alignment horizontal="center"/>
      <protection/>
    </xf>
    <xf numFmtId="0" fontId="6" fillId="0" borderId="23" xfId="264" applyFont="1" applyBorder="1" applyAlignment="1">
      <alignment horizontal="center"/>
      <protection/>
    </xf>
    <xf numFmtId="0" fontId="6" fillId="0" borderId="15" xfId="264" applyFont="1" applyBorder="1" applyAlignment="1">
      <alignment horizontal="center"/>
      <protection/>
    </xf>
    <xf numFmtId="0" fontId="11" fillId="0" borderId="13" xfId="264" applyFont="1" applyBorder="1">
      <alignment/>
      <protection/>
    </xf>
    <xf numFmtId="176" fontId="6" fillId="0" borderId="0" xfId="264" applyNumberFormat="1" applyFont="1">
      <alignment/>
      <protection/>
    </xf>
    <xf numFmtId="0" fontId="39" fillId="0" borderId="0" xfId="264" applyFont="1" applyBorder="1">
      <alignment/>
      <protection/>
    </xf>
    <xf numFmtId="0" fontId="17" fillId="0" borderId="13" xfId="264" applyFont="1" applyBorder="1">
      <alignment/>
      <protection/>
    </xf>
    <xf numFmtId="1" fontId="6" fillId="0" borderId="0" xfId="264" applyNumberFormat="1" applyFont="1" applyBorder="1">
      <alignment/>
      <protection/>
    </xf>
    <xf numFmtId="0" fontId="11" fillId="0" borderId="15" xfId="264" applyFont="1" applyBorder="1">
      <alignment/>
      <protection/>
    </xf>
    <xf numFmtId="0" fontId="32" fillId="0" borderId="16" xfId="264" applyFont="1" applyBorder="1">
      <alignment/>
      <protection/>
    </xf>
    <xf numFmtId="1" fontId="6" fillId="0" borderId="17" xfId="264" applyNumberFormat="1" applyFont="1" applyBorder="1">
      <alignment/>
      <protection/>
    </xf>
    <xf numFmtId="0" fontId="6" fillId="0" borderId="0" xfId="264" applyFont="1" applyBorder="1" applyAlignment="1">
      <alignment vertical="top" wrapText="1"/>
      <protection/>
    </xf>
    <xf numFmtId="0" fontId="6" fillId="0" borderId="0" xfId="195" applyFont="1" applyAlignment="1">
      <alignment horizontal="center"/>
      <protection/>
    </xf>
    <xf numFmtId="0" fontId="10" fillId="0" borderId="0" xfId="264" applyFont="1" applyBorder="1">
      <alignment/>
      <protection/>
    </xf>
    <xf numFmtId="0" fontId="10" fillId="0" borderId="0" xfId="264" applyFont="1" applyBorder="1" applyAlignment="1">
      <alignment horizontal="left"/>
      <protection/>
    </xf>
    <xf numFmtId="0" fontId="0" fillId="0" borderId="0" xfId="264" applyFont="1" applyBorder="1">
      <alignment/>
      <protection/>
    </xf>
    <xf numFmtId="0" fontId="0" fillId="0" borderId="0" xfId="264" applyFont="1">
      <alignment/>
      <protection/>
    </xf>
    <xf numFmtId="0" fontId="10" fillId="0" borderId="0" xfId="264" applyFont="1" applyAlignment="1">
      <alignment horizontal="left"/>
      <protection/>
    </xf>
    <xf numFmtId="0" fontId="0" fillId="0" borderId="0" xfId="195" applyAlignment="1">
      <alignment horizontal="left"/>
      <protection/>
    </xf>
    <xf numFmtId="0" fontId="10" fillId="0" borderId="0" xfId="264" applyFont="1" applyBorder="1" applyAlignment="1">
      <alignment horizontal="center"/>
      <protection/>
    </xf>
    <xf numFmtId="0" fontId="6" fillId="0" borderId="0" xfId="264" applyFont="1" applyBorder="1" applyAlignment="1">
      <alignment horizontal="right"/>
      <protection/>
    </xf>
    <xf numFmtId="176" fontId="6" fillId="0" borderId="0" xfId="264" applyNumberFormat="1" applyFont="1" applyBorder="1" applyAlignment="1">
      <alignment horizontal="right"/>
      <protection/>
    </xf>
    <xf numFmtId="176" fontId="10" fillId="0" borderId="0" xfId="264" applyNumberFormat="1" applyFont="1" applyBorder="1">
      <alignment/>
      <protection/>
    </xf>
    <xf numFmtId="0" fontId="10" fillId="0" borderId="0" xfId="264" applyFont="1" applyFill="1" applyBorder="1">
      <alignment/>
      <protection/>
    </xf>
    <xf numFmtId="176" fontId="8" fillId="0" borderId="0" xfId="264" applyNumberFormat="1" applyFont="1" applyBorder="1">
      <alignment/>
      <protection/>
    </xf>
    <xf numFmtId="176" fontId="6" fillId="35" borderId="0" xfId="264" applyNumberFormat="1" applyFont="1" applyFill="1" applyBorder="1" applyAlignment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" fontId="24" fillId="0" borderId="21" xfId="0" applyNumberFormat="1" applyFont="1" applyBorder="1" applyAlignment="1">
      <alignment horizontal="center" vertical="center"/>
    </xf>
    <xf numFmtId="17" fontId="24" fillId="0" borderId="2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justify" textRotation="90" wrapText="1"/>
    </xf>
    <xf numFmtId="0" fontId="24" fillId="0" borderId="16" xfId="0" applyFont="1" applyBorder="1" applyAlignment="1">
      <alignment horizontal="center" vertical="justify" textRotation="90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textRotation="90"/>
    </xf>
    <xf numFmtId="0" fontId="3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264" applyFont="1" applyBorder="1" applyAlignment="1">
      <alignment wrapText="1"/>
      <protection/>
    </xf>
    <xf numFmtId="0" fontId="0" fillId="0" borderId="0" xfId="195" applyBorder="1" applyAlignment="1">
      <alignment wrapText="1"/>
      <protection/>
    </xf>
    <xf numFmtId="0" fontId="10" fillId="0" borderId="0" xfId="264" applyFont="1" applyBorder="1" applyAlignment="1">
      <alignment horizontal="center" wrapText="1"/>
      <protection/>
    </xf>
    <xf numFmtId="0" fontId="6" fillId="0" borderId="22" xfId="264" applyFont="1" applyBorder="1" applyAlignment="1">
      <alignment horizontal="center"/>
      <protection/>
    </xf>
    <xf numFmtId="0" fontId="6" fillId="0" borderId="0" xfId="264" applyFont="1" applyBorder="1" applyAlignment="1">
      <alignment wrapText="1" shrinkToFit="1"/>
      <protection/>
    </xf>
    <xf numFmtId="0" fontId="6" fillId="0" borderId="0" xfId="264" applyFont="1" applyBorder="1" applyAlignment="1">
      <alignment wrapText="1"/>
      <protection/>
    </xf>
    <xf numFmtId="0" fontId="6" fillId="0" borderId="0" xfId="26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6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53" fillId="0" borderId="17" xfId="0" applyNumberFormat="1" applyFont="1" applyFill="1" applyBorder="1" applyAlignment="1">
      <alignment vertical="center" wrapText="1" readingOrder="1"/>
    </xf>
    <xf numFmtId="0" fontId="3" fillId="0" borderId="17" xfId="0" applyFont="1" applyBorder="1" applyAlignment="1">
      <alignment wrapText="1" readingOrder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wrapText="1"/>
    </xf>
    <xf numFmtId="0" fontId="40" fillId="0" borderId="24" xfId="0" applyFont="1" applyBorder="1" applyAlignment="1">
      <alignment wrapText="1"/>
    </xf>
    <xf numFmtId="0" fontId="36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0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40" fillId="0" borderId="17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24" fillId="0" borderId="10" xfId="0" applyFont="1" applyBorder="1" applyAlignment="1">
      <alignment horizontal="justify" vertical="center" wrapText="1"/>
    </xf>
    <xf numFmtId="0" fontId="40" fillId="0" borderId="0" xfId="0" applyFont="1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36" fillId="0" borderId="20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40" fillId="0" borderId="22" xfId="0" applyFont="1" applyBorder="1" applyAlignment="1">
      <alignment horizontal="center" wrapText="1"/>
    </xf>
    <xf numFmtId="0" fontId="36" fillId="0" borderId="12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26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5" xfId="260" applyFont="1" applyBorder="1" applyAlignment="1">
      <alignment horizontal="center"/>
      <protection/>
    </xf>
    <xf numFmtId="0" fontId="34" fillId="0" borderId="19" xfId="260" applyFont="1" applyBorder="1" applyAlignment="1">
      <alignment horizontal="center"/>
      <protection/>
    </xf>
    <xf numFmtId="0" fontId="34" fillId="0" borderId="15" xfId="2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10" xfId="260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10" fillId="0" borderId="10" xfId="260" applyFont="1" applyBorder="1" applyAlignment="1">
      <alignment horizontal="center" vertical="center" wrapText="1"/>
      <protection/>
    </xf>
    <xf numFmtId="0" fontId="10" fillId="0" borderId="20" xfId="260" applyFont="1" applyBorder="1" applyAlignment="1">
      <alignment horizontal="center" vertical="center" wrapText="1"/>
      <protection/>
    </xf>
    <xf numFmtId="0" fontId="6" fillId="0" borderId="0" xfId="260" applyFont="1" applyBorder="1" applyAlignment="1">
      <alignment horizontal="center" vertical="justify" textRotation="90" wrapText="1"/>
      <protection/>
    </xf>
    <xf numFmtId="0" fontId="0" fillId="0" borderId="0" xfId="0" applyAlignment="1">
      <alignment horizontal="center" vertical="justify" wrapText="1"/>
    </xf>
    <xf numFmtId="0" fontId="6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28" fillId="0" borderId="0" xfId="261" applyFont="1" applyBorder="1" applyAlignment="1">
      <alignment horizontal="center" shrinkToFit="1"/>
      <protection/>
    </xf>
    <xf numFmtId="183" fontId="6" fillId="0" borderId="11" xfId="104" applyNumberFormat="1" applyFont="1" applyBorder="1" applyAlignment="1">
      <alignment horizontal="center" vertical="center" wrapText="1" shrinkToFit="1"/>
    </xf>
    <xf numFmtId="183" fontId="6" fillId="0" borderId="16" xfId="104" applyNumberFormat="1" applyFont="1" applyBorder="1" applyAlignment="1">
      <alignment horizontal="center" vertical="center" wrapText="1" shrinkToFit="1"/>
    </xf>
    <xf numFmtId="182" fontId="87" fillId="33" borderId="17" xfId="257" applyNumberFormat="1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161" fillId="0" borderId="11" xfId="0" applyNumberFormat="1" applyFont="1" applyBorder="1" applyAlignment="1">
      <alignment horizontal="center" wrapText="1"/>
    </xf>
    <xf numFmtId="176" fontId="161" fillId="0" borderId="16" xfId="0" applyNumberFormat="1" applyFont="1" applyBorder="1" applyAlignment="1">
      <alignment horizontal="center" wrapText="1"/>
    </xf>
    <xf numFmtId="176" fontId="163" fillId="0" borderId="12" xfId="0" applyNumberFormat="1" applyFont="1" applyBorder="1" applyAlignment="1">
      <alignment horizontal="left"/>
    </xf>
    <xf numFmtId="176" fontId="163" fillId="0" borderId="0" xfId="0" applyNumberFormat="1" applyFont="1" applyAlignment="1">
      <alignment horizontal="left"/>
    </xf>
    <xf numFmtId="176" fontId="161" fillId="0" borderId="20" xfId="0" applyNumberFormat="1" applyFont="1" applyBorder="1" applyAlignment="1">
      <alignment horizontal="left" wrapText="1"/>
    </xf>
    <xf numFmtId="176" fontId="161" fillId="0" borderId="19" xfId="0" applyNumberFormat="1" applyFont="1" applyBorder="1" applyAlignment="1">
      <alignment horizontal="left" wrapText="1"/>
    </xf>
    <xf numFmtId="176" fontId="161" fillId="0" borderId="23" xfId="0" applyNumberFormat="1" applyFont="1" applyBorder="1" applyAlignment="1">
      <alignment horizontal="left" wrapText="1"/>
    </xf>
    <xf numFmtId="1" fontId="161" fillId="0" borderId="21" xfId="0" applyNumberFormat="1" applyFont="1" applyBorder="1" applyAlignment="1">
      <alignment horizontal="center" vertical="center" wrapText="1"/>
    </xf>
    <xf numFmtId="1" fontId="161" fillId="0" borderId="22" xfId="0" applyNumberFormat="1" applyFont="1" applyBorder="1" applyAlignment="1">
      <alignment horizontal="center" vertical="center" wrapText="1"/>
    </xf>
    <xf numFmtId="1" fontId="161" fillId="0" borderId="24" xfId="0" applyNumberFormat="1" applyFont="1" applyBorder="1" applyAlignment="1">
      <alignment horizontal="center" vertical="center" wrapText="1"/>
    </xf>
    <xf numFmtId="176" fontId="166" fillId="0" borderId="0" xfId="0" applyNumberFormat="1" applyFont="1" applyAlignment="1">
      <alignment horizontal="center"/>
    </xf>
    <xf numFmtId="176" fontId="161" fillId="0" borderId="20" xfId="0" applyNumberFormat="1" applyFont="1" applyBorder="1" applyAlignment="1">
      <alignment horizontal="left" vertical="center" wrapText="1"/>
    </xf>
    <xf numFmtId="176" fontId="161" fillId="0" borderId="19" xfId="0" applyNumberFormat="1" applyFont="1" applyBorder="1" applyAlignment="1">
      <alignment horizontal="left" vertical="center" wrapText="1"/>
    </xf>
    <xf numFmtId="176" fontId="161" fillId="0" borderId="23" xfId="0" applyNumberFormat="1" applyFont="1" applyBorder="1" applyAlignment="1">
      <alignment horizontal="left" vertical="center" wrapText="1"/>
    </xf>
    <xf numFmtId="176" fontId="161" fillId="0" borderId="11" xfId="0" applyNumberFormat="1" applyFont="1" applyBorder="1" applyAlignment="1">
      <alignment horizontal="center" vertical="center" wrapText="1"/>
    </xf>
    <xf numFmtId="176" fontId="161" fillId="0" borderId="16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7" fillId="0" borderId="17" xfId="0" applyFont="1" applyBorder="1" applyAlignment="1">
      <alignment horizontal="center" wrapText="1"/>
    </xf>
    <xf numFmtId="0" fontId="36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textRotation="90" wrapText="1"/>
    </xf>
    <xf numFmtId="0" fontId="36" fillId="0" borderId="24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 textRotation="90" wrapText="1"/>
    </xf>
    <xf numFmtId="0" fontId="51" fillId="0" borderId="23" xfId="0" applyFont="1" applyBorder="1" applyAlignment="1">
      <alignment horizontal="center" wrapText="1"/>
    </xf>
    <xf numFmtId="0" fontId="39" fillId="0" borderId="23" xfId="0" applyFont="1" applyBorder="1" applyAlignment="1">
      <alignment horizontal="center" textRotation="90" wrapText="1"/>
    </xf>
    <xf numFmtId="0" fontId="59" fillId="0" borderId="23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</cellXfs>
  <cellStyles count="261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98"/>
    <cellStyle name="Comma 60" xfId="99"/>
    <cellStyle name="Comma 61" xfId="100"/>
    <cellStyle name="Comma 7" xfId="101"/>
    <cellStyle name="Comma 8" xfId="102"/>
    <cellStyle name="Comma 9" xfId="103"/>
    <cellStyle name="Comma_AR-CPI" xfId="104"/>
    <cellStyle name="Currency" xfId="105"/>
    <cellStyle name="Currency [0]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ormal 10" xfId="118"/>
    <cellStyle name="Normal 11" xfId="119"/>
    <cellStyle name="Normal 12" xfId="120"/>
    <cellStyle name="Normal 13" xfId="121"/>
    <cellStyle name="Normal 2" xfId="122"/>
    <cellStyle name="Normal 2 10" xfId="123"/>
    <cellStyle name="Normal 2 11" xfId="124"/>
    <cellStyle name="Normal 2 12" xfId="125"/>
    <cellStyle name="Normal 2 13" xfId="126"/>
    <cellStyle name="Normal 2 14" xfId="127"/>
    <cellStyle name="Normal 2 15" xfId="128"/>
    <cellStyle name="Normal 2 16" xfId="129"/>
    <cellStyle name="Normal 2 17" xfId="130"/>
    <cellStyle name="Normal 2 18" xfId="131"/>
    <cellStyle name="Normal 2 19" xfId="132"/>
    <cellStyle name="Normal 2 2" xfId="133"/>
    <cellStyle name="Normal 2 2 2" xfId="134"/>
    <cellStyle name="Normal 2 2 3" xfId="135"/>
    <cellStyle name="Normal 2 2 4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10" xfId="148"/>
    <cellStyle name="Normal 2 3 11" xfId="149"/>
    <cellStyle name="Normal 2 3 12" xfId="150"/>
    <cellStyle name="Normal 2 3 13" xfId="151"/>
    <cellStyle name="Normal 2 3 14" xfId="152"/>
    <cellStyle name="Normal 2 3 15" xfId="153"/>
    <cellStyle name="Normal 2 3 16" xfId="154"/>
    <cellStyle name="Normal 2 3 17" xfId="155"/>
    <cellStyle name="Normal 2 3 18" xfId="156"/>
    <cellStyle name="Normal 2 3 19" xfId="157"/>
    <cellStyle name="Normal 2 3 2" xfId="158"/>
    <cellStyle name="Normal 2 3 20" xfId="159"/>
    <cellStyle name="Normal 2 3 21" xfId="160"/>
    <cellStyle name="Normal 2 3 22" xfId="161"/>
    <cellStyle name="Normal 2 3 3" xfId="162"/>
    <cellStyle name="Normal 2 3 3 2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0" xfId="170"/>
    <cellStyle name="Normal 2 31" xfId="171"/>
    <cellStyle name="Normal 2 32" xfId="172"/>
    <cellStyle name="Normal 2 33" xfId="173"/>
    <cellStyle name="Normal 2 34" xfId="174"/>
    <cellStyle name="Normal 2 35" xfId="175"/>
    <cellStyle name="Normal 2 36" xfId="176"/>
    <cellStyle name="Normal 2 37" xfId="177"/>
    <cellStyle name="Normal 2 38" xfId="178"/>
    <cellStyle name="Normal 2 39" xfId="179"/>
    <cellStyle name="Normal 2 4" xfId="180"/>
    <cellStyle name="Normal 2 4 2" xfId="181"/>
    <cellStyle name="Normal 2 4 3" xfId="182"/>
    <cellStyle name="Normal 2 40" xfId="183"/>
    <cellStyle name="Normal 2 5" xfId="184"/>
    <cellStyle name="Normal 2 6" xfId="185"/>
    <cellStyle name="Normal 2 7" xfId="186"/>
    <cellStyle name="Normal 2 8" xfId="187"/>
    <cellStyle name="Normal 2 9" xfId="188"/>
    <cellStyle name="Normal 3" xfId="189"/>
    <cellStyle name="Normal 3 2" xfId="190"/>
    <cellStyle name="Normal 3 3" xfId="191"/>
    <cellStyle name="Normal 3 4" xfId="192"/>
    <cellStyle name="Normal 3 5" xfId="193"/>
    <cellStyle name="Normal 3 6" xfId="194"/>
    <cellStyle name="Normal 3 7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2" xfId="206"/>
    <cellStyle name="Normal 4 3" xfId="207"/>
    <cellStyle name="Normal 4 4" xfId="208"/>
    <cellStyle name="Normal 4 5" xfId="209"/>
    <cellStyle name="Normal 4 5 2" xfId="210"/>
    <cellStyle name="Normal 4 6" xfId="211"/>
    <cellStyle name="Normal 4 7" xfId="212"/>
    <cellStyle name="Normal 4 8" xfId="213"/>
    <cellStyle name="Normal 4 9" xfId="214"/>
    <cellStyle name="Normal 5" xfId="215"/>
    <cellStyle name="Normal 5 10" xfId="216"/>
    <cellStyle name="Normal 5 11" xfId="217"/>
    <cellStyle name="Normal 5 12" xfId="218"/>
    <cellStyle name="Normal 5 13" xfId="219"/>
    <cellStyle name="Normal 5 14" xfId="220"/>
    <cellStyle name="Normal 5 15" xfId="221"/>
    <cellStyle name="Normal 5 16" xfId="222"/>
    <cellStyle name="Normal 5 17" xfId="223"/>
    <cellStyle name="Normal 5 18" xfId="224"/>
    <cellStyle name="Normal 5 19" xfId="225"/>
    <cellStyle name="Normal 5 2" xfId="226"/>
    <cellStyle name="Normal 5 20" xfId="227"/>
    <cellStyle name="Normal 5 21" xfId="228"/>
    <cellStyle name="Normal 5 22" xfId="229"/>
    <cellStyle name="Normal 5 23" xfId="230"/>
    <cellStyle name="Normal 5 24" xfId="231"/>
    <cellStyle name="Normal 5 25" xfId="232"/>
    <cellStyle name="Normal 5 26" xfId="233"/>
    <cellStyle name="Normal 5 27" xfId="234"/>
    <cellStyle name="Normal 5 28" xfId="235"/>
    <cellStyle name="Normal 5 29" xfId="236"/>
    <cellStyle name="Normal 5 3" xfId="237"/>
    <cellStyle name="Normal 5 30" xfId="238"/>
    <cellStyle name="Normal 5 31" xfId="239"/>
    <cellStyle name="Normal 5 32" xfId="240"/>
    <cellStyle name="Normal 5 33" xfId="241"/>
    <cellStyle name="Normal 5 34" xfId="242"/>
    <cellStyle name="Normal 5 35" xfId="243"/>
    <cellStyle name="Normal 5 36" xfId="244"/>
    <cellStyle name="Normal 5 37" xfId="245"/>
    <cellStyle name="Normal 5 38" xfId="246"/>
    <cellStyle name="Normal 5 4" xfId="247"/>
    <cellStyle name="Normal 5 5" xfId="248"/>
    <cellStyle name="Normal 5 6" xfId="249"/>
    <cellStyle name="Normal 5 7" xfId="250"/>
    <cellStyle name="Normal 5 8" xfId="251"/>
    <cellStyle name="Normal 5 9" xfId="252"/>
    <cellStyle name="Normal 6" xfId="253"/>
    <cellStyle name="Normal 7" xfId="254"/>
    <cellStyle name="Normal 8" xfId="255"/>
    <cellStyle name="Normal 9" xfId="256"/>
    <cellStyle name="Normal_AR-00-01" xfId="257"/>
    <cellStyle name="Normal_AR-CPI" xfId="258"/>
    <cellStyle name="Normal_Copy of EBS-mayagt" xfId="259"/>
    <cellStyle name="Normal_OM-1" xfId="260"/>
    <cellStyle name="Normal_PrCR" xfId="261"/>
    <cellStyle name="Normal_Sheet1_1" xfId="262"/>
    <cellStyle name="Normal_Sheet2" xfId="263"/>
    <cellStyle name="Normal_TXM 2" xfId="264"/>
    <cellStyle name="Normal_ZYKA" xfId="265"/>
    <cellStyle name="Note" xfId="266"/>
    <cellStyle name="Output" xfId="267"/>
    <cellStyle name="Percent" xfId="268"/>
    <cellStyle name="Title" xfId="269"/>
    <cellStyle name="Total" xfId="270"/>
    <cellStyle name="Warning Text" xfId="27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247650</xdr:rowOff>
    </xdr:from>
    <xdr:to>
      <xdr:col>4</xdr:col>
      <xdr:colOff>0</xdr:colOff>
      <xdr:row>6</xdr:row>
      <xdr:rowOff>19050</xdr:rowOff>
    </xdr:to>
    <xdr:sp>
      <xdr:nvSpPr>
        <xdr:cNvPr id="1" name="Line 4"/>
        <xdr:cNvSpPr>
          <a:spLocks/>
        </xdr:cNvSpPr>
      </xdr:nvSpPr>
      <xdr:spPr>
        <a:xfrm>
          <a:off x="1171575" y="101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180975</xdr:rowOff>
    </xdr:from>
    <xdr:to>
      <xdr:col>1</xdr:col>
      <xdr:colOff>314325</xdr:colOff>
      <xdr:row>4</xdr:row>
      <xdr:rowOff>180975</xdr:rowOff>
    </xdr:to>
    <xdr:sp>
      <xdr:nvSpPr>
        <xdr:cNvPr id="2" name="Line 4"/>
        <xdr:cNvSpPr>
          <a:spLocks/>
        </xdr:cNvSpPr>
      </xdr:nvSpPr>
      <xdr:spPr>
        <a:xfrm>
          <a:off x="390525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oleObject" Target="../embeddings/oleObject_29_1.bin" /><Relationship Id="rId3" Type="http://schemas.openxmlformats.org/officeDocument/2006/relationships/oleObject" Target="../embeddings/oleObject_29_2.bin" /><Relationship Id="rId4" Type="http://schemas.openxmlformats.org/officeDocument/2006/relationships/oleObject" Target="../embeddings/oleObject_29_3.bin" /><Relationship Id="rId5" Type="http://schemas.openxmlformats.org/officeDocument/2006/relationships/oleObject" Target="../embeddings/oleObject_29_4.bin" /><Relationship Id="rId6" Type="http://schemas.openxmlformats.org/officeDocument/2006/relationships/oleObject" Target="../embeddings/oleObject_29_5.bin" /><Relationship Id="rId7" Type="http://schemas.openxmlformats.org/officeDocument/2006/relationships/vmlDrawing" Target="../drawings/vmlDrawing2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4_0.bin" /><Relationship Id="rId2" Type="http://schemas.openxmlformats.org/officeDocument/2006/relationships/vmlDrawing" Target="../drawings/vmlDrawing3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5_0.bin" /><Relationship Id="rId2" Type="http://schemas.openxmlformats.org/officeDocument/2006/relationships/oleObject" Target="../embeddings/oleObject_35_1.bin" /><Relationship Id="rId3" Type="http://schemas.openxmlformats.org/officeDocument/2006/relationships/vmlDrawing" Target="../drawings/vmlDrawing4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zoomScalePageLayoutView="0" workbookViewId="0" topLeftCell="A1">
      <selection activeCell="T6" sqref="T6:Z67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12.25390625" style="0" customWidth="1"/>
    <col min="4" max="4" width="10.375" style="0" customWidth="1"/>
    <col min="5" max="5" width="8.375" style="0" customWidth="1"/>
    <col min="7" max="7" width="5.875" style="0" customWidth="1"/>
    <col min="8" max="8" width="6.125" style="0" customWidth="1"/>
    <col min="9" max="9" width="5.375" style="0" customWidth="1"/>
    <col min="10" max="10" width="5.625" style="0" customWidth="1"/>
    <col min="11" max="11" width="5.125" style="0" customWidth="1"/>
    <col min="12" max="12" width="5.00390625" style="0" customWidth="1"/>
    <col min="13" max="13" width="5.125" style="0" customWidth="1"/>
    <col min="14" max="15" width="4.75390625" style="0" customWidth="1"/>
    <col min="16" max="16" width="6.375" style="0" customWidth="1"/>
    <col min="17" max="19" width="5.125" style="0" customWidth="1"/>
  </cols>
  <sheetData>
    <row r="1" spans="2:20" ht="12.75">
      <c r="B1" s="76"/>
      <c r="C1" s="76"/>
      <c r="D1" s="76"/>
      <c r="E1" s="76"/>
      <c r="F1" s="76"/>
      <c r="G1" s="76"/>
      <c r="H1" s="110" t="s">
        <v>1079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2:20" ht="12.75">
      <c r="B2" s="76"/>
      <c r="C2" s="76"/>
      <c r="D2" s="76"/>
      <c r="E2" s="76"/>
      <c r="F2" s="76"/>
      <c r="G2" s="76"/>
      <c r="H2" s="115" t="s">
        <v>1080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3" customHeight="1">
      <c r="B3" s="76"/>
      <c r="C3" s="76"/>
      <c r="D3" s="76"/>
      <c r="E3" s="76"/>
      <c r="F3" s="76"/>
      <c r="G3" s="76"/>
      <c r="H3" s="51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ht="12.75">
      <c r="B4" s="76"/>
      <c r="C4" s="76"/>
      <c r="D4" s="110" t="s">
        <v>1363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2:20" ht="12.75">
      <c r="B5" s="76"/>
      <c r="C5" s="76"/>
      <c r="D5" s="113" t="s">
        <v>1362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ht="12.75">
      <c r="B6" s="79"/>
      <c r="C6" s="53"/>
      <c r="D6" s="217"/>
      <c r="E6" s="1250" t="s">
        <v>158</v>
      </c>
      <c r="F6" s="1252" t="s">
        <v>159</v>
      </c>
      <c r="G6" s="220" t="s">
        <v>84</v>
      </c>
      <c r="H6" s="1248" t="s">
        <v>160</v>
      </c>
      <c r="I6" s="1249"/>
      <c r="J6" s="1249"/>
      <c r="K6" s="1249"/>
      <c r="L6" s="1249"/>
      <c r="M6" s="1249"/>
      <c r="N6" s="1249"/>
      <c r="O6" s="1249"/>
      <c r="P6" s="1249"/>
      <c r="Q6" s="1249"/>
      <c r="R6" s="1249"/>
      <c r="S6" s="1249"/>
      <c r="T6" s="79"/>
    </row>
    <row r="7" spans="2:20" ht="12.75">
      <c r="B7" s="79"/>
      <c r="C7" s="50"/>
      <c r="D7" s="101"/>
      <c r="E7" s="1251"/>
      <c r="F7" s="1253"/>
      <c r="G7" s="253" t="s">
        <v>85</v>
      </c>
      <c r="H7" s="220" t="s">
        <v>161</v>
      </c>
      <c r="I7" s="192" t="s">
        <v>162</v>
      </c>
      <c r="J7" s="220" t="s">
        <v>163</v>
      </c>
      <c r="K7" s="192" t="s">
        <v>164</v>
      </c>
      <c r="L7" s="220" t="s">
        <v>170</v>
      </c>
      <c r="M7" s="249" t="s">
        <v>1134</v>
      </c>
      <c r="N7" s="220" t="s">
        <v>1135</v>
      </c>
      <c r="O7" s="220" t="s">
        <v>171</v>
      </c>
      <c r="P7" s="220" t="s">
        <v>172</v>
      </c>
      <c r="Q7" s="220" t="s">
        <v>468</v>
      </c>
      <c r="R7" s="220" t="s">
        <v>469</v>
      </c>
      <c r="S7" s="192" t="s">
        <v>1403</v>
      </c>
      <c r="T7" s="79"/>
    </row>
    <row r="8" spans="2:21" ht="12.75">
      <c r="B8" s="79">
        <v>1</v>
      </c>
      <c r="C8" s="52" t="s">
        <v>1355</v>
      </c>
      <c r="D8" s="189" t="s">
        <v>1356</v>
      </c>
      <c r="E8" s="52" t="s">
        <v>175</v>
      </c>
      <c r="F8" s="207" t="s">
        <v>176</v>
      </c>
      <c r="G8" s="49">
        <f>H8+I8+J8+K8+L8+M8+N8+O8+P8+Q8+S8+R8</f>
        <v>1595</v>
      </c>
      <c r="H8" s="503">
        <v>152</v>
      </c>
      <c r="I8" s="503">
        <v>148</v>
      </c>
      <c r="J8" s="503">
        <v>163</v>
      </c>
      <c r="K8" s="503">
        <v>152</v>
      </c>
      <c r="L8" s="503">
        <v>102</v>
      </c>
      <c r="M8" s="503">
        <v>134</v>
      </c>
      <c r="N8" s="503">
        <v>117</v>
      </c>
      <c r="O8" s="503">
        <v>146</v>
      </c>
      <c r="P8" s="503">
        <v>36</v>
      </c>
      <c r="Q8" s="503">
        <v>140</v>
      </c>
      <c r="R8" s="503">
        <v>162</v>
      </c>
      <c r="S8" s="503">
        <v>143</v>
      </c>
      <c r="T8" s="79"/>
      <c r="U8" s="216"/>
    </row>
    <row r="9" spans="2:21" ht="12.75">
      <c r="B9" s="79">
        <v>2</v>
      </c>
      <c r="C9" s="52" t="s">
        <v>1357</v>
      </c>
      <c r="D9" s="189" t="s">
        <v>1358</v>
      </c>
      <c r="E9" s="52" t="s">
        <v>175</v>
      </c>
      <c r="F9" s="207" t="s">
        <v>176</v>
      </c>
      <c r="G9" s="49">
        <f aca="true" t="shared" si="0" ref="G9:G44">H9+I9+J9+K9+L9+M9+N9+O9+P9+Q9+S9+R9</f>
        <v>1260</v>
      </c>
      <c r="H9" s="174">
        <v>97</v>
      </c>
      <c r="I9" s="174">
        <v>113</v>
      </c>
      <c r="J9" s="174">
        <v>117</v>
      </c>
      <c r="K9" s="174">
        <v>94</v>
      </c>
      <c r="L9" s="174">
        <v>97</v>
      </c>
      <c r="M9" s="174">
        <v>102</v>
      </c>
      <c r="N9" s="174">
        <v>108</v>
      </c>
      <c r="O9" s="174">
        <v>95</v>
      </c>
      <c r="P9" s="174">
        <v>69</v>
      </c>
      <c r="Q9" s="174">
        <v>132</v>
      </c>
      <c r="R9" s="174">
        <v>106</v>
      </c>
      <c r="S9" s="174">
        <v>130</v>
      </c>
      <c r="T9" s="79"/>
      <c r="U9" s="216"/>
    </row>
    <row r="10" spans="2:21" ht="12.75">
      <c r="B10" s="79">
        <v>3</v>
      </c>
      <c r="C10" s="52" t="s">
        <v>1359</v>
      </c>
      <c r="D10" s="189" t="s">
        <v>1360</v>
      </c>
      <c r="E10" s="52" t="s">
        <v>175</v>
      </c>
      <c r="F10" s="207" t="s">
        <v>176</v>
      </c>
      <c r="G10" s="49">
        <f t="shared" si="0"/>
        <v>1419</v>
      </c>
      <c r="H10" s="174">
        <v>169</v>
      </c>
      <c r="I10" s="174">
        <v>146</v>
      </c>
      <c r="J10" s="174">
        <v>141</v>
      </c>
      <c r="K10" s="174">
        <v>114</v>
      </c>
      <c r="L10" s="174">
        <v>110</v>
      </c>
      <c r="M10" s="174">
        <v>99</v>
      </c>
      <c r="N10" s="174">
        <v>105</v>
      </c>
      <c r="O10" s="174">
        <v>103</v>
      </c>
      <c r="P10" s="174">
        <v>56</v>
      </c>
      <c r="Q10" s="174">
        <v>166</v>
      </c>
      <c r="R10" s="174">
        <v>120</v>
      </c>
      <c r="S10" s="174">
        <v>90</v>
      </c>
      <c r="T10" s="79"/>
      <c r="U10" s="216"/>
    </row>
    <row r="11" spans="2:21" ht="12.75">
      <c r="B11" s="79">
        <v>4</v>
      </c>
      <c r="C11" s="52" t="s">
        <v>889</v>
      </c>
      <c r="D11" s="189" t="s">
        <v>1361</v>
      </c>
      <c r="E11" s="52" t="s">
        <v>175</v>
      </c>
      <c r="F11" s="207" t="s">
        <v>176</v>
      </c>
      <c r="G11" s="49">
        <f t="shared" si="0"/>
        <v>690</v>
      </c>
      <c r="H11" s="174">
        <v>55</v>
      </c>
      <c r="I11" s="174">
        <v>64</v>
      </c>
      <c r="J11" s="174">
        <v>76</v>
      </c>
      <c r="K11" s="174">
        <v>53</v>
      </c>
      <c r="L11" s="174">
        <v>49</v>
      </c>
      <c r="M11" s="174">
        <v>55</v>
      </c>
      <c r="N11" s="174">
        <v>101</v>
      </c>
      <c r="O11" s="174">
        <v>60</v>
      </c>
      <c r="P11" s="174">
        <v>32</v>
      </c>
      <c r="Q11" s="174">
        <v>57</v>
      </c>
      <c r="R11" s="174">
        <v>33</v>
      </c>
      <c r="S11" s="174">
        <v>55</v>
      </c>
      <c r="T11" s="79"/>
      <c r="U11" s="216"/>
    </row>
    <row r="12" spans="2:21" ht="12.75">
      <c r="B12" s="79">
        <v>5</v>
      </c>
      <c r="C12" s="52" t="s">
        <v>1364</v>
      </c>
      <c r="D12" s="189"/>
      <c r="E12" s="52" t="s">
        <v>175</v>
      </c>
      <c r="F12" s="207" t="s">
        <v>176</v>
      </c>
      <c r="G12" s="49">
        <f t="shared" si="0"/>
        <v>509</v>
      </c>
      <c r="H12" s="174">
        <v>56</v>
      </c>
      <c r="I12" s="174">
        <v>22</v>
      </c>
      <c r="J12" s="174">
        <v>24</v>
      </c>
      <c r="K12" s="174">
        <v>31</v>
      </c>
      <c r="L12" s="174">
        <v>24</v>
      </c>
      <c r="M12" s="174">
        <v>78</v>
      </c>
      <c r="N12" s="174">
        <v>37</v>
      </c>
      <c r="O12" s="174">
        <v>39</v>
      </c>
      <c r="P12" s="174">
        <v>43</v>
      </c>
      <c r="Q12" s="174">
        <v>94</v>
      </c>
      <c r="R12" s="174">
        <v>37</v>
      </c>
      <c r="S12" s="174">
        <v>24</v>
      </c>
      <c r="T12" s="79"/>
      <c r="U12" s="216"/>
    </row>
    <row r="13" spans="2:21" ht="12.75">
      <c r="B13" s="79">
        <v>6</v>
      </c>
      <c r="C13" s="52" t="s">
        <v>271</v>
      </c>
      <c r="D13" s="189" t="s">
        <v>132</v>
      </c>
      <c r="E13" s="52" t="s">
        <v>175</v>
      </c>
      <c r="F13" s="207" t="s">
        <v>176</v>
      </c>
      <c r="G13" s="49">
        <f t="shared" si="0"/>
        <v>686</v>
      </c>
      <c r="H13" s="174">
        <v>78</v>
      </c>
      <c r="I13" s="174">
        <v>67</v>
      </c>
      <c r="J13" s="174">
        <v>63</v>
      </c>
      <c r="K13" s="174">
        <v>58</v>
      </c>
      <c r="L13" s="174">
        <v>50</v>
      </c>
      <c r="M13" s="174">
        <v>47</v>
      </c>
      <c r="N13" s="174">
        <v>69</v>
      </c>
      <c r="O13" s="174">
        <v>39</v>
      </c>
      <c r="P13" s="174">
        <v>34</v>
      </c>
      <c r="Q13" s="174">
        <v>52</v>
      </c>
      <c r="R13" s="174">
        <v>66</v>
      </c>
      <c r="S13" s="174">
        <v>63</v>
      </c>
      <c r="T13" s="79"/>
      <c r="U13" s="216"/>
    </row>
    <row r="14" spans="2:21" ht="12.75">
      <c r="B14" s="79">
        <v>7</v>
      </c>
      <c r="C14" s="52" t="s">
        <v>803</v>
      </c>
      <c r="D14" s="189" t="s">
        <v>273</v>
      </c>
      <c r="E14" s="52" t="s">
        <v>175</v>
      </c>
      <c r="F14" s="207" t="s">
        <v>176</v>
      </c>
      <c r="G14" s="49">
        <f t="shared" si="0"/>
        <v>1045</v>
      </c>
      <c r="H14" s="174">
        <v>119</v>
      </c>
      <c r="I14" s="174">
        <v>110</v>
      </c>
      <c r="J14" s="174">
        <v>95</v>
      </c>
      <c r="K14" s="174">
        <v>83</v>
      </c>
      <c r="L14" s="174">
        <v>77</v>
      </c>
      <c r="M14" s="174">
        <v>80</v>
      </c>
      <c r="N14" s="174">
        <v>98</v>
      </c>
      <c r="O14" s="174">
        <v>80</v>
      </c>
      <c r="P14" s="174">
        <v>39</v>
      </c>
      <c r="Q14" s="174">
        <v>95</v>
      </c>
      <c r="R14" s="174">
        <v>73</v>
      </c>
      <c r="S14" s="174">
        <v>96</v>
      </c>
      <c r="T14" s="79"/>
      <c r="U14" s="216"/>
    </row>
    <row r="15" spans="2:21" ht="12.75">
      <c r="B15" s="79">
        <v>8</v>
      </c>
      <c r="C15" s="52" t="s">
        <v>632</v>
      </c>
      <c r="D15" s="189" t="s">
        <v>212</v>
      </c>
      <c r="E15" s="52" t="s">
        <v>175</v>
      </c>
      <c r="F15" s="207" t="s">
        <v>176</v>
      </c>
      <c r="G15" s="49">
        <f t="shared" si="0"/>
        <v>691</v>
      </c>
      <c r="H15" s="174">
        <v>67</v>
      </c>
      <c r="I15" s="174">
        <v>62</v>
      </c>
      <c r="J15" s="174">
        <v>70</v>
      </c>
      <c r="K15" s="174">
        <v>66</v>
      </c>
      <c r="L15" s="174">
        <v>56</v>
      </c>
      <c r="M15" s="174">
        <v>64</v>
      </c>
      <c r="N15" s="174">
        <v>63</v>
      </c>
      <c r="O15" s="174">
        <v>45</v>
      </c>
      <c r="P15" s="174">
        <v>27</v>
      </c>
      <c r="Q15" s="174">
        <v>72</v>
      </c>
      <c r="R15" s="174">
        <v>51</v>
      </c>
      <c r="S15" s="174">
        <v>48</v>
      </c>
      <c r="T15" s="79"/>
      <c r="U15" s="216"/>
    </row>
    <row r="16" spans="2:21" ht="12.75">
      <c r="B16" s="79">
        <v>9</v>
      </c>
      <c r="C16" s="52" t="s">
        <v>29</v>
      </c>
      <c r="D16" s="189" t="s">
        <v>209</v>
      </c>
      <c r="E16" s="52" t="s">
        <v>175</v>
      </c>
      <c r="F16" s="207" t="s">
        <v>176</v>
      </c>
      <c r="G16" s="49">
        <f t="shared" si="0"/>
        <v>522</v>
      </c>
      <c r="H16" s="174">
        <v>53</v>
      </c>
      <c r="I16" s="174">
        <v>67</v>
      </c>
      <c r="J16" s="174">
        <v>50</v>
      </c>
      <c r="K16" s="174">
        <v>39</v>
      </c>
      <c r="L16" s="174">
        <v>25</v>
      </c>
      <c r="M16" s="174">
        <v>42</v>
      </c>
      <c r="N16" s="174">
        <v>56</v>
      </c>
      <c r="O16" s="174">
        <v>42</v>
      </c>
      <c r="P16" s="174">
        <v>21</v>
      </c>
      <c r="Q16" s="174">
        <v>43</v>
      </c>
      <c r="R16" s="174">
        <v>40</v>
      </c>
      <c r="S16" s="174">
        <v>44</v>
      </c>
      <c r="T16" s="79"/>
      <c r="U16" s="216"/>
    </row>
    <row r="17" spans="2:21" ht="12.75">
      <c r="B17" s="79">
        <v>10</v>
      </c>
      <c r="C17" s="52" t="s">
        <v>48</v>
      </c>
      <c r="D17" s="189" t="s">
        <v>267</v>
      </c>
      <c r="E17" s="52" t="s">
        <v>175</v>
      </c>
      <c r="F17" s="207" t="s">
        <v>176</v>
      </c>
      <c r="G17" s="49">
        <f t="shared" si="0"/>
        <v>676</v>
      </c>
      <c r="H17" s="174">
        <v>79</v>
      </c>
      <c r="I17" s="174">
        <v>83</v>
      </c>
      <c r="J17" s="174">
        <v>53</v>
      </c>
      <c r="K17" s="174">
        <v>46</v>
      </c>
      <c r="L17" s="174">
        <v>50</v>
      </c>
      <c r="M17" s="174">
        <v>56</v>
      </c>
      <c r="N17" s="174">
        <v>62</v>
      </c>
      <c r="O17" s="174">
        <v>53</v>
      </c>
      <c r="P17" s="174">
        <v>15</v>
      </c>
      <c r="Q17" s="174">
        <v>59</v>
      </c>
      <c r="R17" s="174">
        <v>63</v>
      </c>
      <c r="S17" s="174">
        <v>57</v>
      </c>
      <c r="T17" s="79"/>
      <c r="U17" s="216"/>
    </row>
    <row r="18" spans="2:21" ht="12.75">
      <c r="B18" s="79">
        <v>11</v>
      </c>
      <c r="C18" s="52" t="s">
        <v>50</v>
      </c>
      <c r="D18" s="189" t="s">
        <v>270</v>
      </c>
      <c r="E18" s="52" t="s">
        <v>175</v>
      </c>
      <c r="F18" s="207" t="s">
        <v>176</v>
      </c>
      <c r="G18" s="49">
        <f t="shared" si="0"/>
        <v>808</v>
      </c>
      <c r="H18" s="174">
        <v>71</v>
      </c>
      <c r="I18" s="174">
        <v>64</v>
      </c>
      <c r="J18" s="174">
        <v>52</v>
      </c>
      <c r="K18" s="174">
        <v>65</v>
      </c>
      <c r="L18" s="174">
        <v>42</v>
      </c>
      <c r="M18" s="174">
        <v>46</v>
      </c>
      <c r="N18" s="174">
        <v>51</v>
      </c>
      <c r="O18" s="174">
        <v>46</v>
      </c>
      <c r="P18" s="174">
        <v>22</v>
      </c>
      <c r="Q18" s="174">
        <v>116</v>
      </c>
      <c r="R18" s="174">
        <v>125</v>
      </c>
      <c r="S18" s="174">
        <v>108</v>
      </c>
      <c r="T18" s="79"/>
      <c r="U18" s="216"/>
    </row>
    <row r="19" spans="2:21" ht="12.75">
      <c r="B19" s="79">
        <v>12</v>
      </c>
      <c r="C19" s="52" t="s">
        <v>603</v>
      </c>
      <c r="D19" s="189" t="s">
        <v>36</v>
      </c>
      <c r="E19" s="52" t="s">
        <v>175</v>
      </c>
      <c r="F19" s="207" t="s">
        <v>176</v>
      </c>
      <c r="G19" s="49">
        <f t="shared" si="0"/>
        <v>621</v>
      </c>
      <c r="H19" s="174">
        <v>62</v>
      </c>
      <c r="I19" s="174">
        <v>82</v>
      </c>
      <c r="J19" s="174">
        <v>58</v>
      </c>
      <c r="K19" s="174">
        <v>41</v>
      </c>
      <c r="L19" s="174">
        <v>40</v>
      </c>
      <c r="M19" s="174">
        <v>55</v>
      </c>
      <c r="N19" s="174">
        <v>61</v>
      </c>
      <c r="O19" s="174">
        <v>40</v>
      </c>
      <c r="P19" s="174">
        <v>19</v>
      </c>
      <c r="Q19" s="174">
        <v>74</v>
      </c>
      <c r="R19" s="174">
        <v>41</v>
      </c>
      <c r="S19" s="174">
        <v>48</v>
      </c>
      <c r="T19" s="79"/>
      <c r="U19" s="216"/>
    </row>
    <row r="20" spans="2:21" ht="12.75">
      <c r="B20" s="79">
        <v>13</v>
      </c>
      <c r="C20" s="52" t="s">
        <v>46</v>
      </c>
      <c r="D20" s="189" t="s">
        <v>213</v>
      </c>
      <c r="E20" s="52" t="s">
        <v>175</v>
      </c>
      <c r="F20" s="207" t="s">
        <v>176</v>
      </c>
      <c r="G20" s="49">
        <f t="shared" si="0"/>
        <v>504</v>
      </c>
      <c r="H20" s="174">
        <v>61</v>
      </c>
      <c r="I20" s="174">
        <v>44</v>
      </c>
      <c r="J20" s="174">
        <v>47</v>
      </c>
      <c r="K20" s="174">
        <v>39</v>
      </c>
      <c r="L20" s="174">
        <v>45</v>
      </c>
      <c r="M20" s="174">
        <v>38</v>
      </c>
      <c r="N20" s="174">
        <v>34</v>
      </c>
      <c r="O20" s="174">
        <v>26</v>
      </c>
      <c r="P20" s="174">
        <v>24</v>
      </c>
      <c r="Q20" s="174">
        <v>62</v>
      </c>
      <c r="R20" s="174">
        <v>46</v>
      </c>
      <c r="S20" s="174">
        <v>38</v>
      </c>
      <c r="T20" s="79"/>
      <c r="U20" s="216"/>
    </row>
    <row r="21" spans="2:21" ht="12.75">
      <c r="B21" s="79">
        <v>14</v>
      </c>
      <c r="C21" s="52" t="s">
        <v>45</v>
      </c>
      <c r="D21" s="189" t="s">
        <v>211</v>
      </c>
      <c r="E21" s="52" t="s">
        <v>175</v>
      </c>
      <c r="F21" s="207" t="s">
        <v>176</v>
      </c>
      <c r="G21" s="49">
        <f t="shared" si="0"/>
        <v>693</v>
      </c>
      <c r="H21" s="174">
        <v>66</v>
      </c>
      <c r="I21" s="174">
        <v>72</v>
      </c>
      <c r="J21" s="174">
        <v>75</v>
      </c>
      <c r="K21" s="174">
        <v>61</v>
      </c>
      <c r="L21" s="174">
        <v>51</v>
      </c>
      <c r="M21" s="174">
        <v>53</v>
      </c>
      <c r="N21" s="174">
        <v>65</v>
      </c>
      <c r="O21" s="174">
        <v>63</v>
      </c>
      <c r="P21" s="174">
        <v>22</v>
      </c>
      <c r="Q21" s="174">
        <v>55</v>
      </c>
      <c r="R21" s="174">
        <v>58</v>
      </c>
      <c r="S21" s="174">
        <v>52</v>
      </c>
      <c r="T21" s="79"/>
      <c r="U21" s="216"/>
    </row>
    <row r="22" spans="2:21" ht="12.75">
      <c r="B22" s="79">
        <v>15</v>
      </c>
      <c r="C22" s="52" t="s">
        <v>27</v>
      </c>
      <c r="D22" s="189" t="s">
        <v>207</v>
      </c>
      <c r="E22" s="52" t="s">
        <v>175</v>
      </c>
      <c r="F22" s="207" t="s">
        <v>176</v>
      </c>
      <c r="G22" s="49">
        <f t="shared" si="0"/>
        <v>648</v>
      </c>
      <c r="H22" s="174">
        <v>80</v>
      </c>
      <c r="I22" s="174">
        <v>73</v>
      </c>
      <c r="J22" s="174">
        <v>66</v>
      </c>
      <c r="K22" s="174">
        <v>60</v>
      </c>
      <c r="L22" s="174">
        <v>59</v>
      </c>
      <c r="M22" s="174">
        <v>48</v>
      </c>
      <c r="N22" s="174">
        <v>47</v>
      </c>
      <c r="O22" s="174">
        <v>48</v>
      </c>
      <c r="P22" s="174">
        <v>23</v>
      </c>
      <c r="Q22" s="174">
        <v>46</v>
      </c>
      <c r="R22" s="174">
        <v>48</v>
      </c>
      <c r="S22" s="174">
        <v>50</v>
      </c>
      <c r="T22" s="79"/>
      <c r="U22" s="216"/>
    </row>
    <row r="23" spans="2:21" ht="12.75">
      <c r="B23" s="79">
        <v>16</v>
      </c>
      <c r="C23" s="52" t="s">
        <v>30</v>
      </c>
      <c r="D23" s="189" t="s">
        <v>210</v>
      </c>
      <c r="E23" s="52" t="s">
        <v>175</v>
      </c>
      <c r="F23" s="207" t="s">
        <v>176</v>
      </c>
      <c r="G23" s="49">
        <f t="shared" si="0"/>
        <v>506</v>
      </c>
      <c r="H23" s="174">
        <v>66</v>
      </c>
      <c r="I23" s="174">
        <v>54</v>
      </c>
      <c r="J23" s="174">
        <v>29</v>
      </c>
      <c r="K23" s="174">
        <v>48</v>
      </c>
      <c r="L23" s="174">
        <v>45</v>
      </c>
      <c r="M23" s="174">
        <v>31</v>
      </c>
      <c r="N23" s="174">
        <v>44</v>
      </c>
      <c r="O23" s="174">
        <v>28</v>
      </c>
      <c r="P23" s="174">
        <v>18</v>
      </c>
      <c r="Q23" s="174">
        <v>45</v>
      </c>
      <c r="R23" s="174">
        <v>57</v>
      </c>
      <c r="S23" s="174">
        <v>41</v>
      </c>
      <c r="T23" s="79"/>
      <c r="U23" s="216"/>
    </row>
    <row r="24" spans="2:21" ht="12.75">
      <c r="B24" s="79">
        <v>17</v>
      </c>
      <c r="C24" s="52" t="s">
        <v>26</v>
      </c>
      <c r="D24" s="189" t="s">
        <v>662</v>
      </c>
      <c r="E24" s="52" t="s">
        <v>175</v>
      </c>
      <c r="F24" s="207" t="s">
        <v>176</v>
      </c>
      <c r="G24" s="49">
        <f t="shared" si="0"/>
        <v>634</v>
      </c>
      <c r="H24" s="174">
        <v>76</v>
      </c>
      <c r="I24" s="174">
        <v>69</v>
      </c>
      <c r="J24" s="174">
        <v>70</v>
      </c>
      <c r="K24" s="174">
        <v>64</v>
      </c>
      <c r="L24" s="174">
        <v>48</v>
      </c>
      <c r="M24" s="174">
        <v>42</v>
      </c>
      <c r="N24" s="174">
        <v>45</v>
      </c>
      <c r="O24" s="174">
        <v>49</v>
      </c>
      <c r="P24" s="174">
        <v>15</v>
      </c>
      <c r="Q24" s="174">
        <v>58</v>
      </c>
      <c r="R24" s="174">
        <v>49</v>
      </c>
      <c r="S24" s="174">
        <v>49</v>
      </c>
      <c r="T24" s="79"/>
      <c r="U24" s="216"/>
    </row>
    <row r="25" spans="2:21" ht="12.75">
      <c r="B25" s="79">
        <v>18</v>
      </c>
      <c r="C25" s="52" t="s">
        <v>28</v>
      </c>
      <c r="D25" s="189" t="s">
        <v>208</v>
      </c>
      <c r="E25" s="52" t="s">
        <v>175</v>
      </c>
      <c r="F25" s="207" t="s">
        <v>176</v>
      </c>
      <c r="G25" s="49">
        <f t="shared" si="0"/>
        <v>516</v>
      </c>
      <c r="H25" s="174">
        <v>64</v>
      </c>
      <c r="I25" s="174">
        <v>50</v>
      </c>
      <c r="J25" s="174">
        <v>45</v>
      </c>
      <c r="K25" s="174">
        <v>50</v>
      </c>
      <c r="L25" s="174">
        <v>36</v>
      </c>
      <c r="M25" s="174">
        <v>38</v>
      </c>
      <c r="N25" s="174">
        <v>41</v>
      </c>
      <c r="O25" s="174">
        <v>40</v>
      </c>
      <c r="P25" s="174">
        <v>22</v>
      </c>
      <c r="Q25" s="174">
        <v>39</v>
      </c>
      <c r="R25" s="174">
        <v>43</v>
      </c>
      <c r="S25" s="174">
        <v>48</v>
      </c>
      <c r="T25" s="79"/>
      <c r="U25" s="216"/>
    </row>
    <row r="26" spans="2:21" ht="12.75">
      <c r="B26" s="79">
        <v>19</v>
      </c>
      <c r="C26" s="52" t="s">
        <v>631</v>
      </c>
      <c r="D26" s="189" t="s">
        <v>810</v>
      </c>
      <c r="E26" s="52" t="s">
        <v>181</v>
      </c>
      <c r="F26" s="126" t="s">
        <v>182</v>
      </c>
      <c r="G26" s="49">
        <f t="shared" si="0"/>
        <v>709</v>
      </c>
      <c r="H26" s="174">
        <v>98</v>
      </c>
      <c r="I26" s="174">
        <v>78</v>
      </c>
      <c r="J26" s="174">
        <v>74</v>
      </c>
      <c r="K26" s="174">
        <v>59</v>
      </c>
      <c r="L26" s="174">
        <v>55</v>
      </c>
      <c r="M26" s="174">
        <v>50</v>
      </c>
      <c r="N26" s="174">
        <v>72</v>
      </c>
      <c r="O26" s="174">
        <v>60</v>
      </c>
      <c r="P26" s="174">
        <v>36</v>
      </c>
      <c r="Q26" s="174">
        <v>51</v>
      </c>
      <c r="R26" s="174">
        <v>40</v>
      </c>
      <c r="S26" s="174">
        <v>36</v>
      </c>
      <c r="T26" s="79"/>
      <c r="U26" s="216"/>
    </row>
    <row r="27" spans="2:21" ht="12.75">
      <c r="B27" s="79">
        <v>20</v>
      </c>
      <c r="C27" s="52" t="s">
        <v>1051</v>
      </c>
      <c r="D27" s="189" t="s">
        <v>184</v>
      </c>
      <c r="E27" s="52" t="s">
        <v>181</v>
      </c>
      <c r="F27" s="126" t="s">
        <v>182</v>
      </c>
      <c r="G27" s="49">
        <f t="shared" si="0"/>
        <v>69</v>
      </c>
      <c r="H27" s="174">
        <v>18</v>
      </c>
      <c r="I27" s="174">
        <v>7</v>
      </c>
      <c r="J27" s="174">
        <v>6</v>
      </c>
      <c r="K27" s="174">
        <v>6</v>
      </c>
      <c r="L27" s="174">
        <v>4</v>
      </c>
      <c r="M27" s="174">
        <v>9</v>
      </c>
      <c r="N27" s="174">
        <v>4</v>
      </c>
      <c r="O27" s="174">
        <v>9</v>
      </c>
      <c r="P27" s="174">
        <v>6</v>
      </c>
      <c r="Q27" s="174"/>
      <c r="R27" s="174"/>
      <c r="S27" s="174"/>
      <c r="T27" s="79"/>
      <c r="U27" s="216"/>
    </row>
    <row r="28" spans="2:21" ht="12.75">
      <c r="B28" s="79">
        <v>21</v>
      </c>
      <c r="C28" s="52" t="s">
        <v>49</v>
      </c>
      <c r="D28" s="189" t="s">
        <v>268</v>
      </c>
      <c r="E28" s="52" t="s">
        <v>181</v>
      </c>
      <c r="F28" s="126" t="s">
        <v>182</v>
      </c>
      <c r="G28" s="49">
        <f t="shared" si="0"/>
        <v>606</v>
      </c>
      <c r="H28" s="174">
        <v>77</v>
      </c>
      <c r="I28" s="174">
        <v>70</v>
      </c>
      <c r="J28" s="174">
        <v>68</v>
      </c>
      <c r="K28" s="174">
        <v>42</v>
      </c>
      <c r="L28" s="174">
        <v>40</v>
      </c>
      <c r="M28" s="174">
        <v>55</v>
      </c>
      <c r="N28" s="174">
        <v>52</v>
      </c>
      <c r="O28" s="174">
        <v>56</v>
      </c>
      <c r="P28" s="174">
        <v>22</v>
      </c>
      <c r="Q28" s="174">
        <v>51</v>
      </c>
      <c r="R28" s="174">
        <v>33</v>
      </c>
      <c r="S28" s="174">
        <v>40</v>
      </c>
      <c r="T28" s="79"/>
      <c r="U28" s="216"/>
    </row>
    <row r="29" spans="2:21" ht="12.75">
      <c r="B29" s="79">
        <v>22</v>
      </c>
      <c r="C29" s="52" t="s">
        <v>32</v>
      </c>
      <c r="D29" s="189" t="s">
        <v>216</v>
      </c>
      <c r="E29" s="52" t="s">
        <v>181</v>
      </c>
      <c r="F29" s="126" t="s">
        <v>182</v>
      </c>
      <c r="G29" s="49">
        <f t="shared" si="0"/>
        <v>412</v>
      </c>
      <c r="H29" s="174">
        <v>60</v>
      </c>
      <c r="I29" s="174">
        <v>45</v>
      </c>
      <c r="J29" s="174">
        <v>52</v>
      </c>
      <c r="K29" s="174">
        <v>48</v>
      </c>
      <c r="L29" s="174">
        <v>50</v>
      </c>
      <c r="M29" s="174">
        <v>54</v>
      </c>
      <c r="N29" s="174">
        <v>41</v>
      </c>
      <c r="O29" s="174">
        <v>33</v>
      </c>
      <c r="P29" s="174">
        <v>29</v>
      </c>
      <c r="Q29" s="174"/>
      <c r="R29" s="174"/>
      <c r="S29" s="174"/>
      <c r="T29" s="79"/>
      <c r="U29" s="216"/>
    </row>
    <row r="30" spans="2:21" ht="12.75">
      <c r="B30" s="79">
        <v>23</v>
      </c>
      <c r="C30" s="52" t="s">
        <v>680</v>
      </c>
      <c r="D30" s="189" t="s">
        <v>269</v>
      </c>
      <c r="E30" s="52" t="s">
        <v>181</v>
      </c>
      <c r="F30" s="126" t="s">
        <v>182</v>
      </c>
      <c r="G30" s="49">
        <f t="shared" si="0"/>
        <v>347</v>
      </c>
      <c r="H30" s="174">
        <v>43</v>
      </c>
      <c r="I30" s="174">
        <v>61</v>
      </c>
      <c r="J30" s="174">
        <v>45</v>
      </c>
      <c r="K30" s="174">
        <v>46</v>
      </c>
      <c r="L30" s="174">
        <v>31</v>
      </c>
      <c r="M30" s="174">
        <v>26</v>
      </c>
      <c r="N30" s="174">
        <v>29</v>
      </c>
      <c r="O30" s="174">
        <v>41</v>
      </c>
      <c r="P30" s="174">
        <v>25</v>
      </c>
      <c r="Q30" s="174"/>
      <c r="R30" s="174"/>
      <c r="S30" s="174"/>
      <c r="T30" s="79"/>
      <c r="U30" s="216"/>
    </row>
    <row r="31" spans="2:21" ht="12.75">
      <c r="B31" s="79">
        <v>24</v>
      </c>
      <c r="C31" s="52" t="s">
        <v>31</v>
      </c>
      <c r="D31" s="189" t="s">
        <v>214</v>
      </c>
      <c r="E31" s="52" t="s">
        <v>181</v>
      </c>
      <c r="F31" s="126" t="s">
        <v>182</v>
      </c>
      <c r="G31" s="49">
        <f t="shared" si="0"/>
        <v>204</v>
      </c>
      <c r="H31" s="174">
        <v>21</v>
      </c>
      <c r="I31" s="174">
        <v>30</v>
      </c>
      <c r="J31" s="174">
        <v>25</v>
      </c>
      <c r="K31" s="174">
        <v>27</v>
      </c>
      <c r="L31" s="174">
        <v>28</v>
      </c>
      <c r="M31" s="174">
        <v>23</v>
      </c>
      <c r="N31" s="174">
        <v>20</v>
      </c>
      <c r="O31" s="174">
        <v>18</v>
      </c>
      <c r="P31" s="174">
        <v>12</v>
      </c>
      <c r="Q31" s="174"/>
      <c r="R31" s="174"/>
      <c r="S31" s="174"/>
      <c r="T31" s="79"/>
      <c r="U31" s="216"/>
    </row>
    <row r="32" spans="2:21" ht="12.75">
      <c r="B32" s="79">
        <v>25</v>
      </c>
      <c r="C32" s="52" t="s">
        <v>1016</v>
      </c>
      <c r="D32" s="189" t="s">
        <v>186</v>
      </c>
      <c r="E32" s="52" t="s">
        <v>181</v>
      </c>
      <c r="F32" s="126" t="s">
        <v>182</v>
      </c>
      <c r="G32" s="49">
        <f t="shared" si="0"/>
        <v>69</v>
      </c>
      <c r="H32" s="174">
        <v>9</v>
      </c>
      <c r="I32" s="174">
        <v>11</v>
      </c>
      <c r="J32" s="174">
        <v>8</v>
      </c>
      <c r="K32" s="174">
        <v>7</v>
      </c>
      <c r="L32" s="174">
        <v>7</v>
      </c>
      <c r="M32" s="174">
        <v>1</v>
      </c>
      <c r="N32" s="174">
        <v>8</v>
      </c>
      <c r="O32" s="174">
        <v>18</v>
      </c>
      <c r="P32" s="174"/>
      <c r="Q32" s="174"/>
      <c r="R32" s="174"/>
      <c r="S32" s="174"/>
      <c r="T32" s="79"/>
      <c r="U32" s="216"/>
    </row>
    <row r="33" spans="2:21" ht="12.75" hidden="1">
      <c r="B33" s="79">
        <v>25</v>
      </c>
      <c r="C33" s="52" t="s">
        <v>1017</v>
      </c>
      <c r="D33" s="189" t="s">
        <v>188</v>
      </c>
      <c r="E33" s="52" t="s">
        <v>189</v>
      </c>
      <c r="F33" s="126" t="s">
        <v>190</v>
      </c>
      <c r="G33" s="49">
        <f t="shared" si="0"/>
        <v>0</v>
      </c>
      <c r="H33" s="501"/>
      <c r="I33" s="501"/>
      <c r="J33" s="501"/>
      <c r="K33" s="501"/>
      <c r="L33" s="501"/>
      <c r="M33" s="501"/>
      <c r="N33" s="501"/>
      <c r="O33" s="502"/>
      <c r="P33" s="502"/>
      <c r="Q33" s="502"/>
      <c r="R33" s="502"/>
      <c r="S33" s="502"/>
      <c r="T33" s="79"/>
      <c r="U33" s="216"/>
    </row>
    <row r="34" spans="2:21" ht="12.75">
      <c r="B34" s="79">
        <v>26</v>
      </c>
      <c r="C34" s="52" t="s">
        <v>1018</v>
      </c>
      <c r="D34" s="189" t="s">
        <v>192</v>
      </c>
      <c r="E34" s="52" t="s">
        <v>189</v>
      </c>
      <c r="F34" s="126" t="s">
        <v>190</v>
      </c>
      <c r="G34" s="49">
        <f t="shared" si="0"/>
        <v>29</v>
      </c>
      <c r="H34" s="174">
        <v>10</v>
      </c>
      <c r="I34" s="174">
        <v>5</v>
      </c>
      <c r="J34" s="174">
        <v>3</v>
      </c>
      <c r="K34" s="174">
        <v>6</v>
      </c>
      <c r="L34" s="174">
        <v>5</v>
      </c>
      <c r="M34" s="174"/>
      <c r="N34" s="174"/>
      <c r="O34" s="174"/>
      <c r="P34" s="174"/>
      <c r="Q34" s="174"/>
      <c r="R34" s="174"/>
      <c r="S34" s="174"/>
      <c r="T34" s="79"/>
      <c r="U34" s="216"/>
    </row>
    <row r="35" spans="2:21" ht="12.75" hidden="1">
      <c r="B35" s="79">
        <v>27</v>
      </c>
      <c r="C35" s="52" t="s">
        <v>1019</v>
      </c>
      <c r="D35" s="189" t="s">
        <v>193</v>
      </c>
      <c r="E35" s="52" t="s">
        <v>189</v>
      </c>
      <c r="F35" s="126" t="s">
        <v>190</v>
      </c>
      <c r="G35" s="49">
        <f t="shared" si="0"/>
        <v>0</v>
      </c>
      <c r="H35" s="501"/>
      <c r="I35" s="501"/>
      <c r="J35" s="501"/>
      <c r="K35" s="501"/>
      <c r="L35" s="501"/>
      <c r="M35" s="501"/>
      <c r="N35" s="501"/>
      <c r="O35" s="502"/>
      <c r="P35" s="502"/>
      <c r="Q35" s="502"/>
      <c r="R35" s="502"/>
      <c r="S35" s="502"/>
      <c r="T35" s="79"/>
      <c r="U35" s="216"/>
    </row>
    <row r="36" spans="2:21" ht="12.75">
      <c r="B36" s="79">
        <v>27</v>
      </c>
      <c r="C36" s="52" t="s">
        <v>1020</v>
      </c>
      <c r="D36" s="189" t="s">
        <v>195</v>
      </c>
      <c r="E36" s="52" t="s">
        <v>189</v>
      </c>
      <c r="F36" s="126" t="s">
        <v>190</v>
      </c>
      <c r="G36" s="49">
        <f t="shared" si="0"/>
        <v>39</v>
      </c>
      <c r="H36" s="174">
        <v>12</v>
      </c>
      <c r="I36" s="174">
        <v>11</v>
      </c>
      <c r="J36" s="174">
        <v>6</v>
      </c>
      <c r="K36" s="174">
        <v>7</v>
      </c>
      <c r="L36" s="174">
        <v>3</v>
      </c>
      <c r="M36" s="174"/>
      <c r="N36" s="174"/>
      <c r="O36" s="174"/>
      <c r="P36" s="174"/>
      <c r="Q36" s="174"/>
      <c r="R36" s="174"/>
      <c r="S36" s="174"/>
      <c r="T36" s="79"/>
      <c r="U36" s="216"/>
    </row>
    <row r="37" spans="2:21" ht="12.75">
      <c r="B37" s="79">
        <v>28</v>
      </c>
      <c r="C37" s="52" t="s">
        <v>1021</v>
      </c>
      <c r="D37" s="189" t="s">
        <v>35</v>
      </c>
      <c r="E37" s="52" t="s">
        <v>189</v>
      </c>
      <c r="F37" s="126" t="s">
        <v>190</v>
      </c>
      <c r="G37" s="49">
        <f t="shared" si="0"/>
        <v>25</v>
      </c>
      <c r="H37" s="174">
        <v>9</v>
      </c>
      <c r="I37" s="174">
        <v>3</v>
      </c>
      <c r="J37" s="174">
        <v>6</v>
      </c>
      <c r="K37" s="174">
        <v>5</v>
      </c>
      <c r="L37" s="174">
        <v>2</v>
      </c>
      <c r="M37" s="174"/>
      <c r="N37" s="174"/>
      <c r="O37" s="174"/>
      <c r="P37" s="174"/>
      <c r="Q37" s="174"/>
      <c r="R37" s="174"/>
      <c r="S37" s="174"/>
      <c r="T37" s="79"/>
      <c r="U37" s="216"/>
    </row>
    <row r="38" spans="2:21" ht="12.75">
      <c r="B38" s="79">
        <v>29</v>
      </c>
      <c r="C38" s="52" t="s">
        <v>774</v>
      </c>
      <c r="D38" s="189" t="s">
        <v>775</v>
      </c>
      <c r="E38" s="52" t="s">
        <v>189</v>
      </c>
      <c r="F38" s="126" t="s">
        <v>190</v>
      </c>
      <c r="G38" s="49">
        <f t="shared" si="0"/>
        <v>21</v>
      </c>
      <c r="H38" s="174">
        <v>5</v>
      </c>
      <c r="I38" s="174">
        <v>6</v>
      </c>
      <c r="J38" s="174">
        <v>4</v>
      </c>
      <c r="K38" s="174">
        <v>5</v>
      </c>
      <c r="L38" s="174">
        <v>1</v>
      </c>
      <c r="M38" s="174"/>
      <c r="N38" s="174"/>
      <c r="O38" s="174"/>
      <c r="P38" s="174"/>
      <c r="Q38" s="174"/>
      <c r="R38" s="174"/>
      <c r="S38" s="174"/>
      <c r="T38" s="79"/>
      <c r="U38" s="216"/>
    </row>
    <row r="39" spans="2:21" ht="12.75" hidden="1">
      <c r="B39" s="79">
        <v>31</v>
      </c>
      <c r="C39" s="49" t="s">
        <v>1052</v>
      </c>
      <c r="D39" s="51" t="s">
        <v>197</v>
      </c>
      <c r="E39" s="52" t="s">
        <v>189</v>
      </c>
      <c r="F39" s="126" t="s">
        <v>190</v>
      </c>
      <c r="G39" s="49">
        <f t="shared" si="0"/>
        <v>0</v>
      </c>
      <c r="H39" s="501"/>
      <c r="I39" s="501"/>
      <c r="J39" s="501"/>
      <c r="K39" s="501"/>
      <c r="L39" s="501"/>
      <c r="M39" s="501"/>
      <c r="N39" s="501"/>
      <c r="O39" s="502"/>
      <c r="P39" s="502"/>
      <c r="Q39" s="502"/>
      <c r="R39" s="502"/>
      <c r="S39" s="502"/>
      <c r="T39" s="79"/>
      <c r="U39" s="216"/>
    </row>
    <row r="40" spans="2:21" ht="12.75">
      <c r="B40" s="79">
        <v>30</v>
      </c>
      <c r="C40" s="52" t="s">
        <v>198</v>
      </c>
      <c r="D40" s="189" t="s">
        <v>199</v>
      </c>
      <c r="E40" s="52" t="s">
        <v>175</v>
      </c>
      <c r="F40" s="207" t="s">
        <v>176</v>
      </c>
      <c r="G40" s="49">
        <f t="shared" si="0"/>
        <v>0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79"/>
      <c r="U40" s="216"/>
    </row>
    <row r="41" spans="2:21" ht="12.75">
      <c r="B41" s="79">
        <v>31</v>
      </c>
      <c r="C41" s="52" t="s">
        <v>776</v>
      </c>
      <c r="D41" s="189" t="s">
        <v>777</v>
      </c>
      <c r="E41" s="52" t="s">
        <v>175</v>
      </c>
      <c r="F41" s="207" t="s">
        <v>176</v>
      </c>
      <c r="G41" s="49">
        <f t="shared" si="0"/>
        <v>210</v>
      </c>
      <c r="H41" s="174">
        <v>16</v>
      </c>
      <c r="I41" s="174"/>
      <c r="J41" s="174"/>
      <c r="K41" s="174">
        <v>11</v>
      </c>
      <c r="L41" s="174">
        <v>6</v>
      </c>
      <c r="M41" s="174">
        <v>13</v>
      </c>
      <c r="N41" s="174">
        <v>26</v>
      </c>
      <c r="O41" s="174">
        <v>15</v>
      </c>
      <c r="P41" s="174">
        <v>12</v>
      </c>
      <c r="Q41" s="174">
        <v>22</v>
      </c>
      <c r="R41" s="174">
        <v>29</v>
      </c>
      <c r="S41" s="174">
        <v>60</v>
      </c>
      <c r="T41" s="79"/>
      <c r="U41" s="216"/>
    </row>
    <row r="42" spans="2:21" ht="12.75">
      <c r="B42" s="79">
        <v>32</v>
      </c>
      <c r="C42" s="52" t="s">
        <v>778</v>
      </c>
      <c r="D42" s="189" t="s">
        <v>779</v>
      </c>
      <c r="E42" s="52" t="s">
        <v>175</v>
      </c>
      <c r="F42" s="207" t="s">
        <v>176</v>
      </c>
      <c r="G42" s="49">
        <f t="shared" si="0"/>
        <v>86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>
        <v>13</v>
      </c>
      <c r="R42" s="174">
        <v>31</v>
      </c>
      <c r="S42" s="174">
        <v>42</v>
      </c>
      <c r="T42" s="79"/>
      <c r="U42" s="216"/>
    </row>
    <row r="43" spans="2:21" ht="12.75">
      <c r="B43" s="79">
        <v>33</v>
      </c>
      <c r="C43" s="52" t="s">
        <v>780</v>
      </c>
      <c r="D43" s="189" t="s">
        <v>274</v>
      </c>
      <c r="E43" s="52" t="s">
        <v>189</v>
      </c>
      <c r="F43" s="126" t="s">
        <v>190</v>
      </c>
      <c r="G43" s="49">
        <f t="shared" si="0"/>
        <v>308</v>
      </c>
      <c r="H43" s="174">
        <v>61</v>
      </c>
      <c r="I43" s="174">
        <v>90</v>
      </c>
      <c r="J43" s="174">
        <v>62</v>
      </c>
      <c r="K43" s="174">
        <v>48</v>
      </c>
      <c r="L43" s="174">
        <v>47</v>
      </c>
      <c r="M43" s="174"/>
      <c r="N43" s="174"/>
      <c r="O43" s="174"/>
      <c r="P43" s="174"/>
      <c r="Q43" s="174"/>
      <c r="R43" s="174"/>
      <c r="S43" s="174"/>
      <c r="T43" s="79"/>
      <c r="U43" s="216"/>
    </row>
    <row r="44" spans="2:21" ht="12.75">
      <c r="B44" s="79">
        <v>34</v>
      </c>
      <c r="C44" s="52" t="s">
        <v>1378</v>
      </c>
      <c r="D44" s="189" t="s">
        <v>197</v>
      </c>
      <c r="E44" s="52" t="s">
        <v>175</v>
      </c>
      <c r="F44" s="207" t="s">
        <v>176</v>
      </c>
      <c r="G44" s="49">
        <f t="shared" si="0"/>
        <v>30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>
        <v>12</v>
      </c>
      <c r="R44" s="174">
        <v>11</v>
      </c>
      <c r="S44" s="174">
        <v>7</v>
      </c>
      <c r="T44" s="79"/>
      <c r="U44" s="216"/>
    </row>
    <row r="45" spans="2:21" ht="12.75">
      <c r="B45" s="79"/>
      <c r="C45" s="83" t="s">
        <v>275</v>
      </c>
      <c r="D45" s="127" t="s">
        <v>85</v>
      </c>
      <c r="E45" s="127"/>
      <c r="F45" s="83"/>
      <c r="G45" s="83">
        <f aca="true" t="shared" si="1" ref="G45:S45">SUM(G8:G44)</f>
        <v>17187</v>
      </c>
      <c r="H45" s="83">
        <f t="shared" si="1"/>
        <v>1910</v>
      </c>
      <c r="I45" s="83">
        <f t="shared" si="1"/>
        <v>1807</v>
      </c>
      <c r="J45" s="83">
        <f t="shared" si="1"/>
        <v>1653</v>
      </c>
      <c r="K45" s="83">
        <f t="shared" si="1"/>
        <v>1481</v>
      </c>
      <c r="L45" s="83">
        <f t="shared" si="1"/>
        <v>1285</v>
      </c>
      <c r="M45" s="83">
        <f t="shared" si="1"/>
        <v>1339</v>
      </c>
      <c r="N45" s="83">
        <f t="shared" si="1"/>
        <v>1456</v>
      </c>
      <c r="O45" s="83">
        <f t="shared" si="1"/>
        <v>1292</v>
      </c>
      <c r="P45" s="83">
        <f t="shared" si="1"/>
        <v>679</v>
      </c>
      <c r="Q45" s="83">
        <f t="shared" si="1"/>
        <v>1554</v>
      </c>
      <c r="R45" s="83">
        <f t="shared" si="1"/>
        <v>1362</v>
      </c>
      <c r="S45" s="83">
        <f t="shared" si="1"/>
        <v>1369</v>
      </c>
      <c r="T45" s="79"/>
      <c r="U45" s="216"/>
    </row>
    <row r="46" spans="2:20" ht="12.75">
      <c r="B46" s="7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76"/>
    </row>
    <row r="47" spans="2:20" ht="12.75">
      <c r="B47" s="76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6"/>
    </row>
    <row r="48" spans="2:19" ht="12.75">
      <c r="B48" s="76"/>
      <c r="C48" s="52"/>
      <c r="D48" s="189"/>
      <c r="E48" s="52"/>
      <c r="F48" s="207"/>
      <c r="G48" s="49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50" spans="1:31" ht="12.7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</row>
    <row r="51" spans="1:31" ht="12.75">
      <c r="A51" s="174"/>
      <c r="B51" s="174"/>
      <c r="C51" s="174"/>
      <c r="D51" s="174"/>
      <c r="E51" s="192"/>
      <c r="F51" s="192"/>
      <c r="G51" s="192"/>
      <c r="H51" s="192"/>
      <c r="I51" s="192"/>
      <c r="J51" s="249"/>
      <c r="K51" s="192"/>
      <c r="L51" s="192"/>
      <c r="M51" s="192"/>
      <c r="N51" s="192"/>
      <c r="O51" s="192"/>
      <c r="P51" s="192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</row>
    <row r="52" spans="1:31" ht="12.75">
      <c r="A52" s="174"/>
      <c r="B52" s="174"/>
      <c r="C52" s="31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174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174"/>
      <c r="AE52" s="174"/>
    </row>
    <row r="53" spans="1:31" ht="12.75">
      <c r="A53" s="174"/>
      <c r="B53" s="174"/>
      <c r="C53" s="31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74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174"/>
      <c r="AE53" s="174"/>
    </row>
    <row r="54" spans="1:31" ht="12.75">
      <c r="A54" s="174"/>
      <c r="B54" s="174"/>
      <c r="C54" s="31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74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174"/>
      <c r="AE54" s="174"/>
    </row>
    <row r="55" spans="1:31" ht="12.75">
      <c r="A55" s="174"/>
      <c r="B55" s="174"/>
      <c r="C55" s="31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174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174"/>
      <c r="AE55" s="174"/>
    </row>
    <row r="56" spans="1:31" ht="12.75">
      <c r="A56" s="174"/>
      <c r="B56" s="174"/>
      <c r="C56" s="31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74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174"/>
      <c r="AE56" s="174"/>
    </row>
    <row r="57" spans="1:31" ht="12.75">
      <c r="A57" s="174"/>
      <c r="B57" s="174"/>
      <c r="C57" s="312"/>
      <c r="D57" s="52"/>
      <c r="E57" s="235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74"/>
      <c r="R57" s="235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174"/>
      <c r="AE57" s="174"/>
    </row>
    <row r="58" spans="1:31" ht="12.75">
      <c r="A58" s="174"/>
      <c r="B58" s="174"/>
      <c r="C58" s="31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74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174"/>
      <c r="AE58" s="174"/>
    </row>
    <row r="59" spans="1:31" ht="12.75">
      <c r="A59" s="174"/>
      <c r="B59" s="174"/>
      <c r="C59" s="31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174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174"/>
      <c r="AE59" s="174"/>
    </row>
    <row r="60" spans="1:31" ht="12.75">
      <c r="A60" s="174"/>
      <c r="B60" s="174"/>
      <c r="C60" s="31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174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174"/>
      <c r="AE60" s="174"/>
    </row>
    <row r="61" spans="1:31" ht="12.75">
      <c r="A61" s="174"/>
      <c r="B61" s="174"/>
      <c r="C61" s="31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174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174"/>
      <c r="AE61" s="174"/>
    </row>
    <row r="62" spans="1:31" ht="12.75">
      <c r="A62" s="174"/>
      <c r="B62" s="174"/>
      <c r="C62" s="31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174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174"/>
      <c r="AE62" s="174"/>
    </row>
    <row r="63" spans="1:31" ht="12.75">
      <c r="A63" s="174"/>
      <c r="B63" s="174"/>
      <c r="C63" s="312"/>
      <c r="D63" s="52"/>
      <c r="E63" s="235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174"/>
      <c r="R63" s="235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174"/>
      <c r="AE63" s="174"/>
    </row>
    <row r="64" spans="1:31" ht="12.75">
      <c r="A64" s="174"/>
      <c r="B64" s="174"/>
      <c r="C64" s="31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174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174"/>
      <c r="AE64" s="174"/>
    </row>
    <row r="65" spans="1:31" ht="12.75">
      <c r="A65" s="174"/>
      <c r="B65" s="174"/>
      <c r="C65" s="31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174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174"/>
      <c r="AE65" s="174"/>
    </row>
    <row r="66" spans="1:31" ht="12.75">
      <c r="A66" s="174"/>
      <c r="B66" s="174"/>
      <c r="C66" s="312"/>
      <c r="D66" s="52"/>
      <c r="E66" s="235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174"/>
      <c r="R66" s="235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174"/>
      <c r="AE66" s="174"/>
    </row>
    <row r="67" spans="1:31" ht="12.75">
      <c r="A67" s="174"/>
      <c r="B67" s="174"/>
      <c r="C67" s="31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174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174"/>
      <c r="AE67" s="174"/>
    </row>
    <row r="68" spans="1:31" ht="12.75">
      <c r="A68" s="174"/>
      <c r="B68" s="174"/>
      <c r="C68" s="31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74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174"/>
      <c r="AE68" s="174"/>
    </row>
    <row r="69" spans="1:31" ht="12.75">
      <c r="A69" s="174"/>
      <c r="B69" s="174"/>
      <c r="C69" s="312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</row>
    <row r="70" spans="1:31" ht="12.75">
      <c r="A70" s="174"/>
      <c r="B70" s="174"/>
      <c r="C70" s="31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174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174"/>
      <c r="AE70" s="174"/>
    </row>
    <row r="71" spans="1:31" ht="12.75">
      <c r="A71" s="174"/>
      <c r="B71" s="174"/>
      <c r="C71" s="17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174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174"/>
      <c r="AE71" s="174"/>
    </row>
    <row r="72" spans="1:31" ht="12.7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</row>
    <row r="73" spans="1:31" ht="12.75">
      <c r="A73" s="174"/>
      <c r="B73" s="174"/>
      <c r="C73" s="17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</row>
    <row r="74" spans="1:31" ht="12.7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</row>
    <row r="75" spans="1:31" ht="12.75">
      <c r="A75" s="174"/>
      <c r="B75" s="174"/>
      <c r="C75" s="17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</row>
  </sheetData>
  <sheetProtection/>
  <mergeCells count="3">
    <mergeCell ref="H6:S6"/>
    <mergeCell ref="E6:E7"/>
    <mergeCell ref="F6:F7"/>
  </mergeCells>
  <printOptions/>
  <pageMargins left="0.75" right="0.75" top="0.25" bottom="0" header="0.2" footer="0.24"/>
  <pageSetup horizontalDpi="600" verticalDpi="600" orientation="landscape" r:id="rId1"/>
  <headerFooter alignWithMargins="0">
    <oddHeader>&amp;L&amp;8&amp;USection 3. Education</oddHeader>
    <oddFooter xml:space="preserve">&amp;L&amp;18 17&amp;R&amp;"Arial Mon,Regular"&amp;18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J26" sqref="J26"/>
    </sheetView>
  </sheetViews>
  <sheetFormatPr defaultColWidth="9.00390625" defaultRowHeight="10.5" customHeight="1"/>
  <cols>
    <col min="1" max="1" width="0.2421875" style="317" customWidth="1"/>
    <col min="2" max="2" width="1.875" style="317" customWidth="1"/>
    <col min="3" max="3" width="0.12890625" style="317" customWidth="1"/>
    <col min="4" max="4" width="27.75390625" style="317" customWidth="1"/>
    <col min="5" max="5" width="18.75390625" style="317" customWidth="1"/>
    <col min="6" max="6" width="7.375" style="317" customWidth="1"/>
    <col min="7" max="7" width="9.125" style="317" customWidth="1"/>
    <col min="8" max="8" width="8.75390625" style="317" customWidth="1"/>
    <col min="9" max="9" width="9.125" style="317" customWidth="1"/>
    <col min="10" max="10" width="7.75390625" style="317" customWidth="1"/>
    <col min="11" max="11" width="6.75390625" style="317" customWidth="1"/>
    <col min="12" max="12" width="9.00390625" style="317" customWidth="1"/>
    <col min="13" max="13" width="8.875" style="317" customWidth="1"/>
    <col min="14" max="14" width="9.375" style="317" customWidth="1"/>
    <col min="15" max="15" width="10.875" style="317" customWidth="1"/>
    <col min="16" max="16" width="10.25390625" style="317" customWidth="1"/>
    <col min="17" max="18" width="9.75390625" style="317" customWidth="1"/>
    <col min="19" max="16384" width="9.125" style="317" customWidth="1"/>
  </cols>
  <sheetData>
    <row r="1" spans="6:12" s="49" customFormat="1" ht="10.5" customHeight="1">
      <c r="F1" s="141" t="s">
        <v>1272</v>
      </c>
      <c r="G1" s="143"/>
      <c r="H1" s="143"/>
      <c r="I1" s="143"/>
      <c r="J1" s="143"/>
      <c r="K1" s="143"/>
      <c r="L1" s="143"/>
    </row>
    <row r="2" spans="6:12" s="49" customFormat="1" ht="10.5" customHeight="1">
      <c r="F2" s="497" t="s">
        <v>1273</v>
      </c>
      <c r="G2" s="117"/>
      <c r="H2" s="117"/>
      <c r="I2" s="117"/>
      <c r="J2" s="143"/>
      <c r="K2" s="143"/>
      <c r="L2" s="143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92"/>
      <c r="B4" s="192"/>
      <c r="C4" s="192"/>
      <c r="D4" s="357" t="s">
        <v>406</v>
      </c>
      <c r="E4" s="360" t="s">
        <v>201</v>
      </c>
      <c r="F4" s="218" t="s">
        <v>53</v>
      </c>
      <c r="G4" s="361" t="s">
        <v>202</v>
      </c>
      <c r="H4" s="1249"/>
      <c r="I4" s="1249"/>
      <c r="J4" s="1249"/>
      <c r="K4" s="1249"/>
      <c r="L4" s="1337"/>
      <c r="M4" s="218"/>
      <c r="N4" s="53"/>
      <c r="O4" s="217"/>
      <c r="P4" s="52"/>
    </row>
    <row r="5" spans="1:16" s="49" customFormat="1" ht="10.5" customHeight="1">
      <c r="A5" s="52"/>
      <c r="B5" s="52"/>
      <c r="C5" s="52"/>
      <c r="D5" s="362" t="s">
        <v>651</v>
      </c>
      <c r="E5" s="360" t="s">
        <v>407</v>
      </c>
      <c r="F5" s="358" t="s">
        <v>200</v>
      </c>
      <c r="G5" s="361" t="s">
        <v>203</v>
      </c>
      <c r="H5" s="203">
        <v>2011</v>
      </c>
      <c r="I5" s="203">
        <v>2012</v>
      </c>
      <c r="J5" s="203">
        <v>2013</v>
      </c>
      <c r="K5" s="203">
        <v>2014</v>
      </c>
      <c r="L5" s="203">
        <v>2015</v>
      </c>
      <c r="M5" s="201" t="s">
        <v>1265</v>
      </c>
      <c r="N5" s="359" t="s">
        <v>1264</v>
      </c>
      <c r="O5" s="192" t="s">
        <v>1263</v>
      </c>
      <c r="P5" s="52"/>
    </row>
    <row r="6" spans="1:16" s="49" customFormat="1" ht="10.5" customHeight="1">
      <c r="A6" s="52"/>
      <c r="B6" s="52"/>
      <c r="C6" s="52"/>
      <c r="D6" s="50"/>
      <c r="E6" s="363"/>
      <c r="F6" s="101"/>
      <c r="G6" s="233"/>
      <c r="H6" s="264" t="s">
        <v>568</v>
      </c>
      <c r="I6" s="264" t="s">
        <v>568</v>
      </c>
      <c r="J6" s="264" t="s">
        <v>568</v>
      </c>
      <c r="K6" s="264" t="s">
        <v>568</v>
      </c>
      <c r="L6" s="264" t="s">
        <v>568</v>
      </c>
      <c r="M6" s="215"/>
      <c r="N6" s="101"/>
      <c r="O6" s="101"/>
      <c r="P6" s="52"/>
    </row>
    <row r="7" spans="1:15" s="49" customFormat="1" ht="10.5" customHeight="1">
      <c r="A7" s="75"/>
      <c r="B7" s="75"/>
      <c r="C7" s="75"/>
      <c r="D7" s="49" t="s">
        <v>823</v>
      </c>
      <c r="E7" s="51" t="s">
        <v>824</v>
      </c>
      <c r="F7" s="155" t="s">
        <v>231</v>
      </c>
      <c r="G7" s="51" t="s">
        <v>228</v>
      </c>
      <c r="H7" s="75">
        <v>81.6</v>
      </c>
      <c r="I7" s="75">
        <v>81.69999999999999</v>
      </c>
      <c r="J7" s="75">
        <v>82.9</v>
      </c>
      <c r="K7" s="75">
        <v>83.335</v>
      </c>
      <c r="L7" s="75">
        <v>83.785</v>
      </c>
      <c r="M7" s="75">
        <v>102.55201958384335</v>
      </c>
      <c r="N7" s="75">
        <v>101.06755126658624</v>
      </c>
      <c r="O7" s="75">
        <v>100.53998920021601</v>
      </c>
    </row>
    <row r="8" spans="1:15" s="49" customFormat="1" ht="10.5" customHeight="1">
      <c r="A8" s="75"/>
      <c r="B8" s="75"/>
      <c r="C8" s="75"/>
      <c r="D8" s="49" t="s">
        <v>221</v>
      </c>
      <c r="E8" s="51" t="s">
        <v>825</v>
      </c>
      <c r="F8" s="155" t="s">
        <v>231</v>
      </c>
      <c r="G8" s="51" t="s">
        <v>228</v>
      </c>
      <c r="H8" s="75">
        <v>32.9</v>
      </c>
      <c r="I8" s="75">
        <v>33.599999999999994</v>
      </c>
      <c r="J8" s="75">
        <v>43.2</v>
      </c>
      <c r="K8" s="75">
        <v>44.977500000000006</v>
      </c>
      <c r="L8" s="75">
        <v>46.379999999999995</v>
      </c>
      <c r="M8" s="75">
        <v>138.0357142857143</v>
      </c>
      <c r="N8" s="75">
        <v>107.36111111111109</v>
      </c>
      <c r="O8" s="75">
        <v>103.11822577955643</v>
      </c>
    </row>
    <row r="9" spans="1:15" s="49" customFormat="1" ht="10.5" customHeight="1">
      <c r="A9" s="75"/>
      <c r="B9" s="75"/>
      <c r="C9" s="75"/>
      <c r="D9" s="49" t="s">
        <v>577</v>
      </c>
      <c r="E9" s="51" t="s">
        <v>949</v>
      </c>
      <c r="F9" s="155" t="s">
        <v>229</v>
      </c>
      <c r="G9" s="51" t="s">
        <v>230</v>
      </c>
      <c r="H9" s="75">
        <v>20.4</v>
      </c>
      <c r="I9" s="75">
        <v>18.1</v>
      </c>
      <c r="J9" s="75">
        <v>5.2</v>
      </c>
      <c r="K9" s="75">
        <v>6.3</v>
      </c>
      <c r="L9" s="75">
        <v>7</v>
      </c>
      <c r="M9" s="75">
        <v>38.674033149171265</v>
      </c>
      <c r="N9" s="75">
        <v>134.6153846153846</v>
      </c>
      <c r="O9" s="75">
        <v>111.11111111111111</v>
      </c>
    </row>
    <row r="10" spans="1:15" s="49" customFormat="1" ht="10.5" customHeight="1">
      <c r="A10" s="99"/>
      <c r="B10" s="99"/>
      <c r="C10" s="99"/>
      <c r="D10" s="49" t="s">
        <v>1131</v>
      </c>
      <c r="E10" s="51" t="s">
        <v>1127</v>
      </c>
      <c r="F10" s="49" t="s">
        <v>229</v>
      </c>
      <c r="G10" s="51" t="s">
        <v>230</v>
      </c>
      <c r="H10" s="75"/>
      <c r="I10" s="75"/>
      <c r="J10" s="75">
        <v>56.1</v>
      </c>
      <c r="K10" s="75">
        <v>103.3</v>
      </c>
      <c r="L10" s="75">
        <v>104</v>
      </c>
      <c r="M10" s="75"/>
      <c r="N10" s="75">
        <v>185.3832442067736</v>
      </c>
      <c r="O10" s="75">
        <v>100.67763794772509</v>
      </c>
    </row>
    <row r="11" spans="1:15" s="49" customFormat="1" ht="10.5" customHeight="1">
      <c r="A11" s="75"/>
      <c r="B11" s="75"/>
      <c r="C11" s="75"/>
      <c r="D11" s="49" t="s">
        <v>675</v>
      </c>
      <c r="E11" s="51" t="s">
        <v>578</v>
      </c>
      <c r="F11" s="49" t="s">
        <v>231</v>
      </c>
      <c r="G11" s="51" t="s">
        <v>228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/>
      <c r="N11" s="75"/>
      <c r="O11" s="75"/>
    </row>
    <row r="12" spans="1:15" s="49" customFormat="1" ht="10.5" customHeight="1">
      <c r="A12" s="75"/>
      <c r="B12" s="75"/>
      <c r="C12" s="75"/>
      <c r="D12" s="49" t="s">
        <v>1101</v>
      </c>
      <c r="E12" s="51" t="s">
        <v>579</v>
      </c>
      <c r="F12" s="49" t="s">
        <v>231</v>
      </c>
      <c r="G12" s="51" t="s">
        <v>228</v>
      </c>
      <c r="H12" s="75">
        <v>0</v>
      </c>
      <c r="I12" s="75">
        <v>0</v>
      </c>
      <c r="J12" s="75">
        <v>17.5</v>
      </c>
      <c r="K12" s="75">
        <v>48.3</v>
      </c>
      <c r="L12" s="75">
        <v>49.300000000000004</v>
      </c>
      <c r="M12" s="75"/>
      <c r="N12" s="75">
        <v>281.7142857142857</v>
      </c>
      <c r="O12" s="75">
        <v>102.07039337474122</v>
      </c>
    </row>
    <row r="13" spans="1:15" s="49" customFormat="1" ht="10.5" customHeight="1">
      <c r="A13" s="75"/>
      <c r="B13" s="75"/>
      <c r="C13" s="75"/>
      <c r="D13" s="49" t="s">
        <v>1102</v>
      </c>
      <c r="E13" s="51" t="s">
        <v>1109</v>
      </c>
      <c r="F13" s="49" t="s">
        <v>231</v>
      </c>
      <c r="G13" s="51" t="s">
        <v>228</v>
      </c>
      <c r="H13" s="75"/>
      <c r="I13" s="75"/>
      <c r="J13" s="75"/>
      <c r="K13" s="75">
        <v>36.9</v>
      </c>
      <c r="L13" s="75">
        <v>39.4</v>
      </c>
      <c r="M13" s="75"/>
      <c r="N13" s="75"/>
      <c r="O13" s="75">
        <v>106.77506775067751</v>
      </c>
    </row>
    <row r="14" spans="1:15" s="49" customFormat="1" ht="10.5" customHeight="1">
      <c r="A14" s="99"/>
      <c r="B14" s="99"/>
      <c r="C14" s="99"/>
      <c r="D14" s="49" t="s">
        <v>1103</v>
      </c>
      <c r="E14" s="51" t="s">
        <v>1108</v>
      </c>
      <c r="F14" s="49" t="s">
        <v>231</v>
      </c>
      <c r="G14" s="51" t="s">
        <v>228</v>
      </c>
      <c r="H14" s="75"/>
      <c r="I14" s="75"/>
      <c r="J14" s="75"/>
      <c r="K14" s="75">
        <v>0</v>
      </c>
      <c r="L14" s="75">
        <v>0</v>
      </c>
      <c r="M14" s="75"/>
      <c r="N14" s="75"/>
      <c r="O14" s="75"/>
    </row>
    <row r="15" spans="1:15" s="49" customFormat="1" ht="19.5" customHeight="1">
      <c r="A15" s="75"/>
      <c r="B15" s="75"/>
      <c r="C15" s="75"/>
      <c r="D15" s="255" t="s">
        <v>1144</v>
      </c>
      <c r="E15" s="51" t="s">
        <v>380</v>
      </c>
      <c r="F15" s="49" t="s">
        <v>231</v>
      </c>
      <c r="G15" s="51" t="s">
        <v>228</v>
      </c>
      <c r="H15" s="75"/>
      <c r="I15" s="75"/>
      <c r="J15" s="75"/>
      <c r="K15" s="75"/>
      <c r="L15" s="75"/>
      <c r="M15" s="75"/>
      <c r="N15" s="75"/>
      <c r="O15" s="75"/>
    </row>
    <row r="16" spans="1:15" s="49" customFormat="1" ht="10.5" customHeight="1">
      <c r="A16" s="75"/>
      <c r="B16" s="75"/>
      <c r="C16" s="75"/>
      <c r="D16" s="49" t="s">
        <v>325</v>
      </c>
      <c r="E16" s="51" t="s">
        <v>381</v>
      </c>
      <c r="F16" s="49" t="s">
        <v>231</v>
      </c>
      <c r="G16" s="51" t="s">
        <v>228</v>
      </c>
      <c r="H16" s="75"/>
      <c r="I16" s="75"/>
      <c r="J16" s="75"/>
      <c r="K16" s="75"/>
      <c r="L16" s="75"/>
      <c r="M16" s="75"/>
      <c r="N16" s="75"/>
      <c r="O16" s="75"/>
    </row>
    <row r="17" spans="1:15" s="49" customFormat="1" ht="10.5" customHeight="1">
      <c r="A17" s="75"/>
      <c r="B17" s="75"/>
      <c r="C17" s="75"/>
      <c r="D17" s="49" t="s">
        <v>205</v>
      </c>
      <c r="E17" s="51" t="s">
        <v>204</v>
      </c>
      <c r="F17" s="49" t="s">
        <v>1104</v>
      </c>
      <c r="G17" s="51" t="s">
        <v>1105</v>
      </c>
      <c r="H17" s="75">
        <v>542</v>
      </c>
      <c r="I17" s="75">
        <v>248.2</v>
      </c>
      <c r="J17" s="75">
        <v>241</v>
      </c>
      <c r="K17" s="75">
        <v>950</v>
      </c>
      <c r="L17" s="75">
        <v>1305</v>
      </c>
      <c r="M17" s="75"/>
      <c r="N17" s="75">
        <v>541.49377593361</v>
      </c>
      <c r="O17" s="75">
        <v>137.3684210526316</v>
      </c>
    </row>
    <row r="18" spans="1:15" s="49" customFormat="1" ht="10.5" customHeight="1">
      <c r="A18" s="75"/>
      <c r="B18" s="75"/>
      <c r="C18" s="75"/>
      <c r="D18" s="49" t="s">
        <v>635</v>
      </c>
      <c r="E18" s="51" t="s">
        <v>636</v>
      </c>
      <c r="F18" s="52" t="s">
        <v>233</v>
      </c>
      <c r="G18" s="189" t="s">
        <v>232</v>
      </c>
      <c r="H18" s="75">
        <v>712</v>
      </c>
      <c r="I18" s="75">
        <v>550</v>
      </c>
      <c r="J18" s="75">
        <v>8600</v>
      </c>
      <c r="K18" s="75">
        <v>3450</v>
      </c>
      <c r="L18" s="75">
        <v>950</v>
      </c>
      <c r="M18" s="75"/>
      <c r="N18" s="75"/>
      <c r="O18" s="75">
        <v>27.536231884057973</v>
      </c>
    </row>
    <row r="19" spans="1:15" s="49" customFormat="1" ht="10.5" customHeight="1">
      <c r="A19" s="75"/>
      <c r="B19" s="75"/>
      <c r="C19" s="75"/>
      <c r="D19" s="49" t="s">
        <v>547</v>
      </c>
      <c r="E19" s="51" t="s">
        <v>637</v>
      </c>
      <c r="F19" s="52" t="s">
        <v>461</v>
      </c>
      <c r="G19" s="189" t="s">
        <v>234</v>
      </c>
      <c r="H19" s="75"/>
      <c r="I19" s="75"/>
      <c r="J19" s="75"/>
      <c r="K19" s="75"/>
      <c r="L19" s="75"/>
      <c r="M19" s="75"/>
      <c r="N19" s="75"/>
      <c r="O19" s="75"/>
    </row>
    <row r="20" spans="1:15" s="49" customFormat="1" ht="10.5" customHeight="1">
      <c r="A20" s="75"/>
      <c r="B20" s="75"/>
      <c r="C20" s="75"/>
      <c r="D20" s="49" t="s">
        <v>642</v>
      </c>
      <c r="E20" s="51" t="s">
        <v>638</v>
      </c>
      <c r="F20" s="52" t="s">
        <v>235</v>
      </c>
      <c r="G20" s="189" t="s">
        <v>236</v>
      </c>
      <c r="H20" s="75">
        <v>1167.8</v>
      </c>
      <c r="I20" s="75">
        <v>1900.8</v>
      </c>
      <c r="J20" s="75">
        <v>1382.2</v>
      </c>
      <c r="K20" s="75">
        <v>1725.7</v>
      </c>
      <c r="L20" s="75">
        <v>2404.9</v>
      </c>
      <c r="M20" s="75">
        <v>126.52041245791246</v>
      </c>
      <c r="N20" s="75">
        <v>173.990739400955</v>
      </c>
      <c r="O20" s="75">
        <v>139.35794170481543</v>
      </c>
    </row>
    <row r="21" spans="1:15" s="49" customFormat="1" ht="10.5" customHeight="1">
      <c r="A21" s="99"/>
      <c r="B21" s="99"/>
      <c r="C21" s="99"/>
      <c r="D21" s="49" t="s">
        <v>1132</v>
      </c>
      <c r="E21" s="51" t="s">
        <v>723</v>
      </c>
      <c r="F21" s="49" t="s">
        <v>849</v>
      </c>
      <c r="G21" s="51" t="s">
        <v>848</v>
      </c>
      <c r="H21" s="75">
        <v>191.8</v>
      </c>
      <c r="I21" s="75">
        <v>207</v>
      </c>
      <c r="J21" s="75">
        <v>242.3</v>
      </c>
      <c r="K21" s="75">
        <v>241.3</v>
      </c>
      <c r="L21" s="75">
        <v>280.3</v>
      </c>
      <c r="M21" s="75">
        <v>135.4106280193237</v>
      </c>
      <c r="N21" s="75">
        <v>115.68303755674782</v>
      </c>
      <c r="O21" s="75">
        <v>116.16245337753834</v>
      </c>
    </row>
    <row r="22" spans="1:15" s="49" customFormat="1" ht="10.5" customHeight="1">
      <c r="A22" s="75"/>
      <c r="B22" s="75"/>
      <c r="C22" s="75"/>
      <c r="D22" s="49" t="s">
        <v>644</v>
      </c>
      <c r="E22" s="51" t="s">
        <v>226</v>
      </c>
      <c r="F22" s="49" t="s">
        <v>1106</v>
      </c>
      <c r="G22" s="51" t="s">
        <v>1107</v>
      </c>
      <c r="H22" s="99"/>
      <c r="I22" s="99"/>
      <c r="J22" s="99"/>
      <c r="K22" s="99"/>
      <c r="L22" s="99"/>
      <c r="M22" s="75"/>
      <c r="N22" s="75"/>
      <c r="O22" s="75"/>
    </row>
    <row r="23" spans="1:15" s="49" customFormat="1" ht="10.5" customHeight="1">
      <c r="A23" s="75"/>
      <c r="B23" s="75"/>
      <c r="C23" s="75"/>
      <c r="D23" s="49" t="s">
        <v>840</v>
      </c>
      <c r="E23" s="82" t="s">
        <v>227</v>
      </c>
      <c r="F23" s="49" t="s">
        <v>549</v>
      </c>
      <c r="G23" s="189" t="s">
        <v>550</v>
      </c>
      <c r="H23" s="75">
        <v>22</v>
      </c>
      <c r="I23" s="75">
        <v>44.8</v>
      </c>
      <c r="J23" s="75">
        <v>47.5</v>
      </c>
      <c r="K23" s="75">
        <v>48.5</v>
      </c>
      <c r="L23" s="75">
        <v>58.5</v>
      </c>
      <c r="M23" s="75">
        <v>130.58035714285717</v>
      </c>
      <c r="N23" s="75">
        <v>123.15789473684211</v>
      </c>
      <c r="O23" s="75">
        <v>120.61855670103093</v>
      </c>
    </row>
    <row r="24" spans="4:15" s="49" customFormat="1" ht="10.5" customHeight="1">
      <c r="D24" s="49" t="s">
        <v>841</v>
      </c>
      <c r="E24" s="142" t="s">
        <v>842</v>
      </c>
      <c r="F24" s="49" t="s">
        <v>843</v>
      </c>
      <c r="G24" s="51" t="s">
        <v>844</v>
      </c>
      <c r="H24" s="92">
        <v>113</v>
      </c>
      <c r="I24" s="92">
        <v>130</v>
      </c>
      <c r="J24" s="92">
        <v>196</v>
      </c>
      <c r="K24" s="92">
        <v>330</v>
      </c>
      <c r="L24" s="92">
        <v>334</v>
      </c>
      <c r="M24" s="75">
        <v>256.92307692307696</v>
      </c>
      <c r="N24" s="75">
        <v>170.40816326530611</v>
      </c>
      <c r="O24" s="75">
        <v>101.21212121212122</v>
      </c>
    </row>
    <row r="25" spans="1:15" s="49" customFormat="1" ht="10.5" customHeight="1">
      <c r="A25" s="75"/>
      <c r="B25" s="75"/>
      <c r="C25" s="75"/>
      <c r="D25" s="49" t="s">
        <v>845</v>
      </c>
      <c r="E25" s="142" t="s">
        <v>152</v>
      </c>
      <c r="F25" s="49" t="s">
        <v>843</v>
      </c>
      <c r="G25" s="51" t="s">
        <v>844</v>
      </c>
      <c r="H25" s="92">
        <v>169</v>
      </c>
      <c r="I25" s="92">
        <v>171</v>
      </c>
      <c r="J25" s="92">
        <v>233</v>
      </c>
      <c r="K25" s="92">
        <v>255</v>
      </c>
      <c r="L25" s="92">
        <v>257</v>
      </c>
      <c r="M25" s="75">
        <v>150.29239766081872</v>
      </c>
      <c r="N25" s="75">
        <v>110.30042918454936</v>
      </c>
      <c r="O25" s="75">
        <v>100.7843137254902</v>
      </c>
    </row>
    <row r="26" spans="1:15" s="49" customFormat="1" ht="10.5" customHeight="1">
      <c r="A26" s="75"/>
      <c r="B26" s="75"/>
      <c r="C26" s="75"/>
      <c r="D26" s="49" t="s">
        <v>1200</v>
      </c>
      <c r="E26" s="142" t="s">
        <v>64</v>
      </c>
      <c r="F26" s="49" t="s">
        <v>843</v>
      </c>
      <c r="G26" s="51" t="s">
        <v>844</v>
      </c>
      <c r="H26" s="92">
        <v>0</v>
      </c>
      <c r="I26" s="92">
        <v>0</v>
      </c>
      <c r="J26" s="92">
        <v>0</v>
      </c>
      <c r="K26" s="92">
        <v>0</v>
      </c>
      <c r="L26" s="92">
        <v>437</v>
      </c>
      <c r="M26" s="75"/>
      <c r="N26" s="75"/>
      <c r="O26" s="75"/>
    </row>
    <row r="27" spans="1:15" s="49" customFormat="1" ht="10.5" customHeight="1">
      <c r="A27" s="75"/>
      <c r="B27" s="75"/>
      <c r="C27" s="75"/>
      <c r="D27" s="49" t="s">
        <v>153</v>
      </c>
      <c r="E27" s="142" t="s">
        <v>154</v>
      </c>
      <c r="F27" s="49" t="s">
        <v>307</v>
      </c>
      <c r="G27" s="51" t="s">
        <v>755</v>
      </c>
      <c r="H27" s="92">
        <v>2553</v>
      </c>
      <c r="I27" s="92">
        <v>2555</v>
      </c>
      <c r="J27" s="92">
        <v>2872</v>
      </c>
      <c r="K27" s="92">
        <v>4132</v>
      </c>
      <c r="L27" s="92">
        <v>4063</v>
      </c>
      <c r="M27" s="75">
        <v>159.0215264187867</v>
      </c>
      <c r="N27" s="75">
        <v>141.46935933147634</v>
      </c>
      <c r="O27" s="75">
        <v>98.33010648596321</v>
      </c>
    </row>
    <row r="28" spans="1:15" s="49" customFormat="1" ht="10.5" customHeight="1">
      <c r="A28" s="75"/>
      <c r="B28" s="75"/>
      <c r="C28" s="75"/>
      <c r="D28" s="49" t="s">
        <v>804</v>
      </c>
      <c r="E28" s="142" t="s">
        <v>805</v>
      </c>
      <c r="F28" s="49" t="s">
        <v>307</v>
      </c>
      <c r="G28" s="51" t="s">
        <v>755</v>
      </c>
      <c r="H28" s="92"/>
      <c r="I28" s="92"/>
      <c r="J28" s="92"/>
      <c r="K28" s="92"/>
      <c r="L28" s="92"/>
      <c r="M28" s="75"/>
      <c r="N28" s="75"/>
      <c r="O28" s="75"/>
    </row>
    <row r="29" spans="1:15" s="49" customFormat="1" ht="10.5" customHeight="1">
      <c r="A29" s="99"/>
      <c r="B29" s="99"/>
      <c r="C29" s="99"/>
      <c r="D29" s="49" t="s">
        <v>806</v>
      </c>
      <c r="E29" s="142" t="s">
        <v>807</v>
      </c>
      <c r="F29" s="49" t="s">
        <v>307</v>
      </c>
      <c r="G29" s="51" t="s">
        <v>755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75"/>
      <c r="N29" s="75"/>
      <c r="O29" s="75"/>
    </row>
    <row r="30" spans="1:15" s="49" customFormat="1" ht="10.5" customHeight="1">
      <c r="A30" s="99"/>
      <c r="B30" s="99"/>
      <c r="C30" s="99"/>
      <c r="D30" s="49" t="s">
        <v>663</v>
      </c>
      <c r="E30" s="142" t="s">
        <v>664</v>
      </c>
      <c r="F30" s="49" t="s">
        <v>307</v>
      </c>
      <c r="G30" s="51" t="s">
        <v>755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75"/>
      <c r="N30" s="75"/>
      <c r="O30" s="75"/>
    </row>
    <row r="31" spans="1:15" s="49" customFormat="1" ht="10.5" customHeight="1">
      <c r="A31" s="99"/>
      <c r="B31" s="99"/>
      <c r="C31" s="99"/>
      <c r="D31" s="49" t="s">
        <v>62</v>
      </c>
      <c r="E31" s="142" t="s">
        <v>460</v>
      </c>
      <c r="F31" s="99" t="s">
        <v>262</v>
      </c>
      <c r="G31" s="366" t="s">
        <v>206</v>
      </c>
      <c r="H31" s="75">
        <v>20731.7</v>
      </c>
      <c r="I31" s="75">
        <v>22487.5</v>
      </c>
      <c r="J31" s="75">
        <v>28838.4</v>
      </c>
      <c r="K31" s="75">
        <v>48143.666666666664</v>
      </c>
      <c r="L31" s="75">
        <v>55093.16666666667</v>
      </c>
      <c r="M31" s="75">
        <v>244.9946266444321</v>
      </c>
      <c r="N31" s="75">
        <v>191.04099626424028</v>
      </c>
      <c r="O31" s="75">
        <v>114.43492048106016</v>
      </c>
    </row>
    <row r="32" spans="1:24" s="49" customFormat="1" ht="10.5" customHeight="1">
      <c r="A32" s="99"/>
      <c r="B32" s="99"/>
      <c r="C32" s="99"/>
      <c r="D32" s="49" t="s">
        <v>647</v>
      </c>
      <c r="E32" s="142" t="s">
        <v>932</v>
      </c>
      <c r="F32" s="99" t="s">
        <v>262</v>
      </c>
      <c r="G32" s="366" t="s">
        <v>206</v>
      </c>
      <c r="H32" s="75">
        <v>16310</v>
      </c>
      <c r="I32" s="75">
        <v>16160</v>
      </c>
      <c r="J32" s="75">
        <v>23506.7</v>
      </c>
      <c r="K32" s="75">
        <v>13200</v>
      </c>
      <c r="L32" s="75">
        <v>9920</v>
      </c>
      <c r="M32" s="75">
        <v>61.386138613861384</v>
      </c>
      <c r="N32" s="75">
        <v>42.20073425874325</v>
      </c>
      <c r="O32" s="75">
        <v>75.15151515151514</v>
      </c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99"/>
      <c r="B33" s="99"/>
      <c r="C33" s="99"/>
      <c r="D33" s="99" t="s">
        <v>474</v>
      </c>
      <c r="E33" s="492" t="s">
        <v>475</v>
      </c>
      <c r="F33" s="52" t="s">
        <v>231</v>
      </c>
      <c r="G33" s="189" t="s">
        <v>228</v>
      </c>
      <c r="H33" s="75">
        <v>6</v>
      </c>
      <c r="I33" s="75">
        <v>5</v>
      </c>
      <c r="J33" s="75"/>
      <c r="K33" s="75"/>
      <c r="L33" s="75"/>
      <c r="M33" s="75"/>
      <c r="N33" s="75"/>
      <c r="O33" s="75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99"/>
      <c r="B34" s="99"/>
      <c r="C34" s="99"/>
      <c r="D34" s="99" t="s">
        <v>1038</v>
      </c>
      <c r="E34" s="366"/>
      <c r="F34" s="52" t="s">
        <v>461</v>
      </c>
      <c r="G34" s="189" t="s">
        <v>234</v>
      </c>
      <c r="H34" s="75">
        <v>35</v>
      </c>
      <c r="I34" s="75">
        <v>40.6</v>
      </c>
      <c r="J34" s="75">
        <v>41.8</v>
      </c>
      <c r="K34" s="75">
        <v>142.7</v>
      </c>
      <c r="L34" s="75">
        <v>143</v>
      </c>
      <c r="M34" s="75">
        <v>352.2167487684729</v>
      </c>
      <c r="N34" s="75">
        <v>342.1052631578948</v>
      </c>
      <c r="O34" s="75">
        <v>100.21023125437982</v>
      </c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99"/>
      <c r="B35" s="99"/>
      <c r="C35" s="99"/>
      <c r="D35" s="99" t="s">
        <v>1039</v>
      </c>
      <c r="E35" s="366"/>
      <c r="F35" s="49" t="s">
        <v>1106</v>
      </c>
      <c r="G35" s="51" t="s">
        <v>1107</v>
      </c>
      <c r="H35" s="75">
        <v>177</v>
      </c>
      <c r="I35" s="92">
        <v>244</v>
      </c>
      <c r="J35" s="92">
        <v>310</v>
      </c>
      <c r="K35" s="92">
        <v>390</v>
      </c>
      <c r="L35" s="92">
        <v>485</v>
      </c>
      <c r="M35" s="75">
        <v>198.77049180327867</v>
      </c>
      <c r="N35" s="75">
        <v>156.4516129032258</v>
      </c>
      <c r="O35" s="75">
        <v>124.35897435897436</v>
      </c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99"/>
      <c r="B36" s="99"/>
      <c r="C36" s="99"/>
      <c r="D36" s="99"/>
      <c r="E36" s="366"/>
      <c r="F36" s="52"/>
      <c r="G36" s="189"/>
      <c r="H36" s="52"/>
      <c r="I36" s="52"/>
      <c r="J36" s="75"/>
      <c r="K36" s="75"/>
      <c r="L36" s="75"/>
      <c r="M36" s="75"/>
      <c r="N36" s="75"/>
      <c r="O36" s="75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8.25" customHeight="1">
      <c r="A37" s="99"/>
      <c r="B37" s="99"/>
      <c r="C37" s="99"/>
      <c r="D37" s="50"/>
      <c r="E37" s="188"/>
      <c r="F37" s="50"/>
      <c r="G37" s="188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99"/>
      <c r="B38" s="99"/>
      <c r="C38" s="99"/>
      <c r="E38" s="51"/>
      <c r="F38" s="52"/>
      <c r="G38" s="189"/>
    </row>
    <row r="39" spans="5:7" s="49" customFormat="1" ht="10.5" customHeight="1">
      <c r="E39" s="51"/>
      <c r="F39" s="52"/>
      <c r="G39" s="189"/>
    </row>
    <row r="40" spans="1:18" s="49" customFormat="1" ht="10.5" customHeight="1">
      <c r="A40" s="74"/>
      <c r="B40" s="74"/>
      <c r="C40" s="74"/>
      <c r="D40" s="155"/>
      <c r="E40" s="82"/>
      <c r="F40" s="52"/>
      <c r="G40" s="189"/>
      <c r="H40" s="74"/>
      <c r="I40" s="74"/>
      <c r="J40" s="74"/>
      <c r="L40" s="367"/>
      <c r="M40" s="74"/>
      <c r="N40" s="74"/>
      <c r="O40" s="74"/>
      <c r="P40" s="74"/>
      <c r="Q40" s="74"/>
      <c r="R40" s="74"/>
    </row>
    <row r="41" spans="1:7" s="49" customFormat="1" ht="10.5" customHeight="1">
      <c r="A41" s="99"/>
      <c r="B41" s="99"/>
      <c r="C41" s="99"/>
      <c r="D41" s="99"/>
      <c r="E41" s="366"/>
      <c r="F41" s="52"/>
      <c r="G41" s="189"/>
    </row>
    <row r="42" spans="5:7" s="49" customFormat="1" ht="10.5" customHeight="1">
      <c r="E42" s="51"/>
      <c r="F42" s="52"/>
      <c r="G42" s="189"/>
    </row>
    <row r="43" spans="1:19" s="49" customFormat="1" ht="10.5" customHeight="1" hidden="1">
      <c r="A43" s="74"/>
      <c r="B43" s="74"/>
      <c r="C43" s="74"/>
      <c r="D43" s="155"/>
      <c r="E43" s="251"/>
      <c r="F43" s="52"/>
      <c r="G43" s="189"/>
      <c r="H43" s="74"/>
      <c r="I43" s="74"/>
      <c r="J43" s="74"/>
      <c r="L43" s="367"/>
      <c r="M43" s="74"/>
      <c r="N43" s="74"/>
      <c r="O43" s="74"/>
      <c r="P43" s="74"/>
      <c r="Q43" s="74"/>
      <c r="R43" s="74"/>
      <c r="S43" s="74"/>
    </row>
    <row r="44" spans="5:14" s="49" customFormat="1" ht="10.5" customHeight="1" hidden="1">
      <c r="E44" s="189"/>
      <c r="F44" s="52"/>
      <c r="G44" s="189"/>
      <c r="H44" s="52"/>
      <c r="I44" s="52"/>
      <c r="J44" s="52"/>
      <c r="L44" s="52"/>
      <c r="M44" s="52"/>
      <c r="N44" s="52"/>
    </row>
    <row r="45" spans="4:15" s="49" customFormat="1" ht="10.5" customHeight="1" hidden="1">
      <c r="D45" s="52"/>
      <c r="E45" s="189"/>
      <c r="F45" s="52"/>
      <c r="G45" s="189"/>
      <c r="H45" s="52"/>
      <c r="I45" s="52"/>
      <c r="J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92"/>
      <c r="B49" s="192"/>
      <c r="C49" s="192"/>
      <c r="D49" s="192"/>
      <c r="E49" s="192"/>
      <c r="F49" s="192"/>
      <c r="G49" s="192"/>
    </row>
    <row r="50" spans="1:7" s="49" customFormat="1" ht="10.5" customHeight="1">
      <c r="A50" s="192"/>
      <c r="B50" s="192"/>
      <c r="C50" s="192"/>
      <c r="D50" s="192"/>
      <c r="E50" s="192"/>
      <c r="F50" s="192"/>
      <c r="G50" s="192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99"/>
      <c r="B53" s="99"/>
      <c r="C53" s="99"/>
      <c r="D53" s="99"/>
      <c r="E53" s="99"/>
      <c r="F53" s="99"/>
      <c r="G53" s="99"/>
    </row>
    <row r="54" spans="1:7" s="49" customFormat="1" ht="10.5" customHeight="1">
      <c r="A54" s="99"/>
      <c r="B54" s="99"/>
      <c r="C54" s="99"/>
      <c r="D54" s="99"/>
      <c r="E54" s="99"/>
      <c r="F54" s="99"/>
      <c r="G54" s="99"/>
    </row>
    <row r="55" spans="1:7" s="49" customFormat="1" ht="10.5" customHeight="1">
      <c r="A55" s="99"/>
      <c r="B55" s="99"/>
      <c r="C55" s="99"/>
      <c r="D55" s="99"/>
      <c r="E55" s="99"/>
      <c r="F55" s="99"/>
      <c r="G55" s="99"/>
    </row>
    <row r="56" spans="1:7" s="49" customFormat="1" ht="10.5" customHeight="1">
      <c r="A56" s="99"/>
      <c r="B56" s="99"/>
      <c r="C56" s="99"/>
      <c r="D56" s="99"/>
      <c r="E56" s="99"/>
      <c r="F56" s="99"/>
      <c r="G56" s="99"/>
    </row>
    <row r="57" spans="1:7" s="49" customFormat="1" ht="10.5" customHeight="1">
      <c r="A57" s="99"/>
      <c r="B57" s="99"/>
      <c r="C57" s="99"/>
      <c r="D57" s="99"/>
      <c r="E57" s="99"/>
      <c r="F57" s="99"/>
      <c r="G57" s="99"/>
    </row>
    <row r="58" spans="1:7" s="49" customFormat="1" ht="10.5" customHeight="1">
      <c r="A58" s="99"/>
      <c r="B58" s="99"/>
      <c r="C58" s="99"/>
      <c r="D58" s="99"/>
      <c r="E58" s="99"/>
      <c r="F58" s="99"/>
      <c r="G58" s="99"/>
    </row>
    <row r="59" spans="1:7" s="49" customFormat="1" ht="10.5" customHeight="1">
      <c r="A59" s="99"/>
      <c r="B59" s="99"/>
      <c r="C59" s="99"/>
      <c r="D59" s="99"/>
      <c r="E59" s="99"/>
      <c r="F59" s="99"/>
      <c r="G59" s="99"/>
    </row>
    <row r="60" spans="1:7" s="49" customFormat="1" ht="10.5" customHeight="1">
      <c r="A60" s="99"/>
      <c r="B60" s="99"/>
      <c r="C60" s="99"/>
      <c r="D60" s="99"/>
      <c r="E60" s="99"/>
      <c r="F60" s="99"/>
      <c r="G60" s="99"/>
    </row>
    <row r="61" spans="1:7" s="49" customFormat="1" ht="10.5" customHeight="1">
      <c r="A61" s="99"/>
      <c r="B61" s="99"/>
      <c r="C61" s="99"/>
      <c r="D61" s="99"/>
      <c r="E61" s="99"/>
      <c r="F61" s="99"/>
      <c r="G61" s="99"/>
    </row>
    <row r="62" spans="1:20" s="49" customFormat="1" ht="10.5" customHeight="1">
      <c r="A62" s="99"/>
      <c r="B62" s="99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</row>
    <row r="63" spans="1:7" s="49" customFormat="1" ht="10.5" customHeight="1">
      <c r="A63" s="99"/>
      <c r="B63" s="99"/>
      <c r="C63" s="99"/>
      <c r="D63" s="99"/>
      <c r="E63" s="99"/>
      <c r="F63" s="99"/>
      <c r="G63" s="99"/>
    </row>
    <row r="64" spans="1:7" s="49" customFormat="1" ht="10.5" customHeight="1">
      <c r="A64" s="99"/>
      <c r="B64" s="99"/>
      <c r="C64" s="99"/>
      <c r="D64" s="99"/>
      <c r="E64" s="99"/>
      <c r="F64" s="99"/>
      <c r="G64" s="99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99"/>
      <c r="B67" s="99"/>
      <c r="C67" s="99"/>
      <c r="D67" s="99"/>
      <c r="E67" s="99"/>
      <c r="F67" s="99"/>
      <c r="G67" s="99"/>
    </row>
    <row r="68" spans="1:7" s="49" customFormat="1" ht="10.5" customHeight="1">
      <c r="A68" s="99"/>
      <c r="B68" s="99"/>
      <c r="C68" s="99"/>
      <c r="D68" s="99"/>
      <c r="E68" s="99"/>
      <c r="F68" s="99"/>
      <c r="G68" s="99"/>
    </row>
    <row r="69" spans="1:7" s="49" customFormat="1" ht="10.5" customHeight="1">
      <c r="A69" s="99"/>
      <c r="B69" s="99"/>
      <c r="C69" s="99"/>
      <c r="D69" s="99"/>
      <c r="E69" s="99"/>
      <c r="F69" s="99"/>
      <c r="G69" s="99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99"/>
      <c r="B71" s="99"/>
      <c r="C71" s="99"/>
      <c r="D71" s="99"/>
      <c r="E71" s="99"/>
      <c r="F71" s="99"/>
      <c r="G71" s="99"/>
    </row>
    <row r="72" s="49" customFormat="1" ht="10.5" customHeight="1"/>
    <row r="73" spans="1:7" ht="10.5" customHeight="1">
      <c r="A73" s="323"/>
      <c r="B73" s="323"/>
      <c r="C73" s="323"/>
      <c r="D73" s="323"/>
      <c r="E73" s="323"/>
      <c r="F73" s="323"/>
      <c r="G73" s="323"/>
    </row>
    <row r="75" spans="1:7" ht="10.5" customHeight="1">
      <c r="A75" s="323"/>
      <c r="B75" s="323"/>
      <c r="C75" s="323"/>
      <c r="D75" s="323"/>
      <c r="E75" s="323"/>
      <c r="F75" s="323"/>
      <c r="G75" s="323"/>
    </row>
    <row r="78" spans="1:7" ht="10.5" customHeight="1">
      <c r="A78" s="323"/>
      <c r="B78" s="323"/>
      <c r="C78" s="323"/>
      <c r="D78" s="323"/>
      <c r="E78" s="323"/>
      <c r="F78" s="323"/>
      <c r="G78" s="323"/>
    </row>
    <row r="80" spans="1:7" ht="10.5" customHeight="1">
      <c r="A80" s="324"/>
      <c r="B80" s="324"/>
      <c r="C80" s="324"/>
      <c r="D80" s="324"/>
      <c r="E80" s="324"/>
      <c r="F80" s="324"/>
      <c r="G80" s="324"/>
    </row>
    <row r="81" spans="1:7" ht="10.5" customHeight="1">
      <c r="A81" s="323"/>
      <c r="B81" s="323"/>
      <c r="C81" s="323"/>
      <c r="D81" s="323"/>
      <c r="E81" s="323"/>
      <c r="F81" s="323"/>
      <c r="G81" s="323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&amp;R&amp;8&amp;UБүлэг 10.Аж үйлдвэр</oddHeader>
    <oddFooter xml:space="preserve">&amp;R&amp;"Arial Mon,Regular"&amp;18 60                               &amp;"Dutch Mon,Regular"                       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0.375" style="76" customWidth="1"/>
    <col min="2" max="2" width="28.875" style="76" customWidth="1"/>
    <col min="3" max="3" width="26.00390625" style="76" customWidth="1"/>
    <col min="4" max="4" width="7.875" style="76" customWidth="1"/>
    <col min="5" max="5" width="7.00390625" style="76" customWidth="1"/>
    <col min="6" max="6" width="8.875" style="76" customWidth="1"/>
    <col min="7" max="7" width="9.375" style="76" customWidth="1"/>
    <col min="8" max="8" width="9.625" style="76" customWidth="1"/>
    <col min="9" max="9" width="0.2421875" style="76" hidden="1" customWidth="1"/>
    <col min="10" max="10" width="9.25390625" style="76" customWidth="1"/>
    <col min="11" max="11" width="8.125" style="76" customWidth="1"/>
    <col min="12" max="12" width="8.375" style="76" customWidth="1"/>
    <col min="13" max="13" width="8.125" style="76" customWidth="1"/>
    <col min="14" max="14" width="1.37890625" style="76" customWidth="1"/>
    <col min="15" max="15" width="11.375" style="76" customWidth="1"/>
    <col min="16" max="16" width="11.125" style="76" customWidth="1"/>
    <col min="17" max="17" width="21.875" style="49" customWidth="1"/>
    <col min="18" max="18" width="21.875" style="76" customWidth="1"/>
    <col min="19" max="16384" width="9.125" style="64" customWidth="1"/>
  </cols>
  <sheetData>
    <row r="1" spans="3:12" ht="12.75" customHeight="1">
      <c r="C1" s="151" t="s">
        <v>1285</v>
      </c>
      <c r="F1" s="151"/>
      <c r="G1" s="88"/>
      <c r="H1" s="88"/>
      <c r="I1" s="88"/>
      <c r="J1" s="88"/>
      <c r="K1" s="88"/>
      <c r="L1" s="88"/>
    </row>
    <row r="2" spans="3:23" ht="12.75" customHeight="1">
      <c r="C2" s="496" t="s">
        <v>1286</v>
      </c>
      <c r="F2" s="151"/>
      <c r="G2" s="88"/>
      <c r="H2" s="88"/>
      <c r="I2" s="88"/>
      <c r="J2" s="88"/>
      <c r="K2" s="88"/>
      <c r="L2" s="88"/>
      <c r="O2" s="79"/>
      <c r="P2" s="79"/>
      <c r="Q2" s="52"/>
      <c r="R2" s="79"/>
      <c r="S2" s="70"/>
      <c r="T2" s="70"/>
      <c r="U2" s="70"/>
      <c r="V2" s="70"/>
      <c r="W2" s="70"/>
    </row>
    <row r="3" spans="5:23" ht="12" customHeight="1">
      <c r="E3" s="80"/>
      <c r="F3" s="145"/>
      <c r="G3" s="145"/>
      <c r="H3" s="145"/>
      <c r="I3" s="145"/>
      <c r="J3" s="145"/>
      <c r="K3" s="145"/>
      <c r="N3" s="76" t="s">
        <v>651</v>
      </c>
      <c r="O3" s="79"/>
      <c r="P3" s="79"/>
      <c r="Q3" s="52"/>
      <c r="R3" s="79"/>
      <c r="S3" s="70"/>
      <c r="T3" s="70"/>
      <c r="U3" s="70"/>
      <c r="V3" s="70"/>
      <c r="W3" s="70"/>
    </row>
    <row r="4" spans="1:23" ht="11.25" customHeight="1">
      <c r="A4" s="79"/>
      <c r="B4" s="490" t="s">
        <v>991</v>
      </c>
      <c r="C4" s="217"/>
      <c r="D4" s="217" t="s">
        <v>53</v>
      </c>
      <c r="E4" s="152" t="s">
        <v>202</v>
      </c>
      <c r="F4" s="218" t="s">
        <v>992</v>
      </c>
      <c r="G4" s="1249"/>
      <c r="H4" s="1249"/>
      <c r="I4" s="488"/>
      <c r="J4" s="489"/>
      <c r="K4" s="218"/>
      <c r="L4" s="218"/>
      <c r="M4" s="217"/>
      <c r="O4" s="79"/>
      <c r="P4" s="79"/>
      <c r="Q4" s="52"/>
      <c r="R4" s="79"/>
      <c r="S4" s="70"/>
      <c r="T4" s="70"/>
      <c r="U4" s="70"/>
      <c r="V4" s="70"/>
      <c r="W4" s="70"/>
    </row>
    <row r="5" spans="1:23" ht="11.25" customHeight="1">
      <c r="A5" s="79"/>
      <c r="B5" s="491" t="s">
        <v>993</v>
      </c>
      <c r="C5" s="54"/>
      <c r="D5" s="54" t="s">
        <v>994</v>
      </c>
      <c r="E5" s="361" t="s">
        <v>725</v>
      </c>
      <c r="F5" s="358" t="s">
        <v>1201</v>
      </c>
      <c r="G5" s="359">
        <v>2012</v>
      </c>
      <c r="H5" s="359">
        <v>2013</v>
      </c>
      <c r="I5" s="359"/>
      <c r="J5" s="359">
        <v>2014</v>
      </c>
      <c r="K5" s="358" t="s">
        <v>1344</v>
      </c>
      <c r="L5" s="358" t="s">
        <v>1343</v>
      </c>
      <c r="M5" s="194"/>
      <c r="O5" s="79"/>
      <c r="P5" s="79"/>
      <c r="Q5" s="52"/>
      <c r="R5" s="79"/>
      <c r="S5" s="70"/>
      <c r="T5" s="70"/>
      <c r="U5" s="70"/>
      <c r="V5" s="70"/>
      <c r="W5" s="70"/>
    </row>
    <row r="6" spans="1:23" ht="9.75" customHeight="1">
      <c r="A6" s="79"/>
      <c r="B6" s="491" t="s">
        <v>573</v>
      </c>
      <c r="C6" s="54"/>
      <c r="D6" s="54"/>
      <c r="E6" s="358"/>
      <c r="F6" s="361" t="s">
        <v>54</v>
      </c>
      <c r="G6" s="358" t="s">
        <v>624</v>
      </c>
      <c r="H6" s="358" t="s">
        <v>624</v>
      </c>
      <c r="I6" s="358"/>
      <c r="J6" s="358" t="s">
        <v>624</v>
      </c>
      <c r="K6" s="358" t="s">
        <v>624</v>
      </c>
      <c r="L6" s="358" t="s">
        <v>624</v>
      </c>
      <c r="M6" s="49" t="s">
        <v>1263</v>
      </c>
      <c r="O6" s="89"/>
      <c r="P6" s="79"/>
      <c r="Q6" s="52"/>
      <c r="R6" s="79"/>
      <c r="S6" s="70"/>
      <c r="T6" s="70"/>
      <c r="U6" s="70"/>
      <c r="V6" s="70"/>
      <c r="W6" s="70"/>
    </row>
    <row r="7" spans="1:23" ht="12" customHeight="1">
      <c r="A7" s="79"/>
      <c r="B7" s="50"/>
      <c r="C7" s="101"/>
      <c r="D7" s="101"/>
      <c r="E7" s="101"/>
      <c r="F7" s="233" t="s">
        <v>693</v>
      </c>
      <c r="G7" s="215" t="s">
        <v>1202</v>
      </c>
      <c r="H7" s="215" t="s">
        <v>1202</v>
      </c>
      <c r="I7" s="215"/>
      <c r="J7" s="215" t="s">
        <v>1202</v>
      </c>
      <c r="K7" s="215" t="s">
        <v>1203</v>
      </c>
      <c r="L7" s="215" t="s">
        <v>1203</v>
      </c>
      <c r="M7" s="101"/>
      <c r="O7" s="79"/>
      <c r="P7" s="79"/>
      <c r="Q7" s="52"/>
      <c r="R7" s="79"/>
      <c r="S7" s="70"/>
      <c r="T7" s="70"/>
      <c r="U7" s="70"/>
      <c r="V7" s="70"/>
      <c r="W7" s="70"/>
    </row>
    <row r="8" spans="2:23" ht="9.75" customHeight="1">
      <c r="B8" s="143" t="s">
        <v>265</v>
      </c>
      <c r="C8" s="142" t="s">
        <v>648</v>
      </c>
      <c r="D8" s="143"/>
      <c r="E8" s="88"/>
      <c r="F8" s="88"/>
      <c r="G8" s="102"/>
      <c r="H8" s="102"/>
      <c r="I8" s="102"/>
      <c r="J8" s="102"/>
      <c r="K8" s="88"/>
      <c r="L8" s="88"/>
      <c r="M8" s="88"/>
      <c r="O8" s="79"/>
      <c r="P8" s="79"/>
      <c r="Q8" s="117"/>
      <c r="R8" s="568"/>
      <c r="S8" s="70"/>
      <c r="T8" s="70"/>
      <c r="U8" s="70"/>
      <c r="V8" s="70"/>
      <c r="W8" s="70"/>
    </row>
    <row r="9" spans="2:23" ht="9.75" customHeight="1">
      <c r="B9" s="49" t="s">
        <v>694</v>
      </c>
      <c r="C9" s="51" t="s">
        <v>695</v>
      </c>
      <c r="D9" s="49" t="s">
        <v>231</v>
      </c>
      <c r="E9" s="78" t="s">
        <v>228</v>
      </c>
      <c r="F9" s="140">
        <v>300100</v>
      </c>
      <c r="G9" s="102">
        <v>24524.2</v>
      </c>
      <c r="H9" s="102">
        <v>24869.287</v>
      </c>
      <c r="I9" s="102">
        <v>24524.2</v>
      </c>
      <c r="J9" s="102">
        <v>25008.8</v>
      </c>
      <c r="K9" s="102">
        <v>25008.833499999997</v>
      </c>
      <c r="L9" s="102">
        <v>25143.8785</v>
      </c>
      <c r="M9" s="102">
        <v>100.53998920021601</v>
      </c>
      <c r="O9" s="97"/>
      <c r="P9" s="97"/>
      <c r="Q9" s="52"/>
      <c r="R9" s="569"/>
      <c r="S9" s="70"/>
      <c r="T9" s="70"/>
      <c r="U9" s="70"/>
      <c r="V9" s="70"/>
      <c r="W9" s="70"/>
    </row>
    <row r="10" spans="2:23" ht="11.25" customHeight="1">
      <c r="B10" s="49" t="s">
        <v>696</v>
      </c>
      <c r="C10" s="51" t="s">
        <v>697</v>
      </c>
      <c r="D10" s="49" t="s">
        <v>231</v>
      </c>
      <c r="E10" s="78" t="s">
        <v>228</v>
      </c>
      <c r="F10" s="140">
        <v>617700</v>
      </c>
      <c r="G10" s="102">
        <v>20723.8</v>
      </c>
      <c r="H10" s="102">
        <v>26687.110800000002</v>
      </c>
      <c r="I10" s="102">
        <v>20723.8</v>
      </c>
      <c r="J10" s="102">
        <v>27782.6</v>
      </c>
      <c r="K10" s="102">
        <v>27782.601750000005</v>
      </c>
      <c r="L10" s="102">
        <v>28648.925999999996</v>
      </c>
      <c r="M10" s="102">
        <v>103.11822577955641</v>
      </c>
      <c r="O10" s="97"/>
      <c r="P10" s="97"/>
      <c r="Q10" s="52"/>
      <c r="R10" s="569"/>
      <c r="S10" s="70"/>
      <c r="T10" s="70"/>
      <c r="U10" s="70"/>
      <c r="V10" s="70"/>
      <c r="W10" s="70"/>
    </row>
    <row r="11" spans="2:23" ht="11.25" customHeight="1">
      <c r="B11" s="49" t="s">
        <v>698</v>
      </c>
      <c r="C11" s="51" t="s">
        <v>700</v>
      </c>
      <c r="D11" s="49" t="s">
        <v>699</v>
      </c>
      <c r="E11" s="78" t="s">
        <v>230</v>
      </c>
      <c r="F11" s="140">
        <v>3966000</v>
      </c>
      <c r="G11" s="102">
        <v>71784.6</v>
      </c>
      <c r="H11" s="102">
        <v>20623.2</v>
      </c>
      <c r="I11" s="102">
        <v>71784.6</v>
      </c>
      <c r="J11" s="102">
        <v>24985.8</v>
      </c>
      <c r="K11" s="102">
        <v>24985.8</v>
      </c>
      <c r="L11" s="102">
        <v>27762</v>
      </c>
      <c r="M11" s="102">
        <v>111.11111111111111</v>
      </c>
      <c r="O11" s="97"/>
      <c r="P11" s="97"/>
      <c r="Q11" s="52"/>
      <c r="R11" s="569"/>
      <c r="S11" s="70"/>
      <c r="T11" s="70"/>
      <c r="U11" s="70"/>
      <c r="V11" s="70"/>
      <c r="W11" s="70"/>
    </row>
    <row r="12" spans="2:23" ht="10.5" customHeight="1">
      <c r="B12" s="49" t="s">
        <v>701</v>
      </c>
      <c r="C12" s="51" t="s">
        <v>702</v>
      </c>
      <c r="D12" s="49" t="s">
        <v>699</v>
      </c>
      <c r="E12" s="78" t="s">
        <v>230</v>
      </c>
      <c r="F12" s="140">
        <v>160000</v>
      </c>
      <c r="G12" s="102">
        <v>736</v>
      </c>
      <c r="H12" s="102">
        <v>8976</v>
      </c>
      <c r="I12" s="102">
        <v>736</v>
      </c>
      <c r="J12" s="102">
        <v>16528</v>
      </c>
      <c r="K12" s="102">
        <v>16528</v>
      </c>
      <c r="L12" s="102">
        <v>16640</v>
      </c>
      <c r="M12" s="102">
        <v>100.67763794772506</v>
      </c>
      <c r="O12" s="97"/>
      <c r="P12" s="97"/>
      <c r="Q12" s="52"/>
      <c r="R12" s="569"/>
      <c r="S12" s="70"/>
      <c r="T12" s="70"/>
      <c r="U12" s="70"/>
      <c r="V12" s="70"/>
      <c r="W12" s="70"/>
    </row>
    <row r="13" spans="2:23" ht="10.5" customHeight="1">
      <c r="B13" s="49" t="s">
        <v>703</v>
      </c>
      <c r="C13" s="51" t="s">
        <v>704</v>
      </c>
      <c r="D13" s="49" t="s">
        <v>231</v>
      </c>
      <c r="E13" s="78" t="s">
        <v>228</v>
      </c>
      <c r="F13" s="140">
        <v>227000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/>
      <c r="O13" s="174"/>
      <c r="P13" s="79"/>
      <c r="Q13" s="52"/>
      <c r="R13" s="569"/>
      <c r="S13" s="70"/>
      <c r="T13" s="70"/>
      <c r="U13" s="70"/>
      <c r="V13" s="70"/>
      <c r="W13" s="70"/>
    </row>
    <row r="14" spans="2:23" ht="10.5" customHeight="1">
      <c r="B14" s="49" t="s">
        <v>705</v>
      </c>
      <c r="C14" s="51" t="s">
        <v>706</v>
      </c>
      <c r="D14" s="49" t="s">
        <v>231</v>
      </c>
      <c r="E14" s="78" t="s">
        <v>228</v>
      </c>
      <c r="F14" s="140">
        <v>300000</v>
      </c>
      <c r="G14" s="102">
        <v>0</v>
      </c>
      <c r="H14" s="102">
        <v>5250</v>
      </c>
      <c r="I14" s="102">
        <v>0</v>
      </c>
      <c r="J14" s="102">
        <v>14490</v>
      </c>
      <c r="K14" s="102">
        <v>14490</v>
      </c>
      <c r="L14" s="102">
        <v>14790.000000000002</v>
      </c>
      <c r="M14" s="102">
        <v>102.07039337474122</v>
      </c>
      <c r="O14" s="79"/>
      <c r="P14" s="79"/>
      <c r="Q14" s="52"/>
      <c r="R14" s="569"/>
      <c r="S14" s="70"/>
      <c r="T14" s="70"/>
      <c r="U14" s="70"/>
      <c r="V14" s="70"/>
      <c r="W14" s="70"/>
    </row>
    <row r="15" spans="2:23" ht="10.5" customHeight="1">
      <c r="B15" s="49" t="s">
        <v>321</v>
      </c>
      <c r="C15" s="51"/>
      <c r="D15" s="49" t="s">
        <v>231</v>
      </c>
      <c r="E15" s="78" t="s">
        <v>228</v>
      </c>
      <c r="F15" s="140">
        <v>1900000</v>
      </c>
      <c r="G15" s="102">
        <v>981730</v>
      </c>
      <c r="H15" s="102">
        <v>74100</v>
      </c>
      <c r="I15" s="102">
        <v>981730</v>
      </c>
      <c r="J15" s="102">
        <v>0</v>
      </c>
      <c r="K15" s="102">
        <v>0</v>
      </c>
      <c r="L15" s="102">
        <v>0</v>
      </c>
      <c r="M15" s="102"/>
      <c r="O15" s="52"/>
      <c r="P15" s="52"/>
      <c r="Q15" s="52"/>
      <c r="R15" s="569"/>
      <c r="S15" s="70"/>
      <c r="T15" s="70"/>
      <c r="U15" s="70"/>
      <c r="V15" s="70"/>
      <c r="W15" s="70"/>
    </row>
    <row r="16" spans="2:23" ht="10.5" customHeight="1">
      <c r="B16" s="49" t="s">
        <v>322</v>
      </c>
      <c r="C16" s="51"/>
      <c r="D16" s="49" t="s">
        <v>231</v>
      </c>
      <c r="E16" s="78" t="s">
        <v>228</v>
      </c>
      <c r="F16" s="140">
        <v>1400000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/>
      <c r="O16" s="52"/>
      <c r="P16" s="52"/>
      <c r="Q16" s="52"/>
      <c r="R16" s="569"/>
      <c r="S16" s="70"/>
      <c r="T16" s="70"/>
      <c r="U16" s="70"/>
      <c r="V16" s="70"/>
      <c r="W16" s="70"/>
    </row>
    <row r="17" spans="2:23" ht="10.5" customHeight="1">
      <c r="B17" s="49" t="s">
        <v>323</v>
      </c>
      <c r="C17" s="51"/>
      <c r="D17" s="49" t="s">
        <v>231</v>
      </c>
      <c r="E17" s="78" t="s">
        <v>228</v>
      </c>
      <c r="F17" s="140">
        <v>1400000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/>
      <c r="O17" s="174"/>
      <c r="P17" s="79"/>
      <c r="Q17" s="52"/>
      <c r="R17" s="569"/>
      <c r="S17" s="70"/>
      <c r="T17" s="70"/>
      <c r="U17" s="70"/>
      <c r="V17" s="70"/>
      <c r="W17" s="70"/>
    </row>
    <row r="18" spans="2:23" ht="9.75" customHeight="1">
      <c r="B18" s="49" t="s">
        <v>324</v>
      </c>
      <c r="C18" s="51"/>
      <c r="D18" s="49" t="s">
        <v>231</v>
      </c>
      <c r="E18" s="78" t="s">
        <v>228</v>
      </c>
      <c r="F18" s="140">
        <v>700000</v>
      </c>
      <c r="G18" s="102">
        <v>75810</v>
      </c>
      <c r="H18" s="102">
        <v>4900</v>
      </c>
      <c r="I18" s="102">
        <v>75810</v>
      </c>
      <c r="J18" s="102">
        <v>0</v>
      </c>
      <c r="K18" s="102">
        <v>0</v>
      </c>
      <c r="L18" s="102">
        <v>0</v>
      </c>
      <c r="M18" s="102"/>
      <c r="O18" s="52"/>
      <c r="P18" s="52"/>
      <c r="Q18" s="52"/>
      <c r="R18" s="569"/>
      <c r="S18" s="70"/>
      <c r="T18" s="70"/>
      <c r="U18" s="70"/>
      <c r="V18" s="70"/>
      <c r="W18" s="70"/>
    </row>
    <row r="19" spans="2:23" ht="11.25" customHeight="1">
      <c r="B19" s="49" t="s">
        <v>263</v>
      </c>
      <c r="C19" s="123" t="s">
        <v>715</v>
      </c>
      <c r="D19" s="123"/>
      <c r="E19" s="77"/>
      <c r="F19" s="158"/>
      <c r="G19" s="159">
        <v>1175308.6</v>
      </c>
      <c r="H19" s="159">
        <v>165405.5978</v>
      </c>
      <c r="I19" s="159">
        <v>1175308.6</v>
      </c>
      <c r="J19" s="159">
        <v>108795.2</v>
      </c>
      <c r="K19" s="159">
        <v>108795.23525</v>
      </c>
      <c r="L19" s="159">
        <v>112984.8045</v>
      </c>
      <c r="M19" s="159">
        <v>103.85087567518265</v>
      </c>
      <c r="O19" s="174"/>
      <c r="P19" s="79"/>
      <c r="Q19" s="52"/>
      <c r="R19" s="569"/>
      <c r="S19" s="70"/>
      <c r="T19" s="70"/>
      <c r="U19" s="70"/>
      <c r="V19" s="70"/>
      <c r="W19" s="70"/>
    </row>
    <row r="20" spans="2:23" ht="10.5" customHeight="1">
      <c r="B20" s="155" t="s">
        <v>967</v>
      </c>
      <c r="C20" s="142" t="s">
        <v>649</v>
      </c>
      <c r="D20" s="143"/>
      <c r="E20" s="88"/>
      <c r="F20" s="88"/>
      <c r="G20" s="160"/>
      <c r="H20" s="160"/>
      <c r="I20" s="160"/>
      <c r="J20" s="160"/>
      <c r="K20" s="160"/>
      <c r="L20" s="102"/>
      <c r="M20" s="159"/>
      <c r="O20" s="174"/>
      <c r="P20" s="79"/>
      <c r="Q20" s="117"/>
      <c r="R20" s="568"/>
      <c r="S20" s="70"/>
      <c r="T20" s="70"/>
      <c r="U20" s="70"/>
      <c r="V20" s="70"/>
      <c r="W20" s="70"/>
    </row>
    <row r="21" spans="2:23" ht="12" customHeight="1">
      <c r="B21" s="49" t="s">
        <v>875</v>
      </c>
      <c r="C21" s="51" t="s">
        <v>876</v>
      </c>
      <c r="D21" s="155" t="s">
        <v>1143</v>
      </c>
      <c r="E21" s="78" t="s">
        <v>752</v>
      </c>
      <c r="F21" s="140">
        <v>17000</v>
      </c>
      <c r="G21" s="102">
        <v>4219.4</v>
      </c>
      <c r="H21" s="102">
        <v>4097</v>
      </c>
      <c r="I21" s="102">
        <v>4219.4</v>
      </c>
      <c r="J21" s="102">
        <v>16150</v>
      </c>
      <c r="K21" s="102">
        <v>16150</v>
      </c>
      <c r="L21" s="102">
        <v>22185</v>
      </c>
      <c r="M21" s="102">
        <v>137.3684210526316</v>
      </c>
      <c r="O21" s="97"/>
      <c r="P21" s="97"/>
      <c r="Q21" s="52"/>
      <c r="R21" s="569"/>
      <c r="S21" s="70"/>
      <c r="T21" s="70"/>
      <c r="U21" s="70"/>
      <c r="V21" s="70"/>
      <c r="W21" s="70"/>
    </row>
    <row r="22" spans="2:23" ht="10.5" customHeight="1">
      <c r="B22" s="49" t="s">
        <v>877</v>
      </c>
      <c r="C22" s="51" t="s">
        <v>880</v>
      </c>
      <c r="D22" s="155" t="s">
        <v>231</v>
      </c>
      <c r="E22" s="78" t="s">
        <v>228</v>
      </c>
      <c r="F22" s="140">
        <v>30000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/>
      <c r="O22" s="97"/>
      <c r="P22" s="97"/>
      <c r="Q22" s="52"/>
      <c r="R22" s="569"/>
      <c r="S22" s="70"/>
      <c r="T22" s="70"/>
      <c r="U22" s="70"/>
      <c r="V22" s="70"/>
      <c r="W22" s="70"/>
    </row>
    <row r="23" spans="2:23" ht="11.25" customHeight="1">
      <c r="B23" s="49" t="s">
        <v>881</v>
      </c>
      <c r="C23" s="51" t="s">
        <v>264</v>
      </c>
      <c r="D23" s="155" t="s">
        <v>1143</v>
      </c>
      <c r="E23" s="78" t="s">
        <v>752</v>
      </c>
      <c r="F23" s="140">
        <v>1200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/>
      <c r="O23" s="174"/>
      <c r="P23" s="79"/>
      <c r="Q23" s="52"/>
      <c r="R23" s="569"/>
      <c r="S23" s="70"/>
      <c r="T23" s="70"/>
      <c r="U23" s="70"/>
      <c r="V23" s="70"/>
      <c r="W23" s="70"/>
    </row>
    <row r="24" spans="2:23" ht="11.25" customHeight="1">
      <c r="B24" s="49" t="s">
        <v>882</v>
      </c>
      <c r="C24" s="51" t="s">
        <v>104</v>
      </c>
      <c r="D24" s="155" t="s">
        <v>1143</v>
      </c>
      <c r="E24" s="78" t="s">
        <v>752</v>
      </c>
      <c r="F24" s="140">
        <v>18000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/>
      <c r="O24" s="174"/>
      <c r="P24" s="79"/>
      <c r="Q24" s="52"/>
      <c r="R24" s="569"/>
      <c r="S24" s="70"/>
      <c r="T24" s="70"/>
      <c r="U24" s="70"/>
      <c r="V24" s="70"/>
      <c r="W24" s="70"/>
    </row>
    <row r="25" spans="2:23" ht="11.25" customHeight="1">
      <c r="B25" s="49" t="s">
        <v>151</v>
      </c>
      <c r="C25" s="51" t="s">
        <v>570</v>
      </c>
      <c r="D25" s="49" t="s">
        <v>461</v>
      </c>
      <c r="E25" s="78" t="s">
        <v>753</v>
      </c>
      <c r="F25" s="379">
        <v>400000</v>
      </c>
      <c r="G25" s="102">
        <v>2000</v>
      </c>
      <c r="H25" s="102">
        <v>16440</v>
      </c>
      <c r="I25" s="102">
        <v>2000</v>
      </c>
      <c r="J25" s="102">
        <v>57080</v>
      </c>
      <c r="K25" s="102">
        <v>57079.99999999999</v>
      </c>
      <c r="L25" s="102">
        <v>60800</v>
      </c>
      <c r="M25" s="102">
        <v>106.51716888577437</v>
      </c>
      <c r="O25" s="79"/>
      <c r="P25" s="79"/>
      <c r="Q25" s="52"/>
      <c r="R25" s="569"/>
      <c r="S25" s="70"/>
      <c r="T25" s="70"/>
      <c r="U25" s="70"/>
      <c r="V25" s="70"/>
      <c r="W25" s="70"/>
    </row>
    <row r="26" spans="2:23" ht="10.5" customHeight="1">
      <c r="B26" s="49" t="s">
        <v>1130</v>
      </c>
      <c r="C26" s="51"/>
      <c r="D26" s="155" t="s">
        <v>1128</v>
      </c>
      <c r="E26" s="78" t="s">
        <v>1129</v>
      </c>
      <c r="F26" s="140">
        <v>70000</v>
      </c>
      <c r="G26" s="102">
        <v>0</v>
      </c>
      <c r="H26" s="102">
        <v>0</v>
      </c>
      <c r="I26" s="102">
        <v>0</v>
      </c>
      <c r="J26" s="102">
        <v>27300</v>
      </c>
      <c r="K26" s="102">
        <v>27300</v>
      </c>
      <c r="L26" s="102">
        <v>39550</v>
      </c>
      <c r="M26" s="102">
        <v>144.87179487179486</v>
      </c>
      <c r="O26" s="79"/>
      <c r="P26" s="120"/>
      <c r="Q26" s="52"/>
      <c r="R26" s="569"/>
      <c r="S26" s="70"/>
      <c r="T26" s="70"/>
      <c r="U26" s="70"/>
      <c r="V26" s="70"/>
      <c r="W26" s="70"/>
    </row>
    <row r="27" spans="2:23" ht="12" customHeight="1">
      <c r="B27" s="49" t="s">
        <v>94</v>
      </c>
      <c r="C27" s="123" t="s">
        <v>370</v>
      </c>
      <c r="D27" s="123"/>
      <c r="E27" s="77"/>
      <c r="F27" s="158"/>
      <c r="G27" s="159">
        <v>6219.4</v>
      </c>
      <c r="H27" s="159">
        <v>20537</v>
      </c>
      <c r="I27" s="159">
        <v>6219.4</v>
      </c>
      <c r="J27" s="159">
        <v>100530</v>
      </c>
      <c r="K27" s="159">
        <v>100530</v>
      </c>
      <c r="L27" s="159">
        <v>122535</v>
      </c>
      <c r="M27" s="159">
        <v>121.88898836168308</v>
      </c>
      <c r="O27" s="174"/>
      <c r="P27" s="79"/>
      <c r="Q27" s="52"/>
      <c r="R27" s="569"/>
      <c r="S27" s="70"/>
      <c r="T27" s="70"/>
      <c r="U27" s="70"/>
      <c r="V27" s="70"/>
      <c r="W27" s="70"/>
    </row>
    <row r="28" spans="2:23" ht="10.5" customHeight="1">
      <c r="B28" s="143" t="s">
        <v>76</v>
      </c>
      <c r="C28" s="142" t="s">
        <v>44</v>
      </c>
      <c r="D28" s="143"/>
      <c r="E28" s="88"/>
      <c r="F28" s="88"/>
      <c r="G28" s="160"/>
      <c r="H28" s="160"/>
      <c r="I28" s="160"/>
      <c r="J28" s="160"/>
      <c r="K28" s="160"/>
      <c r="L28" s="102"/>
      <c r="M28" s="102"/>
      <c r="O28" s="174"/>
      <c r="P28" s="79"/>
      <c r="Q28" s="117"/>
      <c r="R28" s="568"/>
      <c r="S28" s="70"/>
      <c r="T28" s="70"/>
      <c r="U28" s="70"/>
      <c r="V28" s="70"/>
      <c r="W28" s="70"/>
    </row>
    <row r="29" spans="2:23" ht="11.25" customHeight="1">
      <c r="B29" s="49" t="s">
        <v>371</v>
      </c>
      <c r="C29" s="51" t="s">
        <v>372</v>
      </c>
      <c r="D29" s="49" t="s">
        <v>461</v>
      </c>
      <c r="E29" s="78" t="s">
        <v>753</v>
      </c>
      <c r="F29" s="140">
        <v>49500</v>
      </c>
      <c r="G29" s="200">
        <v>0</v>
      </c>
      <c r="H29" s="200">
        <v>0</v>
      </c>
      <c r="I29" s="102">
        <v>0</v>
      </c>
      <c r="J29" s="200">
        <v>0</v>
      </c>
      <c r="K29" s="102">
        <v>0</v>
      </c>
      <c r="L29" s="102">
        <v>0</v>
      </c>
      <c r="M29" s="102"/>
      <c r="O29" s="174"/>
      <c r="P29" s="79"/>
      <c r="Q29" s="52"/>
      <c r="R29" s="569"/>
      <c r="S29" s="70"/>
      <c r="T29" s="70"/>
      <c r="U29" s="70"/>
      <c r="V29" s="70"/>
      <c r="W29" s="70"/>
    </row>
    <row r="30" spans="2:23" ht="10.5" customHeight="1">
      <c r="B30" s="49" t="s">
        <v>373</v>
      </c>
      <c r="C30" s="51" t="s">
        <v>220</v>
      </c>
      <c r="D30" s="49" t="s">
        <v>374</v>
      </c>
      <c r="E30" s="78" t="s">
        <v>754</v>
      </c>
      <c r="F30" s="140">
        <v>52000</v>
      </c>
      <c r="G30" s="200">
        <v>98841.6</v>
      </c>
      <c r="H30" s="200">
        <v>71874.4</v>
      </c>
      <c r="I30" s="102">
        <v>98841.6</v>
      </c>
      <c r="J30" s="200">
        <v>89736.4</v>
      </c>
      <c r="K30" s="102">
        <v>89736.4</v>
      </c>
      <c r="L30" s="102">
        <v>125054.8</v>
      </c>
      <c r="M30" s="102">
        <v>139.35794170481546</v>
      </c>
      <c r="O30" s="97"/>
      <c r="P30" s="97"/>
      <c r="Q30" s="52"/>
      <c r="R30" s="569"/>
      <c r="S30" s="70"/>
      <c r="T30" s="70"/>
      <c r="U30" s="70"/>
      <c r="V30" s="70"/>
      <c r="W30" s="70"/>
    </row>
    <row r="31" spans="2:23" ht="10.5" customHeight="1">
      <c r="B31" s="49" t="s">
        <v>306</v>
      </c>
      <c r="C31" s="51" t="s">
        <v>308</v>
      </c>
      <c r="D31" s="155" t="s">
        <v>307</v>
      </c>
      <c r="E31" s="78" t="s">
        <v>755</v>
      </c>
      <c r="F31" s="140">
        <v>15000</v>
      </c>
      <c r="G31" s="200">
        <v>38325</v>
      </c>
      <c r="H31" s="200">
        <v>43080</v>
      </c>
      <c r="I31" s="102">
        <v>38325</v>
      </c>
      <c r="J31" s="200">
        <v>61980</v>
      </c>
      <c r="K31" s="102">
        <v>61980</v>
      </c>
      <c r="L31" s="102">
        <v>60945</v>
      </c>
      <c r="M31" s="102">
        <v>98.33010648596321</v>
      </c>
      <c r="O31" s="176"/>
      <c r="P31" s="176"/>
      <c r="Q31" s="52"/>
      <c r="R31" s="569"/>
      <c r="S31" s="70"/>
      <c r="T31" s="70"/>
      <c r="U31" s="70"/>
      <c r="V31" s="70"/>
      <c r="W31" s="70"/>
    </row>
    <row r="32" spans="2:23" ht="9.75" customHeight="1">
      <c r="B32" s="49" t="s">
        <v>115</v>
      </c>
      <c r="C32" s="51" t="s">
        <v>665</v>
      </c>
      <c r="D32" s="49" t="s">
        <v>116</v>
      </c>
      <c r="E32" s="78" t="s">
        <v>67</v>
      </c>
      <c r="F32" s="140">
        <v>16500</v>
      </c>
      <c r="G32" s="200">
        <v>2821.5</v>
      </c>
      <c r="H32" s="200">
        <v>3844.5</v>
      </c>
      <c r="I32" s="102">
        <v>2821.5</v>
      </c>
      <c r="J32" s="200">
        <v>4207.5</v>
      </c>
      <c r="K32" s="102">
        <v>4207.5</v>
      </c>
      <c r="L32" s="102">
        <v>4240.5</v>
      </c>
      <c r="M32" s="102">
        <v>100.7843137254902</v>
      </c>
      <c r="O32" s="79"/>
      <c r="P32" s="79"/>
      <c r="Q32" s="52"/>
      <c r="R32" s="569"/>
      <c r="S32" s="70"/>
      <c r="T32" s="70"/>
      <c r="U32" s="70"/>
      <c r="V32" s="70"/>
      <c r="W32" s="70"/>
    </row>
    <row r="33" spans="2:23" ht="10.5" customHeight="1">
      <c r="B33" s="49" t="s">
        <v>117</v>
      </c>
      <c r="C33" s="51" t="s">
        <v>118</v>
      </c>
      <c r="D33" s="49" t="s">
        <v>116</v>
      </c>
      <c r="E33" s="78" t="s">
        <v>67</v>
      </c>
      <c r="F33" s="140">
        <v>35000</v>
      </c>
      <c r="G33" s="200">
        <v>4550</v>
      </c>
      <c r="H33" s="200">
        <v>6860</v>
      </c>
      <c r="I33" s="102">
        <v>4550</v>
      </c>
      <c r="J33" s="200">
        <v>11550</v>
      </c>
      <c r="K33" s="102">
        <v>11550</v>
      </c>
      <c r="L33" s="102">
        <v>11690</v>
      </c>
      <c r="M33" s="102">
        <v>101.21212121212122</v>
      </c>
      <c r="O33" s="79"/>
      <c r="P33" s="79"/>
      <c r="Q33" s="52"/>
      <c r="R33" s="569"/>
      <c r="S33" s="70"/>
      <c r="T33" s="70"/>
      <c r="U33" s="70"/>
      <c r="V33" s="70"/>
      <c r="W33" s="70"/>
    </row>
    <row r="34" spans="2:23" ht="10.5" customHeight="1">
      <c r="B34" s="49" t="s">
        <v>119</v>
      </c>
      <c r="C34" s="51" t="s">
        <v>120</v>
      </c>
      <c r="D34" s="49" t="s">
        <v>116</v>
      </c>
      <c r="E34" s="78" t="s">
        <v>67</v>
      </c>
      <c r="F34" s="140">
        <v>6384</v>
      </c>
      <c r="G34" s="200">
        <v>0</v>
      </c>
      <c r="H34" s="200">
        <v>0</v>
      </c>
      <c r="I34" s="102">
        <v>0</v>
      </c>
      <c r="J34" s="200">
        <v>0</v>
      </c>
      <c r="K34" s="102">
        <v>0</v>
      </c>
      <c r="L34" s="102">
        <v>0</v>
      </c>
      <c r="M34" s="102"/>
      <c r="O34" s="174"/>
      <c r="P34" s="79"/>
      <c r="Q34" s="52"/>
      <c r="R34" s="569"/>
      <c r="S34" s="70"/>
      <c r="T34" s="70"/>
      <c r="U34" s="70"/>
      <c r="V34" s="70"/>
      <c r="W34" s="70"/>
    </row>
    <row r="35" spans="2:23" ht="10.5" customHeight="1">
      <c r="B35" s="49" t="s">
        <v>985</v>
      </c>
      <c r="C35" s="51" t="s">
        <v>12</v>
      </c>
      <c r="D35" s="155" t="s">
        <v>986</v>
      </c>
      <c r="E35" s="78" t="s">
        <v>232</v>
      </c>
      <c r="F35" s="140">
        <v>2620</v>
      </c>
      <c r="G35" s="200">
        <v>1441</v>
      </c>
      <c r="H35" s="200">
        <v>22532</v>
      </c>
      <c r="I35" s="102">
        <v>1441</v>
      </c>
      <c r="J35" s="200">
        <v>9039</v>
      </c>
      <c r="K35" s="102">
        <v>9039</v>
      </c>
      <c r="L35" s="102">
        <v>2489</v>
      </c>
      <c r="M35" s="102"/>
      <c r="O35" s="97"/>
      <c r="P35" s="97"/>
      <c r="Q35" s="52"/>
      <c r="R35" s="569"/>
      <c r="S35" s="70"/>
      <c r="T35" s="70"/>
      <c r="U35" s="70"/>
      <c r="V35" s="70"/>
      <c r="W35" s="70"/>
    </row>
    <row r="36" spans="2:23" ht="9.75" customHeight="1">
      <c r="B36" s="49" t="s">
        <v>13</v>
      </c>
      <c r="C36" s="51" t="s">
        <v>105</v>
      </c>
      <c r="D36" s="49" t="s">
        <v>262</v>
      </c>
      <c r="E36" s="78" t="s">
        <v>627</v>
      </c>
      <c r="F36" s="140">
        <v>1</v>
      </c>
      <c r="G36" s="200">
        <v>22487.5</v>
      </c>
      <c r="H36" s="200">
        <v>28838.383928571428</v>
      </c>
      <c r="I36" s="102">
        <v>22487.5</v>
      </c>
      <c r="J36" s="200">
        <v>48143.7</v>
      </c>
      <c r="K36" s="102">
        <v>48143.666666666664</v>
      </c>
      <c r="L36" s="102">
        <v>55093.16666666667</v>
      </c>
      <c r="M36" s="102">
        <v>114.43492048106016</v>
      </c>
      <c r="O36" s="97"/>
      <c r="P36" s="97"/>
      <c r="Q36" s="52"/>
      <c r="R36" s="569"/>
      <c r="S36" s="70"/>
      <c r="T36" s="70"/>
      <c r="U36" s="70"/>
      <c r="V36" s="70"/>
      <c r="W36" s="70"/>
    </row>
    <row r="37" spans="2:23" ht="10.5" customHeight="1">
      <c r="B37" s="49" t="s">
        <v>14</v>
      </c>
      <c r="C37" s="51" t="s">
        <v>16</v>
      </c>
      <c r="D37" s="49" t="s">
        <v>15</v>
      </c>
      <c r="E37" s="78" t="s">
        <v>68</v>
      </c>
      <c r="F37" s="140">
        <v>245200</v>
      </c>
      <c r="G37" s="200">
        <v>15692.8</v>
      </c>
      <c r="H37" s="200">
        <v>10053.2</v>
      </c>
      <c r="I37" s="102">
        <v>15692.8</v>
      </c>
      <c r="J37" s="200">
        <v>4413.6</v>
      </c>
      <c r="K37" s="102">
        <v>4413.6</v>
      </c>
      <c r="L37" s="102">
        <v>735.6</v>
      </c>
      <c r="M37" s="102"/>
      <c r="O37" s="97"/>
      <c r="P37" s="97"/>
      <c r="Q37" s="52"/>
      <c r="R37" s="569"/>
      <c r="S37" s="70"/>
      <c r="T37" s="70"/>
      <c r="U37" s="70"/>
      <c r="V37" s="70"/>
      <c r="W37" s="70"/>
    </row>
    <row r="38" spans="2:23" ht="10.5" customHeight="1">
      <c r="B38" s="49" t="s">
        <v>634</v>
      </c>
      <c r="C38" s="51" t="s">
        <v>720</v>
      </c>
      <c r="D38" s="155" t="s">
        <v>307</v>
      </c>
      <c r="E38" s="78" t="s">
        <v>755</v>
      </c>
      <c r="F38" s="140">
        <v>15000</v>
      </c>
      <c r="G38" s="200">
        <v>0</v>
      </c>
      <c r="H38" s="200">
        <v>0</v>
      </c>
      <c r="I38" s="102">
        <v>0</v>
      </c>
      <c r="J38" s="200">
        <v>0</v>
      </c>
      <c r="K38" s="102">
        <v>0</v>
      </c>
      <c r="L38" s="102">
        <v>0</v>
      </c>
      <c r="M38" s="102"/>
      <c r="O38" s="174"/>
      <c r="P38" s="79"/>
      <c r="Q38" s="52"/>
      <c r="R38" s="569"/>
      <c r="S38" s="70"/>
      <c r="T38" s="70"/>
      <c r="U38" s="70"/>
      <c r="V38" s="70"/>
      <c r="W38" s="70"/>
    </row>
    <row r="39" spans="2:23" ht="10.5" customHeight="1">
      <c r="B39" s="49" t="s">
        <v>721</v>
      </c>
      <c r="C39" s="51" t="s">
        <v>811</v>
      </c>
      <c r="D39" s="155" t="s">
        <v>307</v>
      </c>
      <c r="E39" s="78" t="s">
        <v>755</v>
      </c>
      <c r="F39" s="140">
        <v>10000</v>
      </c>
      <c r="G39" s="200">
        <v>0</v>
      </c>
      <c r="H39" s="200">
        <v>0</v>
      </c>
      <c r="I39" s="102">
        <v>0</v>
      </c>
      <c r="J39" s="200">
        <v>0</v>
      </c>
      <c r="K39" s="102">
        <v>0</v>
      </c>
      <c r="L39" s="102">
        <v>0</v>
      </c>
      <c r="M39" s="102"/>
      <c r="O39" s="79"/>
      <c r="P39" s="79"/>
      <c r="Q39" s="52"/>
      <c r="R39" s="569"/>
      <c r="S39" s="70"/>
      <c r="T39" s="70"/>
      <c r="U39" s="70"/>
      <c r="V39" s="70"/>
      <c r="W39" s="70"/>
    </row>
    <row r="40" spans="2:23" ht="10.5" customHeight="1">
      <c r="B40" s="49" t="s">
        <v>571</v>
      </c>
      <c r="C40" s="51" t="s">
        <v>572</v>
      </c>
      <c r="D40" s="49" t="s">
        <v>461</v>
      </c>
      <c r="E40" s="78" t="s">
        <v>753</v>
      </c>
      <c r="F40" s="140">
        <v>22000</v>
      </c>
      <c r="G40" s="200">
        <v>0</v>
      </c>
      <c r="H40" s="200">
        <v>0</v>
      </c>
      <c r="I40" s="102">
        <v>0</v>
      </c>
      <c r="J40" s="200">
        <v>0</v>
      </c>
      <c r="K40" s="102">
        <v>0</v>
      </c>
      <c r="L40" s="102">
        <v>0</v>
      </c>
      <c r="M40" s="102"/>
      <c r="O40" s="174"/>
      <c r="P40" s="79"/>
      <c r="Q40" s="52"/>
      <c r="R40" s="569"/>
      <c r="S40" s="70"/>
      <c r="T40" s="70"/>
      <c r="U40" s="70"/>
      <c r="V40" s="70"/>
      <c r="W40" s="70"/>
    </row>
    <row r="41" spans="2:23" ht="10.5" customHeight="1">
      <c r="B41" s="161" t="s">
        <v>543</v>
      </c>
      <c r="C41" s="51" t="s">
        <v>545</v>
      </c>
      <c r="D41" s="161" t="s">
        <v>544</v>
      </c>
      <c r="E41" s="78" t="s">
        <v>948</v>
      </c>
      <c r="F41" s="140">
        <v>23700</v>
      </c>
      <c r="G41" s="200">
        <v>1061760</v>
      </c>
      <c r="H41" s="200">
        <v>1125750</v>
      </c>
      <c r="I41" s="102">
        <v>1061760</v>
      </c>
      <c r="J41" s="200">
        <v>1149450</v>
      </c>
      <c r="K41" s="102">
        <v>1149450</v>
      </c>
      <c r="L41" s="102">
        <v>1386450</v>
      </c>
      <c r="M41" s="102">
        <v>120.61855670103093</v>
      </c>
      <c r="O41" s="79"/>
      <c r="P41" s="79"/>
      <c r="Q41" s="570"/>
      <c r="R41" s="569"/>
      <c r="S41" s="70"/>
      <c r="T41" s="70"/>
      <c r="U41" s="70"/>
      <c r="V41" s="70"/>
      <c r="W41" s="70"/>
    </row>
    <row r="42" spans="2:23" ht="10.5" customHeight="1">
      <c r="B42" s="49" t="s">
        <v>546</v>
      </c>
      <c r="C42" s="51" t="s">
        <v>812</v>
      </c>
      <c r="D42" s="155" t="s">
        <v>231</v>
      </c>
      <c r="E42" s="78" t="s">
        <v>228</v>
      </c>
      <c r="F42" s="140">
        <v>800</v>
      </c>
      <c r="G42" s="200">
        <v>0</v>
      </c>
      <c r="H42" s="200">
        <v>0</v>
      </c>
      <c r="I42" s="102">
        <v>0</v>
      </c>
      <c r="J42" s="200">
        <v>0</v>
      </c>
      <c r="K42" s="102">
        <v>0</v>
      </c>
      <c r="L42" s="102">
        <v>0</v>
      </c>
      <c r="M42" s="102"/>
      <c r="O42" s="97"/>
      <c r="P42" s="97"/>
      <c r="Q42" s="52"/>
      <c r="R42" s="569"/>
      <c r="S42" s="70"/>
      <c r="T42" s="70"/>
      <c r="U42" s="70"/>
      <c r="V42" s="70"/>
      <c r="W42" s="70"/>
    </row>
    <row r="43" spans="2:23" ht="11.25" customHeight="1">
      <c r="B43" s="49" t="s">
        <v>679</v>
      </c>
      <c r="C43" s="51" t="s">
        <v>813</v>
      </c>
      <c r="D43" s="49" t="s">
        <v>262</v>
      </c>
      <c r="E43" s="78" t="s">
        <v>627</v>
      </c>
      <c r="F43" s="140">
        <v>1</v>
      </c>
      <c r="G43" s="200">
        <v>0</v>
      </c>
      <c r="H43" s="200">
        <v>0</v>
      </c>
      <c r="I43" s="102">
        <v>0</v>
      </c>
      <c r="J43" s="200">
        <v>0</v>
      </c>
      <c r="K43" s="102">
        <v>0</v>
      </c>
      <c r="L43" s="102">
        <v>0</v>
      </c>
      <c r="M43" s="102"/>
      <c r="O43" s="174"/>
      <c r="P43" s="79"/>
      <c r="Q43" s="52"/>
      <c r="R43" s="569"/>
      <c r="S43" s="70"/>
      <c r="T43" s="70"/>
      <c r="U43" s="70"/>
      <c r="V43" s="70"/>
      <c r="W43" s="70"/>
    </row>
    <row r="44" spans="2:23" ht="10.5" customHeight="1">
      <c r="B44" s="162" t="s">
        <v>846</v>
      </c>
      <c r="C44" s="51" t="s">
        <v>59</v>
      </c>
      <c r="D44" s="155" t="s">
        <v>847</v>
      </c>
      <c r="E44" s="78" t="s">
        <v>848</v>
      </c>
      <c r="F44" s="140">
        <v>250000</v>
      </c>
      <c r="G44" s="200">
        <v>51750</v>
      </c>
      <c r="H44" s="200">
        <v>60575</v>
      </c>
      <c r="I44" s="102">
        <v>51750</v>
      </c>
      <c r="J44" s="200">
        <v>53600</v>
      </c>
      <c r="K44" s="102">
        <v>53600</v>
      </c>
      <c r="L44" s="102">
        <v>62775</v>
      </c>
      <c r="M44" s="102">
        <v>117.11753731343283</v>
      </c>
      <c r="O44" s="97"/>
      <c r="P44" s="99"/>
      <c r="Q44" s="571"/>
      <c r="R44" s="569"/>
      <c r="S44" s="70"/>
      <c r="T44" s="70"/>
      <c r="U44" s="70"/>
      <c r="V44" s="70"/>
      <c r="W44" s="70"/>
    </row>
    <row r="45" spans="2:23" ht="10.5" customHeight="1">
      <c r="B45" s="162" t="s">
        <v>476</v>
      </c>
      <c r="C45" s="51"/>
      <c r="D45" s="155" t="s">
        <v>849</v>
      </c>
      <c r="E45" s="78" t="s">
        <v>848</v>
      </c>
      <c r="F45" s="140">
        <v>297000</v>
      </c>
      <c r="G45" s="200">
        <v>27294.3</v>
      </c>
      <c r="H45" s="200">
        <v>56162.7</v>
      </c>
      <c r="I45" s="102">
        <v>27294.3</v>
      </c>
      <c r="J45" s="200">
        <v>50965.2</v>
      </c>
      <c r="K45" s="102">
        <v>50965.2</v>
      </c>
      <c r="L45" s="102">
        <v>55271.7</v>
      </c>
      <c r="M45" s="102">
        <v>108.44988344988344</v>
      </c>
      <c r="O45" s="79"/>
      <c r="P45" s="79"/>
      <c r="Q45" s="571"/>
      <c r="R45" s="569"/>
      <c r="S45" s="70"/>
      <c r="T45" s="70"/>
      <c r="U45" s="70"/>
      <c r="V45" s="70"/>
      <c r="W45" s="70"/>
    </row>
    <row r="46" spans="2:23" ht="11.25" customHeight="1">
      <c r="B46" s="49" t="s">
        <v>94</v>
      </c>
      <c r="C46" s="123" t="s">
        <v>814</v>
      </c>
      <c r="D46" s="123"/>
      <c r="E46" s="77"/>
      <c r="F46" s="158"/>
      <c r="G46" s="159">
        <v>1324963.7</v>
      </c>
      <c r="H46" s="159">
        <v>1429570.1839285714</v>
      </c>
      <c r="I46" s="159">
        <v>1324963.7</v>
      </c>
      <c r="J46" s="159">
        <v>1483085.4</v>
      </c>
      <c r="K46" s="159">
        <v>1483085.3666666667</v>
      </c>
      <c r="L46" s="159">
        <v>1764744.7666666666</v>
      </c>
      <c r="M46" s="159">
        <v>118.9914489300807</v>
      </c>
      <c r="O46" s="79"/>
      <c r="P46" s="79"/>
      <c r="Q46" s="52"/>
      <c r="R46" s="569"/>
      <c r="S46" s="70"/>
      <c r="T46" s="70"/>
      <c r="U46" s="70"/>
      <c r="V46" s="70"/>
      <c r="W46" s="70"/>
    </row>
    <row r="47" spans="2:23" ht="10.5">
      <c r="B47" s="83" t="s">
        <v>815</v>
      </c>
      <c r="C47" s="127" t="s">
        <v>302</v>
      </c>
      <c r="D47" s="94"/>
      <c r="E47" s="85"/>
      <c r="F47" s="156"/>
      <c r="G47" s="144">
        <v>2506491.7</v>
      </c>
      <c r="H47" s="144">
        <v>1615512.7817285713</v>
      </c>
      <c r="I47" s="144">
        <v>2506491.7</v>
      </c>
      <c r="J47" s="144">
        <v>1692410.6</v>
      </c>
      <c r="K47" s="144">
        <v>1692410.6019166666</v>
      </c>
      <c r="L47" s="144">
        <v>2000264.5711666667</v>
      </c>
      <c r="M47" s="144">
        <v>118.19026475616221</v>
      </c>
      <c r="O47" s="79"/>
      <c r="P47" s="79"/>
      <c r="Q47" s="178"/>
      <c r="R47" s="572"/>
      <c r="S47" s="70"/>
      <c r="T47" s="70"/>
      <c r="U47" s="70"/>
      <c r="V47" s="70"/>
      <c r="W47" s="70"/>
    </row>
    <row r="48" spans="2:23" ht="11.25" customHeight="1">
      <c r="B48" s="55"/>
      <c r="O48" s="79"/>
      <c r="P48" s="79"/>
      <c r="Q48" s="52"/>
      <c r="R48" s="79"/>
      <c r="S48" s="70"/>
      <c r="T48" s="70"/>
      <c r="U48" s="70"/>
      <c r="V48" s="70"/>
      <c r="W48" s="70"/>
    </row>
    <row r="49" spans="2:23" ht="10.5" customHeight="1">
      <c r="B49" s="55"/>
      <c r="F49" s="78"/>
      <c r="K49" s="102"/>
      <c r="O49" s="79"/>
      <c r="P49" s="79"/>
      <c r="Q49" s="52"/>
      <c r="R49" s="79"/>
      <c r="S49" s="70"/>
      <c r="T49" s="70"/>
      <c r="U49" s="70"/>
      <c r="V49" s="70"/>
      <c r="W49" s="70"/>
    </row>
    <row r="50" spans="2:11" ht="10.5">
      <c r="B50" s="55"/>
      <c r="K50" s="102"/>
    </row>
    <row r="51" spans="2:11" ht="12.75" customHeight="1">
      <c r="B51" s="55"/>
      <c r="K51" s="102"/>
    </row>
    <row r="52" spans="1:17" ht="10.5">
      <c r="A52" s="81"/>
      <c r="B52" s="106"/>
      <c r="C52" s="81"/>
      <c r="D52" s="81"/>
      <c r="E52" s="81"/>
      <c r="F52" s="81"/>
      <c r="G52" s="81"/>
      <c r="H52" s="81"/>
      <c r="I52" s="81"/>
      <c r="J52" s="81"/>
      <c r="K52" s="102"/>
      <c r="L52" s="81"/>
      <c r="M52" s="81"/>
      <c r="N52" s="81"/>
      <c r="Q52" s="74"/>
    </row>
    <row r="53" spans="2:11" ht="10.5">
      <c r="B53" s="55"/>
      <c r="K53" s="102"/>
    </row>
    <row r="54" spans="2:17" ht="10.5">
      <c r="B54" s="106"/>
      <c r="C54" s="81"/>
      <c r="D54" s="81"/>
      <c r="E54" s="81"/>
      <c r="F54" s="81"/>
      <c r="G54" s="81"/>
      <c r="H54" s="81"/>
      <c r="I54" s="81"/>
      <c r="J54" s="81"/>
      <c r="K54" s="102"/>
      <c r="L54" s="81"/>
      <c r="M54" s="81"/>
      <c r="Q54" s="74"/>
    </row>
    <row r="55" spans="2:11" ht="10.5">
      <c r="B55" s="55"/>
      <c r="K55" s="102"/>
    </row>
    <row r="56" spans="2:11" ht="10.5">
      <c r="B56" s="55"/>
      <c r="K56" s="102"/>
    </row>
    <row r="57" spans="2:11" ht="10.5">
      <c r="B57" s="55"/>
      <c r="K57" s="102"/>
    </row>
    <row r="58" spans="2:11" ht="10.5">
      <c r="B58" s="55"/>
      <c r="K58" s="102"/>
    </row>
    <row r="59" spans="2:11" ht="10.5">
      <c r="B59" s="55"/>
      <c r="K59" s="102"/>
    </row>
    <row r="60" spans="2:11" ht="10.5">
      <c r="B60" s="55"/>
      <c r="K60" s="102"/>
    </row>
    <row r="61" spans="2:11" ht="10.5">
      <c r="B61" s="55"/>
      <c r="K61" s="102"/>
    </row>
    <row r="62" spans="2:11" ht="10.5">
      <c r="B62" s="55"/>
      <c r="K62" s="102"/>
    </row>
    <row r="63" spans="2:11" ht="10.5">
      <c r="B63" s="55"/>
      <c r="K63" s="102"/>
    </row>
    <row r="64" spans="2:11" ht="10.5">
      <c r="B64" s="55"/>
      <c r="K64" s="102"/>
    </row>
    <row r="65" spans="2:11" ht="10.5">
      <c r="B65" s="55"/>
      <c r="K65" s="102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10.Industry</oddHeader>
    <oddFooter xml:space="preserve">&amp;L&amp;18 59&amp;R&amp;18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42"/>
    </sheetView>
  </sheetViews>
  <sheetFormatPr defaultColWidth="9.00390625" defaultRowHeight="12.75"/>
  <cols>
    <col min="1" max="1" width="4.75390625" style="76" customWidth="1"/>
    <col min="2" max="2" width="6.375" style="76" customWidth="1"/>
    <col min="3" max="3" width="7.75390625" style="76" customWidth="1"/>
    <col min="4" max="5" width="8.375" style="76" customWidth="1"/>
    <col min="6" max="6" width="8.75390625" style="76" customWidth="1"/>
    <col min="7" max="7" width="10.375" style="76" customWidth="1"/>
    <col min="8" max="8" width="12.00390625" style="76" customWidth="1"/>
    <col min="9" max="9" width="7.75390625" style="76" customWidth="1"/>
    <col min="10" max="10" width="5.25390625" style="76" customWidth="1"/>
    <col min="11" max="11" width="9.875" style="76" customWidth="1"/>
    <col min="12" max="12" width="8.375" style="76" customWidth="1"/>
    <col min="13" max="13" width="8.00390625" style="76" customWidth="1"/>
    <col min="14" max="14" width="9.25390625" style="76" customWidth="1"/>
    <col min="15" max="15" width="7.875" style="76" customWidth="1"/>
    <col min="16" max="16" width="12.75390625" style="76" customWidth="1"/>
    <col min="17" max="17" width="12.375" style="76" customWidth="1"/>
    <col min="18" max="18" width="8.75390625" style="76" customWidth="1"/>
    <col min="19" max="19" width="7.875" style="76" customWidth="1"/>
    <col min="20" max="20" width="8.375" style="76" customWidth="1"/>
    <col min="21" max="23" width="5.25390625" style="76" customWidth="1"/>
    <col min="24" max="24" width="8.375" style="76" customWidth="1"/>
    <col min="25" max="25" width="8.75390625" style="76" customWidth="1"/>
    <col min="26" max="26" width="5.125" style="76" customWidth="1"/>
    <col min="27" max="27" width="5.25390625" style="76" customWidth="1"/>
    <col min="28" max="28" width="6.25390625" style="76" customWidth="1"/>
    <col min="29" max="29" width="5.00390625" style="76" customWidth="1"/>
    <col min="30" max="30" width="5.125" style="76" customWidth="1"/>
    <col min="31" max="31" width="4.75390625" style="76" customWidth="1"/>
    <col min="32" max="32" width="4.875" style="76" customWidth="1"/>
    <col min="33" max="33" width="3.875" style="76" customWidth="1"/>
    <col min="34" max="34" width="4.75390625" style="76" customWidth="1"/>
    <col min="35" max="35" width="4.125" style="76" customWidth="1"/>
    <col min="36" max="36" width="4.75390625" style="76" customWidth="1"/>
    <col min="37" max="37" width="4.25390625" style="76" customWidth="1"/>
    <col min="38" max="38" width="4.375" style="76" customWidth="1"/>
    <col min="39" max="40" width="4.875" style="76" customWidth="1"/>
    <col min="41" max="42" width="4.125" style="76" customWidth="1"/>
    <col min="43" max="43" width="3.375" style="76" customWidth="1"/>
    <col min="44" max="44" width="4.875" style="76" customWidth="1"/>
    <col min="45" max="45" width="4.375" style="76" customWidth="1"/>
    <col min="46" max="46" width="4.875" style="76" customWidth="1"/>
    <col min="47" max="47" width="3.75390625" style="76" customWidth="1"/>
    <col min="48" max="48" width="5.00390625" style="76" customWidth="1"/>
    <col min="49" max="49" width="4.375" style="76" customWidth="1"/>
    <col min="50" max="50" width="4.25390625" style="76" customWidth="1"/>
    <col min="51" max="51" width="5.75390625" style="76" customWidth="1"/>
    <col min="52" max="52" width="4.75390625" style="76" customWidth="1"/>
    <col min="53" max="53" width="5.375" style="76" customWidth="1"/>
    <col min="54" max="54" width="6.125" style="76" customWidth="1"/>
    <col min="55" max="55" width="6.00390625" style="76" customWidth="1"/>
    <col min="56" max="56" width="6.25390625" style="76" customWidth="1"/>
    <col min="57" max="57" width="6.375" style="76" customWidth="1"/>
    <col min="58" max="58" width="4.375" style="76" customWidth="1"/>
    <col min="59" max="59" width="5.125" style="76" customWidth="1"/>
    <col min="60" max="16384" width="9.125" style="76" customWidth="1"/>
  </cols>
  <sheetData>
    <row r="1" spans="18:42" ht="9"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6:18" ht="12">
      <c r="F2" s="1338" t="s">
        <v>1068</v>
      </c>
      <c r="G2" s="1338"/>
      <c r="H2" s="1338"/>
      <c r="I2" s="261"/>
      <c r="R2" s="102"/>
    </row>
    <row r="3" spans="6:50" ht="12">
      <c r="F3" s="1340" t="s">
        <v>1069</v>
      </c>
      <c r="G3" s="1340"/>
      <c r="R3" s="102"/>
      <c r="AX3" s="79"/>
    </row>
    <row r="4" spans="3:52" ht="12.75">
      <c r="C4" s="110" t="s">
        <v>1070</v>
      </c>
      <c r="D4" s="90"/>
      <c r="E4" s="90"/>
      <c r="F4" s="90"/>
      <c r="G4" s="90"/>
      <c r="K4" s="110" t="s">
        <v>1072</v>
      </c>
      <c r="L4" s="96"/>
      <c r="M4" s="90"/>
      <c r="N4" s="90"/>
      <c r="O4" s="90"/>
      <c r="R4" s="102"/>
      <c r="AV4" s="79"/>
      <c r="AW4" s="79"/>
      <c r="AX4" s="79"/>
      <c r="AY4" s="79"/>
      <c r="AZ4" s="79"/>
    </row>
    <row r="5" spans="3:52" ht="12">
      <c r="C5" s="115" t="s">
        <v>1071</v>
      </c>
      <c r="K5" s="115" t="s">
        <v>1073</v>
      </c>
      <c r="L5" s="96"/>
      <c r="R5" s="102"/>
      <c r="AV5" s="79"/>
      <c r="AW5" s="79"/>
      <c r="AX5" s="79"/>
      <c r="AY5" s="79"/>
      <c r="AZ5" s="79"/>
    </row>
    <row r="6" spans="2:52" ht="12.75" customHeight="1">
      <c r="B6" s="80"/>
      <c r="C6" s="80"/>
      <c r="D6" s="80"/>
      <c r="R6" s="102"/>
      <c r="AV6" s="79"/>
      <c r="AW6" s="79"/>
      <c r="AX6" s="79"/>
      <c r="AY6" s="79"/>
      <c r="AZ6" s="79"/>
    </row>
    <row r="7" spans="1:60" ht="69.75" customHeight="1">
      <c r="A7" s="79"/>
      <c r="B7" s="184" t="s">
        <v>319</v>
      </c>
      <c r="C7" s="185" t="s">
        <v>51</v>
      </c>
      <c r="D7" s="181" t="s">
        <v>995</v>
      </c>
      <c r="E7" s="186" t="s">
        <v>1061</v>
      </c>
      <c r="F7" s="181" t="s">
        <v>996</v>
      </c>
      <c r="G7" s="186" t="s">
        <v>21</v>
      </c>
      <c r="H7" s="182" t="s">
        <v>22</v>
      </c>
      <c r="I7" s="182" t="s">
        <v>1035</v>
      </c>
      <c r="J7" s="79"/>
      <c r="K7" s="183" t="s">
        <v>708</v>
      </c>
      <c r="L7" s="153" t="s">
        <v>870</v>
      </c>
      <c r="M7" s="153" t="s">
        <v>871</v>
      </c>
      <c r="N7" s="153" t="s">
        <v>872</v>
      </c>
      <c r="O7" s="153" t="s">
        <v>873</v>
      </c>
      <c r="P7" s="182" t="s">
        <v>874</v>
      </c>
      <c r="Q7" s="79"/>
      <c r="R7" s="102"/>
      <c r="AV7" s="137"/>
      <c r="AW7" s="137"/>
      <c r="AX7" s="137"/>
      <c r="AY7" s="137"/>
      <c r="AZ7" s="137"/>
      <c r="BA7" s="179"/>
      <c r="BB7" s="179"/>
      <c r="BC7" s="179"/>
      <c r="BD7" s="179"/>
      <c r="BE7" s="179"/>
      <c r="BF7" s="179"/>
      <c r="BG7" s="179"/>
      <c r="BH7" s="179"/>
    </row>
    <row r="8" spans="2:52" ht="10.5">
      <c r="B8" s="49" t="s">
        <v>727</v>
      </c>
      <c r="C8" s="84" t="s">
        <v>671</v>
      </c>
      <c r="D8" s="107">
        <v>9</v>
      </c>
      <c r="E8" s="107">
        <v>5</v>
      </c>
      <c r="F8" s="107">
        <v>10991</v>
      </c>
      <c r="G8" s="107">
        <v>6659</v>
      </c>
      <c r="H8" s="103">
        <f>G8/F8*100</f>
        <v>60.58593394595578</v>
      </c>
      <c r="I8" s="262">
        <f>Q8/R8*10000</f>
        <v>70.46070460704607</v>
      </c>
      <c r="J8" s="79"/>
      <c r="K8" s="108" t="s">
        <v>640</v>
      </c>
      <c r="L8" s="108">
        <v>1546</v>
      </c>
      <c r="M8" s="108">
        <v>1545</v>
      </c>
      <c r="N8" s="108">
        <v>2</v>
      </c>
      <c r="O8" s="108">
        <v>28</v>
      </c>
      <c r="P8" s="108">
        <v>14</v>
      </c>
      <c r="Q8" s="76">
        <v>39</v>
      </c>
      <c r="R8" s="55">
        <v>5535</v>
      </c>
      <c r="AV8" s="79"/>
      <c r="AW8" s="79"/>
      <c r="AX8" s="79"/>
      <c r="AY8" s="79"/>
      <c r="AZ8" s="79"/>
    </row>
    <row r="9" spans="2:52" ht="10.5">
      <c r="B9" s="49" t="s">
        <v>728</v>
      </c>
      <c r="C9" s="84" t="s">
        <v>241</v>
      </c>
      <c r="D9" s="108">
        <v>9</v>
      </c>
      <c r="E9" s="108">
        <v>2</v>
      </c>
      <c r="F9" s="108">
        <v>7924</v>
      </c>
      <c r="G9" s="108">
        <v>4348</v>
      </c>
      <c r="H9" s="103">
        <f>G9/F9*100</f>
        <v>54.87127713276123</v>
      </c>
      <c r="I9" s="262">
        <f>Q9/R9*10000</f>
        <v>29.992501874531364</v>
      </c>
      <c r="J9" s="79"/>
      <c r="K9" s="108" t="s">
        <v>958</v>
      </c>
      <c r="L9" s="108">
        <v>1454</v>
      </c>
      <c r="M9" s="108">
        <v>1449</v>
      </c>
      <c r="N9" s="108">
        <v>3</v>
      </c>
      <c r="O9" s="108">
        <v>34</v>
      </c>
      <c r="P9" s="108">
        <v>5</v>
      </c>
      <c r="Q9" s="76">
        <v>12</v>
      </c>
      <c r="R9" s="55">
        <v>4001</v>
      </c>
      <c r="AV9" s="79"/>
      <c r="AW9" s="79"/>
      <c r="AX9" s="79"/>
      <c r="AY9" s="79"/>
      <c r="AZ9" s="79"/>
    </row>
    <row r="10" spans="2:52" ht="10.5">
      <c r="B10" s="49" t="s">
        <v>729</v>
      </c>
      <c r="C10" s="84" t="s">
        <v>242</v>
      </c>
      <c r="D10" s="108">
        <v>10</v>
      </c>
      <c r="E10" s="108">
        <v>3</v>
      </c>
      <c r="F10" s="108">
        <v>7628</v>
      </c>
      <c r="G10" s="108">
        <v>2683</v>
      </c>
      <c r="H10" s="103">
        <f>G10/F10*100</f>
        <v>35.17304667016256</v>
      </c>
      <c r="I10" s="262">
        <f>Q10/R10*10000</f>
        <v>19.10828025477707</v>
      </c>
      <c r="J10" s="79"/>
      <c r="K10" s="108" t="s">
        <v>128</v>
      </c>
      <c r="L10" s="108">
        <v>1556</v>
      </c>
      <c r="M10" s="108">
        <v>1549</v>
      </c>
      <c r="N10" s="108">
        <v>0</v>
      </c>
      <c r="O10" s="108">
        <v>26</v>
      </c>
      <c r="P10" s="108">
        <v>8</v>
      </c>
      <c r="Q10" s="76">
        <v>6</v>
      </c>
      <c r="R10" s="55">
        <v>3140</v>
      </c>
      <c r="AV10" s="79"/>
      <c r="AW10" s="79"/>
      <c r="AX10" s="79"/>
      <c r="AY10" s="79"/>
      <c r="AZ10" s="79"/>
    </row>
    <row r="11" spans="2:52" ht="10.5">
      <c r="B11" s="49" t="s">
        <v>730</v>
      </c>
      <c r="C11" s="84" t="s">
        <v>243</v>
      </c>
      <c r="D11" s="108">
        <v>19</v>
      </c>
      <c r="E11" s="108">
        <v>6</v>
      </c>
      <c r="F11" s="108">
        <v>17449</v>
      </c>
      <c r="G11" s="108">
        <v>9426</v>
      </c>
      <c r="H11" s="103">
        <f>G11/F11*100</f>
        <v>54.02028769556995</v>
      </c>
      <c r="I11" s="262">
        <f>Q11/R11*10000</f>
        <v>149.31650893796004</v>
      </c>
      <c r="J11" s="79"/>
      <c r="K11" s="108" t="s">
        <v>292</v>
      </c>
      <c r="L11" s="108">
        <v>1742</v>
      </c>
      <c r="M11" s="108">
        <v>1741</v>
      </c>
      <c r="N11" s="108">
        <v>1</v>
      </c>
      <c r="O11" s="108">
        <v>31</v>
      </c>
      <c r="P11" s="108">
        <v>4</v>
      </c>
      <c r="Q11" s="76">
        <v>71</v>
      </c>
      <c r="R11" s="55">
        <v>4755</v>
      </c>
      <c r="AW11" s="79"/>
      <c r="AX11" s="79"/>
      <c r="AY11" s="79"/>
      <c r="AZ11" s="79"/>
    </row>
    <row r="12" spans="2:52" ht="10.5">
      <c r="B12" s="49"/>
      <c r="C12" s="84"/>
      <c r="D12" s="109"/>
      <c r="E12" s="109"/>
      <c r="F12" s="109"/>
      <c r="G12" s="109"/>
      <c r="H12" s="103"/>
      <c r="I12" s="262"/>
      <c r="J12" s="79"/>
      <c r="K12" s="108" t="s">
        <v>314</v>
      </c>
      <c r="L12" s="108">
        <v>1989</v>
      </c>
      <c r="M12" s="108">
        <v>1990</v>
      </c>
      <c r="N12" s="108">
        <v>0</v>
      </c>
      <c r="O12" s="108">
        <v>57</v>
      </c>
      <c r="P12" s="108">
        <v>6</v>
      </c>
      <c r="R12" s="55"/>
      <c r="AW12" s="79"/>
      <c r="AX12" s="79"/>
      <c r="AY12" s="79"/>
      <c r="AZ12" s="79"/>
    </row>
    <row r="13" spans="2:52" ht="10.5">
      <c r="B13" s="49" t="s">
        <v>731</v>
      </c>
      <c r="C13" s="84" t="s">
        <v>244</v>
      </c>
      <c r="D13" s="108">
        <v>10</v>
      </c>
      <c r="E13" s="108">
        <v>4</v>
      </c>
      <c r="F13" s="108">
        <v>13010</v>
      </c>
      <c r="G13" s="108">
        <v>5677</v>
      </c>
      <c r="H13" s="103">
        <f>G13/F13*100</f>
        <v>43.63566487317448</v>
      </c>
      <c r="I13" s="262">
        <f>Q13/R13*10000</f>
        <v>30.82719643774619</v>
      </c>
      <c r="J13" s="79"/>
      <c r="K13" s="108" t="s">
        <v>1023</v>
      </c>
      <c r="L13" s="108">
        <v>2045</v>
      </c>
      <c r="M13" s="108">
        <v>2049</v>
      </c>
      <c r="N13" s="108">
        <v>1</v>
      </c>
      <c r="O13" s="108">
        <v>53</v>
      </c>
      <c r="P13" s="108">
        <v>6</v>
      </c>
      <c r="Q13" s="76">
        <v>18</v>
      </c>
      <c r="R13" s="55">
        <v>5839</v>
      </c>
      <c r="AW13" s="79"/>
      <c r="AX13" s="79"/>
      <c r="AY13" s="79"/>
      <c r="AZ13" s="79"/>
    </row>
    <row r="14" spans="2:52" ht="10.5">
      <c r="B14" s="49" t="s">
        <v>732</v>
      </c>
      <c r="C14" s="84" t="s">
        <v>245</v>
      </c>
      <c r="D14" s="108">
        <v>19</v>
      </c>
      <c r="E14" s="108">
        <v>5</v>
      </c>
      <c r="F14" s="108">
        <v>5384</v>
      </c>
      <c r="G14" s="108">
        <v>1957</v>
      </c>
      <c r="H14" s="103">
        <f>G14/F14*100</f>
        <v>36.34843982169391</v>
      </c>
      <c r="I14" s="262">
        <f>Q14/R14*10000</f>
        <v>21.688053497198627</v>
      </c>
      <c r="J14" s="79"/>
      <c r="K14" s="108" t="s">
        <v>1049</v>
      </c>
      <c r="L14" s="108">
        <v>1946</v>
      </c>
      <c r="M14" s="108">
        <v>1950</v>
      </c>
      <c r="N14" s="108">
        <v>1</v>
      </c>
      <c r="O14" s="108">
        <v>46</v>
      </c>
      <c r="P14" s="108">
        <v>7</v>
      </c>
      <c r="Q14" s="76">
        <v>12</v>
      </c>
      <c r="R14" s="55">
        <v>5533</v>
      </c>
      <c r="AW14" s="79"/>
      <c r="AX14" s="79"/>
      <c r="AY14" s="79"/>
      <c r="AZ14" s="79"/>
    </row>
    <row r="15" spans="2:52" ht="10.5">
      <c r="B15" s="49" t="s">
        <v>389</v>
      </c>
      <c r="C15" s="84" t="s">
        <v>246</v>
      </c>
      <c r="D15" s="108">
        <v>10</v>
      </c>
      <c r="E15" s="108">
        <v>4</v>
      </c>
      <c r="F15" s="108">
        <v>8508</v>
      </c>
      <c r="G15" s="108">
        <v>3018</v>
      </c>
      <c r="H15" s="103">
        <f>G15/F15*100</f>
        <v>35.472496473906915</v>
      </c>
      <c r="I15" s="262">
        <f>Q15/R15*10000</f>
        <v>51.72026085001125</v>
      </c>
      <c r="J15" s="79"/>
      <c r="K15" s="108" t="s">
        <v>1056</v>
      </c>
      <c r="L15" s="108">
        <v>2005</v>
      </c>
      <c r="M15" s="108">
        <v>2013</v>
      </c>
      <c r="N15" s="108">
        <v>1</v>
      </c>
      <c r="O15" s="108">
        <v>33</v>
      </c>
      <c r="P15" s="108">
        <v>9</v>
      </c>
      <c r="Q15" s="76">
        <v>23</v>
      </c>
      <c r="R15" s="55">
        <v>4447</v>
      </c>
      <c r="AW15" s="79"/>
      <c r="AX15" s="79"/>
      <c r="AY15" s="79"/>
      <c r="AZ15" s="79"/>
    </row>
    <row r="16" spans="2:52" ht="10.5">
      <c r="B16" s="49" t="s">
        <v>390</v>
      </c>
      <c r="C16" s="84" t="s">
        <v>247</v>
      </c>
      <c r="D16" s="108">
        <v>7</v>
      </c>
      <c r="E16" s="108">
        <v>4</v>
      </c>
      <c r="F16" s="108">
        <v>7521</v>
      </c>
      <c r="G16" s="108">
        <v>3174</v>
      </c>
      <c r="H16" s="103">
        <f>G16/F16*100</f>
        <v>42.201834862385326</v>
      </c>
      <c r="I16" s="262">
        <f>Q16/R16*10000</f>
        <v>15.560165975103734</v>
      </c>
      <c r="J16" s="79"/>
      <c r="K16" s="108" t="s">
        <v>1321</v>
      </c>
      <c r="L16" s="108">
        <v>1973</v>
      </c>
      <c r="M16" s="108">
        <v>1985</v>
      </c>
      <c r="N16" s="108">
        <v>0</v>
      </c>
      <c r="O16" s="108">
        <v>39</v>
      </c>
      <c r="P16" s="108">
        <v>8</v>
      </c>
      <c r="Q16" s="76">
        <v>6</v>
      </c>
      <c r="R16" s="55">
        <v>3856</v>
      </c>
      <c r="AW16" s="79"/>
      <c r="AX16" s="79"/>
      <c r="AY16" s="79"/>
      <c r="AZ16" s="79"/>
    </row>
    <row r="17" spans="2:52" ht="10.5">
      <c r="B17" s="49"/>
      <c r="D17" s="109"/>
      <c r="E17" s="109"/>
      <c r="F17" s="109"/>
      <c r="G17" s="109"/>
      <c r="H17" s="103"/>
      <c r="I17" s="262"/>
      <c r="J17" s="79"/>
      <c r="K17" s="108" t="s">
        <v>1322</v>
      </c>
      <c r="L17" s="108">
        <v>2101</v>
      </c>
      <c r="M17" s="108">
        <v>2115</v>
      </c>
      <c r="N17" s="108">
        <v>0</v>
      </c>
      <c r="O17" s="108">
        <v>39</v>
      </c>
      <c r="P17" s="108">
        <v>9</v>
      </c>
      <c r="R17" s="55"/>
      <c r="AV17" s="79"/>
      <c r="AW17" s="79"/>
      <c r="AX17" s="79"/>
      <c r="AY17" s="79"/>
      <c r="AZ17" s="79"/>
    </row>
    <row r="18" spans="2:52" ht="10.5">
      <c r="B18" s="49" t="s">
        <v>382</v>
      </c>
      <c r="C18" s="84" t="s">
        <v>248</v>
      </c>
      <c r="D18" s="108">
        <v>9</v>
      </c>
      <c r="E18" s="108">
        <v>4</v>
      </c>
      <c r="F18" s="108">
        <v>7433</v>
      </c>
      <c r="G18" s="108">
        <v>2746</v>
      </c>
      <c r="H18" s="103">
        <f>G18/F18*100</f>
        <v>36.94336068882013</v>
      </c>
      <c r="I18" s="262">
        <f>Q18/R18*10000</f>
        <v>34.46447507953341</v>
      </c>
      <c r="J18" s="79"/>
      <c r="K18" s="180" t="s">
        <v>1323</v>
      </c>
      <c r="L18" s="180">
        <v>2170</v>
      </c>
      <c r="M18" s="180">
        <v>2180</v>
      </c>
      <c r="N18" s="180">
        <v>1</v>
      </c>
      <c r="O18" s="180">
        <v>29</v>
      </c>
      <c r="P18" s="180">
        <v>11</v>
      </c>
      <c r="Q18" s="76">
        <v>13</v>
      </c>
      <c r="R18" s="55">
        <v>3772</v>
      </c>
      <c r="AV18" s="79"/>
      <c r="AW18" s="79"/>
      <c r="AX18" s="79"/>
      <c r="AY18" s="79"/>
      <c r="AZ18" s="79"/>
    </row>
    <row r="19" spans="2:75" ht="10.5">
      <c r="B19" s="49" t="s">
        <v>383</v>
      </c>
      <c r="C19" s="84" t="s">
        <v>249</v>
      </c>
      <c r="D19" s="108">
        <v>9</v>
      </c>
      <c r="E19" s="108">
        <v>3</v>
      </c>
      <c r="F19" s="108">
        <v>11539</v>
      </c>
      <c r="G19" s="108">
        <v>6055</v>
      </c>
      <c r="H19" s="103">
        <f>G19/F19*100</f>
        <v>52.47421786983274</v>
      </c>
      <c r="I19" s="262">
        <f>Q19/R19*10000</f>
        <v>29.834553837808517</v>
      </c>
      <c r="J19" s="79"/>
      <c r="K19" s="108" t="s">
        <v>1169</v>
      </c>
      <c r="L19" s="108">
        <v>192</v>
      </c>
      <c r="M19" s="108">
        <v>194</v>
      </c>
      <c r="N19" s="108">
        <v>0</v>
      </c>
      <c r="O19" s="108">
        <v>2</v>
      </c>
      <c r="P19" s="108">
        <v>0</v>
      </c>
      <c r="Q19" s="79">
        <v>11</v>
      </c>
      <c r="R19" s="55">
        <v>3687</v>
      </c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</row>
    <row r="20" spans="2:52" ht="10.5">
      <c r="B20" s="49" t="s">
        <v>707</v>
      </c>
      <c r="C20" s="84" t="s">
        <v>250</v>
      </c>
      <c r="D20" s="108">
        <v>9</v>
      </c>
      <c r="E20" s="108">
        <v>4</v>
      </c>
      <c r="F20" s="108">
        <v>16563</v>
      </c>
      <c r="G20" s="108">
        <v>9410</v>
      </c>
      <c r="H20" s="103">
        <f>G20/F20*100</f>
        <v>56.813379218740565</v>
      </c>
      <c r="I20" s="262">
        <f>Q20/R20*10000</f>
        <v>33.00330033003301</v>
      </c>
      <c r="J20" s="79"/>
      <c r="K20" s="108" t="s">
        <v>1269</v>
      </c>
      <c r="L20" s="108">
        <v>387</v>
      </c>
      <c r="M20" s="108">
        <v>388</v>
      </c>
      <c r="N20" s="108">
        <v>0</v>
      </c>
      <c r="O20" s="108">
        <v>5</v>
      </c>
      <c r="P20" s="108">
        <v>2</v>
      </c>
      <c r="Q20" s="76">
        <v>11</v>
      </c>
      <c r="R20" s="55">
        <v>3333</v>
      </c>
      <c r="AV20" s="79"/>
      <c r="AW20" s="79"/>
      <c r="AX20" s="79"/>
      <c r="AY20" s="79"/>
      <c r="AZ20" s="79"/>
    </row>
    <row r="21" spans="2:52" ht="10.5">
      <c r="B21" s="49" t="s">
        <v>396</v>
      </c>
      <c r="C21" s="84" t="s">
        <v>251</v>
      </c>
      <c r="D21" s="108">
        <v>9</v>
      </c>
      <c r="E21" s="108">
        <v>2</v>
      </c>
      <c r="F21" s="108">
        <v>6485</v>
      </c>
      <c r="G21" s="108">
        <v>2869</v>
      </c>
      <c r="H21" s="103">
        <f>G21/F21*100</f>
        <v>44.24055512721665</v>
      </c>
      <c r="I21" s="262">
        <f>Q21/R21*10000</f>
        <v>48.812235600390494</v>
      </c>
      <c r="J21" s="79"/>
      <c r="K21" s="108" t="s">
        <v>1276</v>
      </c>
      <c r="L21" s="108">
        <v>584</v>
      </c>
      <c r="M21" s="108">
        <v>584</v>
      </c>
      <c r="N21" s="108">
        <v>0</v>
      </c>
      <c r="O21" s="108">
        <v>5</v>
      </c>
      <c r="P21" s="108">
        <v>3</v>
      </c>
      <c r="Q21" s="76">
        <v>15</v>
      </c>
      <c r="R21" s="55">
        <v>3073</v>
      </c>
      <c r="AV21" s="79"/>
      <c r="AW21" s="79"/>
      <c r="AX21" s="79"/>
      <c r="AY21" s="79"/>
      <c r="AZ21" s="79"/>
    </row>
    <row r="22" spans="2:52" ht="10.5">
      <c r="B22" s="49"/>
      <c r="C22" s="84"/>
      <c r="D22" s="109"/>
      <c r="E22" s="109"/>
      <c r="F22" s="109"/>
      <c r="G22" s="109"/>
      <c r="H22" s="103"/>
      <c r="I22" s="262"/>
      <c r="J22" s="79"/>
      <c r="K22" s="108" t="s">
        <v>1290</v>
      </c>
      <c r="L22" s="108">
        <v>754</v>
      </c>
      <c r="M22" s="108">
        <v>755</v>
      </c>
      <c r="N22" s="108">
        <v>0</v>
      </c>
      <c r="O22" s="108">
        <v>8</v>
      </c>
      <c r="P22" s="108">
        <v>3</v>
      </c>
      <c r="R22" s="55"/>
      <c r="AV22" s="79"/>
      <c r="AW22" s="79"/>
      <c r="AX22" s="79"/>
      <c r="AY22" s="79"/>
      <c r="AZ22" s="79"/>
    </row>
    <row r="23" spans="2:70" ht="10.5">
      <c r="B23" s="49" t="s">
        <v>397</v>
      </c>
      <c r="C23" s="84" t="s">
        <v>252</v>
      </c>
      <c r="D23" s="108">
        <v>9</v>
      </c>
      <c r="E23" s="108">
        <v>3</v>
      </c>
      <c r="F23" s="108">
        <v>5790</v>
      </c>
      <c r="G23" s="108">
        <v>3281</v>
      </c>
      <c r="H23" s="103">
        <f>G23/F23*100</f>
        <v>56.666666666666664</v>
      </c>
      <c r="I23" s="262">
        <f>Q23/R23*10000</f>
        <v>15.323322096230463</v>
      </c>
      <c r="J23" s="79"/>
      <c r="K23" s="108" t="s">
        <v>1295</v>
      </c>
      <c r="L23" s="108">
        <v>935</v>
      </c>
      <c r="M23" s="108">
        <v>936</v>
      </c>
      <c r="N23" s="108">
        <v>0</v>
      </c>
      <c r="O23" s="108">
        <v>11</v>
      </c>
      <c r="P23" s="108">
        <v>3</v>
      </c>
      <c r="Q23" s="76">
        <v>5</v>
      </c>
      <c r="R23" s="55">
        <v>3263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</row>
    <row r="24" spans="2:70" ht="10.5">
      <c r="B24" s="49" t="s">
        <v>398</v>
      </c>
      <c r="C24" s="84" t="s">
        <v>253</v>
      </c>
      <c r="D24" s="108">
        <v>10</v>
      </c>
      <c r="E24" s="108">
        <v>3</v>
      </c>
      <c r="F24" s="108">
        <v>5239</v>
      </c>
      <c r="G24" s="108">
        <v>1594</v>
      </c>
      <c r="H24" s="103">
        <f>G24/F24*100</f>
        <v>30.425653750715785</v>
      </c>
      <c r="I24" s="262">
        <f>Q24/R24*10000</f>
        <v>35.0140056022409</v>
      </c>
      <c r="J24" s="79"/>
      <c r="K24" s="108" t="s">
        <v>1302</v>
      </c>
      <c r="L24" s="108">
        <v>1094</v>
      </c>
      <c r="M24" s="108">
        <v>1095</v>
      </c>
      <c r="N24" s="108">
        <v>0</v>
      </c>
      <c r="O24" s="108">
        <v>12</v>
      </c>
      <c r="P24" s="108">
        <v>5</v>
      </c>
      <c r="Q24" s="79">
        <v>15</v>
      </c>
      <c r="R24" s="55">
        <v>4284</v>
      </c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</row>
    <row r="25" spans="2:52" ht="10.5">
      <c r="B25" s="49" t="s">
        <v>399</v>
      </c>
      <c r="C25" s="84" t="s">
        <v>254</v>
      </c>
      <c r="D25" s="108">
        <v>9</v>
      </c>
      <c r="E25" s="108">
        <v>3</v>
      </c>
      <c r="F25" s="108">
        <v>5242</v>
      </c>
      <c r="G25" s="108">
        <v>2320</v>
      </c>
      <c r="H25" s="103">
        <f>G25/F25*100</f>
        <v>44.25791682563907</v>
      </c>
      <c r="I25" s="262">
        <f>Q25/R25*10000</f>
        <v>64.37768240343348</v>
      </c>
      <c r="J25" s="79"/>
      <c r="K25" s="108" t="s">
        <v>1311</v>
      </c>
      <c r="L25" s="108">
        <v>1273</v>
      </c>
      <c r="M25" s="108">
        <v>1278</v>
      </c>
      <c r="N25" s="108">
        <v>0</v>
      </c>
      <c r="O25" s="108">
        <v>14</v>
      </c>
      <c r="P25" s="108">
        <v>7</v>
      </c>
      <c r="Q25" s="79">
        <v>36</v>
      </c>
      <c r="R25" s="55">
        <v>5592</v>
      </c>
      <c r="AV25" s="79"/>
      <c r="AW25" s="79"/>
      <c r="AX25" s="79"/>
      <c r="AY25" s="79"/>
      <c r="AZ25" s="79"/>
    </row>
    <row r="26" spans="2:52" ht="10.5">
      <c r="B26" s="49" t="s">
        <v>400</v>
      </c>
      <c r="C26" s="84" t="s">
        <v>255</v>
      </c>
      <c r="D26" s="108">
        <v>8</v>
      </c>
      <c r="E26" s="108">
        <v>2</v>
      </c>
      <c r="F26" s="108">
        <v>4458</v>
      </c>
      <c r="G26" s="108">
        <v>1721</v>
      </c>
      <c r="H26" s="103">
        <f>G26/F26*100</f>
        <v>38.604755495738</v>
      </c>
      <c r="I26" s="262">
        <f>Q26/R26*10000</f>
        <v>6.585446163977609</v>
      </c>
      <c r="J26" s="79"/>
      <c r="K26" s="108" t="s">
        <v>1318</v>
      </c>
      <c r="L26" s="108">
        <v>1482</v>
      </c>
      <c r="M26" s="108">
        <v>1489</v>
      </c>
      <c r="N26" s="108">
        <v>0</v>
      </c>
      <c r="O26" s="108">
        <v>15</v>
      </c>
      <c r="P26" s="108">
        <v>8</v>
      </c>
      <c r="Q26" s="76">
        <v>2</v>
      </c>
      <c r="R26" s="55">
        <v>3037</v>
      </c>
      <c r="AV26" s="79"/>
      <c r="AW26" s="79"/>
      <c r="AX26" s="79"/>
      <c r="AY26" s="79"/>
      <c r="AZ26" s="79"/>
    </row>
    <row r="27" spans="2:52" ht="10.5">
      <c r="B27" s="49"/>
      <c r="C27" s="84"/>
      <c r="H27" s="103"/>
      <c r="I27" s="262"/>
      <c r="J27" s="79"/>
      <c r="K27" s="108" t="s">
        <v>1327</v>
      </c>
      <c r="L27" s="108">
        <v>1667</v>
      </c>
      <c r="M27" s="108">
        <v>1674</v>
      </c>
      <c r="N27" s="108">
        <v>0</v>
      </c>
      <c r="O27" s="108">
        <v>18</v>
      </c>
      <c r="P27" s="108">
        <v>9</v>
      </c>
      <c r="R27" s="55"/>
      <c r="AV27" s="79"/>
      <c r="AW27" s="79"/>
      <c r="AX27" s="79"/>
      <c r="AY27" s="79"/>
      <c r="AZ27" s="79"/>
    </row>
    <row r="28" spans="2:52" ht="10.5">
      <c r="B28" s="49" t="s">
        <v>401</v>
      </c>
      <c r="C28" s="84" t="s">
        <v>256</v>
      </c>
      <c r="D28" s="108">
        <v>7</v>
      </c>
      <c r="E28" s="108">
        <v>1</v>
      </c>
      <c r="F28" s="108">
        <v>3584</v>
      </c>
      <c r="G28" s="108">
        <v>1633</v>
      </c>
      <c r="H28" s="103">
        <f>G28/F28*100</f>
        <v>45.56361607142857</v>
      </c>
      <c r="I28" s="262">
        <f>Q28/R28*10000</f>
        <v>19.93620414673046</v>
      </c>
      <c r="J28" s="79"/>
      <c r="K28" s="108" t="s">
        <v>1333</v>
      </c>
      <c r="L28" s="108">
        <v>1841</v>
      </c>
      <c r="M28" s="108">
        <v>1849</v>
      </c>
      <c r="N28" s="108">
        <v>1</v>
      </c>
      <c r="O28" s="108">
        <v>21</v>
      </c>
      <c r="P28" s="108">
        <v>9</v>
      </c>
      <c r="Q28" s="76">
        <v>5</v>
      </c>
      <c r="R28" s="55">
        <v>2508</v>
      </c>
      <c r="AV28" s="79"/>
      <c r="AW28" s="79"/>
      <c r="AX28" s="79"/>
      <c r="AY28" s="79"/>
      <c r="AZ28" s="79"/>
    </row>
    <row r="29" spans="2:52" ht="10.5">
      <c r="B29" s="49" t="s">
        <v>96</v>
      </c>
      <c r="C29" s="84" t="s">
        <v>97</v>
      </c>
      <c r="D29" s="108">
        <v>331</v>
      </c>
      <c r="E29" s="108">
        <v>43</v>
      </c>
      <c r="F29" s="108">
        <v>136923</v>
      </c>
      <c r="G29" s="108">
        <v>45696</v>
      </c>
      <c r="H29" s="103">
        <f>G29/F29*100</f>
        <v>33.37350189522578</v>
      </c>
      <c r="I29" s="262">
        <f>Q29/R29*10000</f>
        <v>126.86102733496098</v>
      </c>
      <c r="J29" s="79"/>
      <c r="K29" s="108" t="s">
        <v>1336</v>
      </c>
      <c r="L29" s="108">
        <v>2000</v>
      </c>
      <c r="M29" s="108">
        <v>2009</v>
      </c>
      <c r="N29" s="108">
        <v>1</v>
      </c>
      <c r="O29" s="108">
        <v>27</v>
      </c>
      <c r="P29" s="108">
        <v>10</v>
      </c>
      <c r="Q29" s="76">
        <v>265</v>
      </c>
      <c r="R29" s="55">
        <v>20889</v>
      </c>
      <c r="S29" s="79"/>
      <c r="T29" s="79"/>
      <c r="U29" s="79"/>
      <c r="V29" s="79"/>
      <c r="W29" s="79"/>
      <c r="X29" s="79"/>
      <c r="AV29" s="79"/>
      <c r="AW29" s="79"/>
      <c r="AX29" s="79"/>
      <c r="AY29" s="79"/>
      <c r="AZ29" s="79"/>
    </row>
    <row r="30" spans="2:52" ht="10.5">
      <c r="B30" s="49" t="s">
        <v>403</v>
      </c>
      <c r="C30" s="84" t="s">
        <v>258</v>
      </c>
      <c r="D30" s="108">
        <v>8</v>
      </c>
      <c r="E30" s="108">
        <v>2</v>
      </c>
      <c r="F30" s="108">
        <v>3428</v>
      </c>
      <c r="G30" s="108">
        <v>1757</v>
      </c>
      <c r="H30" s="103">
        <f>G30/F30*100</f>
        <v>51.25437572928821</v>
      </c>
      <c r="I30" s="262">
        <f>Q30/R30*10000</f>
        <v>38.265306122448976</v>
      </c>
      <c r="J30" s="79"/>
      <c r="K30" s="180" t="s">
        <v>1345</v>
      </c>
      <c r="L30" s="180">
        <v>2170</v>
      </c>
      <c r="M30" s="180">
        <v>2180</v>
      </c>
      <c r="N30" s="180">
        <v>1</v>
      </c>
      <c r="O30" s="180">
        <v>29</v>
      </c>
      <c r="P30" s="180">
        <v>11</v>
      </c>
      <c r="Q30" s="79">
        <v>9</v>
      </c>
      <c r="R30" s="55">
        <v>2352</v>
      </c>
      <c r="S30" s="79"/>
      <c r="T30" s="79"/>
      <c r="U30" s="79"/>
      <c r="V30" s="79"/>
      <c r="W30" s="79"/>
      <c r="X30" s="79"/>
      <c r="AV30" s="79"/>
      <c r="AW30" s="79"/>
      <c r="AX30" s="79"/>
      <c r="AY30" s="79"/>
      <c r="AZ30" s="79"/>
    </row>
    <row r="31" spans="2:52" ht="10.5">
      <c r="B31" s="49"/>
      <c r="E31" s="81"/>
      <c r="F31" s="81"/>
      <c r="G31" s="81"/>
      <c r="H31" s="103"/>
      <c r="I31" s="262"/>
      <c r="J31" s="79"/>
      <c r="K31" s="108" t="s">
        <v>1175</v>
      </c>
      <c r="L31" s="108">
        <v>184</v>
      </c>
      <c r="M31" s="108">
        <v>187</v>
      </c>
      <c r="N31" s="108">
        <v>0</v>
      </c>
      <c r="O31" s="108">
        <v>4</v>
      </c>
      <c r="P31" s="108">
        <v>1</v>
      </c>
      <c r="Q31" s="79"/>
      <c r="R31" s="176"/>
      <c r="S31" s="79"/>
      <c r="T31" s="79"/>
      <c r="U31" s="79"/>
      <c r="V31" s="79"/>
      <c r="W31" s="79"/>
      <c r="X31" s="79"/>
      <c r="AV31" s="79"/>
      <c r="AW31" s="79"/>
      <c r="AX31" s="79"/>
      <c r="AY31" s="79"/>
      <c r="AZ31" s="79"/>
    </row>
    <row r="32" spans="2:52" ht="10.5">
      <c r="B32" s="83" t="s">
        <v>217</v>
      </c>
      <c r="C32" s="86" t="s">
        <v>85</v>
      </c>
      <c r="D32" s="129">
        <f>SUM(D8:D30)</f>
        <v>511</v>
      </c>
      <c r="E32" s="129">
        <f>SUM(E8:E31)</f>
        <v>103</v>
      </c>
      <c r="F32" s="129">
        <f>SUM(F8:F31)</f>
        <v>285099</v>
      </c>
      <c r="G32" s="129">
        <f>SUM(G8:G31)</f>
        <v>116024</v>
      </c>
      <c r="H32" s="130">
        <f>G32/F32*100</f>
        <v>40.69603891981382</v>
      </c>
      <c r="I32" s="373">
        <f>Q32/R32*10000</f>
        <v>61.78952807440579</v>
      </c>
      <c r="J32" s="79"/>
      <c r="K32" s="108" t="s">
        <v>1270</v>
      </c>
      <c r="L32" s="108">
        <v>349</v>
      </c>
      <c r="M32" s="108">
        <v>352</v>
      </c>
      <c r="N32" s="108">
        <v>0</v>
      </c>
      <c r="O32" s="108">
        <v>7</v>
      </c>
      <c r="P32" s="108">
        <v>2</v>
      </c>
      <c r="Q32" s="79">
        <f>SUM(Q8:Q31)</f>
        <v>574</v>
      </c>
      <c r="R32" s="97">
        <f>SUM(R8:R31)</f>
        <v>92896</v>
      </c>
      <c r="S32" s="79"/>
      <c r="T32" s="79"/>
      <c r="U32" s="79"/>
      <c r="V32" s="79"/>
      <c r="W32" s="79"/>
      <c r="X32" s="79"/>
      <c r="AV32" s="79"/>
      <c r="AW32" s="79"/>
      <c r="AX32" s="79"/>
      <c r="AY32" s="79"/>
      <c r="AZ32" s="79"/>
    </row>
    <row r="33" spans="2:52" ht="10.5">
      <c r="B33" s="364" t="s">
        <v>1011</v>
      </c>
      <c r="C33" s="260"/>
      <c r="D33" s="368">
        <v>511</v>
      </c>
      <c r="E33" s="368">
        <v>94</v>
      </c>
      <c r="F33" s="368">
        <v>260521</v>
      </c>
      <c r="G33" s="368">
        <v>103859</v>
      </c>
      <c r="H33" s="372">
        <v>39.865884132181286</v>
      </c>
      <c r="I33" s="372">
        <v>58.084823311808414</v>
      </c>
      <c r="J33" s="79"/>
      <c r="K33" s="108" t="s">
        <v>1277</v>
      </c>
      <c r="L33" s="108">
        <v>523</v>
      </c>
      <c r="M33" s="108">
        <v>529</v>
      </c>
      <c r="N33" s="108">
        <v>0</v>
      </c>
      <c r="O33" s="108">
        <v>9</v>
      </c>
      <c r="P33" s="108">
        <v>2</v>
      </c>
      <c r="Q33" s="79"/>
      <c r="R33" s="97"/>
      <c r="S33" s="79"/>
      <c r="T33" s="79"/>
      <c r="U33" s="79"/>
      <c r="V33" s="79"/>
      <c r="W33" s="79"/>
      <c r="X33" s="79"/>
      <c r="AV33" s="79"/>
      <c r="AW33" s="79"/>
      <c r="AX33" s="79"/>
      <c r="AY33" s="79"/>
      <c r="AZ33" s="79"/>
    </row>
    <row r="34" spans="1:52" ht="9">
      <c r="A34" s="79"/>
      <c r="B34" s="76" t="s">
        <v>155</v>
      </c>
      <c r="J34" s="79"/>
      <c r="K34" s="108" t="s">
        <v>1291</v>
      </c>
      <c r="L34" s="108">
        <v>700</v>
      </c>
      <c r="M34" s="108">
        <v>708</v>
      </c>
      <c r="N34" s="108">
        <v>0</v>
      </c>
      <c r="O34" s="108">
        <v>11</v>
      </c>
      <c r="P34" s="108">
        <v>2</v>
      </c>
      <c r="Q34" s="79"/>
      <c r="R34" s="97"/>
      <c r="S34" s="79"/>
      <c r="T34" s="79"/>
      <c r="U34" s="79"/>
      <c r="V34" s="79"/>
      <c r="W34" s="79"/>
      <c r="X34" s="79"/>
      <c r="AV34" s="79"/>
      <c r="AW34" s="79"/>
      <c r="AX34" s="79"/>
      <c r="AY34" s="79"/>
      <c r="AZ34" s="79"/>
    </row>
    <row r="35" spans="2:52" ht="9">
      <c r="B35" s="78" t="s">
        <v>156</v>
      </c>
      <c r="C35" s="78"/>
      <c r="D35" s="78"/>
      <c r="E35" s="78"/>
      <c r="F35" s="78"/>
      <c r="G35" s="78"/>
      <c r="H35" s="78"/>
      <c r="I35" s="78"/>
      <c r="J35" s="79"/>
      <c r="K35" s="108" t="s">
        <v>1296</v>
      </c>
      <c r="L35" s="108">
        <v>863</v>
      </c>
      <c r="M35" s="108">
        <v>873</v>
      </c>
      <c r="N35" s="108">
        <v>0</v>
      </c>
      <c r="O35" s="108">
        <v>13</v>
      </c>
      <c r="P35" s="108">
        <v>2</v>
      </c>
      <c r="Q35" s="79"/>
      <c r="R35" s="97"/>
      <c r="S35" s="79"/>
      <c r="T35" s="79"/>
      <c r="U35" s="79"/>
      <c r="V35" s="79"/>
      <c r="W35" s="79"/>
      <c r="X35" s="79"/>
      <c r="AV35" s="79"/>
      <c r="AW35" s="79"/>
      <c r="AX35" s="79"/>
      <c r="AY35" s="79"/>
      <c r="AZ35" s="79"/>
    </row>
    <row r="36" spans="2:52" ht="9">
      <c r="B36" s="78"/>
      <c r="C36" s="78"/>
      <c r="D36" s="78"/>
      <c r="E36" s="78"/>
      <c r="F36" s="78"/>
      <c r="G36" s="78"/>
      <c r="H36" s="78"/>
      <c r="I36" s="78"/>
      <c r="K36" s="108" t="s">
        <v>1303</v>
      </c>
      <c r="L36" s="108">
        <v>1025</v>
      </c>
      <c r="M36" s="108">
        <v>1036</v>
      </c>
      <c r="N36" s="108">
        <v>0</v>
      </c>
      <c r="O36" s="108">
        <v>15</v>
      </c>
      <c r="P36" s="108">
        <v>2</v>
      </c>
      <c r="Q36" s="79"/>
      <c r="R36" s="97"/>
      <c r="S36" s="79"/>
      <c r="T36" s="79"/>
      <c r="U36" s="79"/>
      <c r="V36" s="79"/>
      <c r="W36" s="79"/>
      <c r="X36" s="79"/>
      <c r="AV36" s="79"/>
      <c r="AW36" s="79"/>
      <c r="AX36" s="79"/>
      <c r="AY36" s="79"/>
      <c r="AZ36" s="79"/>
    </row>
    <row r="37" spans="2:52" ht="9">
      <c r="B37" s="76" t="s">
        <v>157</v>
      </c>
      <c r="K37" s="108" t="s">
        <v>1312</v>
      </c>
      <c r="L37" s="108">
        <v>1235</v>
      </c>
      <c r="M37" s="108">
        <v>1247</v>
      </c>
      <c r="N37" s="108">
        <v>0</v>
      </c>
      <c r="O37" s="108">
        <v>16</v>
      </c>
      <c r="P37" s="108">
        <v>5</v>
      </c>
      <c r="Q37" s="79"/>
      <c r="R37" s="97"/>
      <c r="S37" s="79"/>
      <c r="T37" s="79"/>
      <c r="U37" s="79"/>
      <c r="V37" s="79"/>
      <c r="W37" s="79"/>
      <c r="X37" s="79"/>
      <c r="AV37" s="79"/>
      <c r="AW37" s="79"/>
      <c r="AX37" s="79"/>
      <c r="AY37" s="79"/>
      <c r="AZ37" s="79"/>
    </row>
    <row r="38" spans="2:52" ht="9">
      <c r="B38" s="76" t="s">
        <v>650</v>
      </c>
      <c r="K38" s="108" t="s">
        <v>1319</v>
      </c>
      <c r="L38" s="108">
        <v>1388</v>
      </c>
      <c r="M38" s="108">
        <v>1400</v>
      </c>
      <c r="N38" s="108">
        <v>0</v>
      </c>
      <c r="O38" s="108">
        <v>21</v>
      </c>
      <c r="P38" s="108">
        <v>6</v>
      </c>
      <c r="Q38" s="79"/>
      <c r="R38" s="97"/>
      <c r="S38" s="79"/>
      <c r="T38" s="79"/>
      <c r="U38" s="79"/>
      <c r="V38" s="79"/>
      <c r="W38" s="79"/>
      <c r="X38" s="79"/>
      <c r="AV38" s="79"/>
      <c r="AW38" s="79"/>
      <c r="AX38" s="79"/>
      <c r="AY38" s="79"/>
      <c r="AZ38" s="79"/>
    </row>
    <row r="39" spans="4:52" ht="9">
      <c r="D39" s="79"/>
      <c r="E39" s="79"/>
      <c r="F39" s="79"/>
      <c r="G39" s="79"/>
      <c r="H39" s="79"/>
      <c r="I39" s="79"/>
      <c r="J39" s="79"/>
      <c r="K39" s="108" t="s">
        <v>1328</v>
      </c>
      <c r="L39" s="108">
        <v>1564</v>
      </c>
      <c r="M39" s="108">
        <v>1573</v>
      </c>
      <c r="N39" s="108">
        <v>0</v>
      </c>
      <c r="O39" s="108">
        <v>25</v>
      </c>
      <c r="P39" s="108">
        <v>7</v>
      </c>
      <c r="Q39" s="79"/>
      <c r="R39" s="97"/>
      <c r="S39" s="79"/>
      <c r="T39" s="79"/>
      <c r="U39" s="79"/>
      <c r="V39" s="79"/>
      <c r="W39" s="79"/>
      <c r="X39" s="79"/>
      <c r="AV39" s="79"/>
      <c r="AW39" s="79"/>
      <c r="AX39" s="79"/>
      <c r="AY39" s="79"/>
      <c r="AZ39" s="79"/>
    </row>
    <row r="40" spans="4:52" ht="9">
      <c r="D40" s="175"/>
      <c r="E40" s="175"/>
      <c r="F40" s="175"/>
      <c r="G40" s="175"/>
      <c r="H40" s="309"/>
      <c r="I40" s="262"/>
      <c r="J40" s="79"/>
      <c r="K40" s="108" t="s">
        <v>1334</v>
      </c>
      <c r="L40" s="108">
        <v>1714</v>
      </c>
      <c r="M40" s="108">
        <v>1725</v>
      </c>
      <c r="N40" s="108">
        <v>0</v>
      </c>
      <c r="O40" s="108">
        <v>26</v>
      </c>
      <c r="P40" s="108">
        <v>7</v>
      </c>
      <c r="Q40" s="79"/>
      <c r="R40" s="97"/>
      <c r="S40" s="97"/>
      <c r="T40" s="97"/>
      <c r="U40" s="97"/>
      <c r="V40" s="97"/>
      <c r="W40" s="97"/>
      <c r="X40" s="103"/>
      <c r="Y40" s="103"/>
      <c r="Z40" s="103"/>
      <c r="AA40" s="103"/>
      <c r="AB40" s="103"/>
      <c r="AC40" s="103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2:52" ht="9">
      <c r="B41" s="81"/>
      <c r="C41" s="81"/>
      <c r="D41" s="81"/>
      <c r="E41" s="81"/>
      <c r="F41" s="81"/>
      <c r="G41" s="81"/>
      <c r="H41" s="81"/>
      <c r="I41" s="81"/>
      <c r="J41" s="88"/>
      <c r="K41" s="108" t="s">
        <v>1337</v>
      </c>
      <c r="L41" s="108">
        <v>1878</v>
      </c>
      <c r="M41" s="108">
        <v>1890</v>
      </c>
      <c r="N41" s="108">
        <v>0</v>
      </c>
      <c r="O41" s="108">
        <v>26</v>
      </c>
      <c r="P41" s="108">
        <v>8</v>
      </c>
      <c r="Q41" s="79"/>
      <c r="R41" s="97"/>
      <c r="S41" s="97"/>
      <c r="T41" s="97"/>
      <c r="U41" s="97"/>
      <c r="V41" s="97"/>
      <c r="W41" s="97"/>
      <c r="X41" s="103"/>
      <c r="Y41" s="103"/>
      <c r="Z41" s="103"/>
      <c r="AA41" s="103"/>
      <c r="AB41" s="103"/>
      <c r="AC41" s="103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79"/>
      <c r="AR41" s="79"/>
      <c r="AS41" s="79"/>
      <c r="AT41" s="79"/>
      <c r="AU41" s="79"/>
      <c r="AV41" s="79"/>
      <c r="AW41" s="79"/>
      <c r="AX41" s="79"/>
      <c r="AY41" s="79"/>
      <c r="AZ41" s="79"/>
    </row>
    <row r="42" spans="10:52" ht="9">
      <c r="J42" s="81"/>
      <c r="K42" s="180" t="s">
        <v>1346</v>
      </c>
      <c r="L42" s="180">
        <v>2037</v>
      </c>
      <c r="M42" s="180">
        <v>2051</v>
      </c>
      <c r="N42" s="180">
        <v>0</v>
      </c>
      <c r="O42" s="180">
        <v>29</v>
      </c>
      <c r="P42" s="180">
        <v>8</v>
      </c>
      <c r="Q42" s="89"/>
      <c r="R42" s="97"/>
      <c r="S42" s="97"/>
      <c r="T42" s="97"/>
      <c r="U42" s="97"/>
      <c r="V42" s="97"/>
      <c r="W42" s="97"/>
      <c r="X42" s="103"/>
      <c r="Y42" s="103"/>
      <c r="Z42" s="103"/>
      <c r="AA42" s="103"/>
      <c r="AB42" s="103"/>
      <c r="AC42" s="103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79"/>
      <c r="AR42" s="79"/>
      <c r="AS42" s="79"/>
      <c r="AT42" s="79"/>
      <c r="AU42" s="79"/>
      <c r="AV42" s="79"/>
      <c r="AW42" s="79"/>
      <c r="AX42" s="79"/>
      <c r="AY42" s="79"/>
      <c r="AZ42" s="79"/>
    </row>
    <row r="43" spans="17:52" ht="9">
      <c r="Q43" s="87"/>
      <c r="R43" s="103"/>
      <c r="S43" s="103"/>
      <c r="T43" s="103"/>
      <c r="U43" s="103"/>
      <c r="V43" s="103"/>
      <c r="W43" s="103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81"/>
      <c r="AR43" s="81"/>
      <c r="AS43" s="81"/>
      <c r="AT43" s="81"/>
      <c r="AU43" s="81"/>
      <c r="AV43" s="81"/>
      <c r="AW43" s="79"/>
      <c r="AX43" s="79"/>
      <c r="AY43" s="79"/>
      <c r="AZ43" s="79"/>
    </row>
    <row r="44" spans="18:52" ht="9">
      <c r="R44" s="102"/>
      <c r="S44" s="102"/>
      <c r="T44" s="102"/>
      <c r="U44" s="102"/>
      <c r="V44" s="102"/>
      <c r="W44" s="102"/>
      <c r="X44" s="103"/>
      <c r="Y44" s="103"/>
      <c r="Z44" s="103"/>
      <c r="AA44" s="103"/>
      <c r="AB44" s="103"/>
      <c r="AC44" s="103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79"/>
      <c r="AR44" s="79"/>
      <c r="AS44" s="79"/>
      <c r="AT44" s="79"/>
      <c r="AU44" s="79"/>
      <c r="AV44" s="79"/>
      <c r="AW44" s="79"/>
      <c r="AX44" s="79"/>
      <c r="AY44" s="79"/>
      <c r="AZ44" s="79"/>
    </row>
    <row r="45" spans="11:52" ht="9">
      <c r="K45" s="108"/>
      <c r="L45" s="108"/>
      <c r="M45" s="108"/>
      <c r="N45" s="108"/>
      <c r="O45" s="108"/>
      <c r="P45" s="108"/>
      <c r="R45" s="102"/>
      <c r="S45" s="102"/>
      <c r="T45" s="102"/>
      <c r="U45" s="102"/>
      <c r="V45" s="102"/>
      <c r="W45" s="102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79"/>
      <c r="AR45" s="79"/>
      <c r="AS45" s="79"/>
      <c r="AT45" s="79"/>
      <c r="AU45" s="79"/>
      <c r="AV45" s="79"/>
      <c r="AW45" s="79"/>
      <c r="AX45" s="79"/>
      <c r="AY45" s="79"/>
      <c r="AZ45" s="79"/>
    </row>
    <row r="46" spans="2:52" ht="9">
      <c r="B46" s="81"/>
      <c r="C46" s="81"/>
      <c r="D46" s="81"/>
      <c r="E46" s="81"/>
      <c r="F46" s="81"/>
      <c r="G46" s="81"/>
      <c r="H46" s="81"/>
      <c r="I46" s="81"/>
      <c r="K46" s="108"/>
      <c r="L46" s="108"/>
      <c r="M46" s="108"/>
      <c r="N46" s="108"/>
      <c r="O46" s="108"/>
      <c r="P46" s="108"/>
      <c r="R46" s="102"/>
      <c r="S46" s="102"/>
      <c r="T46" s="102"/>
      <c r="U46" s="102"/>
      <c r="V46" s="102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81"/>
      <c r="AR46" s="81"/>
      <c r="AS46" s="81"/>
      <c r="AT46" s="81"/>
      <c r="AU46" s="81"/>
      <c r="AV46" s="81"/>
      <c r="AW46" s="79"/>
      <c r="AX46" s="79"/>
      <c r="AY46" s="79"/>
      <c r="AZ46" s="79"/>
    </row>
    <row r="47" spans="1:52" ht="9.75" customHeight="1">
      <c r="A47" s="81"/>
      <c r="J47" s="81"/>
      <c r="K47" s="81"/>
      <c r="L47" s="81"/>
      <c r="M47" s="81"/>
      <c r="N47" s="81"/>
      <c r="O47" s="81"/>
      <c r="P47" s="81"/>
      <c r="Q47" s="81"/>
      <c r="R47" s="1339">
        <v>51</v>
      </c>
      <c r="S47" s="1339"/>
      <c r="T47" s="1339"/>
      <c r="U47" s="1339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39"/>
      <c r="AF47" s="1339"/>
      <c r="AG47" s="1339"/>
      <c r="AH47" s="1339"/>
      <c r="AI47" s="1339"/>
      <c r="AJ47" s="1339"/>
      <c r="AK47" s="1339"/>
      <c r="AL47" s="1339"/>
      <c r="AM47" s="1339"/>
      <c r="AN47" s="1339"/>
      <c r="AO47" s="1339"/>
      <c r="AP47" s="1339"/>
      <c r="AQ47" s="81"/>
      <c r="AR47" s="81"/>
      <c r="AS47" s="81"/>
      <c r="AT47" s="81"/>
      <c r="AU47" s="81"/>
      <c r="AV47" s="81"/>
      <c r="AW47" s="81"/>
      <c r="AX47" s="81"/>
      <c r="AY47" s="79"/>
      <c r="AZ47" s="79"/>
    </row>
    <row r="48" spans="24:52" ht="9"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</row>
    <row r="49" spans="24:52" ht="9"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</row>
    <row r="50" spans="30:52" ht="9"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</row>
    <row r="51" spans="24:52" ht="9">
      <c r="X51" s="1335"/>
      <c r="Y51" s="1335"/>
      <c r="Z51" s="1335"/>
      <c r="AA51" s="1335"/>
      <c r="AB51" s="1335"/>
      <c r="AC51" s="1341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</row>
    <row r="52" ht="9">
      <c r="AN52" s="76" t="s">
        <v>651</v>
      </c>
    </row>
    <row r="53" spans="48:52" ht="9">
      <c r="AV53" s="76" t="s">
        <v>651</v>
      </c>
      <c r="AX53" s="76" t="s">
        <v>651</v>
      </c>
      <c r="AZ53" s="76" t="s">
        <v>651</v>
      </c>
    </row>
    <row r="76" ht="9">
      <c r="E76" s="105"/>
    </row>
    <row r="79" ht="9">
      <c r="E79" s="76" t="s">
        <v>25</v>
      </c>
    </row>
    <row r="80" ht="9">
      <c r="E80" s="76" t="s">
        <v>650</v>
      </c>
    </row>
    <row r="89" ht="9">
      <c r="G89" s="81"/>
    </row>
    <row r="95" spans="2:9" ht="9">
      <c r="B95" s="81"/>
      <c r="C95" s="81"/>
      <c r="D95" s="81"/>
      <c r="E95" s="81"/>
      <c r="F95" s="81"/>
      <c r="G95" s="81"/>
      <c r="H95" s="81"/>
      <c r="I95" s="81"/>
    </row>
    <row r="96" spans="1:17" ht="9">
      <c r="A96" s="81">
        <v>49</v>
      </c>
      <c r="J96" s="81"/>
      <c r="K96" s="81"/>
      <c r="L96" s="81"/>
      <c r="M96" s="81"/>
      <c r="N96" s="81"/>
      <c r="O96" s="81"/>
      <c r="P96" s="81"/>
      <c r="Q96" s="81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&amp;L&amp;8&amp;USection 2.Health</oddHeader>
    <oddFooter xml:space="preserve">&amp;L&amp;18 13&amp;R&amp;18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4" customWidth="1"/>
    <col min="2" max="2" width="6.25390625" style="64" customWidth="1"/>
    <col min="3" max="4" width="6.875" style="64" customWidth="1"/>
    <col min="5" max="5" width="5.75390625" style="64" customWidth="1"/>
    <col min="6" max="6" width="6.375" style="64" customWidth="1"/>
    <col min="7" max="7" width="6.00390625" style="64" customWidth="1"/>
    <col min="8" max="8" width="5.875" style="64" customWidth="1"/>
    <col min="9" max="9" width="6.125" style="64" customWidth="1"/>
    <col min="10" max="10" width="5.75390625" style="64" customWidth="1"/>
    <col min="11" max="11" width="5.25390625" style="64" customWidth="1"/>
    <col min="12" max="13" width="6.125" style="64" customWidth="1"/>
    <col min="14" max="14" width="5.25390625" style="64" customWidth="1"/>
    <col min="15" max="15" width="5.75390625" style="64" customWidth="1"/>
    <col min="16" max="16" width="5.375" style="64" customWidth="1"/>
    <col min="17" max="17" width="5.875" style="64" customWidth="1"/>
    <col min="18" max="18" width="5.125" style="64" customWidth="1"/>
    <col min="19" max="19" width="6.25390625" style="64" customWidth="1"/>
    <col min="20" max="20" width="6.375" style="64" customWidth="1"/>
    <col min="21" max="22" width="5.875" style="64" customWidth="1"/>
    <col min="23" max="23" width="4.75390625" style="64" customWidth="1"/>
    <col min="24" max="24" width="5.875" style="64" customWidth="1"/>
    <col min="25" max="16384" width="9.125" style="64" customWidth="1"/>
  </cols>
  <sheetData>
    <row r="1" spans="1:21" ht="9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2">
      <c r="A2" s="76"/>
      <c r="B2" s="76"/>
      <c r="C2" s="76"/>
      <c r="D2" s="76"/>
      <c r="E2" s="76"/>
      <c r="F2" s="110" t="s">
        <v>1074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2">
      <c r="A3" s="76"/>
      <c r="B3" s="76"/>
      <c r="C3" s="76"/>
      <c r="D3" s="76"/>
      <c r="E3" s="76"/>
      <c r="F3" s="110" t="s">
        <v>1111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9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9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4" ht="18" customHeight="1">
      <c r="A6" s="76"/>
      <c r="B6" s="1349" t="s">
        <v>319</v>
      </c>
      <c r="C6" s="1352" t="s">
        <v>984</v>
      </c>
      <c r="D6" s="1259" t="s">
        <v>654</v>
      </c>
      <c r="E6" s="1260"/>
      <c r="F6" s="1260"/>
      <c r="G6" s="1345" t="s">
        <v>538</v>
      </c>
      <c r="H6" s="1346"/>
      <c r="I6" s="1346"/>
      <c r="J6" s="1346"/>
      <c r="K6" s="1346"/>
      <c r="L6" s="1346"/>
      <c r="M6" s="1346"/>
      <c r="N6" s="1346"/>
      <c r="O6" s="1346"/>
      <c r="P6" s="1346"/>
      <c r="Q6" s="1346"/>
      <c r="R6" s="1346"/>
      <c r="S6" s="1346"/>
      <c r="T6" s="1346"/>
      <c r="U6" s="1346"/>
      <c r="V6" s="1346"/>
      <c r="W6" s="1346"/>
      <c r="X6" s="1346"/>
    </row>
    <row r="7" spans="1:29" ht="31.5" customHeight="1">
      <c r="A7" s="76"/>
      <c r="B7" s="1350"/>
      <c r="C7" s="1353"/>
      <c r="D7" s="1287" t="s">
        <v>655</v>
      </c>
      <c r="E7" s="1289"/>
      <c r="F7" s="1288"/>
      <c r="G7" s="1345" t="s">
        <v>1043</v>
      </c>
      <c r="H7" s="1346"/>
      <c r="I7" s="1348"/>
      <c r="J7" s="1342" t="s">
        <v>1044</v>
      </c>
      <c r="K7" s="1343"/>
      <c r="L7" s="1344"/>
      <c r="M7" s="1278" t="s">
        <v>1299</v>
      </c>
      <c r="N7" s="1280"/>
      <c r="O7" s="1279"/>
      <c r="P7" s="1278" t="s">
        <v>1045</v>
      </c>
      <c r="Q7" s="1280"/>
      <c r="R7" s="1279"/>
      <c r="S7" s="1345" t="s">
        <v>1046</v>
      </c>
      <c r="T7" s="1346"/>
      <c r="U7" s="1347"/>
      <c r="V7" s="1345" t="s">
        <v>1047</v>
      </c>
      <c r="W7" s="1346"/>
      <c r="X7" s="1347"/>
      <c r="AA7" s="1342"/>
      <c r="AB7" s="1343"/>
      <c r="AC7" s="1344"/>
    </row>
    <row r="8" spans="1:32" ht="68.25" customHeight="1">
      <c r="A8" s="76"/>
      <c r="B8" s="1351"/>
      <c r="C8" s="1354"/>
      <c r="D8" s="153" t="s">
        <v>37</v>
      </c>
      <c r="E8" s="153" t="s">
        <v>38</v>
      </c>
      <c r="F8" s="153" t="s">
        <v>39</v>
      </c>
      <c r="G8" s="153" t="s">
        <v>37</v>
      </c>
      <c r="H8" s="153" t="s">
        <v>38</v>
      </c>
      <c r="I8" s="153" t="s">
        <v>39</v>
      </c>
      <c r="J8" s="153" t="s">
        <v>37</v>
      </c>
      <c r="K8" s="153" t="s">
        <v>38</v>
      </c>
      <c r="L8" s="153" t="s">
        <v>39</v>
      </c>
      <c r="M8" s="153" t="s">
        <v>37</v>
      </c>
      <c r="N8" s="153" t="s">
        <v>38</v>
      </c>
      <c r="O8" s="153" t="s">
        <v>39</v>
      </c>
      <c r="P8" s="153" t="s">
        <v>37</v>
      </c>
      <c r="Q8" s="153" t="s">
        <v>38</v>
      </c>
      <c r="R8" s="153" t="s">
        <v>39</v>
      </c>
      <c r="S8" s="150" t="s">
        <v>37</v>
      </c>
      <c r="T8" s="147" t="s">
        <v>38</v>
      </c>
      <c r="U8" s="146" t="s">
        <v>39</v>
      </c>
      <c r="V8" s="150" t="s">
        <v>37</v>
      </c>
      <c r="W8" s="147" t="s">
        <v>38</v>
      </c>
      <c r="X8" s="146" t="s">
        <v>39</v>
      </c>
      <c r="Y8" s="72"/>
      <c r="Z8" s="72"/>
      <c r="AA8" s="72"/>
      <c r="AB8" s="72"/>
      <c r="AC8" s="72"/>
      <c r="AD8" s="72"/>
      <c r="AE8" s="72"/>
      <c r="AF8" s="72"/>
    </row>
    <row r="9" spans="1:24" ht="10.5">
      <c r="A9" s="76"/>
      <c r="B9" s="49" t="s">
        <v>727</v>
      </c>
      <c r="C9" s="82" t="s">
        <v>671</v>
      </c>
      <c r="D9" s="49">
        <f>G9+J9+M9+P9+S9+V9</f>
        <v>556</v>
      </c>
      <c r="E9" s="49">
        <f>H9+K9+N9+Q9+T9+W9</f>
        <v>554</v>
      </c>
      <c r="F9" s="98">
        <f>E9/D9*100</f>
        <v>99.64028776978418</v>
      </c>
      <c r="G9" s="49">
        <v>117</v>
      </c>
      <c r="H9" s="49">
        <v>117</v>
      </c>
      <c r="I9" s="98">
        <f>H9/G9*100</f>
        <v>100</v>
      </c>
      <c r="J9" s="49">
        <v>11</v>
      </c>
      <c r="K9" s="49">
        <v>11</v>
      </c>
      <c r="L9" s="98">
        <f>K9/J9*100</f>
        <v>100</v>
      </c>
      <c r="M9" s="49">
        <v>97</v>
      </c>
      <c r="N9" s="49">
        <v>97</v>
      </c>
      <c r="O9" s="98">
        <f>N9/M9*100</f>
        <v>100</v>
      </c>
      <c r="P9" s="49">
        <v>101</v>
      </c>
      <c r="Q9" s="49">
        <v>99</v>
      </c>
      <c r="R9" s="98">
        <f>Q9/P9*100</f>
        <v>98.01980198019803</v>
      </c>
      <c r="S9" s="49">
        <v>113</v>
      </c>
      <c r="T9" s="49">
        <v>113</v>
      </c>
      <c r="U9" s="98">
        <f>T9/S9*100</f>
        <v>100</v>
      </c>
      <c r="V9" s="49">
        <v>117</v>
      </c>
      <c r="W9" s="49">
        <v>117</v>
      </c>
      <c r="X9" s="98">
        <f>W9/V9*100</f>
        <v>100</v>
      </c>
    </row>
    <row r="10" spans="1:24" ht="10.5">
      <c r="A10" s="76"/>
      <c r="B10" s="49" t="s">
        <v>728</v>
      </c>
      <c r="C10" s="82" t="s">
        <v>241</v>
      </c>
      <c r="D10" s="49">
        <f aca="true" t="shared" si="0" ref="D10:D31">G10+J10+M10+P10+S10+V10</f>
        <v>507</v>
      </c>
      <c r="E10" s="49">
        <f aca="true" t="shared" si="1" ref="E10:E31">H10+K10+N10+Q10+T10+W10</f>
        <v>507</v>
      </c>
      <c r="F10" s="99">
        <f>E10/D10*100</f>
        <v>100</v>
      </c>
      <c r="G10" s="49">
        <v>108</v>
      </c>
      <c r="H10" s="49">
        <v>108</v>
      </c>
      <c r="I10" s="99">
        <f>H10/G10*100</f>
        <v>100</v>
      </c>
      <c r="J10" s="49">
        <v>14</v>
      </c>
      <c r="K10" s="49">
        <v>14</v>
      </c>
      <c r="L10" s="99">
        <f>K11/J11*100</f>
        <v>96.96969696969697</v>
      </c>
      <c r="M10" s="49">
        <v>97</v>
      </c>
      <c r="N10" s="49">
        <v>97</v>
      </c>
      <c r="O10" s="99">
        <f>N10/M10*100</f>
        <v>100</v>
      </c>
      <c r="P10" s="49">
        <v>95</v>
      </c>
      <c r="Q10" s="49">
        <v>95</v>
      </c>
      <c r="R10" s="99">
        <f>Q10/P10*100</f>
        <v>100</v>
      </c>
      <c r="S10" s="49">
        <v>85</v>
      </c>
      <c r="T10" s="49">
        <v>85</v>
      </c>
      <c r="U10" s="99">
        <f>T10/S10*100</f>
        <v>100</v>
      </c>
      <c r="V10" s="49">
        <v>108</v>
      </c>
      <c r="W10" s="49">
        <v>108</v>
      </c>
      <c r="X10" s="99">
        <f>W10/V10*100</f>
        <v>100</v>
      </c>
    </row>
    <row r="11" spans="1:24" ht="10.5">
      <c r="A11" s="76"/>
      <c r="B11" s="49" t="s">
        <v>729</v>
      </c>
      <c r="C11" s="82" t="s">
        <v>242</v>
      </c>
      <c r="D11" s="49">
        <f t="shared" si="0"/>
        <v>385</v>
      </c>
      <c r="E11" s="49">
        <f t="shared" si="1"/>
        <v>384</v>
      </c>
      <c r="F11" s="99">
        <f>E11/D11*100</f>
        <v>99.74025974025975</v>
      </c>
      <c r="G11" s="49">
        <v>63</v>
      </c>
      <c r="H11" s="49">
        <v>63</v>
      </c>
      <c r="I11" s="99">
        <f>H11/G11*100</f>
        <v>100</v>
      </c>
      <c r="J11" s="49">
        <v>33</v>
      </c>
      <c r="K11" s="49">
        <v>32</v>
      </c>
      <c r="L11" s="99">
        <f>K12/J12*100</f>
        <v>100</v>
      </c>
      <c r="M11" s="49">
        <v>71</v>
      </c>
      <c r="N11" s="49">
        <v>71</v>
      </c>
      <c r="O11" s="99">
        <f>N11/M11*100</f>
        <v>100</v>
      </c>
      <c r="P11" s="49">
        <v>88</v>
      </c>
      <c r="Q11" s="49">
        <v>88</v>
      </c>
      <c r="R11" s="99">
        <f>Q11/P11*100</f>
        <v>100</v>
      </c>
      <c r="S11" s="49">
        <v>67</v>
      </c>
      <c r="T11" s="49">
        <v>67</v>
      </c>
      <c r="U11" s="99">
        <f>T11/S11*100</f>
        <v>100</v>
      </c>
      <c r="V11" s="49">
        <v>63</v>
      </c>
      <c r="W11" s="49">
        <v>63</v>
      </c>
      <c r="X11" s="99">
        <f>W11/V11*100</f>
        <v>100</v>
      </c>
    </row>
    <row r="12" spans="1:24" ht="10.5">
      <c r="A12" s="76"/>
      <c r="B12" s="49" t="s">
        <v>730</v>
      </c>
      <c r="C12" s="82" t="s">
        <v>243</v>
      </c>
      <c r="D12" s="49">
        <f t="shared" si="0"/>
        <v>646</v>
      </c>
      <c r="E12" s="49">
        <f t="shared" si="1"/>
        <v>642</v>
      </c>
      <c r="F12" s="99">
        <f>E12/D12*100</f>
        <v>99.38080495356037</v>
      </c>
      <c r="G12" s="49">
        <v>121</v>
      </c>
      <c r="H12" s="49">
        <v>121</v>
      </c>
      <c r="I12" s="99">
        <f>H12/G12*100</f>
        <v>100</v>
      </c>
      <c r="J12" s="49">
        <v>70</v>
      </c>
      <c r="K12" s="49">
        <v>70</v>
      </c>
      <c r="L12" s="99">
        <f>K12/J12*100</f>
        <v>100</v>
      </c>
      <c r="M12" s="49">
        <v>121</v>
      </c>
      <c r="N12" s="49">
        <v>119</v>
      </c>
      <c r="O12" s="99">
        <f>N12/M12*100</f>
        <v>98.34710743801654</v>
      </c>
      <c r="P12" s="49">
        <v>100</v>
      </c>
      <c r="Q12" s="49">
        <v>98</v>
      </c>
      <c r="R12" s="99">
        <f>Q12/P12*100</f>
        <v>98</v>
      </c>
      <c r="S12" s="49">
        <v>113</v>
      </c>
      <c r="T12" s="49">
        <v>113</v>
      </c>
      <c r="U12" s="99">
        <f>T12/S12*100</f>
        <v>100</v>
      </c>
      <c r="V12" s="49">
        <v>121</v>
      </c>
      <c r="W12" s="49">
        <v>121</v>
      </c>
      <c r="X12" s="99">
        <f>W12/V12*100</f>
        <v>100</v>
      </c>
    </row>
    <row r="13" spans="1:24" ht="10.5">
      <c r="A13" s="76"/>
      <c r="B13" s="49"/>
      <c r="C13" s="8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6"/>
      <c r="B14" s="49" t="s">
        <v>731</v>
      </c>
      <c r="C14" s="82" t="s">
        <v>244</v>
      </c>
      <c r="D14" s="49">
        <f t="shared" si="0"/>
        <v>739</v>
      </c>
      <c r="E14" s="49">
        <f t="shared" si="1"/>
        <v>737</v>
      </c>
      <c r="F14" s="99">
        <f>E14/D14*100</f>
        <v>99.72936400541272</v>
      </c>
      <c r="G14" s="49">
        <v>142</v>
      </c>
      <c r="H14" s="49">
        <v>141</v>
      </c>
      <c r="I14" s="99">
        <f>H14/G14*100</f>
        <v>99.29577464788733</v>
      </c>
      <c r="J14" s="49">
        <v>29</v>
      </c>
      <c r="K14" s="49">
        <v>29</v>
      </c>
      <c r="L14" s="99">
        <f>K14/J14*100</f>
        <v>100</v>
      </c>
      <c r="M14" s="49">
        <v>142</v>
      </c>
      <c r="N14" s="49">
        <v>142</v>
      </c>
      <c r="O14" s="99">
        <f>N14/M14*100</f>
        <v>100</v>
      </c>
      <c r="P14" s="49">
        <v>148</v>
      </c>
      <c r="Q14" s="49">
        <v>148</v>
      </c>
      <c r="R14" s="99">
        <f>Q14/P14*100</f>
        <v>100</v>
      </c>
      <c r="S14" s="49">
        <v>136</v>
      </c>
      <c r="T14" s="49">
        <v>136</v>
      </c>
      <c r="U14" s="99">
        <f>T14/S14*100</f>
        <v>100</v>
      </c>
      <c r="V14" s="49">
        <v>142</v>
      </c>
      <c r="W14" s="49">
        <v>141</v>
      </c>
      <c r="X14" s="99">
        <f>W14/V14*100</f>
        <v>99.29577464788733</v>
      </c>
    </row>
    <row r="15" spans="1:24" ht="10.5">
      <c r="A15" s="76"/>
      <c r="B15" s="49" t="s">
        <v>732</v>
      </c>
      <c r="C15" s="82" t="s">
        <v>245</v>
      </c>
      <c r="D15" s="49">
        <f t="shared" si="0"/>
        <v>687</v>
      </c>
      <c r="E15" s="49">
        <f t="shared" si="1"/>
        <v>684</v>
      </c>
      <c r="F15" s="99">
        <f>E15/D15*100</f>
        <v>99.56331877729258</v>
      </c>
      <c r="G15" s="49">
        <v>119</v>
      </c>
      <c r="H15" s="49">
        <v>119</v>
      </c>
      <c r="I15" s="99">
        <f>H15/G15*100</f>
        <v>100</v>
      </c>
      <c r="J15" s="49">
        <v>77</v>
      </c>
      <c r="K15" s="49">
        <v>74</v>
      </c>
      <c r="L15" s="99">
        <f>K15/J15*100</f>
        <v>96.1038961038961</v>
      </c>
      <c r="M15" s="49">
        <v>134</v>
      </c>
      <c r="N15" s="49">
        <v>134</v>
      </c>
      <c r="O15" s="99">
        <f>N15/M15*100</f>
        <v>100</v>
      </c>
      <c r="P15" s="49">
        <v>117</v>
      </c>
      <c r="Q15" s="49">
        <v>117</v>
      </c>
      <c r="R15" s="99">
        <f>Q15/P15*100</f>
        <v>100</v>
      </c>
      <c r="S15" s="49">
        <v>121</v>
      </c>
      <c r="T15" s="49">
        <v>121</v>
      </c>
      <c r="U15" s="99">
        <f>T15/S15*100</f>
        <v>100</v>
      </c>
      <c r="V15" s="49">
        <v>119</v>
      </c>
      <c r="W15" s="49">
        <v>119</v>
      </c>
      <c r="X15" s="99">
        <f>W15/V15*100</f>
        <v>100</v>
      </c>
    </row>
    <row r="16" spans="1:24" ht="10.5">
      <c r="A16" s="76"/>
      <c r="B16" s="49" t="s">
        <v>389</v>
      </c>
      <c r="C16" s="82" t="s">
        <v>246</v>
      </c>
      <c r="D16" s="49">
        <f t="shared" si="0"/>
        <v>568</v>
      </c>
      <c r="E16" s="49">
        <f t="shared" si="1"/>
        <v>564</v>
      </c>
      <c r="F16" s="99">
        <f>E16/D16*100</f>
        <v>99.29577464788733</v>
      </c>
      <c r="G16" s="49">
        <v>110</v>
      </c>
      <c r="H16" s="49">
        <v>109</v>
      </c>
      <c r="I16" s="99">
        <f>H16/G16*100</f>
        <v>99.0909090909091</v>
      </c>
      <c r="J16" s="49">
        <v>33</v>
      </c>
      <c r="K16" s="49">
        <v>33</v>
      </c>
      <c r="L16" s="99">
        <f>K16/J16*100</f>
        <v>100</v>
      </c>
      <c r="M16" s="49">
        <v>113</v>
      </c>
      <c r="N16" s="49">
        <v>113</v>
      </c>
      <c r="O16" s="99">
        <f>N16/M16*100</f>
        <v>100</v>
      </c>
      <c r="P16" s="49">
        <v>102</v>
      </c>
      <c r="Q16" s="49">
        <v>100</v>
      </c>
      <c r="R16" s="99">
        <f>Q16/P16*100</f>
        <v>98.0392156862745</v>
      </c>
      <c r="S16" s="49">
        <v>100</v>
      </c>
      <c r="T16" s="49">
        <v>100</v>
      </c>
      <c r="U16" s="99">
        <f>T16/S16*100</f>
        <v>100</v>
      </c>
      <c r="V16" s="49">
        <v>110</v>
      </c>
      <c r="W16" s="49">
        <v>109</v>
      </c>
      <c r="X16" s="99">
        <f>W16/V16*100</f>
        <v>99.0909090909091</v>
      </c>
    </row>
    <row r="17" spans="1:24" ht="10.5">
      <c r="A17" s="76"/>
      <c r="B17" s="49" t="s">
        <v>390</v>
      </c>
      <c r="C17" s="82" t="s">
        <v>247</v>
      </c>
      <c r="D17" s="49">
        <f t="shared" si="0"/>
        <v>462</v>
      </c>
      <c r="E17" s="49">
        <f t="shared" si="1"/>
        <v>461</v>
      </c>
      <c r="F17" s="99">
        <f>E17/D17*100</f>
        <v>99.78354978354979</v>
      </c>
      <c r="G17" s="49">
        <v>83</v>
      </c>
      <c r="H17" s="49">
        <v>83</v>
      </c>
      <c r="I17" s="99">
        <f>H17/G17*100</f>
        <v>100</v>
      </c>
      <c r="J17" s="49">
        <v>28</v>
      </c>
      <c r="K17" s="49">
        <v>27</v>
      </c>
      <c r="L17" s="99">
        <f>K17/J17*100</f>
        <v>96.42857142857143</v>
      </c>
      <c r="M17" s="49">
        <v>87</v>
      </c>
      <c r="N17" s="49">
        <v>87</v>
      </c>
      <c r="O17" s="99">
        <f>N17/M17*100</f>
        <v>100</v>
      </c>
      <c r="P17" s="49">
        <v>98</v>
      </c>
      <c r="Q17" s="49">
        <v>98</v>
      </c>
      <c r="R17" s="99">
        <f>Q17/P17*100</f>
        <v>100</v>
      </c>
      <c r="S17" s="49">
        <v>83</v>
      </c>
      <c r="T17" s="49">
        <v>83</v>
      </c>
      <c r="U17" s="99">
        <f>T17/S17*100</f>
        <v>100</v>
      </c>
      <c r="V17" s="49">
        <v>83</v>
      </c>
      <c r="W17" s="49">
        <v>83</v>
      </c>
      <c r="X17" s="99">
        <f>W17/V17*100</f>
        <v>100</v>
      </c>
    </row>
    <row r="18" spans="1:24" ht="10.5">
      <c r="A18" s="76"/>
      <c r="B18" s="49"/>
      <c r="C18" s="8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6"/>
      <c r="B19" s="49" t="s">
        <v>382</v>
      </c>
      <c r="C19" s="82" t="s">
        <v>248</v>
      </c>
      <c r="D19" s="49">
        <f t="shared" si="0"/>
        <v>500</v>
      </c>
      <c r="E19" s="49">
        <f t="shared" si="1"/>
        <v>498</v>
      </c>
      <c r="F19" s="99">
        <f>E19/D19*100</f>
        <v>99.6</v>
      </c>
      <c r="G19" s="49">
        <v>107</v>
      </c>
      <c r="H19" s="49">
        <v>106</v>
      </c>
      <c r="I19" s="99">
        <f>H19/G19*100</f>
        <v>99.06542056074767</v>
      </c>
      <c r="J19" s="49">
        <v>32</v>
      </c>
      <c r="K19" s="49">
        <v>32</v>
      </c>
      <c r="L19" s="99">
        <f>K19/J19*100</f>
        <v>100</v>
      </c>
      <c r="M19" s="49">
        <v>80</v>
      </c>
      <c r="N19" s="49">
        <v>80</v>
      </c>
      <c r="O19" s="99">
        <f>N19/M19*100</f>
        <v>100</v>
      </c>
      <c r="P19" s="49">
        <v>81</v>
      </c>
      <c r="Q19" s="49">
        <v>81</v>
      </c>
      <c r="R19" s="99">
        <f>Q19/P19*100</f>
        <v>100</v>
      </c>
      <c r="S19" s="49">
        <v>93</v>
      </c>
      <c r="T19" s="49">
        <v>93</v>
      </c>
      <c r="U19" s="99">
        <f>T19/S19*100</f>
        <v>100</v>
      </c>
      <c r="V19" s="49">
        <v>107</v>
      </c>
      <c r="W19" s="49">
        <v>106</v>
      </c>
      <c r="X19" s="99">
        <f>W19/V19*100</f>
        <v>99.06542056074767</v>
      </c>
    </row>
    <row r="20" spans="1:24" ht="10.5">
      <c r="A20" s="76"/>
      <c r="B20" s="49" t="s">
        <v>383</v>
      </c>
      <c r="C20" s="82" t="s">
        <v>249</v>
      </c>
      <c r="D20" s="49">
        <f t="shared" si="0"/>
        <v>495</v>
      </c>
      <c r="E20" s="49">
        <f t="shared" si="1"/>
        <v>495</v>
      </c>
      <c r="F20" s="99">
        <f>E20/D20*100</f>
        <v>100</v>
      </c>
      <c r="G20" s="49">
        <v>93</v>
      </c>
      <c r="H20" s="49">
        <v>93</v>
      </c>
      <c r="I20" s="99">
        <f>H20/G20*100</f>
        <v>100</v>
      </c>
      <c r="J20" s="49">
        <v>23</v>
      </c>
      <c r="K20" s="49">
        <v>23</v>
      </c>
      <c r="L20" s="99">
        <f>K20/J20*100</f>
        <v>100</v>
      </c>
      <c r="M20" s="49">
        <v>94</v>
      </c>
      <c r="N20" s="49">
        <v>94</v>
      </c>
      <c r="O20" s="99">
        <f>N20/M20*100</f>
        <v>100</v>
      </c>
      <c r="P20" s="49">
        <v>109</v>
      </c>
      <c r="Q20" s="49">
        <v>109</v>
      </c>
      <c r="R20" s="99">
        <f>Q20/P20*100</f>
        <v>100</v>
      </c>
      <c r="S20" s="49">
        <v>83</v>
      </c>
      <c r="T20" s="49">
        <v>83</v>
      </c>
      <c r="U20" s="99">
        <f>T20/S20*100</f>
        <v>100</v>
      </c>
      <c r="V20" s="49">
        <v>93</v>
      </c>
      <c r="W20" s="49">
        <v>93</v>
      </c>
      <c r="X20" s="99">
        <f>W20/V20*100</f>
        <v>100</v>
      </c>
    </row>
    <row r="21" spans="1:24" ht="10.5">
      <c r="A21" s="76"/>
      <c r="B21" s="49" t="s">
        <v>707</v>
      </c>
      <c r="C21" s="82" t="s">
        <v>250</v>
      </c>
      <c r="D21" s="49">
        <f t="shared" si="0"/>
        <v>504</v>
      </c>
      <c r="E21" s="49">
        <f t="shared" si="1"/>
        <v>504</v>
      </c>
      <c r="F21" s="99">
        <f>E21/D21*100</f>
        <v>100</v>
      </c>
      <c r="G21" s="49">
        <v>102</v>
      </c>
      <c r="H21" s="49">
        <v>102</v>
      </c>
      <c r="I21" s="99">
        <f>H21/G21*100</f>
        <v>100</v>
      </c>
      <c r="J21" s="49">
        <v>33</v>
      </c>
      <c r="K21" s="49">
        <v>33</v>
      </c>
      <c r="L21" s="99">
        <f>K21/J21*100</f>
        <v>100</v>
      </c>
      <c r="M21" s="49">
        <v>98</v>
      </c>
      <c r="N21" s="49">
        <v>98</v>
      </c>
      <c r="O21" s="99">
        <f>N21/M21*100</f>
        <v>100</v>
      </c>
      <c r="P21" s="49">
        <v>75</v>
      </c>
      <c r="Q21" s="49">
        <v>75</v>
      </c>
      <c r="R21" s="99">
        <f>Q21/P21*100</f>
        <v>100</v>
      </c>
      <c r="S21" s="49">
        <v>94</v>
      </c>
      <c r="T21" s="49">
        <v>94</v>
      </c>
      <c r="U21" s="99">
        <f>T21/S21*100</f>
        <v>100</v>
      </c>
      <c r="V21" s="49">
        <v>102</v>
      </c>
      <c r="W21" s="49">
        <v>102</v>
      </c>
      <c r="X21" s="99">
        <f>W21/V21*100</f>
        <v>100</v>
      </c>
    </row>
    <row r="22" spans="1:24" ht="10.5">
      <c r="A22" s="76"/>
      <c r="B22" s="49" t="s">
        <v>396</v>
      </c>
      <c r="C22" s="82" t="s">
        <v>251</v>
      </c>
      <c r="D22" s="49">
        <f t="shared" si="0"/>
        <v>343</v>
      </c>
      <c r="E22" s="49">
        <f t="shared" si="1"/>
        <v>342</v>
      </c>
      <c r="F22" s="99">
        <f>E22/D22*100</f>
        <v>99.70845481049562</v>
      </c>
      <c r="G22" s="49">
        <v>69</v>
      </c>
      <c r="H22" s="49">
        <v>69</v>
      </c>
      <c r="I22" s="99">
        <f>H22/G22*100</f>
        <v>100</v>
      </c>
      <c r="J22" s="49">
        <v>22</v>
      </c>
      <c r="K22" s="49">
        <v>21</v>
      </c>
      <c r="L22" s="99">
        <f>K22/J22*100</f>
        <v>95.45454545454545</v>
      </c>
      <c r="M22" s="49">
        <v>64</v>
      </c>
      <c r="N22" s="49">
        <v>64</v>
      </c>
      <c r="O22" s="99">
        <f>N22/M22*100</f>
        <v>100</v>
      </c>
      <c r="P22" s="49">
        <v>72</v>
      </c>
      <c r="Q22" s="49">
        <v>72</v>
      </c>
      <c r="R22" s="99">
        <f>Q22/P22*100</f>
        <v>100</v>
      </c>
      <c r="S22" s="49">
        <v>47</v>
      </c>
      <c r="T22" s="49">
        <v>47</v>
      </c>
      <c r="U22" s="99">
        <f>T22/S22*100</f>
        <v>100</v>
      </c>
      <c r="V22" s="49">
        <v>69</v>
      </c>
      <c r="W22" s="49">
        <v>69</v>
      </c>
      <c r="X22" s="99">
        <f>W22/V22*100</f>
        <v>100</v>
      </c>
    </row>
    <row r="23" spans="1:24" ht="10.5">
      <c r="A23" s="76"/>
      <c r="B23" s="49"/>
      <c r="C23" s="8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99"/>
      <c r="P23" s="49"/>
      <c r="Q23" s="49"/>
      <c r="R23" s="99"/>
      <c r="S23" s="49"/>
      <c r="T23" s="49"/>
      <c r="U23" s="52"/>
      <c r="V23" s="49"/>
      <c r="W23" s="49"/>
      <c r="X23" s="52"/>
    </row>
    <row r="24" spans="1:24" ht="10.5">
      <c r="A24" s="76"/>
      <c r="B24" s="49" t="s">
        <v>397</v>
      </c>
      <c r="C24" s="82" t="s">
        <v>252</v>
      </c>
      <c r="D24" s="49">
        <f t="shared" si="0"/>
        <v>414</v>
      </c>
      <c r="E24" s="49">
        <f t="shared" si="1"/>
        <v>413</v>
      </c>
      <c r="F24" s="99">
        <f>E24/D24*100</f>
        <v>99.7584541062802</v>
      </c>
      <c r="G24" s="49">
        <v>93</v>
      </c>
      <c r="H24" s="49">
        <v>93</v>
      </c>
      <c r="I24" s="99">
        <f>H24/G24*100</f>
        <v>100</v>
      </c>
      <c r="J24" s="49">
        <v>12</v>
      </c>
      <c r="K24" s="49">
        <v>11</v>
      </c>
      <c r="L24" s="99">
        <f>K24/J24*100</f>
        <v>91.66666666666666</v>
      </c>
      <c r="M24" s="49">
        <v>76</v>
      </c>
      <c r="N24" s="49">
        <v>76</v>
      </c>
      <c r="O24" s="99">
        <f>N24/M24*100</f>
        <v>100</v>
      </c>
      <c r="P24" s="49">
        <v>58</v>
      </c>
      <c r="Q24" s="49">
        <v>58</v>
      </c>
      <c r="R24" s="99">
        <f>Q24/P24*100</f>
        <v>100</v>
      </c>
      <c r="S24" s="49">
        <v>82</v>
      </c>
      <c r="T24" s="49">
        <v>82</v>
      </c>
      <c r="U24" s="99">
        <f>T24/S24*100</f>
        <v>100</v>
      </c>
      <c r="V24" s="49">
        <v>93</v>
      </c>
      <c r="W24" s="49">
        <v>93</v>
      </c>
      <c r="X24" s="99">
        <f>W24/V24*100</f>
        <v>100</v>
      </c>
    </row>
    <row r="25" spans="1:24" ht="10.5">
      <c r="A25" s="76"/>
      <c r="B25" s="49" t="s">
        <v>398</v>
      </c>
      <c r="C25" s="82" t="s">
        <v>253</v>
      </c>
      <c r="D25" s="49">
        <f t="shared" si="0"/>
        <v>474</v>
      </c>
      <c r="E25" s="49">
        <f t="shared" si="1"/>
        <v>472</v>
      </c>
      <c r="F25" s="99">
        <f>E25/D25*100</f>
        <v>99.57805907172997</v>
      </c>
      <c r="G25" s="49">
        <v>85</v>
      </c>
      <c r="H25" s="49">
        <v>85</v>
      </c>
      <c r="I25" s="99">
        <f>H25/G25*100</f>
        <v>100</v>
      </c>
      <c r="J25" s="49">
        <v>27</v>
      </c>
      <c r="K25" s="49">
        <v>26</v>
      </c>
      <c r="L25" s="99">
        <f>K25/J25*100</f>
        <v>96.29629629629629</v>
      </c>
      <c r="M25" s="49">
        <v>95</v>
      </c>
      <c r="N25" s="49">
        <v>95</v>
      </c>
      <c r="O25" s="99">
        <f>N25/M25*100</f>
        <v>100</v>
      </c>
      <c r="P25" s="49">
        <v>106</v>
      </c>
      <c r="Q25" s="49">
        <v>105</v>
      </c>
      <c r="R25" s="99">
        <f>Q25/P25*100</f>
        <v>99.05660377358491</v>
      </c>
      <c r="S25" s="49">
        <v>76</v>
      </c>
      <c r="T25" s="49">
        <v>76</v>
      </c>
      <c r="U25" s="99">
        <f>T25/S25*100</f>
        <v>100</v>
      </c>
      <c r="V25" s="49">
        <v>85</v>
      </c>
      <c r="W25" s="49">
        <v>85</v>
      </c>
      <c r="X25" s="99">
        <f>W25/V25*100</f>
        <v>100</v>
      </c>
    </row>
    <row r="26" spans="1:24" ht="10.5">
      <c r="A26" s="76"/>
      <c r="B26" s="49" t="s">
        <v>399</v>
      </c>
      <c r="C26" s="82" t="s">
        <v>254</v>
      </c>
      <c r="D26" s="49">
        <f t="shared" si="0"/>
        <v>756</v>
      </c>
      <c r="E26" s="49">
        <f t="shared" si="1"/>
        <v>756</v>
      </c>
      <c r="F26" s="99">
        <f>E26/D26*100</f>
        <v>100</v>
      </c>
      <c r="G26" s="49">
        <v>146</v>
      </c>
      <c r="H26" s="49">
        <v>146</v>
      </c>
      <c r="I26" s="99">
        <f>H26/G26*100</f>
        <v>100</v>
      </c>
      <c r="J26" s="49">
        <v>21</v>
      </c>
      <c r="K26" s="49">
        <v>21</v>
      </c>
      <c r="L26" s="99">
        <f>K26/J26*100</f>
        <v>100</v>
      </c>
      <c r="M26" s="49">
        <v>156</v>
      </c>
      <c r="N26" s="49">
        <v>156</v>
      </c>
      <c r="O26" s="99">
        <f>N26/M26*100</f>
        <v>100</v>
      </c>
      <c r="P26" s="49">
        <v>150</v>
      </c>
      <c r="Q26" s="49">
        <v>150</v>
      </c>
      <c r="R26" s="99">
        <f>Q26/P26*100</f>
        <v>100</v>
      </c>
      <c r="S26" s="49">
        <v>137</v>
      </c>
      <c r="T26" s="49">
        <v>137</v>
      </c>
      <c r="U26" s="99">
        <f>T26/S26*100</f>
        <v>100</v>
      </c>
      <c r="V26" s="49">
        <v>146</v>
      </c>
      <c r="W26" s="49">
        <v>146</v>
      </c>
      <c r="X26" s="99">
        <f>W26/V26*100</f>
        <v>100</v>
      </c>
    </row>
    <row r="27" spans="1:24" ht="10.5">
      <c r="A27" s="76"/>
      <c r="B27" s="49" t="s">
        <v>400</v>
      </c>
      <c r="C27" s="82" t="s">
        <v>255</v>
      </c>
      <c r="D27" s="49">
        <f t="shared" si="0"/>
        <v>396</v>
      </c>
      <c r="E27" s="49">
        <f t="shared" si="1"/>
        <v>392</v>
      </c>
      <c r="F27" s="99">
        <f>E27/D27*100</f>
        <v>98.98989898989899</v>
      </c>
      <c r="G27" s="49">
        <v>76</v>
      </c>
      <c r="H27" s="49">
        <v>76</v>
      </c>
      <c r="I27" s="99">
        <f>H27/G27*100</f>
        <v>100</v>
      </c>
      <c r="J27" s="49">
        <v>37</v>
      </c>
      <c r="K27" s="49">
        <v>37</v>
      </c>
      <c r="L27" s="99">
        <f>K27/J27*100</f>
        <v>100</v>
      </c>
      <c r="M27" s="49">
        <v>67</v>
      </c>
      <c r="N27" s="49">
        <v>65</v>
      </c>
      <c r="O27" s="99">
        <f>N27/M27*100</f>
        <v>97.01492537313433</v>
      </c>
      <c r="P27" s="49">
        <v>67</v>
      </c>
      <c r="Q27" s="49">
        <v>66</v>
      </c>
      <c r="R27" s="99">
        <f>Q27/P27*100</f>
        <v>98.50746268656717</v>
      </c>
      <c r="S27" s="49">
        <v>73</v>
      </c>
      <c r="T27" s="49">
        <v>72</v>
      </c>
      <c r="U27" s="99">
        <f>T27/S27*100</f>
        <v>98.63013698630137</v>
      </c>
      <c r="V27" s="49">
        <v>76</v>
      </c>
      <c r="W27" s="49">
        <v>76</v>
      </c>
      <c r="X27" s="99">
        <f>W27/V27*100</f>
        <v>100</v>
      </c>
    </row>
    <row r="28" spans="1:24" ht="10.5">
      <c r="A28" s="76"/>
      <c r="B28" s="49"/>
      <c r="C28" s="82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99"/>
      <c r="P28" s="49"/>
      <c r="Q28" s="49"/>
      <c r="R28" s="99"/>
      <c r="S28" s="49"/>
      <c r="T28" s="49"/>
      <c r="U28" s="52"/>
      <c r="V28" s="49"/>
      <c r="W28" s="49"/>
      <c r="X28" s="52"/>
    </row>
    <row r="29" spans="1:24" ht="10.5">
      <c r="A29" s="76"/>
      <c r="B29" s="49" t="s">
        <v>401</v>
      </c>
      <c r="C29" s="82" t="s">
        <v>256</v>
      </c>
      <c r="D29" s="49">
        <f t="shared" si="0"/>
        <v>234</v>
      </c>
      <c r="E29" s="49">
        <f t="shared" si="1"/>
        <v>230</v>
      </c>
      <c r="F29" s="99">
        <f>E29/D29*100</f>
        <v>98.29059829059828</v>
      </c>
      <c r="G29" s="49">
        <v>48</v>
      </c>
      <c r="H29" s="49">
        <v>47</v>
      </c>
      <c r="I29" s="99">
        <f>H29/G29*100</f>
        <v>97.91666666666666</v>
      </c>
      <c r="J29" s="49">
        <v>10</v>
      </c>
      <c r="K29" s="49">
        <v>10</v>
      </c>
      <c r="L29" s="99">
        <f>K29/J29*100</f>
        <v>100</v>
      </c>
      <c r="M29" s="49">
        <v>38</v>
      </c>
      <c r="N29" s="49">
        <v>37</v>
      </c>
      <c r="O29" s="99">
        <f>N29/M29*100</f>
        <v>97.36842105263158</v>
      </c>
      <c r="P29" s="49">
        <v>45</v>
      </c>
      <c r="Q29" s="49">
        <v>44</v>
      </c>
      <c r="R29" s="99">
        <f>Q29/P29*100</f>
        <v>97.77777777777777</v>
      </c>
      <c r="S29" s="49">
        <v>45</v>
      </c>
      <c r="T29" s="49">
        <v>45</v>
      </c>
      <c r="U29" s="99">
        <f>T29/S29*100</f>
        <v>100</v>
      </c>
      <c r="V29" s="49">
        <v>48</v>
      </c>
      <c r="W29" s="49">
        <v>47</v>
      </c>
      <c r="X29" s="99">
        <f>W29/V29*100</f>
        <v>97.91666666666666</v>
      </c>
    </row>
    <row r="30" spans="1:24" ht="10.5">
      <c r="A30" s="76"/>
      <c r="B30" s="49" t="s">
        <v>96</v>
      </c>
      <c r="C30" s="82" t="s">
        <v>97</v>
      </c>
      <c r="D30" s="49">
        <f t="shared" si="0"/>
        <v>4409</v>
      </c>
      <c r="E30" s="49">
        <f t="shared" si="1"/>
        <v>4374</v>
      </c>
      <c r="F30" s="99">
        <f>E30/D30*100</f>
        <v>99.20616919936494</v>
      </c>
      <c r="G30" s="49">
        <v>601</v>
      </c>
      <c r="H30" s="49">
        <v>599</v>
      </c>
      <c r="I30" s="99">
        <f>H30/G30*100</f>
        <v>99.66722129783693</v>
      </c>
      <c r="J30" s="49">
        <v>1531</v>
      </c>
      <c r="K30" s="49">
        <v>1523</v>
      </c>
      <c r="L30" s="99">
        <f>K30/J30*100</f>
        <v>99.47746570868713</v>
      </c>
      <c r="M30" s="49">
        <v>547</v>
      </c>
      <c r="N30" s="49">
        <v>537</v>
      </c>
      <c r="O30" s="99">
        <f>N30/M30*100</f>
        <v>98.17184643510055</v>
      </c>
      <c r="P30" s="49">
        <v>454</v>
      </c>
      <c r="Q30" s="49">
        <v>447</v>
      </c>
      <c r="R30" s="99">
        <f>Q30/P30*100</f>
        <v>98.45814977973568</v>
      </c>
      <c r="S30" s="49">
        <v>675</v>
      </c>
      <c r="T30" s="49">
        <v>669</v>
      </c>
      <c r="U30" s="99">
        <f>T30/S30*100</f>
        <v>99.11111111111111</v>
      </c>
      <c r="V30" s="49">
        <v>601</v>
      </c>
      <c r="W30" s="49">
        <v>599</v>
      </c>
      <c r="X30" s="99">
        <f>W30/V30*100</f>
        <v>99.66722129783693</v>
      </c>
    </row>
    <row r="31" spans="1:24" ht="10.5">
      <c r="A31" s="76"/>
      <c r="B31" s="49" t="s">
        <v>403</v>
      </c>
      <c r="C31" s="82" t="s">
        <v>258</v>
      </c>
      <c r="D31" s="49">
        <f t="shared" si="0"/>
        <v>286</v>
      </c>
      <c r="E31" s="49">
        <f t="shared" si="1"/>
        <v>284</v>
      </c>
      <c r="F31" s="99">
        <f>E31/D31*100</f>
        <v>99.3006993006993</v>
      </c>
      <c r="G31" s="49">
        <v>56</v>
      </c>
      <c r="H31" s="49">
        <v>56</v>
      </c>
      <c r="I31" s="99">
        <f>H31/G31*100</f>
        <v>100</v>
      </c>
      <c r="J31" s="49">
        <v>8</v>
      </c>
      <c r="K31" s="49">
        <v>8</v>
      </c>
      <c r="L31" s="99">
        <f>K31/J31*100</f>
        <v>100</v>
      </c>
      <c r="M31" s="49">
        <v>58</v>
      </c>
      <c r="N31" s="49">
        <v>57</v>
      </c>
      <c r="O31" s="99">
        <f>N31/M31*100</f>
        <v>98.27586206896551</v>
      </c>
      <c r="P31" s="49">
        <v>60</v>
      </c>
      <c r="Q31" s="49">
        <v>59</v>
      </c>
      <c r="R31" s="99">
        <f>Q31/P31*100</f>
        <v>98.33333333333333</v>
      </c>
      <c r="S31" s="49">
        <v>48</v>
      </c>
      <c r="T31" s="49">
        <v>48</v>
      </c>
      <c r="U31" s="99">
        <f>T31/S31*100</f>
        <v>100</v>
      </c>
      <c r="V31" s="49">
        <v>56</v>
      </c>
      <c r="W31" s="49">
        <v>56</v>
      </c>
      <c r="X31" s="99">
        <f>W31/V31*100</f>
        <v>100</v>
      </c>
    </row>
    <row r="32" spans="1:47" ht="10.5">
      <c r="A32" s="76"/>
      <c r="B32" s="83" t="s">
        <v>217</v>
      </c>
      <c r="C32" s="125" t="s">
        <v>85</v>
      </c>
      <c r="D32" s="83">
        <f>SUM(D9:D31)</f>
        <v>13361</v>
      </c>
      <c r="E32" s="83">
        <f>SUM(E9:E31)</f>
        <v>13293</v>
      </c>
      <c r="F32" s="154">
        <f>E32/D32*100</f>
        <v>99.49105605867824</v>
      </c>
      <c r="G32" s="83">
        <f>SUM(G9:G31)</f>
        <v>2339</v>
      </c>
      <c r="H32" s="83">
        <f>SUM(H9:H31)</f>
        <v>2333</v>
      </c>
      <c r="I32" s="193">
        <f>H32/G32*100</f>
        <v>99.74348011970929</v>
      </c>
      <c r="J32" s="83">
        <f>SUM(J9:J31)</f>
        <v>2051</v>
      </c>
      <c r="K32" s="83">
        <f>SUM(K9:K31)</f>
        <v>2035</v>
      </c>
      <c r="L32" s="154">
        <f>K32/J32*100</f>
        <v>99.2198927352511</v>
      </c>
      <c r="M32" s="83">
        <f>SUM(M9:M31)</f>
        <v>2235</v>
      </c>
      <c r="N32" s="83">
        <f>SUM(N9:N31)</f>
        <v>2219</v>
      </c>
      <c r="O32" s="154">
        <f>N32/M32*100</f>
        <v>99.2841163310962</v>
      </c>
      <c r="P32" s="83">
        <f>SUM(P9:P31)</f>
        <v>2126</v>
      </c>
      <c r="Q32" s="83">
        <f>SUM(Q9:Q31)</f>
        <v>2109</v>
      </c>
      <c r="R32" s="193">
        <f>Q32/P32*100</f>
        <v>99.20037629350894</v>
      </c>
      <c r="S32" s="83">
        <f>SUM(S9:S31)</f>
        <v>2271</v>
      </c>
      <c r="T32" s="83">
        <f>SUM(T9:T31)</f>
        <v>2264</v>
      </c>
      <c r="U32" s="154">
        <f>T32/S32*100</f>
        <v>99.69176574196389</v>
      </c>
      <c r="V32" s="83">
        <f>SUM(V9:V31)</f>
        <v>2339</v>
      </c>
      <c r="W32" s="83">
        <f>SUM(W9:W31)</f>
        <v>2333</v>
      </c>
      <c r="X32" s="154">
        <f>W32/V32*100</f>
        <v>99.74348011970929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</row>
    <row r="33" spans="1:21" ht="9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9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9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40" spans="1:22" ht="9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&amp;R&amp;8&amp;UБүлэг2. Эрүүл мэнд</oddHeader>
    <oddFooter xml:space="preserve">&amp;R&amp;18 14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1.25" style="346" customWidth="1"/>
    <col min="2" max="2" width="4.875" style="346" customWidth="1"/>
    <col min="3" max="3" width="6.00390625" style="346" customWidth="1"/>
    <col min="4" max="5" width="6.25390625" style="346" customWidth="1"/>
    <col min="6" max="6" width="6.875" style="346" customWidth="1"/>
    <col min="7" max="7" width="6.25390625" style="346" customWidth="1"/>
    <col min="8" max="8" width="6.375" style="346" customWidth="1"/>
    <col min="9" max="9" width="6.125" style="346" customWidth="1"/>
    <col min="10" max="10" width="6.25390625" style="346" customWidth="1"/>
    <col min="11" max="11" width="6.125" style="346" customWidth="1"/>
    <col min="12" max="12" width="4.875" style="346" customWidth="1"/>
    <col min="13" max="13" width="4.375" style="346" customWidth="1"/>
    <col min="14" max="14" width="5.00390625" style="346" customWidth="1"/>
    <col min="15" max="16" width="5.125" style="346" customWidth="1"/>
    <col min="17" max="17" width="5.00390625" style="346" customWidth="1"/>
    <col min="18" max="18" width="4.75390625" style="346" customWidth="1"/>
    <col min="19" max="19" width="4.00390625" style="346" customWidth="1"/>
    <col min="20" max="22" width="5.00390625" style="346" customWidth="1"/>
    <col min="23" max="23" width="5.125" style="346" customWidth="1"/>
    <col min="24" max="24" width="4.25390625" style="346" customWidth="1"/>
    <col min="25" max="25" width="6.875" style="346" customWidth="1"/>
    <col min="26" max="26" width="6.25390625" style="346" customWidth="1"/>
    <col min="27" max="28" width="10.00390625" style="346" customWidth="1"/>
    <col min="29" max="29" width="10.375" style="346" customWidth="1"/>
    <col min="30" max="30" width="9.875" style="346" customWidth="1"/>
    <col min="31" max="34" width="9.125" style="346" customWidth="1"/>
    <col min="35" max="35" width="12.375" style="346" bestFit="1" customWidth="1"/>
    <col min="36" max="36" width="7.375" style="346" customWidth="1"/>
    <col min="37" max="37" width="10.375" style="346" customWidth="1"/>
    <col min="38" max="38" width="17.375" style="346" bestFit="1" customWidth="1"/>
    <col min="39" max="39" width="10.375" style="346" customWidth="1"/>
    <col min="40" max="40" width="11.125" style="346" customWidth="1"/>
    <col min="41" max="41" width="9.125" style="346" customWidth="1"/>
    <col min="42" max="42" width="13.00390625" style="346" customWidth="1"/>
    <col min="43" max="16384" width="9.125" style="346" customWidth="1"/>
  </cols>
  <sheetData>
    <row r="1" spans="1:28" ht="15.75" customHeight="1">
      <c r="A1" s="55"/>
      <c r="B1" s="76"/>
      <c r="C1" s="76"/>
      <c r="D1" s="76"/>
      <c r="E1" s="76"/>
      <c r="F1" s="76"/>
      <c r="G1" s="76"/>
      <c r="H1" s="76"/>
      <c r="I1" s="76"/>
      <c r="J1" s="110" t="s">
        <v>1075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316"/>
      <c r="AB1" s="316"/>
    </row>
    <row r="2" spans="1:28" ht="12">
      <c r="A2" s="76"/>
      <c r="B2" s="76"/>
      <c r="C2" s="76"/>
      <c r="D2" s="76"/>
      <c r="E2" s="76"/>
      <c r="F2" s="76"/>
      <c r="G2" s="76"/>
      <c r="H2" s="369"/>
      <c r="I2" s="76"/>
      <c r="J2" s="115" t="s">
        <v>1076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316"/>
      <c r="AB2" s="316"/>
    </row>
    <row r="3" spans="1:28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316"/>
      <c r="AB3" s="316"/>
    </row>
    <row r="4" spans="1:28" ht="12.75" customHeight="1">
      <c r="A4" s="76"/>
      <c r="B4" s="76"/>
      <c r="C4" s="370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316"/>
      <c r="AB4" s="316"/>
    </row>
    <row r="5" spans="1:27" s="317" customFormat="1" ht="20.25" customHeight="1">
      <c r="A5" s="52"/>
      <c r="B5" s="1254" t="s">
        <v>319</v>
      </c>
      <c r="C5" s="1365" t="s">
        <v>984</v>
      </c>
      <c r="D5" s="1358" t="s">
        <v>1118</v>
      </c>
      <c r="E5" s="1349"/>
      <c r="F5" s="1345" t="s">
        <v>1119</v>
      </c>
      <c r="G5" s="1346"/>
      <c r="H5" s="1346"/>
      <c r="I5" s="1348"/>
      <c r="J5" s="1345" t="s">
        <v>1120</v>
      </c>
      <c r="K5" s="1348"/>
      <c r="L5" s="1345" t="s">
        <v>1121</v>
      </c>
      <c r="M5" s="1363"/>
      <c r="N5" s="1363"/>
      <c r="O5" s="1363"/>
      <c r="P5" s="1364"/>
      <c r="Q5" s="1345" t="s">
        <v>1122</v>
      </c>
      <c r="R5" s="1346"/>
      <c r="S5" s="1346"/>
      <c r="T5" s="1346"/>
      <c r="U5" s="1348"/>
      <c r="V5" s="1345" t="s">
        <v>1123</v>
      </c>
      <c r="W5" s="1346"/>
      <c r="X5" s="1346"/>
      <c r="Y5" s="1347"/>
      <c r="Z5" s="1347"/>
      <c r="AA5" s="323"/>
    </row>
    <row r="6" spans="1:27" s="317" customFormat="1" ht="51" customHeight="1">
      <c r="A6" s="52"/>
      <c r="B6" s="1362"/>
      <c r="C6" s="1366"/>
      <c r="D6" s="1361"/>
      <c r="E6" s="1351"/>
      <c r="F6" s="1358" t="s">
        <v>1124</v>
      </c>
      <c r="G6" s="1349"/>
      <c r="H6" s="1359" t="s">
        <v>1125</v>
      </c>
      <c r="I6" s="1356"/>
      <c r="J6" s="1359" t="s">
        <v>1126</v>
      </c>
      <c r="K6" s="1360"/>
      <c r="L6" s="1352">
        <v>2012</v>
      </c>
      <c r="M6" s="1352">
        <v>2013</v>
      </c>
      <c r="N6" s="1352">
        <v>2014</v>
      </c>
      <c r="O6" s="1355" t="s">
        <v>1349</v>
      </c>
      <c r="P6" s="1356"/>
      <c r="Q6" s="1352">
        <v>2012</v>
      </c>
      <c r="R6" s="1352">
        <v>2013</v>
      </c>
      <c r="S6" s="1352">
        <v>2014</v>
      </c>
      <c r="T6" s="1355" t="s">
        <v>1349</v>
      </c>
      <c r="U6" s="1356"/>
      <c r="V6" s="1352">
        <v>2012</v>
      </c>
      <c r="W6" s="1352">
        <v>2013</v>
      </c>
      <c r="X6" s="1352">
        <v>2014</v>
      </c>
      <c r="Y6" s="1355" t="s">
        <v>1349</v>
      </c>
      <c r="Z6" s="1356"/>
      <c r="AA6" s="323"/>
    </row>
    <row r="7" spans="1:28" s="317" customFormat="1" ht="12" customHeight="1">
      <c r="A7" s="52"/>
      <c r="B7" s="1255"/>
      <c r="C7" s="1367"/>
      <c r="D7" s="365" t="s">
        <v>1347</v>
      </c>
      <c r="E7" s="365" t="s">
        <v>1348</v>
      </c>
      <c r="F7" s="365" t="s">
        <v>1347</v>
      </c>
      <c r="G7" s="365" t="s">
        <v>1348</v>
      </c>
      <c r="H7" s="365" t="s">
        <v>1347</v>
      </c>
      <c r="I7" s="365" t="s">
        <v>1348</v>
      </c>
      <c r="J7" s="365" t="s">
        <v>1347</v>
      </c>
      <c r="K7" s="365" t="s">
        <v>1348</v>
      </c>
      <c r="L7" s="1354"/>
      <c r="M7" s="1354"/>
      <c r="N7" s="1354"/>
      <c r="O7" s="365">
        <v>2014</v>
      </c>
      <c r="P7" s="365">
        <v>2015</v>
      </c>
      <c r="Q7" s="1354"/>
      <c r="R7" s="1354"/>
      <c r="S7" s="1354"/>
      <c r="T7" s="365">
        <v>2014</v>
      </c>
      <c r="U7" s="365">
        <v>2015</v>
      </c>
      <c r="V7" s="1354"/>
      <c r="W7" s="1354"/>
      <c r="X7" s="1354"/>
      <c r="Y7" s="365">
        <v>2014</v>
      </c>
      <c r="Z7" s="239">
        <v>2015</v>
      </c>
      <c r="AA7" s="323"/>
      <c r="AB7" s="323"/>
    </row>
    <row r="8" spans="1:28" s="317" customFormat="1" ht="9.75" customHeight="1">
      <c r="A8" s="49"/>
      <c r="B8" s="49" t="s">
        <v>727</v>
      </c>
      <c r="C8" s="82" t="s">
        <v>671</v>
      </c>
      <c r="D8" s="116">
        <v>15</v>
      </c>
      <c r="E8" s="116">
        <v>11</v>
      </c>
      <c r="F8" s="116">
        <v>15</v>
      </c>
      <c r="G8" s="116">
        <v>11</v>
      </c>
      <c r="H8" s="117"/>
      <c r="I8" s="117"/>
      <c r="J8" s="52"/>
      <c r="K8" s="52">
        <v>1</v>
      </c>
      <c r="L8" s="49">
        <v>34</v>
      </c>
      <c r="M8" s="49">
        <v>34</v>
      </c>
      <c r="N8" s="49">
        <v>38</v>
      </c>
      <c r="O8" s="49">
        <v>38</v>
      </c>
      <c r="P8" s="49">
        <v>29</v>
      </c>
      <c r="Q8" s="49"/>
      <c r="R8" s="49"/>
      <c r="S8" s="49">
        <v>2</v>
      </c>
      <c r="T8" s="49">
        <v>2</v>
      </c>
      <c r="U8" s="49"/>
      <c r="V8" s="427">
        <v>0</v>
      </c>
      <c r="W8" s="92">
        <v>0</v>
      </c>
      <c r="X8" s="92">
        <v>133</v>
      </c>
      <c r="Y8" s="92">
        <f aca="true" t="shared" si="0" ref="Y8:Y27">T8/F8*1000</f>
        <v>133.33333333333334</v>
      </c>
      <c r="Z8" s="92">
        <f>U8/G8*1000</f>
        <v>0</v>
      </c>
      <c r="AA8" s="323"/>
      <c r="AB8" s="323"/>
    </row>
    <row r="9" spans="1:28" s="317" customFormat="1" ht="9.75" customHeight="1">
      <c r="A9" s="49"/>
      <c r="B9" s="49" t="s">
        <v>728</v>
      </c>
      <c r="C9" s="82" t="s">
        <v>241</v>
      </c>
      <c r="D9" s="116">
        <v>34</v>
      </c>
      <c r="E9" s="116">
        <v>14</v>
      </c>
      <c r="F9" s="116">
        <v>34</v>
      </c>
      <c r="G9" s="116">
        <v>14</v>
      </c>
      <c r="H9" s="117"/>
      <c r="I9" s="117"/>
      <c r="J9" s="52"/>
      <c r="K9" s="52"/>
      <c r="L9" s="49">
        <v>22</v>
      </c>
      <c r="M9" s="49">
        <v>23</v>
      </c>
      <c r="N9" s="49">
        <v>24</v>
      </c>
      <c r="O9" s="49">
        <v>24</v>
      </c>
      <c r="P9" s="49">
        <v>19</v>
      </c>
      <c r="Q9" s="49"/>
      <c r="R9" s="49">
        <v>1</v>
      </c>
      <c r="S9" s="49"/>
      <c r="T9" s="49"/>
      <c r="U9" s="49"/>
      <c r="V9" s="323"/>
      <c r="W9" s="92">
        <v>53</v>
      </c>
      <c r="X9" s="92">
        <v>0</v>
      </c>
      <c r="Y9" s="92">
        <f>T9/F9*1000</f>
        <v>0</v>
      </c>
      <c r="Z9" s="92">
        <f>U9/G9*1000</f>
        <v>0</v>
      </c>
      <c r="AA9" s="323"/>
      <c r="AB9" s="323"/>
    </row>
    <row r="10" spans="1:28" s="317" customFormat="1" ht="9.75" customHeight="1">
      <c r="A10" s="49"/>
      <c r="B10" s="49" t="s">
        <v>729</v>
      </c>
      <c r="C10" s="82" t="s">
        <v>242</v>
      </c>
      <c r="D10" s="116">
        <v>24</v>
      </c>
      <c r="E10" s="116">
        <v>33</v>
      </c>
      <c r="F10" s="116">
        <v>25</v>
      </c>
      <c r="G10" s="116">
        <v>33</v>
      </c>
      <c r="H10" s="117"/>
      <c r="I10" s="117"/>
      <c r="J10" s="52"/>
      <c r="K10" s="52"/>
      <c r="L10" s="49">
        <v>23</v>
      </c>
      <c r="M10" s="49">
        <v>19</v>
      </c>
      <c r="N10" s="49">
        <v>15</v>
      </c>
      <c r="O10" s="49">
        <v>15</v>
      </c>
      <c r="P10" s="49">
        <v>27</v>
      </c>
      <c r="Q10" s="49"/>
      <c r="R10" s="49">
        <v>1</v>
      </c>
      <c r="S10" s="49"/>
      <c r="T10" s="49"/>
      <c r="U10" s="49">
        <v>3</v>
      </c>
      <c r="V10" s="323">
        <v>0</v>
      </c>
      <c r="W10" s="92">
        <v>23</v>
      </c>
      <c r="X10" s="92">
        <v>0</v>
      </c>
      <c r="Y10" s="92">
        <f>T10/F10*1000</f>
        <v>0</v>
      </c>
      <c r="Z10" s="92">
        <f>U10/G10*1000</f>
        <v>90.9090909090909</v>
      </c>
      <c r="AA10" s="323"/>
      <c r="AB10" s="323"/>
    </row>
    <row r="11" spans="1:28" s="317" customFormat="1" ht="9.75" customHeight="1">
      <c r="A11" s="49"/>
      <c r="B11" s="49" t="s">
        <v>730</v>
      </c>
      <c r="C11" s="82" t="s">
        <v>243</v>
      </c>
      <c r="D11" s="116">
        <v>79</v>
      </c>
      <c r="E11" s="116">
        <v>70</v>
      </c>
      <c r="F11" s="116">
        <v>79</v>
      </c>
      <c r="G11" s="116">
        <v>70</v>
      </c>
      <c r="H11" s="117"/>
      <c r="I11" s="117"/>
      <c r="J11" s="52"/>
      <c r="K11" s="52"/>
      <c r="L11" s="49">
        <v>36</v>
      </c>
      <c r="M11" s="49">
        <v>18</v>
      </c>
      <c r="N11" s="49">
        <v>34</v>
      </c>
      <c r="O11" s="49">
        <v>34</v>
      </c>
      <c r="P11" s="49">
        <v>25</v>
      </c>
      <c r="Q11" s="49">
        <v>2</v>
      </c>
      <c r="R11" s="49">
        <v>1</v>
      </c>
      <c r="S11" s="49"/>
      <c r="T11" s="49"/>
      <c r="U11" s="49">
        <v>2</v>
      </c>
      <c r="V11" s="428">
        <v>41.666666666666664</v>
      </c>
      <c r="W11" s="92">
        <v>15</v>
      </c>
      <c r="X11" s="92">
        <v>0</v>
      </c>
      <c r="Y11" s="92">
        <f t="shared" si="0"/>
        <v>0</v>
      </c>
      <c r="Z11" s="92">
        <f aca="true" t="shared" si="1" ref="Z11:Z24">U11/G11*1000</f>
        <v>28.57142857142857</v>
      </c>
      <c r="AA11" s="323"/>
      <c r="AB11" s="323"/>
    </row>
    <row r="12" spans="1:28" s="317" customFormat="1" ht="9.75" customHeight="1">
      <c r="A12" s="49"/>
      <c r="B12" s="49" t="s">
        <v>731</v>
      </c>
      <c r="C12" s="82" t="s">
        <v>244</v>
      </c>
      <c r="D12" s="116">
        <v>34</v>
      </c>
      <c r="E12" s="116">
        <v>30</v>
      </c>
      <c r="F12" s="116">
        <v>34</v>
      </c>
      <c r="G12" s="116">
        <v>29</v>
      </c>
      <c r="H12" s="117"/>
      <c r="I12" s="117">
        <v>1</v>
      </c>
      <c r="J12" s="52"/>
      <c r="K12" s="52">
        <v>1</v>
      </c>
      <c r="L12" s="49">
        <v>31</v>
      </c>
      <c r="M12" s="49">
        <v>22</v>
      </c>
      <c r="N12" s="49">
        <v>21</v>
      </c>
      <c r="O12" s="49">
        <v>21</v>
      </c>
      <c r="P12" s="49">
        <v>35</v>
      </c>
      <c r="Q12" s="49">
        <v>1</v>
      </c>
      <c r="R12" s="49"/>
      <c r="S12" s="49"/>
      <c r="T12" s="49"/>
      <c r="U12" s="49"/>
      <c r="V12" s="428">
        <v>22.22222222222222</v>
      </c>
      <c r="W12" s="92">
        <v>0</v>
      </c>
      <c r="X12" s="92">
        <v>0</v>
      </c>
      <c r="Y12" s="92">
        <f t="shared" si="0"/>
        <v>0</v>
      </c>
      <c r="Z12" s="92">
        <f t="shared" si="1"/>
        <v>0</v>
      </c>
      <c r="AA12" s="323"/>
      <c r="AB12" s="323"/>
    </row>
    <row r="13" spans="1:28" s="317" customFormat="1" ht="9.75" customHeight="1">
      <c r="A13" s="49"/>
      <c r="B13" s="49" t="s">
        <v>732</v>
      </c>
      <c r="C13" s="82" t="s">
        <v>245</v>
      </c>
      <c r="D13" s="116">
        <v>98</v>
      </c>
      <c r="E13" s="116">
        <v>77</v>
      </c>
      <c r="F13" s="116">
        <v>98</v>
      </c>
      <c r="G13" s="116">
        <v>77</v>
      </c>
      <c r="H13" s="117"/>
      <c r="I13" s="117"/>
      <c r="J13" s="52"/>
      <c r="K13" s="52"/>
      <c r="L13" s="49">
        <v>27</v>
      </c>
      <c r="M13" s="49">
        <v>33</v>
      </c>
      <c r="N13" s="49">
        <v>26</v>
      </c>
      <c r="O13" s="49">
        <v>26</v>
      </c>
      <c r="P13" s="49">
        <v>39</v>
      </c>
      <c r="Q13" s="49"/>
      <c r="R13" s="49"/>
      <c r="S13" s="49">
        <v>2</v>
      </c>
      <c r="T13" s="49">
        <v>2</v>
      </c>
      <c r="U13" s="49">
        <v>2</v>
      </c>
      <c r="V13" s="428">
        <v>0</v>
      </c>
      <c r="W13" s="92">
        <v>0</v>
      </c>
      <c r="X13" s="92">
        <v>20</v>
      </c>
      <c r="Y13" s="92">
        <f t="shared" si="0"/>
        <v>20.408163265306122</v>
      </c>
      <c r="Z13" s="92">
        <f t="shared" si="1"/>
        <v>25.974025974025977</v>
      </c>
      <c r="AA13" s="323"/>
      <c r="AB13" s="323"/>
    </row>
    <row r="14" spans="1:28" s="317" customFormat="1" ht="9.75" customHeight="1">
      <c r="A14" s="49"/>
      <c r="B14" s="49" t="s">
        <v>389</v>
      </c>
      <c r="C14" s="82" t="s">
        <v>246</v>
      </c>
      <c r="D14" s="116">
        <v>53</v>
      </c>
      <c r="E14" s="116">
        <v>33</v>
      </c>
      <c r="F14" s="116">
        <v>53</v>
      </c>
      <c r="G14" s="116">
        <v>33</v>
      </c>
      <c r="H14" s="117"/>
      <c r="I14" s="117"/>
      <c r="J14" s="52"/>
      <c r="K14" s="52"/>
      <c r="L14" s="49">
        <v>32</v>
      </c>
      <c r="M14" s="49">
        <v>30</v>
      </c>
      <c r="N14" s="49">
        <v>25</v>
      </c>
      <c r="O14" s="49">
        <v>25</v>
      </c>
      <c r="P14" s="49">
        <v>26</v>
      </c>
      <c r="Q14" s="49">
        <v>4</v>
      </c>
      <c r="R14" s="49">
        <v>2</v>
      </c>
      <c r="S14" s="49">
        <v>1</v>
      </c>
      <c r="T14" s="49">
        <v>1</v>
      </c>
      <c r="U14" s="49">
        <v>2</v>
      </c>
      <c r="V14" s="428">
        <v>61.53846153846154</v>
      </c>
      <c r="W14" s="92">
        <v>38</v>
      </c>
      <c r="X14" s="92">
        <v>19</v>
      </c>
      <c r="Y14" s="92">
        <f t="shared" si="0"/>
        <v>18.867924528301884</v>
      </c>
      <c r="Z14" s="92">
        <f t="shared" si="1"/>
        <v>60.60606060606061</v>
      </c>
      <c r="AA14" s="323"/>
      <c r="AB14" s="323"/>
    </row>
    <row r="15" spans="1:28" s="317" customFormat="1" ht="9.75" customHeight="1">
      <c r="A15" s="49"/>
      <c r="B15" s="49" t="s">
        <v>390</v>
      </c>
      <c r="C15" s="82" t="s">
        <v>247</v>
      </c>
      <c r="D15" s="116">
        <v>20</v>
      </c>
      <c r="E15" s="116">
        <v>28</v>
      </c>
      <c r="F15" s="116">
        <v>20</v>
      </c>
      <c r="G15" s="116">
        <v>28</v>
      </c>
      <c r="H15" s="117"/>
      <c r="I15" s="117"/>
      <c r="J15" s="52"/>
      <c r="K15" s="52"/>
      <c r="L15" s="49">
        <v>22</v>
      </c>
      <c r="M15" s="49">
        <v>15</v>
      </c>
      <c r="N15" s="49">
        <v>17</v>
      </c>
      <c r="O15" s="49">
        <v>17</v>
      </c>
      <c r="P15" s="49">
        <v>22</v>
      </c>
      <c r="Q15" s="49">
        <v>1</v>
      </c>
      <c r="R15" s="49"/>
      <c r="S15" s="49"/>
      <c r="T15" s="49"/>
      <c r="U15" s="49">
        <v>1</v>
      </c>
      <c r="V15" s="428">
        <v>41.666666666666664</v>
      </c>
      <c r="W15" s="92">
        <v>0</v>
      </c>
      <c r="X15" s="92">
        <v>24</v>
      </c>
      <c r="Y15" s="92">
        <f t="shared" si="0"/>
        <v>0</v>
      </c>
      <c r="Z15" s="92">
        <f t="shared" si="1"/>
        <v>35.714285714285715</v>
      </c>
      <c r="AA15" s="323"/>
      <c r="AB15" s="323"/>
    </row>
    <row r="16" spans="1:28" s="317" customFormat="1" ht="9.75" customHeight="1">
      <c r="A16" s="49"/>
      <c r="B16" s="49" t="s">
        <v>382</v>
      </c>
      <c r="C16" s="82" t="s">
        <v>248</v>
      </c>
      <c r="D16" s="116">
        <v>41</v>
      </c>
      <c r="E16" s="116">
        <v>32</v>
      </c>
      <c r="F16" s="116">
        <v>41</v>
      </c>
      <c r="G16" s="116">
        <v>32</v>
      </c>
      <c r="H16" s="117"/>
      <c r="I16" s="117"/>
      <c r="J16" s="52"/>
      <c r="K16" s="52"/>
      <c r="L16" s="49">
        <v>19</v>
      </c>
      <c r="M16" s="49">
        <v>15</v>
      </c>
      <c r="N16" s="49">
        <v>15</v>
      </c>
      <c r="O16" s="49">
        <v>15</v>
      </c>
      <c r="P16" s="49">
        <v>25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28">
        <v>33.333333333333336</v>
      </c>
      <c r="W16" s="92">
        <v>45</v>
      </c>
      <c r="X16" s="92">
        <v>61</v>
      </c>
      <c r="Y16" s="92">
        <f t="shared" si="0"/>
        <v>24.390243902439025</v>
      </c>
      <c r="Z16" s="92">
        <f t="shared" si="1"/>
        <v>31.25</v>
      </c>
      <c r="AA16" s="323"/>
      <c r="AB16" s="323"/>
    </row>
    <row r="17" spans="1:28" s="317" customFormat="1" ht="9.75" customHeight="1">
      <c r="A17" s="49"/>
      <c r="B17" s="49" t="s">
        <v>383</v>
      </c>
      <c r="C17" s="82" t="s">
        <v>249</v>
      </c>
      <c r="D17" s="116">
        <v>47</v>
      </c>
      <c r="E17" s="116">
        <v>23</v>
      </c>
      <c r="F17" s="116">
        <v>49</v>
      </c>
      <c r="G17" s="116">
        <v>23</v>
      </c>
      <c r="H17" s="117"/>
      <c r="I17" s="117"/>
      <c r="J17" s="52"/>
      <c r="K17" s="52"/>
      <c r="L17" s="49">
        <v>23</v>
      </c>
      <c r="M17" s="49">
        <v>15</v>
      </c>
      <c r="N17" s="49">
        <v>19</v>
      </c>
      <c r="O17" s="49">
        <v>19</v>
      </c>
      <c r="P17" s="49">
        <v>25</v>
      </c>
      <c r="Q17" s="49"/>
      <c r="R17" s="49">
        <v>1</v>
      </c>
      <c r="S17" s="49">
        <v>3</v>
      </c>
      <c r="T17" s="49">
        <v>3</v>
      </c>
      <c r="U17" s="49"/>
      <c r="V17" s="428">
        <v>0</v>
      </c>
      <c r="W17" s="92">
        <v>26</v>
      </c>
      <c r="X17" s="92">
        <v>65</v>
      </c>
      <c r="Y17" s="92">
        <f t="shared" si="0"/>
        <v>61.224489795918366</v>
      </c>
      <c r="Z17" s="92">
        <f t="shared" si="1"/>
        <v>0</v>
      </c>
      <c r="AA17" s="323"/>
      <c r="AB17" s="323"/>
    </row>
    <row r="18" spans="1:28" s="317" customFormat="1" ht="9.75" customHeight="1">
      <c r="A18" s="49"/>
      <c r="B18" s="49" t="s">
        <v>707</v>
      </c>
      <c r="C18" s="82" t="s">
        <v>250</v>
      </c>
      <c r="D18" s="116">
        <v>31</v>
      </c>
      <c r="E18" s="116">
        <v>32</v>
      </c>
      <c r="F18" s="116">
        <v>31</v>
      </c>
      <c r="G18" s="116">
        <v>33</v>
      </c>
      <c r="H18" s="117"/>
      <c r="I18" s="117"/>
      <c r="J18" s="52"/>
      <c r="K18" s="52">
        <v>1</v>
      </c>
      <c r="L18" s="49">
        <v>14</v>
      </c>
      <c r="M18" s="49">
        <v>15</v>
      </c>
      <c r="N18" s="49">
        <v>13</v>
      </c>
      <c r="O18" s="49">
        <v>13</v>
      </c>
      <c r="P18" s="49">
        <v>14</v>
      </c>
      <c r="Q18" s="49">
        <v>1</v>
      </c>
      <c r="R18" s="49">
        <v>2</v>
      </c>
      <c r="S18" s="49">
        <v>2</v>
      </c>
      <c r="T18" s="49">
        <v>2</v>
      </c>
      <c r="U18" s="49"/>
      <c r="V18" s="428">
        <v>55.55555555555555</v>
      </c>
      <c r="W18" s="92">
        <v>111</v>
      </c>
      <c r="X18" s="92">
        <v>0</v>
      </c>
      <c r="Y18" s="92"/>
      <c r="Z18" s="92">
        <f t="shared" si="1"/>
        <v>0</v>
      </c>
      <c r="AA18" s="323"/>
      <c r="AB18" s="323"/>
    </row>
    <row r="19" spans="1:28" s="317" customFormat="1" ht="9.75" customHeight="1">
      <c r="A19" s="49"/>
      <c r="B19" s="49" t="s">
        <v>396</v>
      </c>
      <c r="C19" s="82" t="s">
        <v>251</v>
      </c>
      <c r="D19" s="116">
        <v>31</v>
      </c>
      <c r="E19" s="116">
        <v>22</v>
      </c>
      <c r="F19" s="116">
        <v>31</v>
      </c>
      <c r="G19" s="116">
        <v>22</v>
      </c>
      <c r="H19" s="117"/>
      <c r="I19" s="117"/>
      <c r="J19" s="52"/>
      <c r="K19" s="52"/>
      <c r="L19" s="49">
        <v>11</v>
      </c>
      <c r="M19" s="49">
        <v>21</v>
      </c>
      <c r="N19" s="49">
        <v>10</v>
      </c>
      <c r="O19" s="49">
        <v>10</v>
      </c>
      <c r="P19" s="49">
        <v>17</v>
      </c>
      <c r="Q19" s="49"/>
      <c r="R19" s="49"/>
      <c r="S19" s="49"/>
      <c r="T19" s="49"/>
      <c r="U19" s="49"/>
      <c r="V19" s="428">
        <v>0</v>
      </c>
      <c r="W19" s="92">
        <v>0</v>
      </c>
      <c r="X19" s="92">
        <v>0</v>
      </c>
      <c r="Y19" s="92"/>
      <c r="Z19" s="92">
        <f t="shared" si="1"/>
        <v>0</v>
      </c>
      <c r="AA19" s="323"/>
      <c r="AB19" s="323"/>
    </row>
    <row r="20" spans="1:28" s="317" customFormat="1" ht="9.75" customHeight="1">
      <c r="A20" s="49"/>
      <c r="B20" s="49" t="s">
        <v>397</v>
      </c>
      <c r="C20" s="82" t="s">
        <v>252</v>
      </c>
      <c r="D20" s="116">
        <v>13</v>
      </c>
      <c r="E20" s="116">
        <v>12</v>
      </c>
      <c r="F20" s="116">
        <v>13</v>
      </c>
      <c r="G20" s="116">
        <v>12</v>
      </c>
      <c r="H20" s="117"/>
      <c r="I20" s="117"/>
      <c r="J20" s="52"/>
      <c r="K20" s="52"/>
      <c r="L20" s="49">
        <v>15</v>
      </c>
      <c r="M20" s="49">
        <v>10</v>
      </c>
      <c r="N20" s="49">
        <v>10</v>
      </c>
      <c r="O20" s="49">
        <v>10</v>
      </c>
      <c r="P20" s="49">
        <v>18</v>
      </c>
      <c r="Q20" s="49"/>
      <c r="R20" s="49"/>
      <c r="S20" s="49"/>
      <c r="T20" s="49"/>
      <c r="U20" s="49">
        <v>1</v>
      </c>
      <c r="V20" s="428">
        <v>0</v>
      </c>
      <c r="W20" s="92">
        <v>0</v>
      </c>
      <c r="X20" s="92">
        <v>0</v>
      </c>
      <c r="Y20" s="92">
        <f t="shared" si="0"/>
        <v>0</v>
      </c>
      <c r="Z20" s="92">
        <v>0</v>
      </c>
      <c r="AA20" s="323"/>
      <c r="AB20" s="323"/>
    </row>
    <row r="21" spans="1:28" s="317" customFormat="1" ht="9.75" customHeight="1">
      <c r="A21" s="49"/>
      <c r="B21" s="49" t="s">
        <v>398</v>
      </c>
      <c r="C21" s="82" t="s">
        <v>253</v>
      </c>
      <c r="D21" s="116">
        <v>34</v>
      </c>
      <c r="E21" s="116">
        <v>27</v>
      </c>
      <c r="F21" s="116">
        <v>34</v>
      </c>
      <c r="G21" s="116">
        <v>27</v>
      </c>
      <c r="H21" s="117"/>
      <c r="I21" s="117"/>
      <c r="J21" s="52"/>
      <c r="K21" s="52"/>
      <c r="L21" s="49">
        <v>20</v>
      </c>
      <c r="M21" s="49">
        <v>22</v>
      </c>
      <c r="N21" s="49">
        <v>24</v>
      </c>
      <c r="O21" s="49">
        <v>24</v>
      </c>
      <c r="P21" s="49">
        <v>15</v>
      </c>
      <c r="Q21" s="49">
        <v>2</v>
      </c>
      <c r="R21" s="49">
        <v>1</v>
      </c>
      <c r="S21" s="49"/>
      <c r="T21" s="49"/>
      <c r="U21" s="49"/>
      <c r="V21" s="428">
        <v>46.51162790697674</v>
      </c>
      <c r="W21" s="92">
        <v>28</v>
      </c>
      <c r="X21" s="92">
        <v>0</v>
      </c>
      <c r="Y21" s="92">
        <f t="shared" si="0"/>
        <v>0</v>
      </c>
      <c r="Z21" s="92">
        <f t="shared" si="1"/>
        <v>0</v>
      </c>
      <c r="AA21" s="323"/>
      <c r="AB21" s="323"/>
    </row>
    <row r="22" spans="1:28" s="317" customFormat="1" ht="9.75" customHeight="1">
      <c r="A22" s="49"/>
      <c r="B22" s="49" t="s">
        <v>399</v>
      </c>
      <c r="C22" s="82" t="s">
        <v>254</v>
      </c>
      <c r="D22" s="116">
        <v>36</v>
      </c>
      <c r="E22" s="116">
        <v>21</v>
      </c>
      <c r="F22" s="116">
        <v>36</v>
      </c>
      <c r="G22" s="116">
        <v>21</v>
      </c>
      <c r="H22" s="117"/>
      <c r="I22" s="117"/>
      <c r="J22" s="52">
        <v>1</v>
      </c>
      <c r="K22" s="52">
        <v>1</v>
      </c>
      <c r="L22" s="49">
        <v>29</v>
      </c>
      <c r="M22" s="49">
        <v>25</v>
      </c>
      <c r="N22" s="49">
        <v>23</v>
      </c>
      <c r="O22" s="49">
        <v>23</v>
      </c>
      <c r="P22" s="49">
        <v>33</v>
      </c>
      <c r="Q22" s="49"/>
      <c r="R22" s="49"/>
      <c r="S22" s="49"/>
      <c r="T22" s="49"/>
      <c r="U22" s="49">
        <v>2</v>
      </c>
      <c r="V22" s="428">
        <v>0</v>
      </c>
      <c r="W22" s="92">
        <v>0</v>
      </c>
      <c r="X22" s="92">
        <v>0</v>
      </c>
      <c r="Y22" s="92">
        <f t="shared" si="0"/>
        <v>0</v>
      </c>
      <c r="Z22" s="92">
        <f t="shared" si="1"/>
        <v>95.23809523809523</v>
      </c>
      <c r="AA22" s="323"/>
      <c r="AB22" s="323"/>
    </row>
    <row r="23" spans="1:28" s="317" customFormat="1" ht="9.75" customHeight="1">
      <c r="A23" s="49"/>
      <c r="B23" s="49" t="s">
        <v>400</v>
      </c>
      <c r="C23" s="82" t="s">
        <v>255</v>
      </c>
      <c r="D23" s="116">
        <v>44</v>
      </c>
      <c r="E23" s="116">
        <v>37</v>
      </c>
      <c r="F23" s="116">
        <v>43</v>
      </c>
      <c r="G23" s="116">
        <v>37</v>
      </c>
      <c r="H23" s="117">
        <v>1</v>
      </c>
      <c r="I23" s="117"/>
      <c r="J23" s="52"/>
      <c r="K23" s="52">
        <v>1</v>
      </c>
      <c r="L23" s="49">
        <v>19</v>
      </c>
      <c r="M23" s="49">
        <v>15</v>
      </c>
      <c r="N23" s="49">
        <v>9</v>
      </c>
      <c r="O23" s="49">
        <v>9</v>
      </c>
      <c r="P23" s="49">
        <v>17</v>
      </c>
      <c r="Q23" s="49"/>
      <c r="R23" s="49"/>
      <c r="S23" s="49"/>
      <c r="T23" s="49"/>
      <c r="U23" s="49"/>
      <c r="V23" s="428">
        <v>0</v>
      </c>
      <c r="W23" s="92">
        <v>0</v>
      </c>
      <c r="X23" s="92">
        <v>0</v>
      </c>
      <c r="Y23" s="92">
        <f t="shared" si="0"/>
        <v>0</v>
      </c>
      <c r="Z23" s="92">
        <f t="shared" si="1"/>
        <v>0</v>
      </c>
      <c r="AA23" s="323"/>
      <c r="AB23" s="323"/>
    </row>
    <row r="24" spans="1:28" s="317" customFormat="1" ht="9.75" customHeight="1">
      <c r="A24" s="49"/>
      <c r="B24" s="49" t="s">
        <v>401</v>
      </c>
      <c r="C24" s="82" t="s">
        <v>256</v>
      </c>
      <c r="D24" s="116">
        <v>11</v>
      </c>
      <c r="E24" s="116">
        <v>10</v>
      </c>
      <c r="F24" s="116">
        <v>11</v>
      </c>
      <c r="G24" s="116">
        <v>10</v>
      </c>
      <c r="H24" s="117"/>
      <c r="I24" s="117"/>
      <c r="J24" s="52"/>
      <c r="K24" s="52"/>
      <c r="L24" s="49">
        <v>12</v>
      </c>
      <c r="M24" s="49">
        <v>8</v>
      </c>
      <c r="N24" s="49">
        <v>11</v>
      </c>
      <c r="O24" s="49">
        <v>11</v>
      </c>
      <c r="P24" s="49">
        <v>13</v>
      </c>
      <c r="Q24" s="49"/>
      <c r="R24" s="49"/>
      <c r="S24" s="49"/>
      <c r="T24" s="49"/>
      <c r="U24" s="49">
        <v>1</v>
      </c>
      <c r="V24" s="428">
        <v>0</v>
      </c>
      <c r="W24" s="92">
        <v>0</v>
      </c>
      <c r="X24" s="92">
        <v>0</v>
      </c>
      <c r="Y24" s="92"/>
      <c r="Z24" s="92">
        <f t="shared" si="1"/>
        <v>100</v>
      </c>
      <c r="AA24" s="323"/>
      <c r="AB24" s="323"/>
    </row>
    <row r="25" spans="1:28" s="317" customFormat="1" ht="9.75" customHeight="1">
      <c r="A25" s="49"/>
      <c r="B25" s="49" t="s">
        <v>402</v>
      </c>
      <c r="C25" s="82" t="s">
        <v>257</v>
      </c>
      <c r="D25" s="116">
        <v>1513</v>
      </c>
      <c r="E25" s="116">
        <v>1517</v>
      </c>
      <c r="F25" s="116">
        <v>1521</v>
      </c>
      <c r="G25" s="116">
        <v>1531</v>
      </c>
      <c r="H25" s="117">
        <v>11</v>
      </c>
      <c r="I25" s="117">
        <v>10</v>
      </c>
      <c r="J25" s="52">
        <v>1</v>
      </c>
      <c r="K25" s="52">
        <v>2</v>
      </c>
      <c r="L25" s="49">
        <v>96</v>
      </c>
      <c r="M25" s="49">
        <v>103</v>
      </c>
      <c r="N25" s="49">
        <v>95</v>
      </c>
      <c r="O25" s="49">
        <v>95</v>
      </c>
      <c r="P25" s="49">
        <v>91</v>
      </c>
      <c r="Q25" s="49">
        <v>24</v>
      </c>
      <c r="R25" s="49">
        <v>25</v>
      </c>
      <c r="S25" s="49">
        <v>18</v>
      </c>
      <c r="T25" s="49">
        <v>18</v>
      </c>
      <c r="U25" s="49">
        <v>14</v>
      </c>
      <c r="V25" s="428">
        <v>16.72473867595819</v>
      </c>
      <c r="W25" s="92">
        <v>16</v>
      </c>
      <c r="X25" s="92">
        <v>12</v>
      </c>
      <c r="Y25" s="92">
        <f t="shared" si="0"/>
        <v>11.834319526627219</v>
      </c>
      <c r="Z25" s="92">
        <f>U25/G25*1000</f>
        <v>9.14435009797518</v>
      </c>
      <c r="AA25" s="323"/>
      <c r="AB25" s="323"/>
    </row>
    <row r="26" spans="1:28" s="317" customFormat="1" ht="9.75" customHeight="1">
      <c r="A26" s="49"/>
      <c r="B26" s="49" t="s">
        <v>403</v>
      </c>
      <c r="C26" s="82" t="s">
        <v>258</v>
      </c>
      <c r="D26" s="116">
        <v>12</v>
      </c>
      <c r="E26" s="116">
        <v>8</v>
      </c>
      <c r="F26" s="116">
        <v>12</v>
      </c>
      <c r="G26" s="116">
        <v>8</v>
      </c>
      <c r="H26" s="117"/>
      <c r="I26" s="117"/>
      <c r="J26" s="52"/>
      <c r="K26" s="52"/>
      <c r="L26" s="49">
        <v>16</v>
      </c>
      <c r="M26" s="49">
        <v>20</v>
      </c>
      <c r="N26" s="49">
        <v>20</v>
      </c>
      <c r="O26" s="49">
        <v>20</v>
      </c>
      <c r="P26" s="49">
        <v>6</v>
      </c>
      <c r="Q26" s="49">
        <v>3</v>
      </c>
      <c r="R26" s="49">
        <v>4</v>
      </c>
      <c r="S26" s="49"/>
      <c r="T26" s="49"/>
      <c r="U26" s="49"/>
      <c r="V26" s="428">
        <v>100</v>
      </c>
      <c r="W26" s="92">
        <v>129</v>
      </c>
      <c r="X26" s="92">
        <v>0</v>
      </c>
      <c r="Y26" s="92">
        <f t="shared" si="0"/>
        <v>0</v>
      </c>
      <c r="Z26" s="92">
        <f>U26/G26*1000</f>
        <v>0</v>
      </c>
      <c r="AA26" s="323"/>
      <c r="AB26" s="323"/>
    </row>
    <row r="27" spans="1:28" s="317" customFormat="1" ht="9.75" customHeight="1">
      <c r="A27" s="49"/>
      <c r="B27" s="83" t="s">
        <v>983</v>
      </c>
      <c r="C27" s="125" t="s">
        <v>85</v>
      </c>
      <c r="D27" s="371">
        <f>SUM(D8:D26)</f>
        <v>2170</v>
      </c>
      <c r="E27" s="371">
        <f aca="true" t="shared" si="2" ref="E27:P27">SUM(E8:E26)</f>
        <v>2037</v>
      </c>
      <c r="F27" s="83">
        <f t="shared" si="2"/>
        <v>2180</v>
      </c>
      <c r="G27" s="83">
        <f t="shared" si="2"/>
        <v>2051</v>
      </c>
      <c r="H27" s="371">
        <f t="shared" si="2"/>
        <v>12</v>
      </c>
      <c r="I27" s="371">
        <f t="shared" si="2"/>
        <v>11</v>
      </c>
      <c r="J27" s="371">
        <f t="shared" si="2"/>
        <v>2</v>
      </c>
      <c r="K27" s="371">
        <f t="shared" si="2"/>
        <v>7</v>
      </c>
      <c r="L27" s="83">
        <f>SUM(L8:L26)</f>
        <v>501</v>
      </c>
      <c r="M27" s="83">
        <f>SUM(M8:M26)</f>
        <v>463</v>
      </c>
      <c r="N27" s="83">
        <f>SUM(N8:N26)</f>
        <v>449</v>
      </c>
      <c r="O27" s="83">
        <f>SUM(O8:O26)</f>
        <v>449</v>
      </c>
      <c r="P27" s="83">
        <f t="shared" si="2"/>
        <v>496</v>
      </c>
      <c r="Q27" s="83">
        <f>SUM(Q8:Q26)</f>
        <v>39</v>
      </c>
      <c r="R27" s="83">
        <f>SUM(R8:R26)</f>
        <v>39</v>
      </c>
      <c r="S27" s="83">
        <f>SUM(S8:S26)</f>
        <v>29</v>
      </c>
      <c r="T27" s="83">
        <f>SUM(T8:T26)</f>
        <v>29</v>
      </c>
      <c r="U27" s="83">
        <f>SUM(U8:U26)</f>
        <v>29</v>
      </c>
      <c r="V27" s="429">
        <v>19.64735516372796</v>
      </c>
      <c r="W27" s="371">
        <v>18</v>
      </c>
      <c r="X27" s="371">
        <v>13</v>
      </c>
      <c r="Y27" s="371">
        <f t="shared" si="0"/>
        <v>13.302752293577983</v>
      </c>
      <c r="Z27" s="371">
        <f>U27/G27*1000</f>
        <v>14.139444173573866</v>
      </c>
      <c r="AA27" s="323"/>
      <c r="AB27" s="323"/>
    </row>
    <row r="34" ht="8.25">
      <c r="R34" s="347"/>
    </row>
    <row r="36" ht="8.25">
      <c r="N36" s="348"/>
    </row>
    <row r="46" s="349" customFormat="1" ht="8.25"/>
    <row r="47" s="349" customFormat="1" ht="8.25"/>
    <row r="48" s="349" customFormat="1" ht="8.25"/>
    <row r="49" s="349" customFormat="1" ht="8.25"/>
    <row r="50" s="349" customFormat="1" ht="8.25"/>
    <row r="51" s="349" customFormat="1" ht="8.25"/>
    <row r="52" s="349" customFormat="1" ht="8.25"/>
    <row r="53" s="349" customFormat="1" ht="8.25"/>
    <row r="54" s="349" customFormat="1" ht="8.25"/>
    <row r="55" s="349" customFormat="1" ht="8.25">
      <c r="AD55" s="350"/>
    </row>
    <row r="56" spans="18:42" s="349" customFormat="1" ht="8.25">
      <c r="R56" s="350"/>
      <c r="W56" s="351"/>
      <c r="X56" s="351"/>
      <c r="Y56" s="351"/>
      <c r="Z56" s="351"/>
      <c r="AA56" s="351"/>
      <c r="AB56" s="351"/>
      <c r="AJ56" s="1357"/>
      <c r="AK56" s="1357"/>
      <c r="AL56" s="1357"/>
      <c r="AM56" s="1357"/>
      <c r="AN56" s="1357"/>
      <c r="AO56" s="1357"/>
      <c r="AP56" s="1357"/>
    </row>
    <row r="57" spans="4:34" s="349" customFormat="1" ht="8.25">
      <c r="D57" s="1357"/>
      <c r="E57" s="1357"/>
      <c r="F57" s="1357"/>
      <c r="G57" s="1357"/>
      <c r="H57" s="1357"/>
      <c r="V57" s="352"/>
      <c r="W57" s="351"/>
      <c r="X57" s="351"/>
      <c r="Y57" s="351"/>
      <c r="Z57" s="351"/>
      <c r="AA57" s="351"/>
      <c r="AB57" s="351"/>
      <c r="AC57" s="351"/>
      <c r="AD57" s="351"/>
      <c r="AH57" s="352"/>
    </row>
    <row r="58" spans="25:30" s="349" customFormat="1" ht="8.25">
      <c r="Y58" s="351"/>
      <c r="Z58" s="351"/>
      <c r="AA58" s="351"/>
      <c r="AB58" s="351"/>
      <c r="AC58" s="351"/>
      <c r="AD58" s="351"/>
    </row>
    <row r="59" spans="24:30" s="349" customFormat="1" ht="8.25">
      <c r="X59" s="353"/>
      <c r="Z59" s="353"/>
      <c r="AB59" s="353"/>
      <c r="AD59" s="353"/>
    </row>
    <row r="60" spans="23:28" s="349" customFormat="1" ht="8.25">
      <c r="W60" s="354"/>
      <c r="X60" s="354"/>
      <c r="AA60" s="354"/>
      <c r="AB60" s="351"/>
    </row>
    <row r="61" spans="15:28" s="349" customFormat="1" ht="8.25">
      <c r="O61" s="564"/>
      <c r="P61" s="564"/>
      <c r="Q61" s="564"/>
      <c r="R61" s="564"/>
      <c r="W61" s="354"/>
      <c r="X61" s="354"/>
      <c r="AA61" s="354"/>
      <c r="AB61" s="351"/>
    </row>
    <row r="62" spans="15:28" s="349" customFormat="1" ht="8.25">
      <c r="O62" s="564"/>
      <c r="P62" s="564"/>
      <c r="Q62" s="564"/>
      <c r="R62" s="564"/>
      <c r="W62" s="354"/>
      <c r="X62" s="354"/>
      <c r="AA62" s="354"/>
      <c r="AB62" s="351"/>
    </row>
    <row r="63" spans="16:28" s="349" customFormat="1" ht="8.25">
      <c r="P63" s="564"/>
      <c r="Q63" s="564"/>
      <c r="R63" s="564"/>
      <c r="W63" s="354"/>
      <c r="X63" s="354"/>
      <c r="AA63" s="354"/>
      <c r="AB63" s="351"/>
    </row>
    <row r="64" spans="14:28" s="349" customFormat="1" ht="8.25">
      <c r="N64" s="564"/>
      <c r="P64" s="564"/>
      <c r="Q64" s="564"/>
      <c r="R64" s="564"/>
      <c r="W64" s="354"/>
      <c r="X64" s="354"/>
      <c r="AA64" s="354"/>
      <c r="AB64" s="351"/>
    </row>
    <row r="65" spans="16:28" s="349" customFormat="1" ht="8.25">
      <c r="P65" s="564"/>
      <c r="Q65" s="564"/>
      <c r="R65" s="564"/>
      <c r="W65" s="354"/>
      <c r="X65" s="354"/>
      <c r="AA65" s="354"/>
      <c r="AB65" s="351"/>
    </row>
    <row r="66" spans="16:28" s="349" customFormat="1" ht="8.25">
      <c r="P66" s="564"/>
      <c r="Q66" s="564"/>
      <c r="R66" s="564"/>
      <c r="W66" s="354"/>
      <c r="X66" s="354"/>
      <c r="AA66" s="354"/>
      <c r="AB66" s="351"/>
    </row>
    <row r="67" spans="16:28" s="349" customFormat="1" ht="8.25">
      <c r="P67" s="564"/>
      <c r="Q67" s="564"/>
      <c r="R67" s="564"/>
      <c r="W67" s="354"/>
      <c r="X67" s="354"/>
      <c r="AA67" s="354"/>
      <c r="AB67" s="351"/>
    </row>
    <row r="68" spans="16:28" s="349" customFormat="1" ht="8.25">
      <c r="P68" s="564"/>
      <c r="Q68" s="564"/>
      <c r="R68" s="564"/>
      <c r="W68" s="354"/>
      <c r="X68" s="354"/>
      <c r="AA68" s="354"/>
      <c r="AB68" s="351"/>
    </row>
    <row r="69" spans="16:28" s="349" customFormat="1" ht="8.25">
      <c r="P69" s="564"/>
      <c r="Q69" s="564"/>
      <c r="R69" s="564"/>
      <c r="W69" s="354"/>
      <c r="X69" s="354"/>
      <c r="AA69" s="354"/>
      <c r="AB69" s="351"/>
    </row>
    <row r="70" spans="16:28" s="349" customFormat="1" ht="8.25">
      <c r="P70" s="564"/>
      <c r="Q70" s="564"/>
      <c r="R70" s="564"/>
      <c r="W70" s="354"/>
      <c r="X70" s="354"/>
      <c r="AA70" s="354"/>
      <c r="AB70" s="351"/>
    </row>
    <row r="71" spans="16:28" s="349" customFormat="1" ht="8.25">
      <c r="P71" s="564"/>
      <c r="Q71" s="564"/>
      <c r="R71" s="564"/>
      <c r="W71" s="354"/>
      <c r="X71" s="354"/>
      <c r="AA71" s="354"/>
      <c r="AB71" s="351"/>
    </row>
    <row r="72" spans="16:28" s="349" customFormat="1" ht="8.25">
      <c r="P72" s="564"/>
      <c r="Q72" s="564"/>
      <c r="R72" s="564"/>
      <c r="W72" s="354"/>
      <c r="X72" s="354"/>
      <c r="AA72" s="354"/>
      <c r="AB72" s="351"/>
    </row>
    <row r="73" spans="16:28" s="349" customFormat="1" ht="8.25">
      <c r="P73" s="564"/>
      <c r="Q73" s="564"/>
      <c r="R73" s="564"/>
      <c r="W73" s="354"/>
      <c r="X73" s="354"/>
      <c r="AA73" s="354"/>
      <c r="AB73" s="351"/>
    </row>
    <row r="74" spans="16:28" s="349" customFormat="1" ht="8.25">
      <c r="P74" s="564"/>
      <c r="Q74" s="564"/>
      <c r="R74" s="564"/>
      <c r="W74" s="354"/>
      <c r="X74" s="354"/>
      <c r="AA74" s="354"/>
      <c r="AB74" s="351"/>
    </row>
    <row r="75" spans="16:28" s="349" customFormat="1" ht="8.25">
      <c r="P75" s="564"/>
      <c r="Q75" s="564"/>
      <c r="R75" s="564"/>
      <c r="W75" s="354"/>
      <c r="X75" s="354"/>
      <c r="AA75" s="354"/>
      <c r="AB75" s="351"/>
    </row>
    <row r="76" spans="16:28" s="349" customFormat="1" ht="8.25">
      <c r="P76" s="564"/>
      <c r="Q76" s="564"/>
      <c r="R76" s="564"/>
      <c r="W76" s="354"/>
      <c r="X76" s="354"/>
      <c r="AA76" s="354"/>
      <c r="AB76" s="351"/>
    </row>
    <row r="77" spans="16:28" s="349" customFormat="1" ht="8.25">
      <c r="P77" s="564"/>
      <c r="Q77" s="564"/>
      <c r="R77" s="564"/>
      <c r="W77" s="354"/>
      <c r="X77" s="354"/>
      <c r="AA77" s="354"/>
      <c r="AB77" s="351"/>
    </row>
    <row r="78" spans="16:28" s="349" customFormat="1" ht="8.25">
      <c r="P78" s="564"/>
      <c r="Q78" s="564"/>
      <c r="R78" s="564"/>
      <c r="W78" s="354"/>
      <c r="X78" s="354"/>
      <c r="AA78" s="354"/>
      <c r="AB78" s="351"/>
    </row>
    <row r="79" spans="16:30" s="349" customFormat="1" ht="8.25">
      <c r="P79" s="564"/>
      <c r="Q79" s="564"/>
      <c r="R79" s="564"/>
      <c r="W79" s="354"/>
      <c r="X79" s="354"/>
      <c r="AA79" s="355"/>
      <c r="AB79" s="355"/>
      <c r="AC79" s="355"/>
      <c r="AD79" s="355"/>
    </row>
    <row r="80" spans="16:23" s="349" customFormat="1" ht="11.25" customHeight="1">
      <c r="P80" s="564"/>
      <c r="Q80" s="564"/>
      <c r="R80" s="564"/>
      <c r="W80" s="355"/>
    </row>
    <row r="81" spans="17:18" s="349" customFormat="1" ht="8.25">
      <c r="Q81" s="564"/>
      <c r="R81" s="564"/>
    </row>
    <row r="82" s="349" customFormat="1" ht="8.25"/>
    <row r="83" s="349" customFormat="1" ht="8.25"/>
    <row r="84" s="349" customFormat="1" ht="8.25"/>
    <row r="85" s="349" customFormat="1" ht="8.25"/>
    <row r="86" s="349" customFormat="1" ht="8.25"/>
    <row r="87" s="349" customFormat="1" ht="8.25"/>
    <row r="88" s="349" customFormat="1" ht="8.25">
      <c r="Z88" s="352"/>
    </row>
    <row r="89" s="349" customFormat="1" ht="8.25">
      <c r="L89" s="352"/>
    </row>
    <row r="90" s="349" customFormat="1" ht="8.25"/>
    <row r="91" s="349" customFormat="1" ht="8.25"/>
    <row r="92" s="349" customFormat="1" ht="8.25"/>
    <row r="93" s="349" customFormat="1" ht="8.25"/>
    <row r="94" s="349" customFormat="1" ht="8.25"/>
    <row r="95" s="349" customFormat="1" ht="8.25"/>
    <row r="96" s="349" customFormat="1" ht="8.25"/>
    <row r="97" spans="1:19" s="349" customFormat="1" ht="8.25">
      <c r="A97" s="1357"/>
      <c r="B97" s="1357"/>
      <c r="C97" s="1357"/>
      <c r="D97" s="1357"/>
      <c r="E97" s="1357"/>
      <c r="F97" s="1357"/>
      <c r="G97" s="1357"/>
      <c r="H97" s="1357"/>
      <c r="I97" s="1357"/>
      <c r="J97" s="1357"/>
      <c r="K97" s="1357"/>
      <c r="L97" s="1357"/>
      <c r="M97" s="1357"/>
      <c r="N97" s="1357"/>
      <c r="O97" s="1357"/>
      <c r="P97" s="1357"/>
      <c r="Q97" s="1357"/>
      <c r="R97" s="1357"/>
      <c r="S97" s="1357"/>
    </row>
  </sheetData>
  <sheetProtection/>
  <mergeCells count="26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L6:L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&amp;L&amp;8&amp;USection 2.Health</oddHeader>
    <oddFooter>&amp;L&amp;18 15&amp;R&amp;"Arial Mon,Regular"&amp;18 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A25" sqref="AA25"/>
    </sheetView>
  </sheetViews>
  <sheetFormatPr defaultColWidth="9.00390625" defaultRowHeight="12.75"/>
  <cols>
    <col min="1" max="1" width="9.00390625" style="76" customWidth="1"/>
    <col min="2" max="2" width="7.875" style="76" customWidth="1"/>
    <col min="3" max="3" width="5.875" style="76" customWidth="1"/>
    <col min="4" max="4" width="5.125" style="76" customWidth="1"/>
    <col min="5" max="5" width="6.00390625" style="76" customWidth="1"/>
    <col min="6" max="6" width="5.125" style="76" customWidth="1"/>
    <col min="7" max="7" width="5.25390625" style="76" customWidth="1"/>
    <col min="8" max="8" width="5.75390625" style="76" customWidth="1"/>
    <col min="9" max="9" width="6.00390625" style="76" customWidth="1"/>
    <col min="10" max="10" width="4.375" style="76" customWidth="1"/>
    <col min="11" max="11" width="4.875" style="76" customWidth="1"/>
    <col min="12" max="12" width="5.125" style="76" customWidth="1"/>
    <col min="13" max="13" width="5.375" style="76" customWidth="1"/>
    <col min="14" max="14" width="4.25390625" style="76" customWidth="1"/>
    <col min="15" max="15" width="4.75390625" style="76" customWidth="1"/>
    <col min="16" max="17" width="4.375" style="76" customWidth="1"/>
    <col min="18" max="18" width="3.375" style="76" customWidth="1"/>
    <col min="19" max="19" width="3.875" style="76" customWidth="1"/>
    <col min="20" max="20" width="4.375" style="76" customWidth="1"/>
    <col min="21" max="21" width="4.125" style="76" customWidth="1"/>
    <col min="22" max="22" width="3.25390625" style="76" customWidth="1"/>
    <col min="23" max="23" width="4.75390625" style="76" customWidth="1"/>
    <col min="24" max="24" width="4.25390625" style="76" customWidth="1"/>
    <col min="25" max="26" width="3.875" style="76" customWidth="1"/>
    <col min="27" max="16384" width="9.125" style="76" customWidth="1"/>
  </cols>
  <sheetData>
    <row r="1" spans="1:25" ht="12">
      <c r="A1" s="49"/>
      <c r="B1" s="75"/>
      <c r="C1" s="75"/>
      <c r="D1" s="75"/>
      <c r="E1" s="49"/>
      <c r="F1" s="75"/>
      <c r="G1" s="49"/>
      <c r="H1" s="112" t="s">
        <v>1077</v>
      </c>
      <c r="I1" s="112"/>
      <c r="J1" s="121"/>
      <c r="K1" s="121"/>
      <c r="L1" s="121"/>
      <c r="M1" s="121"/>
      <c r="N1" s="121"/>
      <c r="O1" s="121"/>
      <c r="P1" s="121"/>
      <c r="Q1" s="75"/>
      <c r="R1" s="75"/>
      <c r="S1" s="75"/>
      <c r="T1" s="75"/>
      <c r="U1" s="75"/>
      <c r="V1" s="75"/>
      <c r="W1" s="75"/>
      <c r="X1" s="75"/>
      <c r="Y1" s="75"/>
    </row>
    <row r="2" spans="1:25" ht="12">
      <c r="A2" s="49"/>
      <c r="B2" s="75" t="s">
        <v>651</v>
      </c>
      <c r="C2" s="75"/>
      <c r="D2" s="75"/>
      <c r="E2" s="49"/>
      <c r="F2" s="75"/>
      <c r="G2" s="49"/>
      <c r="H2" s="122" t="s">
        <v>1078</v>
      </c>
      <c r="I2" s="11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99"/>
      <c r="U3" s="99"/>
      <c r="V3" s="99"/>
      <c r="W3" s="99"/>
      <c r="X3" s="99"/>
      <c r="Y3" s="99"/>
    </row>
    <row r="4" spans="1:26" ht="11.25" customHeight="1">
      <c r="A4" s="1368" t="s">
        <v>63</v>
      </c>
      <c r="B4" s="1370" t="s">
        <v>604</v>
      </c>
      <c r="C4" s="1372" t="s">
        <v>361</v>
      </c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53"/>
      <c r="Z4" s="198"/>
    </row>
    <row r="5" spans="1:26" ht="75" customHeight="1">
      <c r="A5" s="1369"/>
      <c r="B5" s="1371"/>
      <c r="C5" s="118" t="s">
        <v>362</v>
      </c>
      <c r="D5" s="118" t="s">
        <v>363</v>
      </c>
      <c r="E5" s="118" t="s">
        <v>364</v>
      </c>
      <c r="F5" s="118" t="s">
        <v>365</v>
      </c>
      <c r="G5" s="118" t="s">
        <v>366</v>
      </c>
      <c r="H5" s="118" t="s">
        <v>367</v>
      </c>
      <c r="I5" s="118" t="s">
        <v>368</v>
      </c>
      <c r="J5" s="118" t="s">
        <v>1307</v>
      </c>
      <c r="K5" s="118" t="s">
        <v>369</v>
      </c>
      <c r="L5" s="118" t="s">
        <v>587</v>
      </c>
      <c r="M5" s="118" t="s">
        <v>588</v>
      </c>
      <c r="N5" s="118" t="s">
        <v>589</v>
      </c>
      <c r="O5" s="118" t="s">
        <v>590</v>
      </c>
      <c r="P5" s="119" t="s">
        <v>591</v>
      </c>
      <c r="Q5" s="119" t="s">
        <v>757</v>
      </c>
      <c r="R5" s="118" t="s">
        <v>592</v>
      </c>
      <c r="S5" s="118" t="s">
        <v>593</v>
      </c>
      <c r="T5" s="118" t="s">
        <v>594</v>
      </c>
      <c r="U5" s="118" t="s">
        <v>758</v>
      </c>
      <c r="V5" s="118" t="s">
        <v>95</v>
      </c>
      <c r="W5" s="118" t="s">
        <v>595</v>
      </c>
      <c r="X5" s="118" t="s">
        <v>1050</v>
      </c>
      <c r="Y5" s="128" t="s">
        <v>548</v>
      </c>
      <c r="Z5" s="494" t="s">
        <v>850</v>
      </c>
    </row>
    <row r="6" spans="1:26" ht="10.5">
      <c r="A6" s="99" t="s">
        <v>18</v>
      </c>
      <c r="B6" s="116">
        <v>769</v>
      </c>
      <c r="C6" s="120">
        <v>185</v>
      </c>
      <c r="D6" s="120">
        <v>9</v>
      </c>
      <c r="E6" s="120">
        <v>14</v>
      </c>
      <c r="F6" s="120">
        <v>3</v>
      </c>
      <c r="G6" s="120">
        <v>6</v>
      </c>
      <c r="H6" s="120">
        <v>3</v>
      </c>
      <c r="I6" s="120">
        <v>182</v>
      </c>
      <c r="J6" s="120"/>
      <c r="K6" s="120">
        <v>49</v>
      </c>
      <c r="L6" s="120">
        <v>10</v>
      </c>
      <c r="M6" s="120">
        <v>20</v>
      </c>
      <c r="N6" s="120">
        <v>41</v>
      </c>
      <c r="O6" s="120">
        <v>57</v>
      </c>
      <c r="P6" s="120"/>
      <c r="Q6" s="120"/>
      <c r="R6" s="120">
        <v>75</v>
      </c>
      <c r="S6" s="120">
        <v>1</v>
      </c>
      <c r="T6" s="120">
        <v>2</v>
      </c>
      <c r="U6" s="120"/>
      <c r="V6" s="120">
        <v>5</v>
      </c>
      <c r="W6" s="120">
        <v>106</v>
      </c>
      <c r="X6" s="120"/>
      <c r="Y6" s="52"/>
      <c r="Z6" s="79"/>
    </row>
    <row r="7" spans="1:26" ht="10.5">
      <c r="A7" s="99" t="s">
        <v>929</v>
      </c>
      <c r="B7" s="120">
        <v>971</v>
      </c>
      <c r="C7" s="120">
        <v>310</v>
      </c>
      <c r="D7" s="120">
        <v>67</v>
      </c>
      <c r="E7" s="120">
        <v>4</v>
      </c>
      <c r="F7" s="120">
        <v>15</v>
      </c>
      <c r="G7" s="120">
        <v>14</v>
      </c>
      <c r="H7" s="120">
        <v>9</v>
      </c>
      <c r="I7" s="120">
        <v>124</v>
      </c>
      <c r="J7" s="120"/>
      <c r="K7" s="120">
        <v>49</v>
      </c>
      <c r="L7" s="120">
        <v>31</v>
      </c>
      <c r="M7" s="120">
        <v>19</v>
      </c>
      <c r="N7" s="120">
        <v>21</v>
      </c>
      <c r="O7" s="120">
        <v>31</v>
      </c>
      <c r="P7" s="120">
        <v>105</v>
      </c>
      <c r="Q7" s="120"/>
      <c r="R7" s="120"/>
      <c r="S7" s="120">
        <v>1</v>
      </c>
      <c r="T7" s="120"/>
      <c r="U7" s="120"/>
      <c r="V7" s="120">
        <v>1</v>
      </c>
      <c r="W7" s="120">
        <v>72</v>
      </c>
      <c r="X7" s="120"/>
      <c r="Y7" s="52"/>
      <c r="Z7" s="79"/>
    </row>
    <row r="8" spans="1:26" ht="10.5">
      <c r="A8" s="52" t="s">
        <v>966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79"/>
    </row>
    <row r="9" spans="1:25" ht="10.5">
      <c r="A9" s="52" t="s">
        <v>852</v>
      </c>
      <c r="B9" s="120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72" t="s">
        <v>640</v>
      </c>
      <c r="B10" s="120">
        <v>484</v>
      </c>
      <c r="C10" s="173">
        <v>102</v>
      </c>
      <c r="D10" s="173">
        <v>1</v>
      </c>
      <c r="E10" s="116">
        <v>4</v>
      </c>
      <c r="F10" s="116">
        <v>95</v>
      </c>
      <c r="G10" s="120">
        <v>6</v>
      </c>
      <c r="H10" s="120">
        <v>4</v>
      </c>
      <c r="I10" s="120">
        <v>29</v>
      </c>
      <c r="J10" s="120"/>
      <c r="K10" s="120">
        <v>65</v>
      </c>
      <c r="L10" s="120">
        <v>7</v>
      </c>
      <c r="M10" s="120">
        <v>36</v>
      </c>
      <c r="N10" s="120">
        <v>23</v>
      </c>
      <c r="O10" s="120">
        <v>27</v>
      </c>
      <c r="P10" s="120">
        <v>74</v>
      </c>
      <c r="Q10" s="120"/>
      <c r="R10" s="120">
        <v>1</v>
      </c>
      <c r="S10" s="120"/>
      <c r="T10" s="120"/>
      <c r="U10" s="120"/>
      <c r="V10" s="120">
        <v>2</v>
      </c>
      <c r="W10" s="120"/>
      <c r="X10" s="120"/>
      <c r="Y10" s="52">
        <v>4</v>
      </c>
    </row>
    <row r="11" spans="1:26" ht="10.5">
      <c r="A11" s="172" t="s">
        <v>958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79"/>
    </row>
    <row r="12" spans="1:25" s="79" customFormat="1" ht="10.5">
      <c r="A12" s="52" t="s">
        <v>128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/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79" customFormat="1" ht="10.5">
      <c r="A13" s="52" t="s">
        <v>292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79" customFormat="1" ht="10.5">
      <c r="A14" s="52" t="s">
        <v>314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1023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79"/>
    </row>
    <row r="16" spans="1:26" ht="10.5">
      <c r="A16" s="52" t="s">
        <v>1048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1060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79">
        <v>20</v>
      </c>
    </row>
    <row r="18" spans="1:26" ht="10.5">
      <c r="A18" s="52" t="s">
        <v>1110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79">
        <v>4</v>
      </c>
    </row>
    <row r="19" spans="1:26" ht="10.5">
      <c r="A19" s="52" t="s">
        <v>1171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79">
        <v>5</v>
      </c>
    </row>
    <row r="20" spans="1:26" ht="10.5">
      <c r="A20" s="50" t="s">
        <v>1262</v>
      </c>
      <c r="B20" s="50">
        <v>537</v>
      </c>
      <c r="C20" s="50">
        <v>47</v>
      </c>
      <c r="D20" s="50">
        <v>3</v>
      </c>
      <c r="E20" s="50"/>
      <c r="F20" s="50">
        <v>45</v>
      </c>
      <c r="G20" s="50">
        <v>3</v>
      </c>
      <c r="H20" s="50">
        <v>37</v>
      </c>
      <c r="I20" s="50">
        <v>4</v>
      </c>
      <c r="J20" s="50"/>
      <c r="K20" s="50">
        <v>63</v>
      </c>
      <c r="L20" s="50">
        <v>134</v>
      </c>
      <c r="M20" s="50">
        <v>25</v>
      </c>
      <c r="N20" s="50">
        <v>1</v>
      </c>
      <c r="O20" s="50">
        <v>19</v>
      </c>
      <c r="P20" s="50">
        <v>126</v>
      </c>
      <c r="Q20" s="50">
        <v>1</v>
      </c>
      <c r="R20" s="50"/>
      <c r="S20" s="50">
        <v>1</v>
      </c>
      <c r="T20" s="50">
        <v>2</v>
      </c>
      <c r="U20" s="50"/>
      <c r="V20" s="50"/>
      <c r="W20" s="50"/>
      <c r="X20" s="50"/>
      <c r="Y20" s="50"/>
      <c r="Z20" s="80">
        <v>26</v>
      </c>
    </row>
    <row r="21" spans="1:26" ht="10.5">
      <c r="A21" s="53" t="s">
        <v>1170</v>
      </c>
      <c r="B21" s="53">
        <v>41</v>
      </c>
      <c r="C21" s="53">
        <v>4</v>
      </c>
      <c r="D21" s="53">
        <v>1</v>
      </c>
      <c r="E21" s="53"/>
      <c r="F21" s="53">
        <v>9</v>
      </c>
      <c r="G21" s="53"/>
      <c r="H21" s="53">
        <v>4</v>
      </c>
      <c r="I21" s="53">
        <v>3</v>
      </c>
      <c r="J21" s="53"/>
      <c r="K21" s="53"/>
      <c r="L21" s="53">
        <v>8</v>
      </c>
      <c r="M21" s="53"/>
      <c r="N21" s="53"/>
      <c r="O21" s="53">
        <v>6</v>
      </c>
      <c r="P21" s="53">
        <v>4</v>
      </c>
      <c r="Q21" s="53"/>
      <c r="R21" s="53"/>
      <c r="S21" s="53"/>
      <c r="T21" s="53"/>
      <c r="U21" s="53">
        <v>2</v>
      </c>
      <c r="V21" s="53"/>
      <c r="W21" s="53"/>
      <c r="X21" s="53"/>
      <c r="Y21" s="53"/>
      <c r="Z21" s="495"/>
    </row>
    <row r="22" spans="1:26" ht="10.5">
      <c r="A22" s="52" t="s">
        <v>1268</v>
      </c>
      <c r="B22" s="52">
        <v>98</v>
      </c>
      <c r="C22" s="52">
        <v>21</v>
      </c>
      <c r="D22" s="52">
        <v>1</v>
      </c>
      <c r="E22" s="52"/>
      <c r="F22" s="52">
        <v>18</v>
      </c>
      <c r="G22" s="52"/>
      <c r="H22" s="52">
        <v>4</v>
      </c>
      <c r="I22" s="52">
        <v>3</v>
      </c>
      <c r="J22" s="52"/>
      <c r="K22" s="52"/>
      <c r="L22" s="52">
        <v>20</v>
      </c>
      <c r="M22" s="52"/>
      <c r="N22" s="52">
        <v>1</v>
      </c>
      <c r="O22" s="52">
        <v>6</v>
      </c>
      <c r="P22" s="52">
        <v>19</v>
      </c>
      <c r="Q22" s="52"/>
      <c r="R22" s="52"/>
      <c r="S22" s="52"/>
      <c r="T22" s="52"/>
      <c r="U22" s="52">
        <v>2</v>
      </c>
      <c r="V22" s="52"/>
      <c r="W22" s="52"/>
      <c r="X22" s="52"/>
      <c r="Y22" s="52"/>
      <c r="Z22" s="79"/>
    </row>
    <row r="23" spans="1:27" ht="10.5">
      <c r="A23" s="52" t="s">
        <v>1278</v>
      </c>
      <c r="B23" s="52">
        <v>159</v>
      </c>
      <c r="C23" s="52">
        <v>23</v>
      </c>
      <c r="D23" s="52">
        <v>2</v>
      </c>
      <c r="E23" s="52"/>
      <c r="F23" s="52">
        <v>31</v>
      </c>
      <c r="G23" s="52"/>
      <c r="H23" s="52">
        <v>11</v>
      </c>
      <c r="I23" s="52">
        <v>3</v>
      </c>
      <c r="J23" s="52"/>
      <c r="K23" s="52">
        <v>15</v>
      </c>
      <c r="L23" s="52">
        <v>31</v>
      </c>
      <c r="M23" s="52">
        <v>2</v>
      </c>
      <c r="N23" s="52">
        <v>1</v>
      </c>
      <c r="O23" s="52">
        <v>8</v>
      </c>
      <c r="P23" s="52">
        <v>29</v>
      </c>
      <c r="Q23" s="52"/>
      <c r="R23" s="52"/>
      <c r="S23" s="52"/>
      <c r="T23" s="52">
        <v>1</v>
      </c>
      <c r="U23" s="52">
        <v>2</v>
      </c>
      <c r="V23" s="52"/>
      <c r="W23" s="52"/>
      <c r="X23" s="52"/>
      <c r="Y23" s="52"/>
      <c r="Z23" s="79"/>
      <c r="AA23" s="79"/>
    </row>
    <row r="24" spans="1:25" s="79" customFormat="1" ht="10.5">
      <c r="A24" s="52" t="s">
        <v>1289</v>
      </c>
      <c r="B24" s="52">
        <v>204</v>
      </c>
      <c r="C24" s="52">
        <v>28</v>
      </c>
      <c r="D24" s="52">
        <v>2</v>
      </c>
      <c r="E24" s="52"/>
      <c r="F24" s="52">
        <v>34</v>
      </c>
      <c r="G24" s="52"/>
      <c r="H24" s="52">
        <v>12</v>
      </c>
      <c r="I24" s="52">
        <v>3</v>
      </c>
      <c r="J24" s="52"/>
      <c r="K24" s="52">
        <v>23</v>
      </c>
      <c r="L24" s="52">
        <v>36</v>
      </c>
      <c r="M24" s="52">
        <v>4</v>
      </c>
      <c r="N24" s="52">
        <v>1</v>
      </c>
      <c r="O24" s="52">
        <v>9</v>
      </c>
      <c r="P24" s="52">
        <v>49</v>
      </c>
      <c r="Q24" s="52"/>
      <c r="R24" s="52"/>
      <c r="S24" s="52"/>
      <c r="T24" s="52">
        <v>1</v>
      </c>
      <c r="U24" s="52">
        <v>2</v>
      </c>
      <c r="V24" s="52"/>
      <c r="W24" s="52"/>
      <c r="X24" s="52"/>
      <c r="Y24" s="52"/>
    </row>
    <row r="25" spans="1:26" ht="10.5">
      <c r="A25" s="52" t="s">
        <v>1297</v>
      </c>
      <c r="B25" s="52">
        <v>266</v>
      </c>
      <c r="C25" s="52">
        <v>30</v>
      </c>
      <c r="D25" s="52">
        <v>2</v>
      </c>
      <c r="E25" s="52"/>
      <c r="F25" s="52">
        <v>35</v>
      </c>
      <c r="G25" s="52"/>
      <c r="H25" s="52">
        <v>14</v>
      </c>
      <c r="I25" s="52">
        <v>3</v>
      </c>
      <c r="J25" s="52"/>
      <c r="K25" s="52">
        <v>34</v>
      </c>
      <c r="L25" s="52">
        <v>59</v>
      </c>
      <c r="M25" s="52">
        <v>6</v>
      </c>
      <c r="N25" s="52">
        <v>1</v>
      </c>
      <c r="O25" s="52">
        <v>9</v>
      </c>
      <c r="P25" s="52">
        <v>60</v>
      </c>
      <c r="Q25" s="52"/>
      <c r="R25" s="52"/>
      <c r="S25" s="52"/>
      <c r="T25" s="52">
        <v>1</v>
      </c>
      <c r="U25" s="52">
        <v>2</v>
      </c>
      <c r="V25" s="52"/>
      <c r="W25" s="52"/>
      <c r="X25" s="52"/>
      <c r="Y25" s="52"/>
      <c r="Z25" s="79">
        <v>10</v>
      </c>
    </row>
    <row r="26" spans="1:26" ht="10.5">
      <c r="A26" s="52" t="s">
        <v>1304</v>
      </c>
      <c r="B26" s="52">
        <v>303</v>
      </c>
      <c r="C26" s="52">
        <v>31</v>
      </c>
      <c r="D26" s="52">
        <v>2</v>
      </c>
      <c r="E26" s="52"/>
      <c r="F26" s="52">
        <v>38</v>
      </c>
      <c r="G26" s="52">
        <v>1</v>
      </c>
      <c r="H26" s="52">
        <v>19</v>
      </c>
      <c r="I26" s="52">
        <v>3</v>
      </c>
      <c r="J26" s="52"/>
      <c r="K26" s="52">
        <v>37</v>
      </c>
      <c r="L26" s="52">
        <v>66</v>
      </c>
      <c r="M26" s="52">
        <v>6</v>
      </c>
      <c r="N26" s="52">
        <v>1</v>
      </c>
      <c r="O26" s="52">
        <v>9</v>
      </c>
      <c r="P26" s="52">
        <v>65</v>
      </c>
      <c r="Q26" s="52"/>
      <c r="R26" s="52"/>
      <c r="S26" s="52"/>
      <c r="T26" s="52">
        <v>1</v>
      </c>
      <c r="U26" s="52">
        <v>2</v>
      </c>
      <c r="V26" s="52"/>
      <c r="W26" s="52"/>
      <c r="X26" s="52"/>
      <c r="Y26" s="52"/>
      <c r="Z26" s="79">
        <v>22</v>
      </c>
    </row>
    <row r="27" spans="1:26" ht="10.5">
      <c r="A27" s="52" t="s">
        <v>1310</v>
      </c>
      <c r="B27" s="52">
        <v>349</v>
      </c>
      <c r="C27" s="52">
        <v>35</v>
      </c>
      <c r="D27" s="52">
        <v>2</v>
      </c>
      <c r="E27" s="52"/>
      <c r="F27" s="52">
        <v>40</v>
      </c>
      <c r="G27" s="52">
        <v>3</v>
      </c>
      <c r="H27" s="52">
        <v>25</v>
      </c>
      <c r="I27" s="52">
        <v>3</v>
      </c>
      <c r="J27" s="52"/>
      <c r="K27" s="52">
        <v>43</v>
      </c>
      <c r="L27" s="52">
        <v>82</v>
      </c>
      <c r="M27" s="52">
        <v>8</v>
      </c>
      <c r="N27" s="52">
        <v>1</v>
      </c>
      <c r="O27" s="52">
        <v>9</v>
      </c>
      <c r="P27" s="52">
        <v>72</v>
      </c>
      <c r="Q27" s="52">
        <v>1</v>
      </c>
      <c r="R27" s="52"/>
      <c r="S27" s="52"/>
      <c r="T27" s="52">
        <v>1</v>
      </c>
      <c r="U27" s="52">
        <v>2</v>
      </c>
      <c r="V27" s="52"/>
      <c r="W27" s="52"/>
      <c r="X27" s="52"/>
      <c r="Y27" s="52"/>
      <c r="Z27" s="79">
        <v>22</v>
      </c>
    </row>
    <row r="28" spans="1:26" ht="10.5">
      <c r="A28" s="52" t="s">
        <v>1317</v>
      </c>
      <c r="B28" s="52">
        <v>374</v>
      </c>
      <c r="C28" s="52">
        <v>35</v>
      </c>
      <c r="D28" s="52">
        <v>2</v>
      </c>
      <c r="E28" s="52"/>
      <c r="F28" s="52">
        <v>40</v>
      </c>
      <c r="G28" s="52">
        <v>3</v>
      </c>
      <c r="H28" s="52">
        <v>27</v>
      </c>
      <c r="I28" s="52">
        <v>3</v>
      </c>
      <c r="J28" s="52"/>
      <c r="K28" s="52">
        <v>47</v>
      </c>
      <c r="L28" s="52">
        <v>92</v>
      </c>
      <c r="M28" s="52">
        <v>8</v>
      </c>
      <c r="N28" s="52">
        <v>1</v>
      </c>
      <c r="O28" s="52">
        <v>9</v>
      </c>
      <c r="P28" s="52">
        <v>79</v>
      </c>
      <c r="Q28" s="52">
        <v>1</v>
      </c>
      <c r="R28" s="52"/>
      <c r="S28" s="52"/>
      <c r="T28" s="52">
        <v>1</v>
      </c>
      <c r="U28" s="52">
        <v>2</v>
      </c>
      <c r="V28" s="52"/>
      <c r="W28" s="52"/>
      <c r="X28" s="52"/>
      <c r="Y28" s="52"/>
      <c r="Z28" s="79">
        <v>24</v>
      </c>
    </row>
    <row r="29" spans="1:26" ht="10.5">
      <c r="A29" s="52" t="s">
        <v>1326</v>
      </c>
      <c r="B29" s="52">
        <v>411</v>
      </c>
      <c r="C29" s="52">
        <v>107</v>
      </c>
      <c r="D29" s="52">
        <v>2</v>
      </c>
      <c r="E29" s="52"/>
      <c r="F29" s="52">
        <v>40</v>
      </c>
      <c r="G29" s="52">
        <v>3</v>
      </c>
      <c r="H29" s="52">
        <v>31</v>
      </c>
      <c r="I29" s="52">
        <v>3</v>
      </c>
      <c r="J29" s="52"/>
      <c r="K29" s="52">
        <v>52</v>
      </c>
      <c r="L29" s="52">
        <v>97</v>
      </c>
      <c r="M29" s="52">
        <v>9</v>
      </c>
      <c r="N29" s="52">
        <v>1</v>
      </c>
      <c r="O29" s="52">
        <v>9</v>
      </c>
      <c r="P29" s="52">
        <v>98</v>
      </c>
      <c r="Q29" s="52">
        <v>1</v>
      </c>
      <c r="R29" s="52"/>
      <c r="S29" s="52"/>
      <c r="T29" s="52">
        <v>1</v>
      </c>
      <c r="U29" s="52">
        <v>2</v>
      </c>
      <c r="V29" s="52"/>
      <c r="W29" s="52"/>
      <c r="X29" s="52"/>
      <c r="Y29" s="52"/>
      <c r="Z29" s="52">
        <v>25</v>
      </c>
    </row>
    <row r="30" spans="1:26" ht="10.5">
      <c r="A30" s="52" t="s">
        <v>1332</v>
      </c>
      <c r="B30" s="52">
        <v>453</v>
      </c>
      <c r="C30" s="52">
        <v>43</v>
      </c>
      <c r="D30" s="52">
        <v>2</v>
      </c>
      <c r="E30" s="52"/>
      <c r="F30" s="52">
        <v>41</v>
      </c>
      <c r="G30" s="52">
        <v>3</v>
      </c>
      <c r="H30" s="52">
        <v>33</v>
      </c>
      <c r="I30" s="52">
        <v>3</v>
      </c>
      <c r="J30" s="52"/>
      <c r="K30" s="52">
        <v>54</v>
      </c>
      <c r="L30" s="52">
        <v>115</v>
      </c>
      <c r="M30" s="52">
        <v>12</v>
      </c>
      <c r="N30" s="52">
        <v>1</v>
      </c>
      <c r="O30" s="52">
        <v>9</v>
      </c>
      <c r="P30" s="52">
        <v>107</v>
      </c>
      <c r="Q30" s="52">
        <v>1</v>
      </c>
      <c r="R30" s="52"/>
      <c r="S30" s="52"/>
      <c r="T30" s="52">
        <v>1</v>
      </c>
      <c r="U30" s="52">
        <v>2</v>
      </c>
      <c r="V30" s="52"/>
      <c r="W30" s="52"/>
      <c r="X30" s="52"/>
      <c r="Y30" s="52"/>
      <c r="Z30" s="52">
        <v>26</v>
      </c>
    </row>
    <row r="31" spans="1:26" ht="10.5">
      <c r="A31" s="52" t="s">
        <v>1338</v>
      </c>
      <c r="B31" s="52">
        <v>489</v>
      </c>
      <c r="C31" s="52">
        <v>46</v>
      </c>
      <c r="D31" s="52">
        <v>3</v>
      </c>
      <c r="E31" s="52"/>
      <c r="F31" s="52">
        <v>41</v>
      </c>
      <c r="G31" s="52">
        <v>3</v>
      </c>
      <c r="H31" s="52">
        <v>34</v>
      </c>
      <c r="I31" s="52">
        <v>3</v>
      </c>
      <c r="J31" s="52"/>
      <c r="K31" s="52">
        <v>56</v>
      </c>
      <c r="L31" s="52">
        <v>132</v>
      </c>
      <c r="M31" s="52">
        <v>14</v>
      </c>
      <c r="N31" s="52">
        <v>1</v>
      </c>
      <c r="O31" s="52">
        <v>9</v>
      </c>
      <c r="P31" s="52">
        <v>117</v>
      </c>
      <c r="Q31" s="52">
        <v>1</v>
      </c>
      <c r="R31" s="52"/>
      <c r="S31" s="52"/>
      <c r="T31" s="52">
        <v>1</v>
      </c>
      <c r="U31" s="52">
        <v>2</v>
      </c>
      <c r="V31" s="52"/>
      <c r="W31" s="52"/>
      <c r="X31" s="52"/>
      <c r="Y31" s="52"/>
      <c r="Z31" s="52">
        <v>26</v>
      </c>
    </row>
    <row r="32" spans="1:26" ht="10.5">
      <c r="A32" s="50" t="s">
        <v>1344</v>
      </c>
      <c r="B32" s="50">
        <v>537</v>
      </c>
      <c r="C32" s="50">
        <v>47</v>
      </c>
      <c r="D32" s="50">
        <v>3</v>
      </c>
      <c r="E32" s="50"/>
      <c r="F32" s="50">
        <v>45</v>
      </c>
      <c r="G32" s="50">
        <v>3</v>
      </c>
      <c r="H32" s="50">
        <v>37</v>
      </c>
      <c r="I32" s="50">
        <v>4</v>
      </c>
      <c r="J32" s="50"/>
      <c r="K32" s="50">
        <v>63</v>
      </c>
      <c r="L32" s="50">
        <v>134</v>
      </c>
      <c r="M32" s="50">
        <v>25</v>
      </c>
      <c r="N32" s="50">
        <v>1</v>
      </c>
      <c r="O32" s="50">
        <v>19</v>
      </c>
      <c r="P32" s="50">
        <v>126</v>
      </c>
      <c r="Q32" s="50">
        <v>1</v>
      </c>
      <c r="R32" s="50"/>
      <c r="S32" s="50"/>
      <c r="T32" s="50">
        <v>1</v>
      </c>
      <c r="U32" s="50">
        <v>2</v>
      </c>
      <c r="V32" s="50"/>
      <c r="W32" s="50"/>
      <c r="X32" s="50"/>
      <c r="Y32" s="50"/>
      <c r="Z32" s="50">
        <v>26</v>
      </c>
    </row>
    <row r="33" spans="1:27" ht="10.5">
      <c r="A33" s="52" t="s">
        <v>1176</v>
      </c>
      <c r="B33" s="52">
        <v>55</v>
      </c>
      <c r="C33" s="52">
        <v>5</v>
      </c>
      <c r="D33" s="52"/>
      <c r="E33" s="52"/>
      <c r="F33" s="52">
        <v>4</v>
      </c>
      <c r="G33" s="52"/>
      <c r="H33" s="52">
        <v>2</v>
      </c>
      <c r="I33" s="52"/>
      <c r="J33" s="52"/>
      <c r="K33" s="52">
        <v>8</v>
      </c>
      <c r="L33" s="52">
        <v>12</v>
      </c>
      <c r="M33" s="52">
        <v>1</v>
      </c>
      <c r="N33" s="52"/>
      <c r="O33" s="52">
        <v>1</v>
      </c>
      <c r="P33" s="52">
        <v>20</v>
      </c>
      <c r="Q33" s="52">
        <v>1</v>
      </c>
      <c r="R33" s="52"/>
      <c r="S33" s="52"/>
      <c r="T33" s="52">
        <v>1</v>
      </c>
      <c r="U33" s="52"/>
      <c r="V33" s="52"/>
      <c r="W33" s="52"/>
      <c r="X33" s="52"/>
      <c r="Y33" s="52"/>
      <c r="Z33" s="79"/>
      <c r="AA33" s="79"/>
    </row>
    <row r="34" spans="1:27" ht="10.5">
      <c r="A34" s="52" t="s">
        <v>1271</v>
      </c>
      <c r="B34" s="52">
        <v>79</v>
      </c>
      <c r="C34" s="52">
        <v>7</v>
      </c>
      <c r="D34" s="52"/>
      <c r="E34" s="52"/>
      <c r="F34" s="52">
        <v>4</v>
      </c>
      <c r="G34" s="52"/>
      <c r="H34" s="52">
        <v>3</v>
      </c>
      <c r="I34" s="52"/>
      <c r="J34" s="52"/>
      <c r="K34" s="52">
        <v>13</v>
      </c>
      <c r="L34" s="52">
        <v>22</v>
      </c>
      <c r="M34" s="52">
        <v>1</v>
      </c>
      <c r="N34" s="52"/>
      <c r="O34" s="52">
        <v>1</v>
      </c>
      <c r="P34" s="52">
        <v>26</v>
      </c>
      <c r="Q34" s="52">
        <v>1</v>
      </c>
      <c r="R34" s="52"/>
      <c r="S34" s="52"/>
      <c r="T34" s="52">
        <v>1</v>
      </c>
      <c r="U34" s="52"/>
      <c r="V34" s="52"/>
      <c r="W34" s="52"/>
      <c r="X34" s="52"/>
      <c r="Y34" s="52"/>
      <c r="Z34" s="79"/>
      <c r="AA34" s="79"/>
    </row>
    <row r="35" spans="1:26" ht="10.5">
      <c r="A35" s="52" t="s">
        <v>1279</v>
      </c>
      <c r="B35" s="52">
        <v>124</v>
      </c>
      <c r="C35" s="52">
        <v>13</v>
      </c>
      <c r="D35" s="52"/>
      <c r="E35" s="52"/>
      <c r="F35" s="52">
        <v>7</v>
      </c>
      <c r="G35" s="52"/>
      <c r="H35" s="52">
        <v>6</v>
      </c>
      <c r="I35" s="52"/>
      <c r="J35" s="52"/>
      <c r="K35" s="52">
        <v>20</v>
      </c>
      <c r="L35" s="52">
        <v>26</v>
      </c>
      <c r="M35" s="52">
        <v>1</v>
      </c>
      <c r="N35" s="52">
        <v>1</v>
      </c>
      <c r="O35" s="52">
        <v>4</v>
      </c>
      <c r="P35" s="52">
        <v>44</v>
      </c>
      <c r="Q35" s="52">
        <v>1</v>
      </c>
      <c r="R35" s="52"/>
      <c r="S35" s="52"/>
      <c r="T35" s="52">
        <v>1</v>
      </c>
      <c r="U35" s="52"/>
      <c r="V35" s="52"/>
      <c r="W35" s="52"/>
      <c r="X35" s="52"/>
      <c r="Y35" s="52"/>
      <c r="Z35" s="79"/>
    </row>
    <row r="36" spans="1:26" ht="10.5">
      <c r="A36" s="52" t="s">
        <v>1292</v>
      </c>
      <c r="B36" s="52">
        <v>162</v>
      </c>
      <c r="C36" s="52">
        <v>14</v>
      </c>
      <c r="D36" s="52"/>
      <c r="E36" s="52"/>
      <c r="F36" s="52">
        <v>12</v>
      </c>
      <c r="G36" s="52"/>
      <c r="H36" s="52">
        <v>8</v>
      </c>
      <c r="I36" s="52"/>
      <c r="J36" s="52"/>
      <c r="K36" s="52">
        <v>27</v>
      </c>
      <c r="L36" s="52">
        <v>31</v>
      </c>
      <c r="M36" s="52">
        <v>3</v>
      </c>
      <c r="N36" s="52">
        <v>1</v>
      </c>
      <c r="O36" s="52">
        <v>7</v>
      </c>
      <c r="P36" s="52">
        <v>57</v>
      </c>
      <c r="Q36" s="52">
        <v>1</v>
      </c>
      <c r="R36" s="52"/>
      <c r="S36" s="52"/>
      <c r="T36" s="52">
        <v>1</v>
      </c>
      <c r="U36" s="52"/>
      <c r="V36" s="52"/>
      <c r="W36" s="52"/>
      <c r="X36" s="52"/>
      <c r="Y36" s="52"/>
      <c r="Z36" s="79"/>
    </row>
    <row r="37" spans="1:26" ht="10.5">
      <c r="A37" s="52" t="s">
        <v>1298</v>
      </c>
      <c r="B37" s="52">
        <v>221</v>
      </c>
      <c r="C37" s="52">
        <v>16</v>
      </c>
      <c r="D37" s="52">
        <v>1</v>
      </c>
      <c r="E37" s="52"/>
      <c r="F37" s="52">
        <v>15</v>
      </c>
      <c r="G37" s="52"/>
      <c r="H37" s="52">
        <v>9</v>
      </c>
      <c r="I37" s="52"/>
      <c r="J37" s="52"/>
      <c r="K37" s="52">
        <v>31</v>
      </c>
      <c r="L37" s="52">
        <v>42</v>
      </c>
      <c r="M37" s="52">
        <v>3</v>
      </c>
      <c r="N37" s="52">
        <v>1</v>
      </c>
      <c r="O37" s="52">
        <v>7</v>
      </c>
      <c r="P37" s="52">
        <v>69</v>
      </c>
      <c r="Q37" s="52">
        <v>1</v>
      </c>
      <c r="R37" s="52"/>
      <c r="S37" s="52"/>
      <c r="T37" s="52">
        <v>1</v>
      </c>
      <c r="U37" s="52"/>
      <c r="V37" s="52">
        <v>1</v>
      </c>
      <c r="W37" s="52"/>
      <c r="X37" s="52">
        <v>2</v>
      </c>
      <c r="Y37" s="52"/>
      <c r="Z37" s="79"/>
    </row>
    <row r="38" spans="1:26" ht="10.5">
      <c r="A38" s="52" t="s">
        <v>1305</v>
      </c>
      <c r="B38" s="52">
        <v>314</v>
      </c>
      <c r="C38" s="52">
        <v>18</v>
      </c>
      <c r="D38" s="52">
        <v>1</v>
      </c>
      <c r="E38" s="52"/>
      <c r="F38" s="52">
        <v>18</v>
      </c>
      <c r="G38" s="52">
        <v>1</v>
      </c>
      <c r="H38" s="52">
        <v>12</v>
      </c>
      <c r="I38" s="52"/>
      <c r="J38" s="52">
        <v>76</v>
      </c>
      <c r="K38" s="52">
        <v>36</v>
      </c>
      <c r="L38" s="52">
        <v>49</v>
      </c>
      <c r="M38" s="52">
        <v>3</v>
      </c>
      <c r="N38" s="52">
        <v>1</v>
      </c>
      <c r="O38" s="52">
        <v>9</v>
      </c>
      <c r="P38" s="52">
        <v>75</v>
      </c>
      <c r="Q38" s="52">
        <v>1</v>
      </c>
      <c r="R38" s="52"/>
      <c r="S38" s="52"/>
      <c r="T38" s="52">
        <v>1</v>
      </c>
      <c r="U38" s="52"/>
      <c r="V38" s="52">
        <v>2</v>
      </c>
      <c r="W38" s="52"/>
      <c r="X38" s="52">
        <v>2</v>
      </c>
      <c r="Y38" s="52"/>
      <c r="Z38" s="79">
        <v>9</v>
      </c>
    </row>
    <row r="39" spans="1:26" ht="10.5">
      <c r="A39" s="52" t="s">
        <v>1313</v>
      </c>
      <c r="B39" s="52">
        <v>352</v>
      </c>
      <c r="C39" s="52">
        <v>20</v>
      </c>
      <c r="D39" s="52">
        <v>1</v>
      </c>
      <c r="E39" s="52"/>
      <c r="F39" s="52">
        <v>18</v>
      </c>
      <c r="G39" s="52">
        <v>1</v>
      </c>
      <c r="H39" s="52">
        <v>16</v>
      </c>
      <c r="I39" s="52"/>
      <c r="J39" s="52">
        <v>78</v>
      </c>
      <c r="K39" s="52">
        <v>44</v>
      </c>
      <c r="L39" s="52">
        <v>57</v>
      </c>
      <c r="M39" s="52">
        <v>5</v>
      </c>
      <c r="N39" s="52">
        <v>1</v>
      </c>
      <c r="O39" s="52">
        <v>9</v>
      </c>
      <c r="P39" s="52">
        <v>84</v>
      </c>
      <c r="Q39" s="52">
        <v>1</v>
      </c>
      <c r="R39" s="52"/>
      <c r="S39" s="52"/>
      <c r="T39" s="52">
        <v>2</v>
      </c>
      <c r="U39" s="52"/>
      <c r="V39" s="52">
        <v>3</v>
      </c>
      <c r="W39" s="52"/>
      <c r="X39" s="52">
        <v>2</v>
      </c>
      <c r="Y39" s="52"/>
      <c r="Z39" s="79">
        <v>10</v>
      </c>
    </row>
    <row r="40" spans="1:27" ht="10.5">
      <c r="A40" s="52" t="s">
        <v>1320</v>
      </c>
      <c r="B40" s="52">
        <v>374</v>
      </c>
      <c r="C40" s="52">
        <v>21</v>
      </c>
      <c r="D40" s="52">
        <v>1</v>
      </c>
      <c r="E40" s="52"/>
      <c r="F40" s="52">
        <v>18</v>
      </c>
      <c r="G40" s="52">
        <v>1</v>
      </c>
      <c r="H40" s="52">
        <v>17</v>
      </c>
      <c r="I40" s="52">
        <v>2</v>
      </c>
      <c r="J40" s="52">
        <v>87</v>
      </c>
      <c r="K40" s="52">
        <v>48</v>
      </c>
      <c r="L40" s="52">
        <v>57</v>
      </c>
      <c r="M40" s="52">
        <v>5</v>
      </c>
      <c r="N40" s="52">
        <v>1</v>
      </c>
      <c r="O40" s="52">
        <v>9</v>
      </c>
      <c r="P40" s="52">
        <v>84</v>
      </c>
      <c r="Q40" s="52">
        <v>2</v>
      </c>
      <c r="R40" s="52"/>
      <c r="S40" s="52"/>
      <c r="T40" s="52">
        <v>2</v>
      </c>
      <c r="U40" s="52"/>
      <c r="V40" s="52">
        <v>3</v>
      </c>
      <c r="W40" s="52"/>
      <c r="X40" s="52">
        <v>2</v>
      </c>
      <c r="Y40" s="52"/>
      <c r="Z40" s="79">
        <v>14</v>
      </c>
      <c r="AA40" s="79"/>
    </row>
    <row r="41" spans="1:26" ht="10.5">
      <c r="A41" s="52" t="s">
        <v>1329</v>
      </c>
      <c r="B41" s="52">
        <v>462</v>
      </c>
      <c r="C41" s="52">
        <v>26</v>
      </c>
      <c r="D41" s="52">
        <v>1</v>
      </c>
      <c r="E41" s="52"/>
      <c r="F41" s="52">
        <v>18</v>
      </c>
      <c r="G41" s="52">
        <v>1</v>
      </c>
      <c r="H41" s="52">
        <v>20</v>
      </c>
      <c r="I41" s="52">
        <v>56</v>
      </c>
      <c r="J41" s="52">
        <v>88</v>
      </c>
      <c r="K41" s="52">
        <v>48</v>
      </c>
      <c r="L41" s="52">
        <v>72</v>
      </c>
      <c r="M41" s="52">
        <v>5</v>
      </c>
      <c r="N41" s="52">
        <v>1</v>
      </c>
      <c r="O41" s="52">
        <v>9</v>
      </c>
      <c r="P41" s="52">
        <v>94</v>
      </c>
      <c r="Q41" s="52">
        <v>2</v>
      </c>
      <c r="R41" s="52"/>
      <c r="S41" s="52"/>
      <c r="T41" s="52">
        <v>2</v>
      </c>
      <c r="U41" s="52"/>
      <c r="V41" s="52">
        <v>3</v>
      </c>
      <c r="W41" s="52"/>
      <c r="X41" s="52">
        <v>2</v>
      </c>
      <c r="Y41" s="52"/>
      <c r="Z41" s="79">
        <v>14</v>
      </c>
    </row>
    <row r="42" spans="1:26" ht="10.5">
      <c r="A42" s="52" t="s">
        <v>1335</v>
      </c>
      <c r="B42" s="52">
        <v>485</v>
      </c>
      <c r="C42" s="52">
        <v>27</v>
      </c>
      <c r="D42" s="52">
        <v>1</v>
      </c>
      <c r="E42" s="52"/>
      <c r="F42" s="52">
        <v>20</v>
      </c>
      <c r="G42" s="52">
        <v>1</v>
      </c>
      <c r="H42" s="52">
        <v>21</v>
      </c>
      <c r="I42" s="52">
        <v>56</v>
      </c>
      <c r="J42" s="52">
        <v>89</v>
      </c>
      <c r="K42" s="52">
        <v>49</v>
      </c>
      <c r="L42" s="52">
        <v>81</v>
      </c>
      <c r="M42" s="52">
        <v>7</v>
      </c>
      <c r="N42" s="52">
        <v>1</v>
      </c>
      <c r="O42" s="52">
        <v>9</v>
      </c>
      <c r="P42" s="52">
        <v>100</v>
      </c>
      <c r="Q42" s="52">
        <v>2</v>
      </c>
      <c r="R42" s="52"/>
      <c r="S42" s="52"/>
      <c r="T42" s="52">
        <v>2</v>
      </c>
      <c r="U42" s="52"/>
      <c r="V42" s="52">
        <v>3</v>
      </c>
      <c r="W42" s="52"/>
      <c r="X42" s="52">
        <v>2</v>
      </c>
      <c r="Y42" s="52"/>
      <c r="Z42" s="79">
        <v>14</v>
      </c>
    </row>
    <row r="43" spans="1:26" ht="10.5">
      <c r="A43" s="52" t="s">
        <v>1339</v>
      </c>
      <c r="B43" s="52">
        <v>517</v>
      </c>
      <c r="C43" s="52">
        <v>28</v>
      </c>
      <c r="D43" s="52">
        <v>2</v>
      </c>
      <c r="E43" s="52"/>
      <c r="F43" s="52">
        <v>24</v>
      </c>
      <c r="G43" s="52">
        <v>1</v>
      </c>
      <c r="H43" s="52">
        <v>23</v>
      </c>
      <c r="I43" s="52">
        <v>56</v>
      </c>
      <c r="J43" s="52">
        <v>89</v>
      </c>
      <c r="K43" s="52">
        <v>53</v>
      </c>
      <c r="L43" s="52">
        <v>96</v>
      </c>
      <c r="M43" s="52">
        <v>9</v>
      </c>
      <c r="N43" s="52">
        <v>1</v>
      </c>
      <c r="O43" s="52">
        <v>11</v>
      </c>
      <c r="P43" s="52">
        <v>100</v>
      </c>
      <c r="Q43" s="52">
        <v>2</v>
      </c>
      <c r="R43" s="52"/>
      <c r="S43" s="52"/>
      <c r="T43" s="52">
        <v>3</v>
      </c>
      <c r="U43" s="52"/>
      <c r="V43" s="52">
        <v>3</v>
      </c>
      <c r="W43" s="52"/>
      <c r="X43" s="52">
        <v>2</v>
      </c>
      <c r="Y43" s="52"/>
      <c r="Z43" s="79">
        <v>14</v>
      </c>
    </row>
    <row r="44" spans="1:26" ht="10.5">
      <c r="A44" s="50" t="s">
        <v>1350</v>
      </c>
      <c r="B44" s="50">
        <v>574</v>
      </c>
      <c r="C44" s="50">
        <v>30</v>
      </c>
      <c r="D44" s="50">
        <v>2</v>
      </c>
      <c r="E44" s="50"/>
      <c r="F44" s="50">
        <v>33</v>
      </c>
      <c r="G44" s="50">
        <v>1</v>
      </c>
      <c r="H44" s="50">
        <v>25</v>
      </c>
      <c r="I44" s="50">
        <v>56</v>
      </c>
      <c r="J44" s="50">
        <v>96</v>
      </c>
      <c r="K44" s="50">
        <v>59</v>
      </c>
      <c r="L44" s="50">
        <v>107</v>
      </c>
      <c r="M44" s="50">
        <v>9</v>
      </c>
      <c r="N44" s="50">
        <v>1</v>
      </c>
      <c r="O44" s="50">
        <v>19</v>
      </c>
      <c r="P44" s="50">
        <v>109</v>
      </c>
      <c r="Q44" s="50">
        <v>2</v>
      </c>
      <c r="R44" s="50"/>
      <c r="S44" s="50"/>
      <c r="T44" s="50">
        <v>3</v>
      </c>
      <c r="U44" s="50"/>
      <c r="V44" s="50">
        <v>3</v>
      </c>
      <c r="W44" s="50"/>
      <c r="X44" s="50">
        <v>4</v>
      </c>
      <c r="Y44" s="50"/>
      <c r="Z44" s="80">
        <v>15</v>
      </c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&amp;R&amp;8&amp;UБүлэг2. Эрүүл мэнд</oddHeader>
    <oddFooter>&amp;L&amp;18 &amp;R&amp;18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719</v>
      </c>
      <c r="S1" s="22"/>
      <c r="T1" s="22"/>
      <c r="U1" s="22"/>
      <c r="V1" s="22" t="s">
        <v>136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374" t="s">
        <v>717</v>
      </c>
      <c r="E2" s="1374"/>
      <c r="M2" s="1" t="s">
        <v>673</v>
      </c>
      <c r="S2" s="22"/>
      <c r="T2" s="22"/>
      <c r="U2" s="22"/>
      <c r="V2" s="22" t="s">
        <v>147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374" t="s">
        <v>718</v>
      </c>
      <c r="E3" s="1374"/>
      <c r="K3" s="1" t="s">
        <v>651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672</v>
      </c>
      <c r="K4" s="2"/>
      <c r="L4" s="3" t="s">
        <v>622</v>
      </c>
      <c r="M4" s="7" t="s">
        <v>689</v>
      </c>
      <c r="N4" s="2" t="s">
        <v>690</v>
      </c>
      <c r="O4" s="2" t="s">
        <v>691</v>
      </c>
      <c r="P4" s="3" t="s">
        <v>669</v>
      </c>
      <c r="S4" s="34"/>
      <c r="T4" s="40" t="s">
        <v>670</v>
      </c>
      <c r="U4" s="41"/>
      <c r="V4" s="42"/>
      <c r="W4" s="42"/>
      <c r="X4" s="42" t="s">
        <v>318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148</v>
      </c>
      <c r="K5" s="8" t="s">
        <v>606</v>
      </c>
      <c r="L5" s="9" t="s">
        <v>607</v>
      </c>
      <c r="M5" s="12" t="s">
        <v>608</v>
      </c>
      <c r="N5" s="6" t="s">
        <v>950</v>
      </c>
      <c r="O5" s="6" t="s">
        <v>951</v>
      </c>
      <c r="P5" s="9" t="s">
        <v>952</v>
      </c>
      <c r="S5" s="43" t="s">
        <v>606</v>
      </c>
      <c r="T5" s="36" t="s">
        <v>953</v>
      </c>
      <c r="U5" s="43" t="s">
        <v>954</v>
      </c>
      <c r="V5" s="36" t="s">
        <v>955</v>
      </c>
      <c r="W5" s="36" t="s">
        <v>670</v>
      </c>
      <c r="X5" s="36" t="s">
        <v>956</v>
      </c>
      <c r="Y5" s="36" t="s">
        <v>957</v>
      </c>
      <c r="Z5" s="36" t="s">
        <v>60</v>
      </c>
      <c r="AA5" s="36" t="s">
        <v>61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596</v>
      </c>
      <c r="AN5" s="34" t="s">
        <v>962</v>
      </c>
      <c r="AO5" s="34" t="s">
        <v>129</v>
      </c>
      <c r="AP5" s="48"/>
    </row>
    <row r="6" spans="2:42" ht="12.75">
      <c r="B6" s="1" t="s">
        <v>726</v>
      </c>
      <c r="K6" s="6" t="s">
        <v>260</v>
      </c>
      <c r="L6" s="9" t="s">
        <v>261</v>
      </c>
      <c r="M6" s="12" t="s">
        <v>601</v>
      </c>
      <c r="N6" s="6" t="s">
        <v>574</v>
      </c>
      <c r="O6" s="6" t="s">
        <v>575</v>
      </c>
      <c r="P6" s="9" t="s">
        <v>576</v>
      </c>
      <c r="S6" s="36" t="s">
        <v>260</v>
      </c>
      <c r="T6" s="36" t="s">
        <v>974</v>
      </c>
      <c r="U6" s="43" t="s">
        <v>975</v>
      </c>
      <c r="V6" s="36" t="s">
        <v>976</v>
      </c>
      <c r="W6" s="36" t="s">
        <v>977</v>
      </c>
      <c r="X6" s="36" t="s">
        <v>978</v>
      </c>
      <c r="Y6" s="36" t="s">
        <v>979</v>
      </c>
      <c r="Z6" s="36" t="s">
        <v>980</v>
      </c>
      <c r="AA6" s="36" t="s">
        <v>981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597</v>
      </c>
      <c r="AN6" s="36" t="s">
        <v>963</v>
      </c>
      <c r="AO6" s="36" t="s">
        <v>130</v>
      </c>
      <c r="AP6" s="48"/>
    </row>
    <row r="7" spans="2:42" ht="12.75">
      <c r="B7" s="2"/>
      <c r="C7" s="3" t="s">
        <v>149</v>
      </c>
      <c r="D7" s="4" t="s">
        <v>222</v>
      </c>
      <c r="E7" s="3" t="s">
        <v>223</v>
      </c>
      <c r="F7" s="5" t="s">
        <v>808</v>
      </c>
      <c r="G7" s="3" t="s">
        <v>809</v>
      </c>
      <c r="H7" s="6"/>
      <c r="K7" s="13"/>
      <c r="L7" s="14"/>
      <c r="M7" s="17"/>
      <c r="N7" s="13"/>
      <c r="O7" s="13"/>
      <c r="P7" s="14" t="s">
        <v>288</v>
      </c>
      <c r="S7" s="36"/>
      <c r="T7" s="36" t="s">
        <v>289</v>
      </c>
      <c r="U7" s="43" t="s">
        <v>290</v>
      </c>
      <c r="V7" s="36" t="s">
        <v>291</v>
      </c>
      <c r="W7" s="36" t="s">
        <v>78</v>
      </c>
      <c r="X7" s="36" t="s">
        <v>79</v>
      </c>
      <c r="Y7" s="36" t="s">
        <v>80</v>
      </c>
      <c r="Z7" s="36" t="s">
        <v>81</v>
      </c>
      <c r="AA7" s="36" t="s">
        <v>82</v>
      </c>
      <c r="AB7" s="36" t="s">
        <v>83</v>
      </c>
      <c r="AC7" s="36" t="s">
        <v>681</v>
      </c>
      <c r="AD7" s="36" t="s">
        <v>749</v>
      </c>
      <c r="AE7" s="36" t="s">
        <v>682</v>
      </c>
      <c r="AF7" s="36" t="s">
        <v>683</v>
      </c>
      <c r="AG7" s="36" t="s">
        <v>684</v>
      </c>
      <c r="AH7" s="36" t="s">
        <v>685</v>
      </c>
      <c r="AI7" s="35" t="s">
        <v>686</v>
      </c>
      <c r="AJ7" s="35" t="s">
        <v>33</v>
      </c>
      <c r="AK7" s="35" t="s">
        <v>934</v>
      </c>
      <c r="AL7" s="35" t="s">
        <v>935</v>
      </c>
      <c r="AM7" s="35" t="s">
        <v>598</v>
      </c>
      <c r="AN7" s="36" t="s">
        <v>964</v>
      </c>
      <c r="AO7" s="36"/>
      <c r="AP7" s="48"/>
    </row>
    <row r="8" spans="2:42" ht="12.75">
      <c r="B8" s="8" t="s">
        <v>319</v>
      </c>
      <c r="C8" s="9" t="s">
        <v>320</v>
      </c>
      <c r="D8" s="10" t="s">
        <v>125</v>
      </c>
      <c r="E8" s="9" t="s">
        <v>972</v>
      </c>
      <c r="F8" s="11" t="s">
        <v>973</v>
      </c>
      <c r="G8" s="9" t="s">
        <v>605</v>
      </c>
      <c r="H8" s="6"/>
      <c r="K8" s="2" t="s">
        <v>167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150</v>
      </c>
      <c r="U8" s="36" t="s">
        <v>237</v>
      </c>
      <c r="V8" s="36"/>
      <c r="W8" s="36" t="s">
        <v>522</v>
      </c>
      <c r="X8" s="36" t="s">
        <v>523</v>
      </c>
      <c r="Y8" s="36" t="s">
        <v>497</v>
      </c>
      <c r="Z8" s="36" t="s">
        <v>500</v>
      </c>
      <c r="AA8" s="36" t="s">
        <v>501</v>
      </c>
      <c r="AB8" s="36" t="s">
        <v>502</v>
      </c>
      <c r="AC8" s="36" t="s">
        <v>503</v>
      </c>
      <c r="AD8" s="44" t="s">
        <v>750</v>
      </c>
      <c r="AE8" s="36" t="s">
        <v>504</v>
      </c>
      <c r="AF8" s="36" t="s">
        <v>505</v>
      </c>
      <c r="AG8" s="36" t="s">
        <v>506</v>
      </c>
      <c r="AH8" s="36"/>
      <c r="AI8" s="35" t="s">
        <v>507</v>
      </c>
      <c r="AJ8" s="35" t="s">
        <v>34</v>
      </c>
      <c r="AK8" s="35"/>
      <c r="AL8" s="35" t="s">
        <v>936</v>
      </c>
      <c r="AM8" s="35" t="s">
        <v>599</v>
      </c>
      <c r="AN8" s="36" t="s">
        <v>86</v>
      </c>
      <c r="AO8" s="36"/>
      <c r="AP8" s="48"/>
    </row>
    <row r="9" spans="2:42" ht="12.75">
      <c r="B9" s="6"/>
      <c r="C9" s="9"/>
      <c r="D9" s="10" t="s">
        <v>969</v>
      </c>
      <c r="E9" s="9" t="s">
        <v>1008</v>
      </c>
      <c r="F9" s="11" t="s">
        <v>1009</v>
      </c>
      <c r="G9" s="9" t="s">
        <v>643</v>
      </c>
      <c r="H9" s="6"/>
      <c r="K9" s="6" t="s">
        <v>509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510</v>
      </c>
      <c r="U9" s="36"/>
      <c r="V9" s="36"/>
      <c r="W9" s="36"/>
      <c r="X9" s="36"/>
      <c r="Y9" s="36" t="s">
        <v>511</v>
      </c>
      <c r="Z9" s="36"/>
      <c r="AA9" s="36" t="s">
        <v>512</v>
      </c>
      <c r="AB9" s="36" t="s">
        <v>513</v>
      </c>
      <c r="AC9" s="36" t="s">
        <v>514</v>
      </c>
      <c r="AD9" s="36" t="s">
        <v>751</v>
      </c>
      <c r="AE9" s="36" t="s">
        <v>515</v>
      </c>
      <c r="AF9" s="36"/>
      <c r="AG9" s="36" t="s">
        <v>471</v>
      </c>
      <c r="AH9" s="36"/>
      <c r="AI9" s="35" t="s">
        <v>516</v>
      </c>
      <c r="AJ9" s="35" t="s">
        <v>87</v>
      </c>
      <c r="AK9" s="35"/>
      <c r="AL9" s="35" t="s">
        <v>937</v>
      </c>
      <c r="AM9" s="35" t="s">
        <v>600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17</v>
      </c>
      <c r="G10" s="14" t="s">
        <v>287</v>
      </c>
      <c r="H10" s="6"/>
      <c r="K10" s="6" t="s">
        <v>518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519</v>
      </c>
      <c r="U10" s="38"/>
      <c r="V10" s="38"/>
      <c r="W10" s="38"/>
      <c r="X10" s="38"/>
      <c r="Y10" s="38" t="s">
        <v>520</v>
      </c>
      <c r="Z10" s="38"/>
      <c r="AA10" s="38" t="s">
        <v>521</v>
      </c>
      <c r="AB10" s="38"/>
      <c r="AC10" s="38"/>
      <c r="AD10" s="38" t="s">
        <v>933</v>
      </c>
      <c r="AE10" s="38"/>
      <c r="AF10" s="38"/>
      <c r="AG10" s="38"/>
      <c r="AH10" s="38"/>
      <c r="AI10" s="37"/>
      <c r="AJ10" s="37" t="s">
        <v>88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166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613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167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508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52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509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517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733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518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612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303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613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659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126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99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660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57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733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692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498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303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477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19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126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478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224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971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822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878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498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734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630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55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609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930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551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610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960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878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611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987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630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656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304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930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657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127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960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658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58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470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499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987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652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100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304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653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676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127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879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58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404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499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800</v>
      </c>
      <c r="K33" s="20" t="s">
        <v>135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100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374" t="s">
        <v>801</v>
      </c>
      <c r="F34" s="1376"/>
      <c r="G34" s="1376"/>
      <c r="H34" s="1376"/>
      <c r="K34" s="20" t="s">
        <v>961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676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946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879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25</v>
      </c>
      <c r="S36" s="35" t="s">
        <v>404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650</v>
      </c>
      <c r="S37" s="35" t="s">
        <v>135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961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375">
        <v>40</v>
      </c>
      <c r="B39" s="1375"/>
      <c r="C39" s="1375"/>
      <c r="D39" s="1375"/>
      <c r="E39" s="1375"/>
      <c r="F39" s="1375"/>
      <c r="G39" s="1375"/>
      <c r="H39" s="1375"/>
      <c r="I39" s="1375"/>
      <c r="K39" s="1375">
        <v>42</v>
      </c>
      <c r="L39" s="1375"/>
      <c r="M39" s="1375"/>
      <c r="N39" s="1375"/>
      <c r="O39" s="1375"/>
      <c r="P39" s="1375"/>
      <c r="AC39" s="1">
        <v>45</v>
      </c>
    </row>
    <row r="40" ht="12.75">
      <c r="AC40" s="1" t="s">
        <v>651</v>
      </c>
    </row>
    <row r="41" spans="37:41" ht="12.75">
      <c r="AK41" s="1" t="s">
        <v>651</v>
      </c>
      <c r="AM41" s="1" t="s">
        <v>651</v>
      </c>
      <c r="AO41" s="1" t="s">
        <v>651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61"/>
  <sheetViews>
    <sheetView zoomScale="123" zoomScaleNormal="123" zoomScalePageLayoutView="0" workbookViewId="0" topLeftCell="A1">
      <selection activeCell="A12" sqref="A12"/>
    </sheetView>
  </sheetViews>
  <sheetFormatPr defaultColWidth="9.00390625" defaultRowHeight="12.75"/>
  <cols>
    <col min="1" max="1" width="2.00390625" style="316" customWidth="1"/>
    <col min="2" max="2" width="7.25390625" style="316" customWidth="1"/>
    <col min="3" max="3" width="8.75390625" style="316" customWidth="1"/>
    <col min="4" max="4" width="7.875" style="316" customWidth="1"/>
    <col min="5" max="5" width="11.75390625" style="316" customWidth="1"/>
    <col min="6" max="6" width="14.75390625" style="316" customWidth="1"/>
    <col min="7" max="7" width="10.375" style="316" customWidth="1"/>
    <col min="8" max="8" width="9.125" style="316" customWidth="1"/>
    <col min="9" max="9" width="5.00390625" style="316" customWidth="1"/>
    <col min="10" max="10" width="27.25390625" style="316" customWidth="1"/>
    <col min="11" max="11" width="9.00390625" style="316" customWidth="1"/>
    <col min="12" max="12" width="8.375" style="316" customWidth="1"/>
    <col min="13" max="13" width="16.00390625" style="316" customWidth="1"/>
    <col min="14" max="14" width="9.125" style="316" customWidth="1"/>
    <col min="15" max="15" width="44.75390625" style="316" customWidth="1"/>
    <col min="16" max="16" width="34.75390625" style="316" customWidth="1"/>
    <col min="17" max="19" width="9.125" style="316" customWidth="1"/>
    <col min="20" max="20" width="4.00390625" style="316" customWidth="1"/>
    <col min="21" max="21" width="13.00390625" style="316" customWidth="1"/>
    <col min="22" max="23" width="11.875" style="316" customWidth="1"/>
    <col min="24" max="24" width="14.375" style="457" customWidth="1"/>
    <col min="25" max="29" width="9.125" style="316" customWidth="1"/>
    <col min="30" max="30" width="25.375" style="316" customWidth="1"/>
    <col min="31" max="16384" width="9.125" style="316" customWidth="1"/>
  </cols>
  <sheetData>
    <row r="1" spans="1:35" ht="12">
      <c r="A1" s="316" t="s">
        <v>651</v>
      </c>
      <c r="D1" s="430"/>
      <c r="F1" s="431"/>
      <c r="G1" s="432" t="s">
        <v>1261</v>
      </c>
      <c r="N1" s="433"/>
      <c r="O1" s="319"/>
      <c r="P1" s="565"/>
      <c r="Q1" s="319"/>
      <c r="R1" s="319"/>
      <c r="S1" s="319"/>
      <c r="T1" s="319"/>
      <c r="U1" s="319"/>
      <c r="V1" s="319"/>
      <c r="W1" s="319"/>
      <c r="X1" s="315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</row>
    <row r="2" spans="4:35" ht="10.5" customHeight="1">
      <c r="D2" s="434"/>
      <c r="F2" s="431"/>
      <c r="G2" s="435" t="s">
        <v>1114</v>
      </c>
      <c r="O2" s="319"/>
      <c r="P2" s="440"/>
      <c r="Q2" s="319"/>
      <c r="R2" s="332"/>
      <c r="S2" s="319"/>
      <c r="T2" s="319"/>
      <c r="U2" s="319"/>
      <c r="V2" s="319"/>
      <c r="W2" s="319"/>
      <c r="X2" s="315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</row>
    <row r="3" spans="7:35" ht="4.5" customHeight="1">
      <c r="G3" s="437"/>
      <c r="O3" s="319"/>
      <c r="P3" s="319"/>
      <c r="Q3" s="319"/>
      <c r="R3" s="319"/>
      <c r="S3" s="319"/>
      <c r="T3" s="319"/>
      <c r="U3" s="319"/>
      <c r="V3" s="438"/>
      <c r="W3" s="319"/>
      <c r="X3" s="439"/>
      <c r="Y3" s="440"/>
      <c r="Z3" s="441"/>
      <c r="AA3" s="441"/>
      <c r="AB3" s="319"/>
      <c r="AC3" s="319"/>
      <c r="AD3" s="442"/>
      <c r="AE3" s="440"/>
      <c r="AF3" s="441"/>
      <c r="AG3" s="319"/>
      <c r="AH3" s="319"/>
      <c r="AI3" s="319"/>
    </row>
    <row r="4" spans="2:35" ht="12.75" customHeight="1">
      <c r="B4" s="432" t="s">
        <v>1260</v>
      </c>
      <c r="C4" s="443"/>
      <c r="D4" s="437"/>
      <c r="E4" s="437"/>
      <c r="G4" s="444" t="s">
        <v>1115</v>
      </c>
      <c r="L4" s="318"/>
      <c r="O4" s="566"/>
      <c r="P4" s="567"/>
      <c r="Q4" s="567"/>
      <c r="R4" s="567"/>
      <c r="S4" s="319"/>
      <c r="T4" s="319"/>
      <c r="U4" s="319"/>
      <c r="V4" s="319"/>
      <c r="W4" s="319"/>
      <c r="X4" s="315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</row>
    <row r="5" spans="1:35" ht="12.75" customHeight="1">
      <c r="A5" s="319"/>
      <c r="B5" s="445"/>
      <c r="C5" s="446"/>
      <c r="D5" s="447"/>
      <c r="E5" s="448"/>
      <c r="F5" s="449"/>
      <c r="G5" s="445"/>
      <c r="H5" s="445"/>
      <c r="I5" s="445"/>
      <c r="J5" s="493" t="s">
        <v>1237</v>
      </c>
      <c r="K5" s="1390" t="s">
        <v>1230</v>
      </c>
      <c r="L5" s="1391"/>
      <c r="M5" s="319"/>
      <c r="O5" s="441"/>
      <c r="P5" s="332"/>
      <c r="Q5" s="332"/>
      <c r="R5" s="332"/>
      <c r="S5" s="319"/>
      <c r="T5" s="319"/>
      <c r="U5" s="319"/>
      <c r="V5" s="1393"/>
      <c r="W5" s="1393"/>
      <c r="X5" s="1394"/>
      <c r="Y5" s="1394"/>
      <c r="Z5" s="1394"/>
      <c r="AA5" s="1394"/>
      <c r="AB5" s="319"/>
      <c r="AC5" s="319"/>
      <c r="AD5" s="319"/>
      <c r="AE5" s="1394"/>
      <c r="AF5" s="1394"/>
      <c r="AG5" s="315"/>
      <c r="AH5" s="319"/>
      <c r="AI5" s="319"/>
    </row>
    <row r="6" spans="1:35" ht="9" customHeight="1">
      <c r="A6" s="319"/>
      <c r="B6" s="318"/>
      <c r="C6" s="318"/>
      <c r="D6" s="318"/>
      <c r="E6" s="450"/>
      <c r="F6" s="451"/>
      <c r="G6" s="318"/>
      <c r="H6" s="318"/>
      <c r="I6" s="318"/>
      <c r="J6" s="452" t="s">
        <v>85</v>
      </c>
      <c r="K6" s="1392" t="s">
        <v>989</v>
      </c>
      <c r="L6" s="1392"/>
      <c r="M6" s="319"/>
      <c r="O6" s="319"/>
      <c r="P6" s="319"/>
      <c r="Q6" s="319"/>
      <c r="R6" s="319"/>
      <c r="S6" s="319"/>
      <c r="T6" s="319"/>
      <c r="U6" s="319"/>
      <c r="V6" s="1393"/>
      <c r="W6" s="1393"/>
      <c r="X6" s="1394"/>
      <c r="Y6" s="1394"/>
      <c r="Z6" s="1394"/>
      <c r="AA6" s="1394"/>
      <c r="AB6" s="319"/>
      <c r="AC6" s="319"/>
      <c r="AD6" s="319"/>
      <c r="AE6" s="1394"/>
      <c r="AF6" s="1394"/>
      <c r="AG6" s="456"/>
      <c r="AH6" s="319"/>
      <c r="AI6" s="319"/>
    </row>
    <row r="7" spans="2:35" ht="9" customHeight="1">
      <c r="B7" s="319" t="s">
        <v>1259</v>
      </c>
      <c r="C7" s="319"/>
      <c r="D7" s="319"/>
      <c r="E7" s="327"/>
      <c r="F7" s="326" t="s">
        <v>71</v>
      </c>
      <c r="G7" s="319"/>
      <c r="J7" s="457">
        <v>927</v>
      </c>
      <c r="K7" s="458">
        <v>458</v>
      </c>
      <c r="L7" s="458"/>
      <c r="O7" s="319"/>
      <c r="P7" s="319"/>
      <c r="Q7" s="327"/>
      <c r="R7" s="327"/>
      <c r="S7" s="319"/>
      <c r="T7" s="319"/>
      <c r="U7" s="319"/>
      <c r="V7" s="1393"/>
      <c r="W7" s="1393"/>
      <c r="X7" s="1394"/>
      <c r="Y7" s="319"/>
      <c r="Z7" s="319"/>
      <c r="AA7" s="1394"/>
      <c r="AB7" s="327"/>
      <c r="AC7" s="319"/>
      <c r="AD7" s="319"/>
      <c r="AE7" s="319"/>
      <c r="AF7" s="319"/>
      <c r="AG7" s="315"/>
      <c r="AH7" s="319"/>
      <c r="AI7" s="319"/>
    </row>
    <row r="8" spans="2:35" ht="9">
      <c r="B8" s="328" t="s">
        <v>1258</v>
      </c>
      <c r="C8" s="460"/>
      <c r="D8" s="460"/>
      <c r="E8" s="460"/>
      <c r="F8" s="461" t="s">
        <v>72</v>
      </c>
      <c r="G8" s="325"/>
      <c r="H8" s="328"/>
      <c r="I8" s="328"/>
      <c r="J8" s="462">
        <f>J9+J10+J11+J12+J13+J14+J15+J16</f>
        <v>520</v>
      </c>
      <c r="K8" s="463">
        <f>K9+K10+K11+K12+K13+K14+K15+K16</f>
        <v>247</v>
      </c>
      <c r="L8" s="464"/>
      <c r="O8" s="319"/>
      <c r="P8" s="327"/>
      <c r="Q8" s="315"/>
      <c r="R8" s="1379"/>
      <c r="S8" s="1379"/>
      <c r="T8" s="319"/>
      <c r="U8" s="319"/>
      <c r="V8" s="1393"/>
      <c r="W8" s="1393"/>
      <c r="X8" s="1394"/>
      <c r="Y8" s="327"/>
      <c r="Z8" s="327"/>
      <c r="AA8" s="1394"/>
      <c r="AB8" s="327"/>
      <c r="AC8" s="319"/>
      <c r="AD8" s="327"/>
      <c r="AE8" s="319"/>
      <c r="AF8" s="319"/>
      <c r="AG8" s="315"/>
      <c r="AH8" s="319"/>
      <c r="AI8" s="319"/>
    </row>
    <row r="9" spans="2:35" ht="7.5" customHeight="1">
      <c r="B9" s="316" t="s">
        <v>1257</v>
      </c>
      <c r="C9" s="457"/>
      <c r="D9" s="457"/>
      <c r="E9" s="457"/>
      <c r="F9" s="326" t="s">
        <v>73</v>
      </c>
      <c r="J9" s="457">
        <v>5</v>
      </c>
      <c r="K9" s="464">
        <v>3</v>
      </c>
      <c r="L9" s="464"/>
      <c r="O9" s="319"/>
      <c r="P9" s="327"/>
      <c r="Q9" s="315"/>
      <c r="R9" s="1379"/>
      <c r="S9" s="1379"/>
      <c r="T9" s="319"/>
      <c r="U9" s="319"/>
      <c r="V9" s="319"/>
      <c r="W9" s="465"/>
      <c r="X9" s="315"/>
      <c r="Y9" s="319"/>
      <c r="Z9" s="319"/>
      <c r="AA9" s="466"/>
      <c r="AB9" s="315"/>
      <c r="AC9" s="319"/>
      <c r="AD9" s="319"/>
      <c r="AE9" s="319"/>
      <c r="AF9" s="319"/>
      <c r="AG9" s="315"/>
      <c r="AH9" s="319"/>
      <c r="AI9" s="319"/>
    </row>
    <row r="10" spans="2:35" ht="9">
      <c r="B10" s="316" t="s">
        <v>1256</v>
      </c>
      <c r="C10" s="457"/>
      <c r="D10" s="457"/>
      <c r="E10" s="457"/>
      <c r="F10" s="326" t="s">
        <v>66</v>
      </c>
      <c r="J10" s="457">
        <v>4</v>
      </c>
      <c r="K10" s="464">
        <v>1</v>
      </c>
      <c r="L10" s="464"/>
      <c r="O10" s="319"/>
      <c r="P10" s="327"/>
      <c r="Q10" s="315"/>
      <c r="R10" s="1379"/>
      <c r="S10" s="1379"/>
      <c r="T10" s="319"/>
      <c r="U10" s="319"/>
      <c r="V10" s="319"/>
      <c r="W10" s="465"/>
      <c r="X10" s="315"/>
      <c r="Y10" s="319"/>
      <c r="Z10" s="319"/>
      <c r="AA10" s="466"/>
      <c r="AB10" s="315"/>
      <c r="AC10" s="319"/>
      <c r="AD10" s="327"/>
      <c r="AE10" s="319"/>
      <c r="AF10" s="319"/>
      <c r="AG10" s="315"/>
      <c r="AH10" s="319"/>
      <c r="AI10" s="319"/>
    </row>
    <row r="11" spans="2:35" ht="8.25" customHeight="1">
      <c r="B11" s="316" t="s">
        <v>1255</v>
      </c>
      <c r="C11" s="457"/>
      <c r="D11" s="457"/>
      <c r="E11" s="457"/>
      <c r="F11" s="326" t="s">
        <v>266</v>
      </c>
      <c r="J11" s="457">
        <v>45</v>
      </c>
      <c r="K11" s="464">
        <v>28</v>
      </c>
      <c r="L11" s="464"/>
      <c r="O11" s="319"/>
      <c r="P11" s="327"/>
      <c r="Q11" s="315"/>
      <c r="R11" s="1379"/>
      <c r="S11" s="1379"/>
      <c r="T11" s="319"/>
      <c r="U11" s="319"/>
      <c r="V11" s="319"/>
      <c r="W11" s="465"/>
      <c r="X11" s="315"/>
      <c r="Y11" s="319"/>
      <c r="Z11" s="319"/>
      <c r="AA11" s="466"/>
      <c r="AB11" s="315"/>
      <c r="AC11" s="319"/>
      <c r="AD11" s="319"/>
      <c r="AE11" s="319"/>
      <c r="AF11" s="319"/>
      <c r="AG11" s="315"/>
      <c r="AH11" s="319"/>
      <c r="AI11" s="319"/>
    </row>
    <row r="12" spans="2:35" ht="8.25" customHeight="1">
      <c r="B12" s="316" t="s">
        <v>1254</v>
      </c>
      <c r="C12" s="457"/>
      <c r="D12" s="457"/>
      <c r="E12" s="457"/>
      <c r="F12" s="326" t="s">
        <v>639</v>
      </c>
      <c r="J12" s="457">
        <v>59</v>
      </c>
      <c r="K12" s="464">
        <v>31</v>
      </c>
      <c r="L12" s="464"/>
      <c r="O12" s="319"/>
      <c r="P12" s="327"/>
      <c r="Q12" s="315"/>
      <c r="R12" s="1379"/>
      <c r="S12" s="1379"/>
      <c r="T12" s="319"/>
      <c r="U12" s="319"/>
      <c r="V12" s="319"/>
      <c r="W12" s="465"/>
      <c r="X12" s="315"/>
      <c r="Y12" s="319"/>
      <c r="Z12" s="319"/>
      <c r="AA12" s="466"/>
      <c r="AB12" s="315"/>
      <c r="AC12" s="319"/>
      <c r="AD12" s="327"/>
      <c r="AE12" s="319"/>
      <c r="AF12" s="319"/>
      <c r="AG12" s="315"/>
      <c r="AH12" s="319"/>
      <c r="AI12" s="319"/>
    </row>
    <row r="13" spans="2:35" ht="8.25" customHeight="1">
      <c r="B13" s="316" t="s">
        <v>1253</v>
      </c>
      <c r="C13" s="457"/>
      <c r="D13" s="457"/>
      <c r="E13" s="457"/>
      <c r="F13" s="326" t="s">
        <v>677</v>
      </c>
      <c r="J13" s="457">
        <v>5</v>
      </c>
      <c r="K13" s="464"/>
      <c r="L13" s="464"/>
      <c r="O13" s="319"/>
      <c r="P13" s="327"/>
      <c r="Q13" s="315"/>
      <c r="R13" s="1379"/>
      <c r="S13" s="1379"/>
      <c r="T13" s="319"/>
      <c r="U13" s="319"/>
      <c r="V13" s="319"/>
      <c r="W13" s="465"/>
      <c r="X13" s="315"/>
      <c r="Y13" s="319"/>
      <c r="Z13" s="319"/>
      <c r="AA13" s="466"/>
      <c r="AB13" s="315"/>
      <c r="AC13" s="319"/>
      <c r="AD13" s="319"/>
      <c r="AE13" s="319"/>
      <c r="AF13" s="319"/>
      <c r="AG13" s="315"/>
      <c r="AH13" s="319"/>
      <c r="AI13" s="319"/>
    </row>
    <row r="14" spans="2:35" ht="18" customHeight="1">
      <c r="B14" s="1377" t="s">
        <v>1252</v>
      </c>
      <c r="C14" s="1378"/>
      <c r="D14" s="1378"/>
      <c r="E14" s="1378"/>
      <c r="F14" s="326" t="s">
        <v>645</v>
      </c>
      <c r="J14" s="457">
        <v>130</v>
      </c>
      <c r="K14" s="464">
        <v>58</v>
      </c>
      <c r="L14" s="464"/>
      <c r="O14" s="319"/>
      <c r="P14" s="327"/>
      <c r="Q14" s="315"/>
      <c r="R14" s="315"/>
      <c r="S14" s="315"/>
      <c r="T14" s="319"/>
      <c r="U14" s="319"/>
      <c r="V14" s="319"/>
      <c r="W14" s="465"/>
      <c r="X14" s="315"/>
      <c r="Y14" s="319"/>
      <c r="Z14" s="319"/>
      <c r="AA14" s="466"/>
      <c r="AB14" s="315"/>
      <c r="AC14" s="319"/>
      <c r="AD14" s="319"/>
      <c r="AE14" s="319"/>
      <c r="AF14" s="319"/>
      <c r="AG14" s="315"/>
      <c r="AH14" s="319"/>
      <c r="AI14" s="319"/>
    </row>
    <row r="15" spans="2:35" ht="8.25" customHeight="1">
      <c r="B15" s="316" t="s">
        <v>1251</v>
      </c>
      <c r="D15" s="326"/>
      <c r="E15" s="457"/>
      <c r="F15" s="326" t="s">
        <v>98</v>
      </c>
      <c r="J15" s="457">
        <v>165</v>
      </c>
      <c r="K15" s="464">
        <v>74</v>
      </c>
      <c r="L15" s="464"/>
      <c r="O15" s="319"/>
      <c r="P15" s="327"/>
      <c r="Q15" s="315"/>
      <c r="R15" s="1379"/>
      <c r="S15" s="1379"/>
      <c r="T15" s="319"/>
      <c r="U15" s="319"/>
      <c r="V15" s="319"/>
      <c r="W15" s="465"/>
      <c r="X15" s="315"/>
      <c r="Y15" s="319"/>
      <c r="Z15" s="319"/>
      <c r="AA15" s="466"/>
      <c r="AB15" s="315"/>
      <c r="AC15" s="319"/>
      <c r="AD15" s="319"/>
      <c r="AE15" s="319"/>
      <c r="AF15" s="319"/>
      <c r="AG15" s="315"/>
      <c r="AH15" s="319"/>
      <c r="AI15" s="319"/>
    </row>
    <row r="16" spans="2:35" ht="7.5" customHeight="1">
      <c r="B16" s="316" t="s">
        <v>1250</v>
      </c>
      <c r="D16" s="326"/>
      <c r="E16" s="457"/>
      <c r="F16" s="326" t="s">
        <v>410</v>
      </c>
      <c r="J16" s="457">
        <v>107</v>
      </c>
      <c r="K16" s="464">
        <v>52</v>
      </c>
      <c r="L16" s="464"/>
      <c r="O16" s="319"/>
      <c r="P16" s="327"/>
      <c r="Q16" s="315"/>
      <c r="R16" s="1379"/>
      <c r="S16" s="1379"/>
      <c r="T16" s="319"/>
      <c r="U16" s="319"/>
      <c r="V16" s="319"/>
      <c r="W16" s="465"/>
      <c r="X16" s="315"/>
      <c r="Y16" s="319"/>
      <c r="Z16" s="319"/>
      <c r="AA16" s="466"/>
      <c r="AB16" s="315"/>
      <c r="AC16" s="319"/>
      <c r="AD16" s="327"/>
      <c r="AE16" s="319"/>
      <c r="AF16" s="319"/>
      <c r="AG16" s="315"/>
      <c r="AH16" s="319"/>
      <c r="AI16" s="319"/>
    </row>
    <row r="17" spans="2:35" ht="9" customHeight="1">
      <c r="B17" s="328" t="s">
        <v>1133</v>
      </c>
      <c r="C17" s="328"/>
      <c r="D17" s="461"/>
      <c r="E17" s="462"/>
      <c r="F17" s="326"/>
      <c r="J17" s="457">
        <v>219</v>
      </c>
      <c r="K17" s="464">
        <v>107</v>
      </c>
      <c r="L17" s="464"/>
      <c r="O17" s="319"/>
      <c r="P17" s="327"/>
      <c r="Q17" s="315"/>
      <c r="R17" s="315"/>
      <c r="S17" s="315"/>
      <c r="T17" s="319"/>
      <c r="U17" s="319"/>
      <c r="V17" s="319"/>
      <c r="W17" s="465"/>
      <c r="X17" s="315"/>
      <c r="Y17" s="319"/>
      <c r="Z17" s="319"/>
      <c r="AA17" s="466"/>
      <c r="AB17" s="315"/>
      <c r="AC17" s="319"/>
      <c r="AD17" s="327"/>
      <c r="AE17" s="319"/>
      <c r="AF17" s="319"/>
      <c r="AG17" s="315"/>
      <c r="AH17" s="319"/>
      <c r="AI17" s="319"/>
    </row>
    <row r="18" spans="2:35" ht="9">
      <c r="B18" s="328" t="s">
        <v>1249</v>
      </c>
      <c r="C18" s="328"/>
      <c r="D18" s="461"/>
      <c r="E18" s="462"/>
      <c r="F18" s="461" t="s">
        <v>305</v>
      </c>
      <c r="G18" s="328"/>
      <c r="H18" s="328"/>
      <c r="I18" s="328"/>
      <c r="J18" s="462">
        <f>J20+J21+J22+J23+J19</f>
        <v>76</v>
      </c>
      <c r="K18" s="463">
        <f>K20+K21+K22+K23+K19</f>
        <v>38</v>
      </c>
      <c r="L18" s="464"/>
      <c r="O18" s="319"/>
      <c r="P18" s="327"/>
      <c r="Q18" s="315"/>
      <c r="R18" s="1379"/>
      <c r="S18" s="1379"/>
      <c r="T18" s="319"/>
      <c r="U18" s="319"/>
      <c r="V18" s="319"/>
      <c r="W18" s="465"/>
      <c r="X18" s="315"/>
      <c r="Y18" s="319"/>
      <c r="Z18" s="319"/>
      <c r="AA18" s="466"/>
      <c r="AB18" s="315"/>
      <c r="AC18" s="319"/>
      <c r="AD18" s="319"/>
      <c r="AE18" s="319"/>
      <c r="AF18" s="319"/>
      <c r="AG18" s="315"/>
      <c r="AH18" s="319"/>
      <c r="AI18" s="319"/>
    </row>
    <row r="19" spans="2:35" ht="9" customHeight="1">
      <c r="B19" s="316" t="s">
        <v>1248</v>
      </c>
      <c r="D19" s="326"/>
      <c r="E19" s="457"/>
      <c r="F19" s="326" t="s">
        <v>666</v>
      </c>
      <c r="J19" s="457"/>
      <c r="K19" s="464"/>
      <c r="L19" s="464"/>
      <c r="O19" s="319"/>
      <c r="P19" s="327"/>
      <c r="Q19" s="315"/>
      <c r="R19" s="1379"/>
      <c r="S19" s="1379"/>
      <c r="T19" s="319"/>
      <c r="U19" s="319"/>
      <c r="V19" s="319"/>
      <c r="W19" s="465"/>
      <c r="X19" s="315"/>
      <c r="Y19" s="319"/>
      <c r="Z19" s="319"/>
      <c r="AA19" s="466"/>
      <c r="AB19" s="315"/>
      <c r="AC19" s="319"/>
      <c r="AD19" s="319"/>
      <c r="AE19" s="319"/>
      <c r="AF19" s="319"/>
      <c r="AG19" s="315"/>
      <c r="AH19" s="319"/>
      <c r="AI19" s="319"/>
    </row>
    <row r="20" spans="2:35" ht="9" customHeight="1">
      <c r="B20" s="316" t="s">
        <v>1247</v>
      </c>
      <c r="D20" s="326"/>
      <c r="E20" s="457"/>
      <c r="F20" s="326" t="s">
        <v>678</v>
      </c>
      <c r="J20" s="457">
        <v>58</v>
      </c>
      <c r="K20" s="464">
        <v>29</v>
      </c>
      <c r="L20" s="464"/>
      <c r="O20" s="319"/>
      <c r="P20" s="327"/>
      <c r="Q20" s="315"/>
      <c r="R20" s="315"/>
      <c r="S20" s="315"/>
      <c r="T20" s="319"/>
      <c r="U20" s="319"/>
      <c r="V20" s="319"/>
      <c r="W20" s="465"/>
      <c r="X20" s="315"/>
      <c r="Y20" s="319"/>
      <c r="Z20" s="319"/>
      <c r="AA20" s="466"/>
      <c r="AB20" s="315"/>
      <c r="AC20" s="319"/>
      <c r="AD20" s="319"/>
      <c r="AE20" s="319"/>
      <c r="AF20" s="319"/>
      <c r="AG20" s="315"/>
      <c r="AH20" s="319"/>
      <c r="AI20" s="319"/>
    </row>
    <row r="21" spans="2:35" ht="8.25" customHeight="1">
      <c r="B21" s="316" t="s">
        <v>1246</v>
      </c>
      <c r="D21" s="326"/>
      <c r="E21" s="457"/>
      <c r="F21" s="326" t="s">
        <v>69</v>
      </c>
      <c r="J21" s="457">
        <v>6</v>
      </c>
      <c r="K21" s="464">
        <v>2</v>
      </c>
      <c r="L21" s="464"/>
      <c r="O21" s="319"/>
      <c r="P21" s="327"/>
      <c r="Q21" s="315"/>
      <c r="R21" s="1379"/>
      <c r="S21" s="1379"/>
      <c r="T21" s="319"/>
      <c r="U21" s="319"/>
      <c r="V21" s="319"/>
      <c r="W21" s="465"/>
      <c r="X21" s="315"/>
      <c r="Y21" s="319"/>
      <c r="Z21" s="319"/>
      <c r="AA21" s="466"/>
      <c r="AB21" s="315"/>
      <c r="AC21" s="319"/>
      <c r="AD21" s="319"/>
      <c r="AE21" s="319"/>
      <c r="AF21" s="319"/>
      <c r="AG21" s="315"/>
      <c r="AH21" s="319"/>
      <c r="AI21" s="319"/>
    </row>
    <row r="22" spans="2:35" ht="8.25" customHeight="1">
      <c r="B22" s="316" t="s">
        <v>1245</v>
      </c>
      <c r="D22" s="326"/>
      <c r="E22" s="457"/>
      <c r="F22" s="326" t="s">
        <v>625</v>
      </c>
      <c r="J22" s="457">
        <v>12</v>
      </c>
      <c r="K22" s="464">
        <v>7</v>
      </c>
      <c r="L22" s="464"/>
      <c r="O22" s="319"/>
      <c r="P22" s="327"/>
      <c r="Q22" s="315"/>
      <c r="R22" s="1379"/>
      <c r="S22" s="1379"/>
      <c r="T22" s="319"/>
      <c r="U22" s="319"/>
      <c r="V22" s="319"/>
      <c r="W22" s="465"/>
      <c r="X22" s="315"/>
      <c r="Y22" s="319"/>
      <c r="Z22" s="319"/>
      <c r="AA22" s="466"/>
      <c r="AB22" s="315"/>
      <c r="AC22" s="319"/>
      <c r="AD22" s="319"/>
      <c r="AE22" s="319"/>
      <c r="AF22" s="319"/>
      <c r="AG22" s="319"/>
      <c r="AH22" s="319"/>
      <c r="AI22" s="319"/>
    </row>
    <row r="23" spans="2:35" ht="8.25" customHeight="1">
      <c r="B23" s="316" t="s">
        <v>1244</v>
      </c>
      <c r="D23" s="326"/>
      <c r="E23" s="457"/>
      <c r="F23" s="326" t="s">
        <v>626</v>
      </c>
      <c r="J23" s="457"/>
      <c r="K23" s="464"/>
      <c r="L23" s="464"/>
      <c r="O23" s="319"/>
      <c r="P23" s="327"/>
      <c r="Q23" s="315"/>
      <c r="R23" s="1379"/>
      <c r="S23" s="1379"/>
      <c r="T23" s="319"/>
      <c r="U23" s="319"/>
      <c r="V23" s="319"/>
      <c r="W23" s="465"/>
      <c r="X23" s="315"/>
      <c r="Y23" s="319"/>
      <c r="Z23" s="319"/>
      <c r="AA23" s="466"/>
      <c r="AB23" s="315"/>
      <c r="AC23" s="319"/>
      <c r="AD23" s="438"/>
      <c r="AE23" s="438"/>
      <c r="AF23" s="319"/>
      <c r="AG23" s="319"/>
      <c r="AH23" s="319"/>
      <c r="AI23" s="319"/>
    </row>
    <row r="24" spans="2:35" ht="9">
      <c r="B24" s="328" t="s">
        <v>1243</v>
      </c>
      <c r="C24" s="328"/>
      <c r="D24" s="461"/>
      <c r="E24" s="462"/>
      <c r="F24" s="461" t="s">
        <v>629</v>
      </c>
      <c r="G24" s="328"/>
      <c r="H24" s="328"/>
      <c r="I24" s="328"/>
      <c r="J24" s="462">
        <f>J7+J8-J18-J17</f>
        <v>1152</v>
      </c>
      <c r="K24" s="463">
        <f>K7+K8-K18-K17</f>
        <v>560</v>
      </c>
      <c r="L24" s="464"/>
      <c r="O24" s="319"/>
      <c r="P24" s="327"/>
      <c r="Q24" s="315"/>
      <c r="R24" s="1379"/>
      <c r="S24" s="1379"/>
      <c r="T24" s="319"/>
      <c r="U24" s="319"/>
      <c r="V24" s="319"/>
      <c r="W24" s="465"/>
      <c r="X24" s="315"/>
      <c r="Y24" s="319"/>
      <c r="Z24" s="319"/>
      <c r="AA24" s="466"/>
      <c r="AB24" s="315"/>
      <c r="AC24" s="319"/>
      <c r="AD24" s="319"/>
      <c r="AE24" s="319"/>
      <c r="AF24" s="349"/>
      <c r="AG24" s="315"/>
      <c r="AH24" s="319"/>
      <c r="AI24" s="319"/>
    </row>
    <row r="25" spans="2:35" ht="9">
      <c r="B25" s="316" t="s">
        <v>1242</v>
      </c>
      <c r="D25" s="326"/>
      <c r="E25" s="457"/>
      <c r="F25" s="326" t="s">
        <v>1113</v>
      </c>
      <c r="L25" s="464"/>
      <c r="O25" s="319"/>
      <c r="P25" s="327"/>
      <c r="Q25" s="315"/>
      <c r="R25" s="1379"/>
      <c r="S25" s="1379"/>
      <c r="T25" s="319"/>
      <c r="U25" s="319"/>
      <c r="V25" s="319"/>
      <c r="W25" s="465"/>
      <c r="X25" s="315"/>
      <c r="Y25" s="319"/>
      <c r="Z25" s="319"/>
      <c r="AA25" s="466"/>
      <c r="AB25" s="315"/>
      <c r="AC25" s="319"/>
      <c r="AD25" s="319"/>
      <c r="AE25" s="319"/>
      <c r="AF25" s="466"/>
      <c r="AG25" s="466"/>
      <c r="AH25" s="319"/>
      <c r="AI25" s="319"/>
    </row>
    <row r="26" spans="3:35" ht="9" customHeight="1">
      <c r="C26" s="457" t="s">
        <v>309</v>
      </c>
      <c r="D26" s="326"/>
      <c r="E26" s="457"/>
      <c r="F26" s="467" t="s">
        <v>309</v>
      </c>
      <c r="J26" s="457">
        <v>165</v>
      </c>
      <c r="K26" s="464">
        <v>87</v>
      </c>
      <c r="L26" s="464"/>
      <c r="O26" s="315"/>
      <c r="P26" s="327"/>
      <c r="Q26" s="315"/>
      <c r="R26" s="315"/>
      <c r="S26" s="315"/>
      <c r="T26" s="319"/>
      <c r="U26" s="319"/>
      <c r="V26" s="325"/>
      <c r="W26" s="468"/>
      <c r="X26" s="460"/>
      <c r="Y26" s="325"/>
      <c r="Z26" s="325"/>
      <c r="AA26" s="469"/>
      <c r="AB26" s="460"/>
      <c r="AC26" s="319"/>
      <c r="AD26" s="319"/>
      <c r="AE26" s="319"/>
      <c r="AF26" s="319"/>
      <c r="AG26" s="319"/>
      <c r="AH26" s="319"/>
      <c r="AI26" s="319"/>
    </row>
    <row r="27" spans="3:35" ht="8.25" customHeight="1">
      <c r="C27" s="457" t="s">
        <v>310</v>
      </c>
      <c r="D27" s="467"/>
      <c r="E27" s="457"/>
      <c r="F27" s="467" t="s">
        <v>310</v>
      </c>
      <c r="J27" s="457">
        <v>400</v>
      </c>
      <c r="K27" s="464">
        <v>199</v>
      </c>
      <c r="L27" s="464"/>
      <c r="O27" s="315"/>
      <c r="P27" s="456"/>
      <c r="Q27" s="315"/>
      <c r="R27" s="1379"/>
      <c r="S27" s="1379"/>
      <c r="T27" s="319"/>
      <c r="U27" s="319"/>
      <c r="V27" s="325"/>
      <c r="W27" s="325"/>
      <c r="X27" s="460"/>
      <c r="Y27" s="325"/>
      <c r="Z27" s="325"/>
      <c r="AA27" s="325"/>
      <c r="AB27" s="325"/>
      <c r="AC27" s="319"/>
      <c r="AD27" s="319"/>
      <c r="AE27" s="319"/>
      <c r="AF27" s="319"/>
      <c r="AG27" s="319"/>
      <c r="AH27" s="319"/>
      <c r="AI27" s="319"/>
    </row>
    <row r="28" spans="3:35" ht="8.25" customHeight="1">
      <c r="C28" s="457" t="s">
        <v>311</v>
      </c>
      <c r="D28" s="467"/>
      <c r="E28" s="457"/>
      <c r="F28" s="467" t="s">
        <v>311</v>
      </c>
      <c r="J28" s="457">
        <v>350</v>
      </c>
      <c r="K28" s="464">
        <v>172</v>
      </c>
      <c r="L28" s="464"/>
      <c r="O28" s="315"/>
      <c r="P28" s="456"/>
      <c r="Q28" s="315"/>
      <c r="R28" s="1379"/>
      <c r="S28" s="1379"/>
      <c r="T28" s="319"/>
      <c r="U28" s="319"/>
      <c r="V28" s="319"/>
      <c r="W28" s="319"/>
      <c r="X28" s="315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</row>
    <row r="29" spans="2:35" ht="9" customHeight="1">
      <c r="B29" s="318"/>
      <c r="C29" s="453" t="s">
        <v>312</v>
      </c>
      <c r="D29" s="470"/>
      <c r="E29" s="453"/>
      <c r="F29" s="470" t="s">
        <v>312</v>
      </c>
      <c r="G29" s="318"/>
      <c r="H29" s="318"/>
      <c r="I29" s="318"/>
      <c r="J29" s="453">
        <v>237</v>
      </c>
      <c r="K29" s="471">
        <v>102</v>
      </c>
      <c r="L29" s="471"/>
      <c r="O29" s="315"/>
      <c r="P29" s="456"/>
      <c r="Q29" s="315"/>
      <c r="R29" s="1379"/>
      <c r="S29" s="1379"/>
      <c r="T29" s="319"/>
      <c r="U29" s="319"/>
      <c r="V29" s="319"/>
      <c r="W29" s="319"/>
      <c r="X29" s="315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</row>
    <row r="30" spans="2:35" ht="9" customHeight="1">
      <c r="B30" s="319"/>
      <c r="C30" s="315"/>
      <c r="D30" s="456"/>
      <c r="E30" s="315"/>
      <c r="F30" s="456"/>
      <c r="G30" s="319"/>
      <c r="H30" s="319"/>
      <c r="I30" s="319"/>
      <c r="J30" s="315"/>
      <c r="K30" s="472"/>
      <c r="L30" s="472"/>
      <c r="O30" s="315"/>
      <c r="P30" s="456"/>
      <c r="Q30" s="315"/>
      <c r="R30" s="315"/>
      <c r="S30" s="315"/>
      <c r="T30" s="319"/>
      <c r="U30" s="319"/>
      <c r="V30" s="319"/>
      <c r="W30" s="319"/>
      <c r="X30" s="315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</row>
    <row r="31" spans="2:35" ht="11.25">
      <c r="B31" s="343" t="s">
        <v>1241</v>
      </c>
      <c r="D31" s="473"/>
      <c r="F31" s="436" t="s">
        <v>1116</v>
      </c>
      <c r="J31" s="433" t="s">
        <v>1240</v>
      </c>
      <c r="O31" s="319"/>
      <c r="P31" s="319"/>
      <c r="Q31" s="319"/>
      <c r="R31" s="319"/>
      <c r="S31" s="319"/>
      <c r="T31" s="319"/>
      <c r="U31" s="319"/>
      <c r="V31" s="319"/>
      <c r="W31" s="319"/>
      <c r="X31" s="315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</row>
    <row r="32" spans="8:35" ht="3" customHeight="1" hidden="1">
      <c r="H32" s="316" t="s">
        <v>169</v>
      </c>
      <c r="O32" s="319"/>
      <c r="P32" s="319"/>
      <c r="Q32" s="319"/>
      <c r="R32" s="319"/>
      <c r="S32" s="319"/>
      <c r="T32" s="319"/>
      <c r="U32" s="319"/>
      <c r="V32" s="319"/>
      <c r="W32" s="319"/>
      <c r="X32" s="315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</row>
    <row r="33" spans="1:35" ht="10.5">
      <c r="A33" s="319"/>
      <c r="B33" s="1383" t="s">
        <v>1239</v>
      </c>
      <c r="C33" s="1383" t="s">
        <v>1173</v>
      </c>
      <c r="D33" s="1380" t="s">
        <v>1351</v>
      </c>
      <c r="E33" s="1386" t="s">
        <v>1353</v>
      </c>
      <c r="F33" s="1387"/>
      <c r="G33" s="1380" t="s">
        <v>1280</v>
      </c>
      <c r="H33" s="454" t="s">
        <v>1238</v>
      </c>
      <c r="I33" s="319"/>
      <c r="J33" s="436" t="s">
        <v>1117</v>
      </c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5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</row>
    <row r="34" spans="1:35" ht="6.75" customHeight="1">
      <c r="A34" s="319"/>
      <c r="B34" s="1384"/>
      <c r="C34" s="1384"/>
      <c r="D34" s="1381"/>
      <c r="E34" s="1388"/>
      <c r="F34" s="1389"/>
      <c r="G34" s="1381"/>
      <c r="H34" s="474" t="s">
        <v>219</v>
      </c>
      <c r="I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5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</row>
    <row r="35" spans="1:35" ht="9">
      <c r="A35" s="319"/>
      <c r="B35" s="1384"/>
      <c r="C35" s="1384"/>
      <c r="D35" s="1381"/>
      <c r="E35" s="474" t="s">
        <v>1237</v>
      </c>
      <c r="F35" s="454" t="s">
        <v>1236</v>
      </c>
      <c r="G35" s="1381"/>
      <c r="H35" s="475" t="s">
        <v>947</v>
      </c>
      <c r="I35" s="319"/>
      <c r="J35" s="445"/>
      <c r="K35" s="498" t="s">
        <v>1351</v>
      </c>
      <c r="L35" s="498" t="s">
        <v>1352</v>
      </c>
      <c r="M35" s="476" t="s">
        <v>1235</v>
      </c>
      <c r="O35" s="319"/>
      <c r="P35" s="319"/>
      <c r="Q35" s="319"/>
      <c r="R35" s="319"/>
      <c r="S35" s="319"/>
      <c r="T35" s="319"/>
      <c r="U35" s="319"/>
      <c r="V35" s="319"/>
      <c r="W35" s="319"/>
      <c r="X35" s="315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</row>
    <row r="36" spans="1:27" ht="9">
      <c r="A36" s="319"/>
      <c r="B36" s="1385"/>
      <c r="C36" s="1385"/>
      <c r="D36" s="1382"/>
      <c r="E36" s="459" t="s">
        <v>715</v>
      </c>
      <c r="F36" s="459" t="s">
        <v>716</v>
      </c>
      <c r="G36" s="1382"/>
      <c r="H36" s="459" t="s">
        <v>965</v>
      </c>
      <c r="I36" s="319"/>
      <c r="J36" s="318"/>
      <c r="K36" s="477"/>
      <c r="L36" s="477"/>
      <c r="M36" s="478" t="s">
        <v>970</v>
      </c>
      <c r="O36" s="319"/>
      <c r="P36" s="319"/>
      <c r="Q36" s="319"/>
      <c r="R36" s="319"/>
      <c r="S36" s="319"/>
      <c r="T36" s="319"/>
      <c r="U36" s="319"/>
      <c r="V36" s="319"/>
      <c r="W36" s="319"/>
      <c r="X36" s="315"/>
      <c r="Y36" s="319"/>
      <c r="Z36" s="319"/>
      <c r="AA36" s="319"/>
    </row>
    <row r="37" spans="2:27" ht="9">
      <c r="B37" s="316" t="s">
        <v>1234</v>
      </c>
      <c r="C37" s="479" t="s">
        <v>671</v>
      </c>
      <c r="D37" s="316">
        <v>41</v>
      </c>
      <c r="E37" s="316">
        <v>24</v>
      </c>
      <c r="F37" s="316">
        <v>11</v>
      </c>
      <c r="G37" s="380">
        <f aca="true" t="shared" si="0" ref="G37:G55">E37/D37*100</f>
        <v>58.536585365853654</v>
      </c>
      <c r="H37" s="464">
        <f aca="true" t="shared" si="1" ref="H37:H55">E37-D37</f>
        <v>-17</v>
      </c>
      <c r="J37" s="328" t="s">
        <v>1233</v>
      </c>
      <c r="K37" s="463">
        <f>K43+K44+K45+K47+K48+K49+K50</f>
        <v>1249</v>
      </c>
      <c r="L37" s="463">
        <f>L43+L44+L45+L47+L48+L49+L50</f>
        <v>1152</v>
      </c>
      <c r="M37" s="462">
        <f>L37-K37</f>
        <v>-97</v>
      </c>
      <c r="O37" s="319"/>
      <c r="P37" s="319"/>
      <c r="Q37" s="319"/>
      <c r="R37" s="319"/>
      <c r="S37" s="319"/>
      <c r="T37" s="319"/>
      <c r="U37" s="319"/>
      <c r="V37" s="319"/>
      <c r="W37" s="319"/>
      <c r="X37" s="315"/>
      <c r="Y37" s="319"/>
      <c r="Z37" s="319"/>
      <c r="AA37" s="319"/>
    </row>
    <row r="38" spans="2:27" ht="9">
      <c r="B38" s="316" t="s">
        <v>1232</v>
      </c>
      <c r="C38" s="479" t="s">
        <v>241</v>
      </c>
      <c r="D38" s="316">
        <v>25</v>
      </c>
      <c r="E38" s="316">
        <v>74</v>
      </c>
      <c r="F38" s="316">
        <v>28</v>
      </c>
      <c r="G38" s="380">
        <f t="shared" si="0"/>
        <v>296</v>
      </c>
      <c r="H38" s="464">
        <f t="shared" si="1"/>
        <v>49</v>
      </c>
      <c r="J38" s="326" t="s">
        <v>988</v>
      </c>
      <c r="K38" s="464"/>
      <c r="L38" s="464"/>
      <c r="M38" s="457"/>
      <c r="O38" s="319"/>
      <c r="P38" s="319"/>
      <c r="Q38" s="319"/>
      <c r="R38" s="319"/>
      <c r="S38" s="319"/>
      <c r="T38" s="319"/>
      <c r="U38" s="319"/>
      <c r="V38" s="319"/>
      <c r="W38" s="319"/>
      <c r="X38" s="315"/>
      <c r="Y38" s="319"/>
      <c r="Z38" s="319"/>
      <c r="AA38" s="319"/>
    </row>
    <row r="39" spans="2:13" ht="9.75" customHeight="1">
      <c r="B39" s="316" t="s">
        <v>1231</v>
      </c>
      <c r="C39" s="479" t="s">
        <v>242</v>
      </c>
      <c r="D39" s="316">
        <v>27</v>
      </c>
      <c r="E39" s="316">
        <v>42</v>
      </c>
      <c r="F39" s="316">
        <v>19</v>
      </c>
      <c r="G39" s="380">
        <f t="shared" si="0"/>
        <v>155.55555555555557</v>
      </c>
      <c r="H39" s="464">
        <f t="shared" si="1"/>
        <v>15</v>
      </c>
      <c r="J39" s="316" t="s">
        <v>1230</v>
      </c>
      <c r="K39" s="464">
        <v>722</v>
      </c>
      <c r="L39" s="464">
        <v>560</v>
      </c>
      <c r="M39" s="457">
        <f>L39-K39</f>
        <v>-162</v>
      </c>
    </row>
    <row r="40" spans="2:13" ht="9">
      <c r="B40" s="316" t="s">
        <v>1229</v>
      </c>
      <c r="C40" s="479" t="s">
        <v>243</v>
      </c>
      <c r="D40" s="316">
        <v>69</v>
      </c>
      <c r="E40" s="316">
        <v>33</v>
      </c>
      <c r="F40" s="316">
        <v>9</v>
      </c>
      <c r="G40" s="380">
        <f t="shared" si="0"/>
        <v>47.82608695652174</v>
      </c>
      <c r="H40" s="464">
        <f t="shared" si="1"/>
        <v>-36</v>
      </c>
      <c r="J40" s="326" t="s">
        <v>989</v>
      </c>
      <c r="K40" s="464"/>
      <c r="L40" s="464"/>
      <c r="M40" s="457"/>
    </row>
    <row r="41" spans="2:13" ht="9">
      <c r="B41" s="316" t="s">
        <v>1228</v>
      </c>
      <c r="C41" s="479" t="s">
        <v>244</v>
      </c>
      <c r="D41" s="316">
        <v>71</v>
      </c>
      <c r="E41" s="316">
        <v>45</v>
      </c>
      <c r="F41" s="316">
        <v>18</v>
      </c>
      <c r="G41" s="380">
        <f t="shared" si="0"/>
        <v>63.38028169014085</v>
      </c>
      <c r="H41" s="464">
        <f t="shared" si="1"/>
        <v>-26</v>
      </c>
      <c r="J41" s="316" t="s">
        <v>1227</v>
      </c>
      <c r="K41" s="464"/>
      <c r="L41" s="464"/>
      <c r="M41" s="457"/>
    </row>
    <row r="42" spans="2:13" ht="9">
      <c r="B42" s="316" t="s">
        <v>1226</v>
      </c>
      <c r="C42" s="479" t="s">
        <v>245</v>
      </c>
      <c r="D42" s="316">
        <v>74</v>
      </c>
      <c r="E42" s="316">
        <v>62</v>
      </c>
      <c r="F42" s="316">
        <v>28</v>
      </c>
      <c r="G42" s="380">
        <f t="shared" si="0"/>
        <v>83.78378378378379</v>
      </c>
      <c r="H42" s="464">
        <f t="shared" si="1"/>
        <v>-12</v>
      </c>
      <c r="J42" s="326" t="s">
        <v>990</v>
      </c>
      <c r="K42" s="464"/>
      <c r="L42" s="464"/>
      <c r="M42" s="457"/>
    </row>
    <row r="43" spans="2:13" ht="9">
      <c r="B43" s="316" t="s">
        <v>1225</v>
      </c>
      <c r="C43" s="479" t="s">
        <v>246</v>
      </c>
      <c r="D43" s="316">
        <v>26</v>
      </c>
      <c r="E43" s="316">
        <v>35</v>
      </c>
      <c r="F43" s="316">
        <v>15</v>
      </c>
      <c r="G43" s="380">
        <f t="shared" si="0"/>
        <v>134.6153846153846</v>
      </c>
      <c r="H43" s="464">
        <f t="shared" si="1"/>
        <v>9</v>
      </c>
      <c r="J43" s="316" t="s">
        <v>1224</v>
      </c>
      <c r="K43" s="464">
        <v>195</v>
      </c>
      <c r="L43" s="464">
        <v>189</v>
      </c>
      <c r="M43" s="457">
        <f>L43-K43</f>
        <v>-6</v>
      </c>
    </row>
    <row r="44" spans="2:13" ht="9">
      <c r="B44" s="316" t="s">
        <v>1223</v>
      </c>
      <c r="C44" s="479" t="s">
        <v>247</v>
      </c>
      <c r="D44" s="316">
        <v>45</v>
      </c>
      <c r="E44" s="316">
        <v>53</v>
      </c>
      <c r="F44" s="316">
        <v>33</v>
      </c>
      <c r="G44" s="380">
        <f t="shared" si="0"/>
        <v>117.77777777777779</v>
      </c>
      <c r="H44" s="464">
        <f t="shared" si="1"/>
        <v>8</v>
      </c>
      <c r="J44" s="316" t="s">
        <v>1222</v>
      </c>
      <c r="K44" s="464">
        <v>26</v>
      </c>
      <c r="L44" s="464">
        <v>21</v>
      </c>
      <c r="M44" s="457">
        <f>L44-K44</f>
        <v>-5</v>
      </c>
    </row>
    <row r="45" spans="2:13" ht="9">
      <c r="B45" s="316" t="s">
        <v>1221</v>
      </c>
      <c r="C45" s="479" t="s">
        <v>248</v>
      </c>
      <c r="D45" s="316">
        <v>51</v>
      </c>
      <c r="E45" s="316">
        <v>25</v>
      </c>
      <c r="F45" s="316">
        <v>15</v>
      </c>
      <c r="G45" s="380">
        <f t="shared" si="0"/>
        <v>49.01960784313725</v>
      </c>
      <c r="H45" s="464">
        <f t="shared" si="1"/>
        <v>-26</v>
      </c>
      <c r="J45" s="316" t="s">
        <v>1220</v>
      </c>
      <c r="K45" s="464">
        <v>46</v>
      </c>
      <c r="L45" s="464">
        <v>35</v>
      </c>
      <c r="M45" s="457">
        <f>L45-K45</f>
        <v>-11</v>
      </c>
    </row>
    <row r="46" spans="2:13" ht="9">
      <c r="B46" s="316" t="s">
        <v>1219</v>
      </c>
      <c r="C46" s="479" t="s">
        <v>249</v>
      </c>
      <c r="D46" s="316">
        <v>78</v>
      </c>
      <c r="E46" s="316">
        <v>81</v>
      </c>
      <c r="F46" s="316">
        <v>41</v>
      </c>
      <c r="G46" s="380">
        <f t="shared" si="0"/>
        <v>103.84615384615385</v>
      </c>
      <c r="H46" s="464">
        <f t="shared" si="1"/>
        <v>3</v>
      </c>
      <c r="J46" s="326" t="s">
        <v>748</v>
      </c>
      <c r="K46" s="464"/>
      <c r="L46" s="464"/>
      <c r="M46" s="457" t="s">
        <v>651</v>
      </c>
    </row>
    <row r="47" spans="2:13" ht="9">
      <c r="B47" s="316" t="s">
        <v>1218</v>
      </c>
      <c r="C47" s="479" t="s">
        <v>250</v>
      </c>
      <c r="D47" s="316">
        <v>32</v>
      </c>
      <c r="E47" s="316">
        <v>49</v>
      </c>
      <c r="F47" s="316">
        <v>33</v>
      </c>
      <c r="G47" s="380">
        <f t="shared" si="0"/>
        <v>153.125</v>
      </c>
      <c r="H47" s="464">
        <f t="shared" si="1"/>
        <v>17</v>
      </c>
      <c r="J47" s="316" t="s">
        <v>1217</v>
      </c>
      <c r="K47" s="464">
        <v>743</v>
      </c>
      <c r="L47" s="464">
        <v>676</v>
      </c>
      <c r="M47" s="457">
        <f>L47-K47</f>
        <v>-67</v>
      </c>
    </row>
    <row r="48" spans="2:13" ht="9">
      <c r="B48" s="316" t="s">
        <v>1216</v>
      </c>
      <c r="C48" s="479" t="s">
        <v>251</v>
      </c>
      <c r="D48" s="316">
        <v>48</v>
      </c>
      <c r="E48" s="316">
        <v>30</v>
      </c>
      <c r="F48" s="316">
        <v>14</v>
      </c>
      <c r="G48" s="380">
        <f t="shared" si="0"/>
        <v>62.5</v>
      </c>
      <c r="H48" s="464">
        <f t="shared" si="1"/>
        <v>-18</v>
      </c>
      <c r="J48" s="316" t="s">
        <v>1215</v>
      </c>
      <c r="K48" s="464">
        <v>131</v>
      </c>
      <c r="L48" s="464">
        <v>150</v>
      </c>
      <c r="M48" s="457">
        <f>L48-K48</f>
        <v>19</v>
      </c>
    </row>
    <row r="49" spans="2:13" s="316" customFormat="1" ht="9">
      <c r="B49" s="316" t="s">
        <v>1214</v>
      </c>
      <c r="C49" s="479" t="s">
        <v>252</v>
      </c>
      <c r="D49" s="316">
        <v>74</v>
      </c>
      <c r="E49" s="316">
        <v>40</v>
      </c>
      <c r="F49" s="316">
        <v>22</v>
      </c>
      <c r="G49" s="380">
        <f t="shared" si="0"/>
        <v>54.054054054054056</v>
      </c>
      <c r="H49" s="464">
        <f t="shared" si="1"/>
        <v>-34</v>
      </c>
      <c r="J49" s="316" t="s">
        <v>1213</v>
      </c>
      <c r="K49" s="464">
        <v>89</v>
      </c>
      <c r="L49" s="464">
        <v>71</v>
      </c>
      <c r="M49" s="457">
        <f>L49-K49</f>
        <v>-18</v>
      </c>
    </row>
    <row r="50" spans="2:13" s="316" customFormat="1" ht="8.25" customHeight="1">
      <c r="B50" s="316" t="s">
        <v>1212</v>
      </c>
      <c r="C50" s="479" t="s">
        <v>253</v>
      </c>
      <c r="D50" s="316">
        <v>38</v>
      </c>
      <c r="E50" s="316">
        <v>35</v>
      </c>
      <c r="F50" s="316">
        <v>18</v>
      </c>
      <c r="G50" s="380">
        <f t="shared" si="0"/>
        <v>92.10526315789474</v>
      </c>
      <c r="H50" s="464">
        <f t="shared" si="1"/>
        <v>-3</v>
      </c>
      <c r="J50" s="318" t="s">
        <v>1211</v>
      </c>
      <c r="K50" s="471">
        <v>19</v>
      </c>
      <c r="L50" s="471">
        <v>10</v>
      </c>
      <c r="M50" s="453">
        <f>L50-K50</f>
        <v>-9</v>
      </c>
    </row>
    <row r="51" spans="2:13" s="316" customFormat="1" ht="9">
      <c r="B51" s="316" t="s">
        <v>1210</v>
      </c>
      <c r="C51" s="479" t="s">
        <v>254</v>
      </c>
      <c r="D51" s="316">
        <v>37</v>
      </c>
      <c r="E51" s="316">
        <v>52</v>
      </c>
      <c r="F51" s="316">
        <v>25</v>
      </c>
      <c r="G51" s="380">
        <f t="shared" si="0"/>
        <v>140.54054054054055</v>
      </c>
      <c r="H51" s="464">
        <f t="shared" si="1"/>
        <v>15</v>
      </c>
      <c r="J51" s="319"/>
      <c r="K51" s="319"/>
      <c r="L51" s="319"/>
      <c r="M51" s="315"/>
    </row>
    <row r="52" spans="2:13" s="316" customFormat="1" ht="9">
      <c r="B52" s="316" t="s">
        <v>1209</v>
      </c>
      <c r="C52" s="479" t="s">
        <v>255</v>
      </c>
      <c r="D52" s="316">
        <v>13</v>
      </c>
      <c r="E52" s="316">
        <v>47</v>
      </c>
      <c r="F52" s="316">
        <v>27</v>
      </c>
      <c r="G52" s="380"/>
      <c r="H52" s="464">
        <f t="shared" si="1"/>
        <v>34</v>
      </c>
      <c r="J52" s="319"/>
      <c r="K52" s="319"/>
      <c r="L52" s="349"/>
      <c r="M52" s="315"/>
    </row>
    <row r="53" spans="2:13" s="316" customFormat="1" ht="9">
      <c r="B53" s="316" t="s">
        <v>1208</v>
      </c>
      <c r="C53" s="479" t="s">
        <v>256</v>
      </c>
      <c r="D53" s="316">
        <v>28</v>
      </c>
      <c r="E53" s="316">
        <v>20</v>
      </c>
      <c r="F53" s="316">
        <v>7</v>
      </c>
      <c r="G53" s="380">
        <f t="shared" si="0"/>
        <v>71.42857142857143</v>
      </c>
      <c r="H53" s="464">
        <f t="shared" si="1"/>
        <v>-8</v>
      </c>
      <c r="I53" s="319"/>
      <c r="J53" s="319"/>
      <c r="K53" s="319"/>
      <c r="L53" s="466"/>
      <c r="M53" s="466"/>
    </row>
    <row r="54" spans="2:13" s="316" customFormat="1" ht="9">
      <c r="B54" s="316" t="s">
        <v>1207</v>
      </c>
      <c r="C54" s="479" t="s">
        <v>257</v>
      </c>
      <c r="D54" s="316">
        <v>443</v>
      </c>
      <c r="E54" s="316">
        <v>361</v>
      </c>
      <c r="F54" s="316">
        <v>178</v>
      </c>
      <c r="G54" s="380">
        <f t="shared" si="0"/>
        <v>81.48984198645599</v>
      </c>
      <c r="H54" s="464">
        <f t="shared" si="1"/>
        <v>-82</v>
      </c>
      <c r="I54" s="319"/>
      <c r="J54" s="319"/>
      <c r="K54" s="319"/>
      <c r="L54" s="466"/>
      <c r="M54" s="466"/>
    </row>
    <row r="55" spans="2:13" s="316" customFormat="1" ht="9">
      <c r="B55" s="316" t="s">
        <v>1206</v>
      </c>
      <c r="C55" s="479" t="s">
        <v>258</v>
      </c>
      <c r="D55" s="316">
        <v>29</v>
      </c>
      <c r="E55" s="316">
        <v>44</v>
      </c>
      <c r="F55" s="316">
        <v>19</v>
      </c>
      <c r="G55" s="380">
        <f t="shared" si="0"/>
        <v>151.72413793103448</v>
      </c>
      <c r="H55" s="464">
        <f t="shared" si="1"/>
        <v>15</v>
      </c>
      <c r="I55" s="319"/>
      <c r="J55" s="319"/>
      <c r="K55" s="319"/>
      <c r="L55" s="466"/>
      <c r="M55" s="466"/>
    </row>
    <row r="56" spans="7:13" s="316" customFormat="1" ht="7.5" customHeight="1">
      <c r="G56" s="316" t="s">
        <v>651</v>
      </c>
      <c r="H56" s="464"/>
      <c r="I56" s="319"/>
      <c r="J56" s="319"/>
      <c r="K56" s="319"/>
      <c r="L56" s="319"/>
      <c r="M56" s="319"/>
    </row>
    <row r="57" spans="2:9" s="316" customFormat="1" ht="9">
      <c r="B57" s="480" t="s">
        <v>1205</v>
      </c>
      <c r="C57" s="481" t="s">
        <v>85</v>
      </c>
      <c r="D57" s="480">
        <f>SUM(D37:D56)</f>
        <v>1249</v>
      </c>
      <c r="E57" s="480">
        <f>SUM(E37:E56)</f>
        <v>1152</v>
      </c>
      <c r="F57" s="480">
        <f>SUM(F37:F56)</f>
        <v>560</v>
      </c>
      <c r="G57" s="482">
        <f>E57/D57*100</f>
        <v>92.2337870296237</v>
      </c>
      <c r="H57" s="483">
        <f>E57-D57</f>
        <v>-97</v>
      </c>
      <c r="I57" s="319"/>
    </row>
    <row r="58" spans="2:8" s="316" customFormat="1" ht="9">
      <c r="B58" s="328"/>
      <c r="C58" s="328"/>
      <c r="D58" s="328"/>
      <c r="E58" s="328"/>
      <c r="F58" s="328"/>
      <c r="G58" s="328"/>
      <c r="H58" s="328"/>
    </row>
    <row r="59" s="316" customFormat="1" ht="9">
      <c r="E59" s="316" t="s">
        <v>1204</v>
      </c>
    </row>
    <row r="61" s="316" customFormat="1" ht="9">
      <c r="L61" s="316" t="s">
        <v>651</v>
      </c>
    </row>
  </sheetData>
  <sheetProtection/>
  <mergeCells count="33"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  <mergeCell ref="V5:V8"/>
    <mergeCell ref="R28:S28"/>
    <mergeCell ref="R8:S8"/>
    <mergeCell ref="R9:S9"/>
    <mergeCell ref="R16:S16"/>
    <mergeCell ref="R15:S15"/>
    <mergeCell ref="K5:L5"/>
    <mergeCell ref="K6:L6"/>
    <mergeCell ref="R11:S11"/>
    <mergeCell ref="R18:S18"/>
    <mergeCell ref="R23:S23"/>
    <mergeCell ref="R19:S19"/>
    <mergeCell ref="R21:S21"/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>&amp;L&amp;8&amp;USection5. Unemployment</oddHeader>
    <oddFooter xml:space="preserve">&amp;L&amp;18 25 &amp;R&amp;18 </oddFooter>
  </headerFooter>
  <legacyDrawing r:id="rId3"/>
  <oleObjects>
    <oleObject progId="Equation.3" shapeId="284254" r:id="rId1"/>
    <oleObject progId="Equation.3" shapeId="284255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34" sqref="A34:E64"/>
    </sheetView>
  </sheetViews>
  <sheetFormatPr defaultColWidth="9.00390625" defaultRowHeight="12.75"/>
  <cols>
    <col min="1" max="1" width="12.625" style="314" customWidth="1"/>
    <col min="2" max="2" width="4.75390625" style="314" customWidth="1"/>
    <col min="3" max="3" width="6.625" style="314" customWidth="1"/>
    <col min="4" max="4" width="6.00390625" style="314" customWidth="1"/>
    <col min="5" max="6" width="8.75390625" style="314" customWidth="1"/>
    <col min="7" max="7" width="6.75390625" style="314" customWidth="1"/>
    <col min="8" max="8" width="8.75390625" style="314" customWidth="1"/>
    <col min="9" max="9" width="7.00390625" style="314" customWidth="1"/>
    <col min="10" max="10" width="8.00390625" style="314" customWidth="1"/>
    <col min="11" max="12" width="8.75390625" style="314" customWidth="1"/>
    <col min="13" max="13" width="9.75390625" style="314" customWidth="1"/>
    <col min="14" max="14" width="8.75390625" style="314" customWidth="1"/>
    <col min="15" max="15" width="8.625" style="314" customWidth="1"/>
    <col min="16" max="16" width="8.75390625" style="314" customWidth="1"/>
    <col min="17" max="17" width="7.00390625" style="314" customWidth="1"/>
    <col min="18" max="16384" width="9.125" style="314" customWidth="1"/>
  </cols>
  <sheetData>
    <row r="1" spans="1:17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5.75">
      <c r="A3" s="90"/>
      <c r="B3" s="90"/>
      <c r="C3" s="90"/>
      <c r="D3" s="90"/>
      <c r="E3" s="90"/>
      <c r="F3" s="375" t="s">
        <v>1199</v>
      </c>
      <c r="G3" s="90"/>
      <c r="H3" s="90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5.75">
      <c r="A4" s="90"/>
      <c r="B4" s="90"/>
      <c r="C4" s="90"/>
      <c r="D4" s="90"/>
      <c r="E4" s="90"/>
      <c r="F4" s="90"/>
      <c r="G4" s="90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7" ht="15.75">
      <c r="A5" s="376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</row>
    <row r="6" spans="1:17" ht="12.75" customHeight="1">
      <c r="A6" s="1395" t="s">
        <v>405</v>
      </c>
      <c r="B6" s="1398" t="s">
        <v>84</v>
      </c>
      <c r="C6" s="1396" t="s">
        <v>1007</v>
      </c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  <c r="O6" s="1396"/>
      <c r="P6" s="1396"/>
      <c r="Q6" s="1396"/>
    </row>
    <row r="7" spans="1:17" ht="12.75" customHeight="1">
      <c r="A7" s="1399"/>
      <c r="B7" s="1398"/>
      <c r="C7" s="1395" t="s">
        <v>997</v>
      </c>
      <c r="D7" s="1395" t="s">
        <v>998</v>
      </c>
      <c r="E7" s="1395" t="s">
        <v>999</v>
      </c>
      <c r="F7" s="1395" t="s">
        <v>1000</v>
      </c>
      <c r="G7" s="1395" t="s">
        <v>1001</v>
      </c>
      <c r="H7" s="1395" t="s">
        <v>1002</v>
      </c>
      <c r="I7" s="1395" t="s">
        <v>239</v>
      </c>
      <c r="J7" s="1395" t="s">
        <v>1198</v>
      </c>
      <c r="K7" s="1269" t="s">
        <v>1197</v>
      </c>
      <c r="L7" s="1395" t="s">
        <v>1003</v>
      </c>
      <c r="M7" s="1395" t="s">
        <v>1314</v>
      </c>
      <c r="N7" s="1395" t="s">
        <v>1004</v>
      </c>
      <c r="O7" s="1395" t="s">
        <v>240</v>
      </c>
      <c r="P7" s="1395" t="s">
        <v>1005</v>
      </c>
      <c r="Q7" s="1269" t="s">
        <v>1006</v>
      </c>
    </row>
    <row r="8" spans="1:17" ht="12.75">
      <c r="A8" s="1399"/>
      <c r="B8" s="1398"/>
      <c r="C8" s="1395"/>
      <c r="D8" s="1395"/>
      <c r="E8" s="1395"/>
      <c r="F8" s="1395"/>
      <c r="G8" s="1395"/>
      <c r="H8" s="1395"/>
      <c r="I8" s="1395"/>
      <c r="J8" s="1395"/>
      <c r="K8" s="1397"/>
      <c r="L8" s="1395"/>
      <c r="M8" s="1395"/>
      <c r="N8" s="1395"/>
      <c r="O8" s="1395"/>
      <c r="P8" s="1395"/>
      <c r="Q8" s="1397"/>
    </row>
    <row r="9" spans="1:17" ht="74.25" customHeight="1">
      <c r="A9" s="1399"/>
      <c r="B9" s="1398"/>
      <c r="C9" s="1395"/>
      <c r="D9" s="1395"/>
      <c r="E9" s="1395"/>
      <c r="F9" s="1395"/>
      <c r="G9" s="1395"/>
      <c r="H9" s="1395"/>
      <c r="I9" s="1395"/>
      <c r="J9" s="1395"/>
      <c r="K9" s="1270"/>
      <c r="L9" s="1395"/>
      <c r="M9" s="1395"/>
      <c r="N9" s="1395"/>
      <c r="O9" s="1395"/>
      <c r="P9" s="1395"/>
      <c r="Q9" s="1270"/>
    </row>
    <row r="10" spans="1:17" ht="12.75">
      <c r="A10" s="487" t="s">
        <v>1195</v>
      </c>
      <c r="B10" s="377">
        <f aca="true" t="shared" si="0" ref="B10:B29">SUM(C10:Q10)</f>
        <v>122</v>
      </c>
      <c r="C10" s="81">
        <v>16</v>
      </c>
      <c r="D10" s="81"/>
      <c r="E10" s="81">
        <v>39</v>
      </c>
      <c r="F10" s="81"/>
      <c r="G10" s="81">
        <v>28</v>
      </c>
      <c r="H10" s="81">
        <v>6</v>
      </c>
      <c r="I10" s="81">
        <v>24</v>
      </c>
      <c r="J10" s="81"/>
      <c r="K10" s="81"/>
      <c r="L10" s="81"/>
      <c r="M10" s="81">
        <v>8</v>
      </c>
      <c r="N10" s="81"/>
      <c r="O10" s="81">
        <v>1</v>
      </c>
      <c r="P10" s="81"/>
      <c r="Q10" s="81"/>
    </row>
    <row r="11" spans="1:17" ht="12.75">
      <c r="A11" s="485" t="s">
        <v>1194</v>
      </c>
      <c r="B11" s="175">
        <f t="shared" si="0"/>
        <v>17</v>
      </c>
      <c r="C11" s="81">
        <v>1</v>
      </c>
      <c r="D11" s="81"/>
      <c r="E11" s="81">
        <v>1</v>
      </c>
      <c r="F11" s="81"/>
      <c r="G11" s="81">
        <v>1</v>
      </c>
      <c r="H11" s="81"/>
      <c r="I11" s="81"/>
      <c r="J11" s="81"/>
      <c r="K11" s="81"/>
      <c r="L11" s="81"/>
      <c r="M11" s="81"/>
      <c r="N11" s="81">
        <v>11</v>
      </c>
      <c r="O11" s="81">
        <v>3</v>
      </c>
      <c r="P11" s="81"/>
      <c r="Q11" s="81"/>
    </row>
    <row r="12" spans="1:17" ht="12.75">
      <c r="A12" s="485" t="s">
        <v>1193</v>
      </c>
      <c r="B12" s="175">
        <f t="shared" si="0"/>
        <v>60</v>
      </c>
      <c r="C12" s="81">
        <v>24</v>
      </c>
      <c r="D12" s="81"/>
      <c r="E12" s="81">
        <v>18</v>
      </c>
      <c r="F12" s="81"/>
      <c r="G12" s="81">
        <v>4</v>
      </c>
      <c r="H12" s="81">
        <v>14</v>
      </c>
      <c r="I12" s="81"/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486" t="s">
        <v>1192</v>
      </c>
      <c r="B13" s="175">
        <f t="shared" si="0"/>
        <v>105</v>
      </c>
      <c r="C13" s="81">
        <v>31</v>
      </c>
      <c r="D13" s="81"/>
      <c r="E13" s="81">
        <v>26</v>
      </c>
      <c r="F13" s="81"/>
      <c r="G13" s="81">
        <v>30</v>
      </c>
      <c r="H13" s="81">
        <v>2</v>
      </c>
      <c r="I13" s="81">
        <v>2</v>
      </c>
      <c r="J13" s="81"/>
      <c r="K13" s="81"/>
      <c r="L13" s="81"/>
      <c r="M13" s="81">
        <v>11</v>
      </c>
      <c r="N13" s="81"/>
      <c r="O13" s="81"/>
      <c r="P13" s="81"/>
      <c r="Q13" s="81">
        <v>3</v>
      </c>
    </row>
    <row r="14" spans="1:17" ht="12.75">
      <c r="A14" s="485" t="s">
        <v>1191</v>
      </c>
      <c r="B14" s="175">
        <f t="shared" si="0"/>
        <v>10</v>
      </c>
      <c r="C14" s="81">
        <v>9</v>
      </c>
      <c r="D14" s="81"/>
      <c r="E14" s="81">
        <v>1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485" t="s">
        <v>1190</v>
      </c>
      <c r="B15" s="175">
        <f t="shared" si="0"/>
        <v>13</v>
      </c>
      <c r="C15" s="81">
        <v>11</v>
      </c>
      <c r="D15" s="81"/>
      <c r="E15" s="81">
        <v>2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485" t="s">
        <v>1189</v>
      </c>
      <c r="B16" s="175">
        <f t="shared" si="0"/>
        <v>133</v>
      </c>
      <c r="C16" s="81">
        <v>67</v>
      </c>
      <c r="D16" s="81"/>
      <c r="E16" s="81">
        <v>38</v>
      </c>
      <c r="F16" s="81"/>
      <c r="G16" s="81">
        <v>22</v>
      </c>
      <c r="H16" s="81">
        <v>5</v>
      </c>
      <c r="I16" s="81"/>
      <c r="J16" s="81"/>
      <c r="K16" s="81"/>
      <c r="L16" s="81"/>
      <c r="M16" s="81"/>
      <c r="N16" s="81"/>
      <c r="O16" s="81">
        <v>1</v>
      </c>
      <c r="P16" s="81"/>
      <c r="Q16" s="81"/>
    </row>
    <row r="17" spans="1:17" ht="12.75">
      <c r="A17" s="485" t="s">
        <v>1188</v>
      </c>
      <c r="B17" s="175">
        <f t="shared" si="0"/>
        <v>16</v>
      </c>
      <c r="C17" s="81">
        <v>3</v>
      </c>
      <c r="D17" s="81"/>
      <c r="E17" s="81">
        <v>4</v>
      </c>
      <c r="F17" s="81"/>
      <c r="G17" s="81"/>
      <c r="H17" s="81">
        <v>4</v>
      </c>
      <c r="I17" s="81"/>
      <c r="J17" s="81"/>
      <c r="K17" s="81"/>
      <c r="L17" s="81"/>
      <c r="M17" s="81"/>
      <c r="N17" s="81"/>
      <c r="O17" s="81">
        <v>2</v>
      </c>
      <c r="P17" s="81">
        <v>3</v>
      </c>
      <c r="Q17" s="81"/>
    </row>
    <row r="18" spans="1:17" ht="12.75">
      <c r="A18" s="485" t="s">
        <v>1187</v>
      </c>
      <c r="B18" s="175">
        <f t="shared" si="0"/>
        <v>66</v>
      </c>
      <c r="C18" s="81">
        <v>33</v>
      </c>
      <c r="D18" s="81"/>
      <c r="E18" s="81">
        <v>21</v>
      </c>
      <c r="F18" s="81"/>
      <c r="G18" s="81">
        <v>2</v>
      </c>
      <c r="H18" s="81">
        <v>6</v>
      </c>
      <c r="I18" s="81"/>
      <c r="J18" s="81"/>
      <c r="K18" s="81"/>
      <c r="L18" s="81"/>
      <c r="M18" s="81">
        <v>1</v>
      </c>
      <c r="N18" s="81"/>
      <c r="O18" s="81"/>
      <c r="P18" s="81"/>
      <c r="Q18" s="81">
        <v>3</v>
      </c>
    </row>
    <row r="19" spans="1:17" ht="12.75">
      <c r="A19" s="485" t="s">
        <v>1186</v>
      </c>
      <c r="B19" s="175">
        <f t="shared" si="0"/>
        <v>85</v>
      </c>
      <c r="C19" s="81">
        <v>29</v>
      </c>
      <c r="D19" s="81"/>
      <c r="E19" s="81">
        <v>34</v>
      </c>
      <c r="F19" s="81"/>
      <c r="G19" s="81">
        <v>4</v>
      </c>
      <c r="H19" s="81">
        <v>6</v>
      </c>
      <c r="I19" s="81">
        <v>1</v>
      </c>
      <c r="J19" s="81"/>
      <c r="K19" s="81"/>
      <c r="L19" s="81"/>
      <c r="M19" s="81"/>
      <c r="N19" s="81">
        <v>1</v>
      </c>
      <c r="O19" s="81">
        <v>6</v>
      </c>
      <c r="P19" s="81">
        <v>2</v>
      </c>
      <c r="Q19" s="81">
        <v>2</v>
      </c>
    </row>
    <row r="20" spans="1:17" ht="12.75">
      <c r="A20" s="485" t="s">
        <v>1185</v>
      </c>
      <c r="B20" s="175">
        <f t="shared" si="0"/>
        <v>106</v>
      </c>
      <c r="C20" s="81">
        <v>78</v>
      </c>
      <c r="D20" s="81"/>
      <c r="E20" s="81">
        <v>7</v>
      </c>
      <c r="F20" s="81"/>
      <c r="G20" s="81">
        <v>16</v>
      </c>
      <c r="H20" s="81">
        <v>3</v>
      </c>
      <c r="I20" s="81"/>
      <c r="J20" s="81">
        <v>2</v>
      </c>
      <c r="K20" s="81"/>
      <c r="L20" s="81"/>
      <c r="M20" s="81"/>
      <c r="N20" s="81"/>
      <c r="O20" s="81"/>
      <c r="P20" s="81"/>
      <c r="Q20" s="81"/>
    </row>
    <row r="21" spans="1:17" ht="12.75">
      <c r="A21" s="485" t="s">
        <v>1184</v>
      </c>
      <c r="B21" s="175">
        <f t="shared" si="0"/>
        <v>86</v>
      </c>
      <c r="C21" s="81">
        <v>54</v>
      </c>
      <c r="D21" s="81"/>
      <c r="E21" s="81">
        <v>3</v>
      </c>
      <c r="F21" s="81"/>
      <c r="G21" s="81">
        <v>5</v>
      </c>
      <c r="H21" s="81">
        <v>6</v>
      </c>
      <c r="I21" s="81">
        <v>2</v>
      </c>
      <c r="J21" s="81"/>
      <c r="K21" s="81"/>
      <c r="L21" s="81"/>
      <c r="M21" s="81">
        <v>11</v>
      </c>
      <c r="N21" s="81">
        <v>1</v>
      </c>
      <c r="O21" s="81">
        <v>4</v>
      </c>
      <c r="P21" s="81"/>
      <c r="Q21" s="81"/>
    </row>
    <row r="22" spans="1:17" ht="12.75">
      <c r="A22" s="485" t="s">
        <v>1183</v>
      </c>
      <c r="B22" s="175">
        <f t="shared" si="0"/>
        <v>52</v>
      </c>
      <c r="C22" s="81">
        <v>24</v>
      </c>
      <c r="D22" s="81"/>
      <c r="E22" s="81">
        <v>16</v>
      </c>
      <c r="F22" s="81"/>
      <c r="G22" s="81"/>
      <c r="H22" s="81">
        <v>3</v>
      </c>
      <c r="I22" s="81">
        <v>3</v>
      </c>
      <c r="J22" s="81"/>
      <c r="K22" s="81"/>
      <c r="L22" s="81"/>
      <c r="M22" s="81"/>
      <c r="N22" s="81"/>
      <c r="O22" s="81">
        <v>6</v>
      </c>
      <c r="P22" s="81"/>
      <c r="Q22" s="81"/>
    </row>
    <row r="23" spans="1:17" ht="12.75">
      <c r="A23" s="485" t="s">
        <v>1182</v>
      </c>
      <c r="B23" s="175">
        <f t="shared" si="0"/>
        <v>93</v>
      </c>
      <c r="C23" s="81">
        <v>5</v>
      </c>
      <c r="D23" s="81"/>
      <c r="E23" s="81">
        <v>59</v>
      </c>
      <c r="F23" s="81"/>
      <c r="G23" s="81"/>
      <c r="H23" s="81">
        <v>23</v>
      </c>
      <c r="I23" s="81">
        <v>2</v>
      </c>
      <c r="J23" s="81"/>
      <c r="K23" s="81"/>
      <c r="L23" s="81"/>
      <c r="M23" s="81"/>
      <c r="N23" s="81">
        <v>1</v>
      </c>
      <c r="O23" s="81">
        <v>1</v>
      </c>
      <c r="P23" s="81">
        <v>2</v>
      </c>
      <c r="Q23" s="81"/>
    </row>
    <row r="24" spans="1:17" ht="12.75">
      <c r="A24" s="485" t="s">
        <v>1181</v>
      </c>
      <c r="B24" s="175">
        <f t="shared" si="0"/>
        <v>88</v>
      </c>
      <c r="C24" s="81">
        <v>38</v>
      </c>
      <c r="D24" s="81">
        <v>12</v>
      </c>
      <c r="E24" s="81">
        <v>16</v>
      </c>
      <c r="F24" s="81"/>
      <c r="G24" s="81"/>
      <c r="H24" s="81">
        <v>5</v>
      </c>
      <c r="I24" s="81">
        <v>10</v>
      </c>
      <c r="J24" s="81">
        <v>7</v>
      </c>
      <c r="K24" s="81"/>
      <c r="L24" s="81"/>
      <c r="M24" s="81"/>
      <c r="N24" s="81"/>
      <c r="O24" s="81"/>
      <c r="P24" s="81"/>
      <c r="Q24" s="81"/>
    </row>
    <row r="25" spans="1:17" ht="12.75">
      <c r="A25" s="485" t="s">
        <v>1180</v>
      </c>
      <c r="B25" s="175">
        <f t="shared" si="0"/>
        <v>33</v>
      </c>
      <c r="C25" s="81">
        <v>12</v>
      </c>
      <c r="D25" s="81"/>
      <c r="E25" s="81">
        <v>12</v>
      </c>
      <c r="F25" s="81"/>
      <c r="G25" s="81"/>
      <c r="H25" s="81">
        <v>6</v>
      </c>
      <c r="I25" s="81"/>
      <c r="J25" s="81"/>
      <c r="K25" s="81"/>
      <c r="L25" s="81"/>
      <c r="M25" s="81"/>
      <c r="N25" s="81"/>
      <c r="O25" s="81"/>
      <c r="P25" s="81"/>
      <c r="Q25" s="81">
        <v>3</v>
      </c>
    </row>
    <row r="26" spans="1:17" ht="12.75">
      <c r="A26" s="485" t="s">
        <v>1179</v>
      </c>
      <c r="B26" s="175">
        <f t="shared" si="0"/>
        <v>65</v>
      </c>
      <c r="C26" s="81">
        <v>20</v>
      </c>
      <c r="D26" s="81"/>
      <c r="E26" s="81">
        <v>34</v>
      </c>
      <c r="F26" s="81"/>
      <c r="G26" s="81">
        <v>6</v>
      </c>
      <c r="H26" s="81">
        <v>2</v>
      </c>
      <c r="I26" s="81">
        <v>2</v>
      </c>
      <c r="J26" s="81"/>
      <c r="K26" s="81"/>
      <c r="L26" s="81"/>
      <c r="M26" s="81"/>
      <c r="N26" s="81">
        <v>1</v>
      </c>
      <c r="O26" s="81"/>
      <c r="P26" s="81"/>
      <c r="Q26" s="81"/>
    </row>
    <row r="27" spans="1:17" ht="12.75">
      <c r="A27" s="485" t="s">
        <v>1178</v>
      </c>
      <c r="B27" s="175">
        <f t="shared" si="0"/>
        <v>458</v>
      </c>
      <c r="C27" s="81">
        <v>32</v>
      </c>
      <c r="D27" s="81"/>
      <c r="E27" s="81">
        <v>101</v>
      </c>
      <c r="F27" s="81">
        <v>2</v>
      </c>
      <c r="G27" s="81">
        <v>119</v>
      </c>
      <c r="H27" s="81">
        <v>17</v>
      </c>
      <c r="I27" s="81">
        <v>12</v>
      </c>
      <c r="J27" s="81">
        <v>2</v>
      </c>
      <c r="K27" s="81">
        <v>1</v>
      </c>
      <c r="L27" s="81">
        <v>3</v>
      </c>
      <c r="M27" s="81">
        <v>1</v>
      </c>
      <c r="N27" s="81"/>
      <c r="O27" s="81">
        <v>122</v>
      </c>
      <c r="P27" s="81">
        <v>6</v>
      </c>
      <c r="Q27" s="81">
        <v>40</v>
      </c>
    </row>
    <row r="28" spans="1:17" ht="12.75">
      <c r="A28" s="484" t="s">
        <v>1177</v>
      </c>
      <c r="B28" s="129">
        <f t="shared" si="0"/>
        <v>58</v>
      </c>
      <c r="C28" s="87">
        <v>45</v>
      </c>
      <c r="D28" s="87"/>
      <c r="E28" s="87">
        <v>8</v>
      </c>
      <c r="F28" s="87"/>
      <c r="G28" s="87"/>
      <c r="H28" s="87">
        <v>1</v>
      </c>
      <c r="I28" s="87">
        <v>2</v>
      </c>
      <c r="J28" s="87"/>
      <c r="K28" s="87"/>
      <c r="L28" s="87"/>
      <c r="M28" s="87"/>
      <c r="N28" s="87"/>
      <c r="O28" s="87"/>
      <c r="P28" s="87">
        <v>2</v>
      </c>
      <c r="Q28" s="93"/>
    </row>
    <row r="29" spans="1:17" ht="12.75">
      <c r="A29" s="378" t="s">
        <v>94</v>
      </c>
      <c r="B29" s="373">
        <f t="shared" si="0"/>
        <v>1666</v>
      </c>
      <c r="C29" s="372">
        <f aca="true" t="shared" si="1" ref="C29:Q29">SUM(C10:C28)</f>
        <v>532</v>
      </c>
      <c r="D29" s="372">
        <f t="shared" si="1"/>
        <v>12</v>
      </c>
      <c r="E29" s="372">
        <f t="shared" si="1"/>
        <v>440</v>
      </c>
      <c r="F29" s="372">
        <f t="shared" si="1"/>
        <v>2</v>
      </c>
      <c r="G29" s="372">
        <f t="shared" si="1"/>
        <v>237</v>
      </c>
      <c r="H29" s="372">
        <f t="shared" si="1"/>
        <v>109</v>
      </c>
      <c r="I29" s="372">
        <f t="shared" si="1"/>
        <v>60</v>
      </c>
      <c r="J29" s="372">
        <f t="shared" si="1"/>
        <v>11</v>
      </c>
      <c r="K29" s="372">
        <f t="shared" si="1"/>
        <v>1</v>
      </c>
      <c r="L29" s="372">
        <f t="shared" si="1"/>
        <v>3</v>
      </c>
      <c r="M29" s="372">
        <f t="shared" si="1"/>
        <v>32</v>
      </c>
      <c r="N29" s="372">
        <f t="shared" si="1"/>
        <v>15</v>
      </c>
      <c r="O29" s="372">
        <f t="shared" si="1"/>
        <v>146</v>
      </c>
      <c r="P29" s="372">
        <f t="shared" si="1"/>
        <v>15</v>
      </c>
      <c r="Q29" s="373">
        <f t="shared" si="1"/>
        <v>51</v>
      </c>
    </row>
    <row r="30" spans="1:18" ht="12.75">
      <c r="A30" s="364" t="s">
        <v>1011</v>
      </c>
      <c r="B30" s="500">
        <v>2015</v>
      </c>
      <c r="C30" s="500">
        <v>564</v>
      </c>
      <c r="D30" s="500">
        <v>0</v>
      </c>
      <c r="E30" s="500">
        <v>661</v>
      </c>
      <c r="F30" s="500">
        <v>7</v>
      </c>
      <c r="G30" s="500">
        <v>447</v>
      </c>
      <c r="H30" s="500">
        <v>115</v>
      </c>
      <c r="I30" s="500">
        <v>62</v>
      </c>
      <c r="J30" s="500">
        <v>5</v>
      </c>
      <c r="K30" s="500">
        <v>17</v>
      </c>
      <c r="L30" s="500">
        <v>1</v>
      </c>
      <c r="M30" s="500">
        <v>0</v>
      </c>
      <c r="N30" s="500">
        <v>0</v>
      </c>
      <c r="O30" s="500">
        <v>14</v>
      </c>
      <c r="P30" s="500">
        <v>5</v>
      </c>
      <c r="Q30" s="500">
        <v>117</v>
      </c>
      <c r="R30" s="499"/>
    </row>
    <row r="31" spans="1:17" ht="12.75">
      <c r="A31" s="178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5.75">
      <c r="A32" s="376"/>
      <c r="B32" s="376"/>
      <c r="C32" s="376"/>
      <c r="D32" s="76" t="s">
        <v>1196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</row>
    <row r="34" spans="1:5" ht="12.75">
      <c r="A34" s="551"/>
      <c r="B34" s="551"/>
      <c r="C34" s="551"/>
      <c r="D34" s="551"/>
      <c r="E34" s="551"/>
    </row>
    <row r="35" spans="1:5" ht="12.75">
      <c r="A35" s="485"/>
      <c r="B35" s="175"/>
      <c r="C35" s="551"/>
      <c r="D35" s="551"/>
      <c r="E35" s="551"/>
    </row>
    <row r="36" spans="1:5" ht="12.75">
      <c r="A36" s="485"/>
      <c r="B36" s="175"/>
      <c r="C36" s="551"/>
      <c r="D36" s="551"/>
      <c r="E36" s="551"/>
    </row>
    <row r="37" spans="1:5" ht="12.75">
      <c r="A37" s="485"/>
      <c r="B37" s="175"/>
      <c r="C37" s="551"/>
      <c r="D37" s="551"/>
      <c r="E37" s="551"/>
    </row>
    <row r="38" spans="1:5" ht="12.75">
      <c r="A38" s="485"/>
      <c r="B38" s="175"/>
      <c r="C38" s="551"/>
      <c r="D38" s="551"/>
      <c r="E38" s="551"/>
    </row>
    <row r="39" spans="1:5" ht="12.75">
      <c r="A39" s="485"/>
      <c r="B39" s="175"/>
      <c r="C39" s="551"/>
      <c r="D39" s="551"/>
      <c r="E39" s="551"/>
    </row>
    <row r="40" spans="1:5" ht="12.75">
      <c r="A40" s="485"/>
      <c r="B40" s="175"/>
      <c r="C40" s="551"/>
      <c r="D40" s="551"/>
      <c r="E40" s="551"/>
    </row>
    <row r="41" spans="1:5" ht="12.75">
      <c r="A41" s="485"/>
      <c r="B41" s="175"/>
      <c r="C41" s="551"/>
      <c r="D41" s="551"/>
      <c r="E41" s="551"/>
    </row>
    <row r="42" spans="1:5" ht="12.75">
      <c r="A42" s="485"/>
      <c r="B42" s="175"/>
      <c r="C42" s="551"/>
      <c r="D42" s="551"/>
      <c r="E42" s="551"/>
    </row>
    <row r="43" spans="1:5" ht="12.75">
      <c r="A43" s="485"/>
      <c r="B43" s="175"/>
      <c r="C43" s="551"/>
      <c r="D43" s="551"/>
      <c r="E43" s="551"/>
    </row>
    <row r="44" spans="1:5" ht="12.75">
      <c r="A44" s="485"/>
      <c r="B44" s="175"/>
      <c r="C44" s="551"/>
      <c r="D44" s="551"/>
      <c r="E44" s="551"/>
    </row>
    <row r="45" spans="1:5" ht="12.75">
      <c r="A45" s="485"/>
      <c r="B45" s="175"/>
      <c r="C45" s="551"/>
      <c r="D45" s="551"/>
      <c r="E45" s="551"/>
    </row>
    <row r="46" spans="1:5" ht="12.75">
      <c r="A46" s="485"/>
      <c r="B46" s="175"/>
      <c r="C46" s="551"/>
      <c r="D46" s="551"/>
      <c r="E46" s="551"/>
    </row>
    <row r="47" spans="1:5" ht="12.75">
      <c r="A47" s="485"/>
      <c r="B47" s="175"/>
      <c r="C47" s="551"/>
      <c r="D47" s="551"/>
      <c r="E47" s="551"/>
    </row>
    <row r="48" spans="1:5" ht="12.75">
      <c r="A48" s="485"/>
      <c r="B48" s="175"/>
      <c r="C48" s="551"/>
      <c r="D48" s="551"/>
      <c r="E48" s="551"/>
    </row>
    <row r="49" spans="1:5" ht="12.75">
      <c r="A49" s="485"/>
      <c r="B49" s="175"/>
      <c r="C49" s="551"/>
      <c r="D49" s="551"/>
      <c r="E49" s="551"/>
    </row>
    <row r="50" spans="1:5" ht="12.75">
      <c r="A50" s="485"/>
      <c r="B50" s="175"/>
      <c r="C50" s="551"/>
      <c r="D50" s="551"/>
      <c r="E50" s="551"/>
    </row>
    <row r="51" spans="1:5" ht="12.75">
      <c r="A51" s="486"/>
      <c r="B51" s="175"/>
      <c r="C51" s="551"/>
      <c r="D51" s="551"/>
      <c r="E51" s="551"/>
    </row>
    <row r="52" spans="1:5" ht="12.75">
      <c r="A52" s="485"/>
      <c r="B52" s="175"/>
      <c r="C52" s="551"/>
      <c r="D52" s="551"/>
      <c r="E52" s="551"/>
    </row>
    <row r="53" spans="1:5" ht="12.75">
      <c r="A53" s="485"/>
      <c r="B53" s="175"/>
      <c r="C53" s="551"/>
      <c r="D53" s="551"/>
      <c r="E53" s="551"/>
    </row>
    <row r="54" spans="1:5" ht="12.75">
      <c r="A54" s="551"/>
      <c r="B54" s="551"/>
      <c r="C54" s="551"/>
      <c r="D54" s="551"/>
      <c r="E54" s="551"/>
    </row>
    <row r="55" spans="1:5" ht="12.75">
      <c r="A55" s="551"/>
      <c r="B55" s="551"/>
      <c r="C55" s="551"/>
      <c r="D55" s="551"/>
      <c r="E55" s="551"/>
    </row>
    <row r="56" spans="1:5" ht="12.75">
      <c r="A56" s="551"/>
      <c r="B56" s="551"/>
      <c r="C56" s="551"/>
      <c r="D56" s="551"/>
      <c r="E56" s="551"/>
    </row>
    <row r="57" spans="1:5" ht="12.75">
      <c r="A57" s="551"/>
      <c r="B57" s="551"/>
      <c r="C57" s="551"/>
      <c r="D57" s="551"/>
      <c r="E57" s="551"/>
    </row>
    <row r="58" spans="1:5" ht="12.75">
      <c r="A58" s="551"/>
      <c r="B58" s="551"/>
      <c r="C58" s="551"/>
      <c r="D58" s="551"/>
      <c r="E58" s="551"/>
    </row>
    <row r="59" spans="1:5" ht="12.75">
      <c r="A59" s="551"/>
      <c r="B59" s="551"/>
      <c r="C59" s="551"/>
      <c r="D59" s="551"/>
      <c r="E59" s="551"/>
    </row>
    <row r="60" spans="1:5" ht="12.75">
      <c r="A60" s="551"/>
      <c r="B60" s="551"/>
      <c r="C60" s="551"/>
      <c r="D60" s="551"/>
      <c r="E60" s="551"/>
    </row>
    <row r="61" spans="1:5" ht="12.75">
      <c r="A61" s="551"/>
      <c r="B61" s="551"/>
      <c r="C61" s="551"/>
      <c r="D61" s="551"/>
      <c r="E61" s="551"/>
    </row>
    <row r="62" spans="1:5" ht="12.75">
      <c r="A62" s="551"/>
      <c r="B62" s="551"/>
      <c r="C62" s="551"/>
      <c r="D62" s="551"/>
      <c r="E62" s="551"/>
    </row>
    <row r="63" spans="1:5" ht="12.75">
      <c r="A63" s="551"/>
      <c r="B63" s="551"/>
      <c r="C63" s="551"/>
      <c r="D63" s="551"/>
      <c r="E63" s="551"/>
    </row>
    <row r="64" spans="1:5" ht="12.75">
      <c r="A64" s="551"/>
      <c r="B64" s="551"/>
      <c r="C64" s="551"/>
      <c r="D64" s="551"/>
      <c r="E64" s="551"/>
    </row>
  </sheetData>
  <sheetProtection/>
  <mergeCells count="18">
    <mergeCell ref="A6:A9"/>
    <mergeCell ref="N7:N9"/>
    <mergeCell ref="O7:O9"/>
    <mergeCell ref="P7:P9"/>
    <mergeCell ref="I7:I9"/>
    <mergeCell ref="J7:J9"/>
    <mergeCell ref="L7:L9"/>
    <mergeCell ref="M7:M9"/>
    <mergeCell ref="F7:F9"/>
    <mergeCell ref="G7:G9"/>
    <mergeCell ref="H7:H9"/>
    <mergeCell ref="C6:Q6"/>
    <mergeCell ref="Q7:Q9"/>
    <mergeCell ref="B6:B9"/>
    <mergeCell ref="C7:C9"/>
    <mergeCell ref="D7:D9"/>
    <mergeCell ref="E7:E9"/>
    <mergeCell ref="K7:K9"/>
  </mergeCells>
  <printOptions/>
  <pageMargins left="0.1" right="0" top="1" bottom="1" header="0.5" footer="0.5"/>
  <pageSetup horizontalDpi="600" verticalDpi="600" orientation="landscape" r:id="rId1"/>
  <headerFooter alignWithMargins="0">
    <oddHeader>&amp;R&amp;8&amp;UБүлэг5. Ажилгүйчүүд</oddHeader>
    <oddFooter xml:space="preserve">&amp;R&amp;18 26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J154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3.25390625" style="1197" customWidth="1"/>
    <col min="2" max="2" width="25.125" style="1197" customWidth="1"/>
    <col min="3" max="3" width="25.00390625" style="1197" customWidth="1"/>
    <col min="4" max="4" width="10.25390625" style="1197" customWidth="1"/>
    <col min="5" max="5" width="8.375" style="1240" customWidth="1"/>
    <col min="6" max="6" width="9.875" style="1240" customWidth="1"/>
    <col min="7" max="7" width="8.25390625" style="1197" customWidth="1"/>
    <col min="8" max="8" width="9.375" style="1197" customWidth="1"/>
    <col min="9" max="9" width="8.375" style="1197" customWidth="1"/>
    <col min="10" max="10" width="9.25390625" style="1197" customWidth="1"/>
    <col min="11" max="11" width="10.00390625" style="1197" customWidth="1"/>
    <col min="12" max="20" width="9.125" style="1197" customWidth="1"/>
    <col min="21" max="22" width="13.375" style="1197" customWidth="1"/>
    <col min="23" max="23" width="11.875" style="1197" customWidth="1"/>
    <col min="24" max="30" width="9.125" style="1197" customWidth="1"/>
    <col min="31" max="31" width="11.625" style="1197" customWidth="1"/>
    <col min="32" max="33" width="9.125" style="1197" customWidth="1"/>
    <col min="34" max="34" width="9.25390625" style="1197" customWidth="1"/>
    <col min="35" max="35" width="0" style="1197" hidden="1" customWidth="1"/>
    <col min="36" max="40" width="9.125" style="1197" customWidth="1"/>
    <col min="41" max="41" width="13.00390625" style="1197" customWidth="1"/>
    <col min="42" max="43" width="9.125" style="1197" customWidth="1"/>
    <col min="44" max="44" width="12.375" style="1197" customWidth="1"/>
    <col min="45" max="45" width="12.00390625" style="1197" customWidth="1"/>
    <col min="46" max="50" width="9.125" style="1197" customWidth="1"/>
    <col min="51" max="51" width="10.625" style="1197" bestFit="1" customWidth="1"/>
    <col min="52" max="16384" width="9.125" style="1197" customWidth="1"/>
  </cols>
  <sheetData>
    <row r="1" spans="1:62" ht="12.75" customHeight="1">
      <c r="A1" s="1195"/>
      <c r="B1" s="1195" t="s">
        <v>42</v>
      </c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302"/>
      <c r="T1" s="302"/>
      <c r="U1" s="302"/>
      <c r="V1" s="302"/>
      <c r="W1" s="302"/>
      <c r="X1" s="302"/>
      <c r="Y1" s="1235"/>
      <c r="Z1" s="1235"/>
      <c r="AA1" s="1235"/>
      <c r="AB1" s="1235"/>
      <c r="AC1" s="1235"/>
      <c r="AD1" s="1235"/>
      <c r="AE1" s="1235"/>
      <c r="AF1" s="1235"/>
      <c r="AG1" s="1235"/>
      <c r="AH1" s="1235"/>
      <c r="AI1" s="1235"/>
      <c r="AJ1" s="1235"/>
      <c r="AK1" s="1235"/>
      <c r="AL1" s="1235"/>
      <c r="AM1" s="1235"/>
      <c r="AN1" s="1235"/>
      <c r="AO1" s="1235"/>
      <c r="AP1" s="1235"/>
      <c r="AQ1" s="1235"/>
      <c r="AR1" s="1235"/>
      <c r="AS1" s="1235"/>
      <c r="AT1" s="1235"/>
      <c r="AU1" s="1235"/>
      <c r="AV1" s="1235"/>
      <c r="AW1" s="1235"/>
      <c r="AX1" s="1235"/>
      <c r="AY1" s="1235"/>
      <c r="AZ1" s="1235"/>
      <c r="BA1" s="1235"/>
      <c r="BB1" s="1235"/>
      <c r="BC1" s="1235"/>
      <c r="BD1" s="1235"/>
      <c r="BE1" s="1196"/>
      <c r="BF1" s="1196"/>
      <c r="BG1" s="1196"/>
      <c r="BH1" s="1196"/>
      <c r="BI1" s="1196"/>
      <c r="BJ1" s="1196"/>
    </row>
    <row r="2" spans="1:62" ht="12.75">
      <c r="A2" s="1195"/>
      <c r="B2" s="1195"/>
      <c r="C2" s="1195"/>
      <c r="D2" s="1195"/>
      <c r="E2" s="1195" t="s">
        <v>651</v>
      </c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302"/>
      <c r="T2" s="302"/>
      <c r="U2" s="302"/>
      <c r="V2" s="302"/>
      <c r="W2" s="302"/>
      <c r="X2" s="302"/>
      <c r="Y2" s="1235"/>
      <c r="Z2" s="1235"/>
      <c r="AA2" s="1235"/>
      <c r="AB2" s="1235"/>
      <c r="AC2" s="1235"/>
      <c r="AD2" s="1235"/>
      <c r="AE2" s="1235"/>
      <c r="AF2" s="1235"/>
      <c r="AG2" s="1235"/>
      <c r="AH2" s="1235"/>
      <c r="AI2" s="1235"/>
      <c r="AJ2" s="1235"/>
      <c r="AK2" s="1235"/>
      <c r="AL2" s="1235"/>
      <c r="AM2" s="1235"/>
      <c r="AN2" s="1235"/>
      <c r="AO2" s="1235"/>
      <c r="AP2" s="1235"/>
      <c r="AQ2" s="1235"/>
      <c r="AR2" s="1235"/>
      <c r="AS2" s="1235"/>
      <c r="AT2" s="1235"/>
      <c r="AU2" s="1235"/>
      <c r="AV2" s="1235"/>
      <c r="AW2" s="1235"/>
      <c r="AX2" s="1235"/>
      <c r="AY2" s="1235"/>
      <c r="AZ2" s="1235"/>
      <c r="BA2" s="1235"/>
      <c r="BB2" s="1235"/>
      <c r="BC2" s="1235"/>
      <c r="BD2" s="1235"/>
      <c r="BE2" s="1196"/>
      <c r="BF2" s="1196"/>
      <c r="BG2" s="1196"/>
      <c r="BH2" s="1196"/>
      <c r="BI2" s="1196"/>
      <c r="BJ2" s="1196"/>
    </row>
    <row r="3" spans="1:62" ht="12.75" customHeight="1">
      <c r="A3" s="302"/>
      <c r="B3" s="1204"/>
      <c r="C3" s="1205" t="s">
        <v>65</v>
      </c>
      <c r="D3" s="1193"/>
      <c r="E3" s="1193"/>
      <c r="F3" s="302"/>
      <c r="G3" s="302"/>
      <c r="H3" s="302"/>
      <c r="I3" s="302"/>
      <c r="J3" s="302"/>
      <c r="K3" s="302"/>
      <c r="L3" s="1194"/>
      <c r="M3" s="302"/>
      <c r="N3" s="1204"/>
      <c r="O3" s="302"/>
      <c r="P3" s="1195"/>
      <c r="Q3" s="1195"/>
      <c r="R3" s="1195"/>
      <c r="S3" s="302"/>
      <c r="T3" s="302"/>
      <c r="U3" s="302"/>
      <c r="V3" s="302"/>
      <c r="W3" s="302"/>
      <c r="X3" s="302"/>
      <c r="Y3" s="1235"/>
      <c r="Z3" s="1235"/>
      <c r="AA3" s="1235"/>
      <c r="AB3" s="1235"/>
      <c r="AC3" s="1235"/>
      <c r="AD3" s="1235"/>
      <c r="AE3" s="1235"/>
      <c r="AF3" s="1235"/>
      <c r="AG3" s="1235"/>
      <c r="AH3" s="1235"/>
      <c r="AI3" s="1235"/>
      <c r="AJ3" s="1235"/>
      <c r="AK3" s="1235"/>
      <c r="AL3" s="1235"/>
      <c r="AM3" s="1235"/>
      <c r="AN3" s="1235"/>
      <c r="AO3" s="1235"/>
      <c r="AP3" s="1235"/>
      <c r="AQ3" s="1235"/>
      <c r="AR3" s="1235"/>
      <c r="AS3" s="1235"/>
      <c r="AT3" s="1235"/>
      <c r="AU3" s="1235"/>
      <c r="AV3" s="1235"/>
      <c r="AW3" s="1235"/>
      <c r="AX3" s="1235"/>
      <c r="AY3" s="1235"/>
      <c r="AZ3" s="1235"/>
      <c r="BA3" s="1235"/>
      <c r="BB3" s="1235"/>
      <c r="BC3" s="1235"/>
      <c r="BD3" s="1235"/>
      <c r="BE3" s="1196"/>
      <c r="BF3" s="1196"/>
      <c r="BG3" s="1196"/>
      <c r="BH3" s="1196"/>
      <c r="BI3" s="1196"/>
      <c r="BJ3" s="1196"/>
    </row>
    <row r="4" spans="1:62" ht="12.75">
      <c r="A4" s="302"/>
      <c r="B4" s="1204"/>
      <c r="C4" s="1209" t="s">
        <v>744</v>
      </c>
      <c r="D4" s="1198"/>
      <c r="E4" s="1198"/>
      <c r="F4" s="1195"/>
      <c r="G4" s="302"/>
      <c r="H4" s="302"/>
      <c r="I4" s="302"/>
      <c r="J4" s="302"/>
      <c r="K4" s="1204"/>
      <c r="L4" s="1194"/>
      <c r="M4" s="302"/>
      <c r="N4" s="1204"/>
      <c r="O4" s="302"/>
      <c r="P4" s="1195"/>
      <c r="Q4" s="1195"/>
      <c r="R4" s="1195"/>
      <c r="S4" s="302"/>
      <c r="T4" s="302"/>
      <c r="U4" s="302"/>
      <c r="V4" s="302"/>
      <c r="W4" s="302"/>
      <c r="X4" s="302"/>
      <c r="Y4" s="1194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235"/>
      <c r="AM4" s="1235"/>
      <c r="AN4" s="1235"/>
      <c r="AO4" s="1235"/>
      <c r="AP4" s="1235"/>
      <c r="AQ4" s="1235"/>
      <c r="AR4" s="1235"/>
      <c r="AS4" s="1235"/>
      <c r="AT4" s="1235"/>
      <c r="AU4" s="1235"/>
      <c r="AV4" s="1235"/>
      <c r="AW4" s="1235"/>
      <c r="AX4" s="1235"/>
      <c r="AY4" s="1235"/>
      <c r="AZ4" s="1235"/>
      <c r="BA4" s="1235"/>
      <c r="BB4" s="1235"/>
      <c r="BC4" s="1235"/>
      <c r="BD4" s="1235"/>
      <c r="BE4" s="1196"/>
      <c r="BF4" s="1196"/>
      <c r="BG4" s="1196"/>
      <c r="BH4" s="1196"/>
      <c r="BI4" s="1196"/>
      <c r="BJ4" s="1196"/>
    </row>
    <row r="5" spans="1:62" ht="12.75" customHeight="1">
      <c r="A5" s="302"/>
      <c r="B5" s="302"/>
      <c r="C5" s="302"/>
      <c r="D5" s="302"/>
      <c r="E5" s="303"/>
      <c r="F5" s="302"/>
      <c r="G5" s="302"/>
      <c r="H5" s="302"/>
      <c r="I5" s="302"/>
      <c r="J5" s="302"/>
      <c r="K5" s="303"/>
      <c r="L5" s="1194"/>
      <c r="M5" s="302"/>
      <c r="N5" s="1204"/>
      <c r="O5" s="302"/>
      <c r="P5" s="1195"/>
      <c r="Q5" s="1195"/>
      <c r="R5" s="1195"/>
      <c r="S5" s="302"/>
      <c r="T5" s="302"/>
      <c r="U5" s="302"/>
      <c r="V5" s="302"/>
      <c r="W5" s="302"/>
      <c r="X5" s="302"/>
      <c r="Y5" s="1211"/>
      <c r="Z5" s="1235"/>
      <c r="AA5" s="1235"/>
      <c r="AB5" s="1235"/>
      <c r="AC5" s="1235"/>
      <c r="AD5" s="1235"/>
      <c r="AE5" s="1235"/>
      <c r="AF5" s="1235"/>
      <c r="AG5" s="1235"/>
      <c r="AH5" s="1235"/>
      <c r="AI5" s="1235"/>
      <c r="AJ5" s="1235"/>
      <c r="AK5" s="1235"/>
      <c r="AL5" s="1235"/>
      <c r="AM5" s="1235"/>
      <c r="AN5" s="1235"/>
      <c r="AO5" s="1235"/>
      <c r="AP5" s="1235"/>
      <c r="AQ5" s="1235"/>
      <c r="AR5" s="1235"/>
      <c r="AS5" s="1235"/>
      <c r="AT5" s="1235"/>
      <c r="AU5" s="1235"/>
      <c r="AV5" s="1235"/>
      <c r="AW5" s="1235"/>
      <c r="AX5" s="1235"/>
      <c r="AY5" s="1235"/>
      <c r="AZ5" s="1235"/>
      <c r="BA5" s="1235"/>
      <c r="BB5" s="1235"/>
      <c r="BC5" s="1235"/>
      <c r="BD5" s="1235"/>
      <c r="BE5" s="1196"/>
      <c r="BF5" s="1196"/>
      <c r="BG5" s="1196"/>
      <c r="BH5" s="1196"/>
      <c r="BI5" s="1196"/>
      <c r="BJ5" s="1196"/>
    </row>
    <row r="6" spans="1:62" ht="12.75">
      <c r="A6" s="302"/>
      <c r="B6" s="1200"/>
      <c r="C6" s="1199"/>
      <c r="D6" s="1213" t="s">
        <v>623</v>
      </c>
      <c r="E6" s="1214" t="s">
        <v>202</v>
      </c>
      <c r="F6" s="1403" t="s">
        <v>106</v>
      </c>
      <c r="G6" s="1403"/>
      <c r="H6" s="1403"/>
      <c r="I6" s="1403"/>
      <c r="J6" s="1403"/>
      <c r="K6" s="1203" t="s">
        <v>674</v>
      </c>
      <c r="L6" s="1199"/>
      <c r="M6" s="1215"/>
      <c r="N6" s="1204"/>
      <c r="O6" s="1195"/>
      <c r="P6" s="1195"/>
      <c r="Q6" s="1195"/>
      <c r="R6" s="1195"/>
      <c r="S6" s="302"/>
      <c r="T6" s="302"/>
      <c r="U6" s="302"/>
      <c r="V6" s="302"/>
      <c r="W6" s="302"/>
      <c r="X6" s="302"/>
      <c r="Y6" s="1211"/>
      <c r="Z6" s="1235"/>
      <c r="AA6" s="1235"/>
      <c r="AB6" s="1235"/>
      <c r="AC6" s="1235"/>
      <c r="AD6" s="1235"/>
      <c r="AE6" s="1235"/>
      <c r="AF6" s="1235"/>
      <c r="AG6" s="1235"/>
      <c r="AH6" s="1235"/>
      <c r="AI6" s="1235"/>
      <c r="AJ6" s="1235"/>
      <c r="AK6" s="1235"/>
      <c r="AL6" s="1235"/>
      <c r="AM6" s="1235"/>
      <c r="AN6" s="1235"/>
      <c r="AO6" s="1235"/>
      <c r="AP6" s="1235"/>
      <c r="AQ6" s="1235"/>
      <c r="AR6" s="1235"/>
      <c r="AS6" s="1235"/>
      <c r="AT6" s="1235"/>
      <c r="AU6" s="1235"/>
      <c r="AV6" s="1235"/>
      <c r="AW6" s="1235"/>
      <c r="AX6" s="1235"/>
      <c r="AY6" s="1235"/>
      <c r="AZ6" s="1235"/>
      <c r="BA6" s="1235"/>
      <c r="BB6" s="1235"/>
      <c r="BC6" s="1235"/>
      <c r="BD6" s="1235"/>
      <c r="BE6" s="1196"/>
      <c r="BF6" s="1196"/>
      <c r="BG6" s="1196"/>
      <c r="BH6" s="1196"/>
      <c r="BI6" s="1196"/>
      <c r="BJ6" s="1196"/>
    </row>
    <row r="7" spans="1:62" ht="12.75" customHeight="1">
      <c r="A7" s="302"/>
      <c r="B7" s="302" t="s">
        <v>619</v>
      </c>
      <c r="C7" s="1207" t="s">
        <v>620</v>
      </c>
      <c r="D7" s="1208" t="s">
        <v>994</v>
      </c>
      <c r="E7" s="1217" t="s">
        <v>725</v>
      </c>
      <c r="F7" s="1201" t="s">
        <v>133</v>
      </c>
      <c r="G7" s="1201"/>
      <c r="H7" s="1201"/>
      <c r="I7" s="1202"/>
      <c r="J7" s="1218" t="s">
        <v>1403</v>
      </c>
      <c r="K7" s="1208" t="s">
        <v>1264</v>
      </c>
      <c r="L7" s="1207" t="s">
        <v>1263</v>
      </c>
      <c r="M7" s="302"/>
      <c r="N7" s="1204"/>
      <c r="O7" s="1195"/>
      <c r="P7" s="1195"/>
      <c r="Q7" s="1195"/>
      <c r="R7" s="1195"/>
      <c r="S7" s="302"/>
      <c r="T7" s="302"/>
      <c r="U7" s="302"/>
      <c r="V7" s="302"/>
      <c r="W7" s="302"/>
      <c r="X7" s="302"/>
      <c r="Y7" s="1235"/>
      <c r="Z7" s="1235"/>
      <c r="AA7" s="1235"/>
      <c r="AB7" s="1235"/>
      <c r="AC7" s="1235"/>
      <c r="AD7" s="1235"/>
      <c r="AE7" s="1235"/>
      <c r="AF7" s="1235"/>
      <c r="AG7" s="1235"/>
      <c r="AH7" s="1235"/>
      <c r="AI7" s="1235"/>
      <c r="AJ7" s="1235"/>
      <c r="AK7" s="1235"/>
      <c r="AL7" s="1235"/>
      <c r="AM7" s="1235"/>
      <c r="AN7" s="1235"/>
      <c r="AO7" s="1235"/>
      <c r="AP7" s="1235"/>
      <c r="AQ7" s="1235"/>
      <c r="AR7" s="1235"/>
      <c r="AS7" s="1235"/>
      <c r="AT7" s="1235"/>
      <c r="AU7" s="1235"/>
      <c r="AV7" s="1235"/>
      <c r="AW7" s="1235"/>
      <c r="AX7" s="1235"/>
      <c r="AY7" s="1235"/>
      <c r="AZ7" s="1235"/>
      <c r="BA7" s="1235"/>
      <c r="BB7" s="1235"/>
      <c r="BC7" s="1235"/>
      <c r="BD7" s="1235"/>
      <c r="BE7" s="1196"/>
      <c r="BF7" s="1196"/>
      <c r="BG7" s="1196"/>
      <c r="BH7" s="1196"/>
      <c r="BI7" s="1196"/>
      <c r="BJ7" s="1196"/>
    </row>
    <row r="8" spans="1:62" ht="12.75">
      <c r="A8" s="302"/>
      <c r="B8" s="1219"/>
      <c r="C8" s="1212"/>
      <c r="D8" s="1220"/>
      <c r="E8" s="1221"/>
      <c r="F8" s="1222">
        <v>2012</v>
      </c>
      <c r="G8" s="1222">
        <v>2013</v>
      </c>
      <c r="H8" s="1222">
        <v>2014</v>
      </c>
      <c r="I8" s="1223">
        <v>2015</v>
      </c>
      <c r="J8" s="1224" t="s">
        <v>646</v>
      </c>
      <c r="K8" s="1220"/>
      <c r="L8" s="1224"/>
      <c r="M8" s="1215"/>
      <c r="N8" s="1204"/>
      <c r="O8" s="1195"/>
      <c r="P8" s="1195"/>
      <c r="Q8" s="1195"/>
      <c r="R8" s="1195"/>
      <c r="S8" s="302"/>
      <c r="T8" s="302"/>
      <c r="U8" s="302"/>
      <c r="V8" s="302"/>
      <c r="W8" s="302"/>
      <c r="X8" s="1211"/>
      <c r="Y8" s="1235"/>
      <c r="Z8" s="1235"/>
      <c r="AA8" s="1235"/>
      <c r="AB8" s="1235"/>
      <c r="AC8" s="1235"/>
      <c r="AD8" s="1235"/>
      <c r="AE8" s="1235"/>
      <c r="AF8" s="1235"/>
      <c r="AG8" s="1235"/>
      <c r="AH8" s="1235"/>
      <c r="AI8" s="1235"/>
      <c r="AJ8" s="1235"/>
      <c r="AK8" s="1235"/>
      <c r="AL8" s="1235"/>
      <c r="AM8" s="1235"/>
      <c r="AN8" s="1235"/>
      <c r="AO8" s="1235"/>
      <c r="AP8" s="1235"/>
      <c r="AQ8" s="1235"/>
      <c r="AR8" s="1235"/>
      <c r="AS8" s="1235"/>
      <c r="AT8" s="1235"/>
      <c r="AU8" s="1235"/>
      <c r="AV8" s="1235"/>
      <c r="AW8" s="1235"/>
      <c r="AX8" s="1235"/>
      <c r="AY8" s="1235"/>
      <c r="AZ8" s="1235"/>
      <c r="BA8" s="1235"/>
      <c r="BB8" s="1235"/>
      <c r="BC8" s="1235"/>
      <c r="BD8" s="1235"/>
      <c r="BE8" s="1196"/>
      <c r="BF8" s="1196"/>
      <c r="BG8" s="1196"/>
      <c r="BH8" s="1196"/>
      <c r="BI8" s="1196"/>
      <c r="BJ8" s="1196"/>
    </row>
    <row r="9" spans="1:62" ht="12.75" customHeight="1">
      <c r="A9" s="302"/>
      <c r="B9" s="302" t="s">
        <v>742</v>
      </c>
      <c r="C9" s="1225" t="s">
        <v>743</v>
      </c>
      <c r="D9" s="1210" t="s">
        <v>621</v>
      </c>
      <c r="E9" s="1214" t="s">
        <v>614</v>
      </c>
      <c r="F9" s="301">
        <v>13120.1</v>
      </c>
      <c r="G9" s="301">
        <v>19805.800000000003</v>
      </c>
      <c r="H9" s="301">
        <v>19997.4</v>
      </c>
      <c r="I9" s="301">
        <v>18374.2</v>
      </c>
      <c r="J9" s="301">
        <v>2341.9</v>
      </c>
      <c r="K9" s="301">
        <v>92.77181431701824</v>
      </c>
      <c r="L9" s="301">
        <v>91.88294478282177</v>
      </c>
      <c r="M9" s="1215"/>
      <c r="N9" s="1204"/>
      <c r="O9" s="1195"/>
      <c r="P9" s="1195"/>
      <c r="Q9" s="1195"/>
      <c r="R9" s="1195"/>
      <c r="S9" s="302"/>
      <c r="T9" s="302"/>
      <c r="U9" s="302"/>
      <c r="V9" s="1211"/>
      <c r="W9" s="302"/>
      <c r="X9" s="302"/>
      <c r="Y9" s="1235"/>
      <c r="Z9" s="1235"/>
      <c r="AA9" s="1235"/>
      <c r="AB9" s="1235"/>
      <c r="AC9" s="1235"/>
      <c r="AD9" s="1235"/>
      <c r="AE9" s="1235"/>
      <c r="AF9" s="1235"/>
      <c r="AG9" s="1235"/>
      <c r="AH9" s="1235"/>
      <c r="AI9" s="1235"/>
      <c r="AJ9" s="1235"/>
      <c r="AK9" s="1235"/>
      <c r="AL9" s="1235"/>
      <c r="AM9" s="1235"/>
      <c r="AN9" s="1235"/>
      <c r="AO9" s="1235"/>
      <c r="AP9" s="1235"/>
      <c r="AQ9" s="1235"/>
      <c r="AR9" s="1235"/>
      <c r="AS9" s="302"/>
      <c r="AT9" s="1235"/>
      <c r="AU9" s="1235"/>
      <c r="AV9" s="1235"/>
      <c r="AW9" s="1235"/>
      <c r="AX9" s="1235"/>
      <c r="AY9" s="1235"/>
      <c r="AZ9" s="1235"/>
      <c r="BA9" s="1235"/>
      <c r="BB9" s="1235"/>
      <c r="BC9" s="1235"/>
      <c r="BD9" s="1235"/>
      <c r="BE9" s="1196"/>
      <c r="BF9" s="1196"/>
      <c r="BG9" s="1196"/>
      <c r="BH9" s="1196"/>
      <c r="BI9" s="1196"/>
      <c r="BJ9" s="1196"/>
    </row>
    <row r="10" spans="1:62" ht="12.75" customHeight="1">
      <c r="A10" s="302"/>
      <c r="B10" s="302" t="s">
        <v>107</v>
      </c>
      <c r="C10" s="1225" t="s">
        <v>108</v>
      </c>
      <c r="D10" s="1210" t="s">
        <v>409</v>
      </c>
      <c r="E10" s="1217" t="s">
        <v>615</v>
      </c>
      <c r="F10" s="301">
        <v>28.700000000000003</v>
      </c>
      <c r="G10" s="301">
        <v>43.1</v>
      </c>
      <c r="H10" s="301">
        <v>43.300000000000004</v>
      </c>
      <c r="I10" s="301">
        <v>39.82</v>
      </c>
      <c r="J10" s="301">
        <v>5.635</v>
      </c>
      <c r="K10" s="301">
        <v>92.38979118329466</v>
      </c>
      <c r="L10" s="301">
        <v>91.96304849884525</v>
      </c>
      <c r="M10" s="1215"/>
      <c r="N10" s="1204"/>
      <c r="O10" s="1195"/>
      <c r="P10" s="1195"/>
      <c r="Q10" s="1195"/>
      <c r="R10" s="1195"/>
      <c r="S10" s="302"/>
      <c r="T10" s="302"/>
      <c r="U10" s="302"/>
      <c r="V10" s="1406"/>
      <c r="W10" s="1404"/>
      <c r="X10" s="1405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404"/>
      <c r="AP10" s="1400"/>
      <c r="AQ10" s="1402"/>
      <c r="AR10" s="1400"/>
      <c r="AS10" s="302"/>
      <c r="AT10" s="1235"/>
      <c r="AU10" s="1235"/>
      <c r="AV10" s="1235"/>
      <c r="AW10" s="1235"/>
      <c r="AX10" s="1235"/>
      <c r="AY10" s="1235"/>
      <c r="AZ10" s="1235"/>
      <c r="BA10" s="1235"/>
      <c r="BB10" s="1235"/>
      <c r="BC10" s="1235"/>
      <c r="BD10" s="1235"/>
      <c r="BE10" s="1196"/>
      <c r="BF10" s="1196"/>
      <c r="BG10" s="1196"/>
      <c r="BH10" s="1196"/>
      <c r="BI10" s="1196"/>
      <c r="BJ10" s="1196"/>
    </row>
    <row r="11" spans="1:62" ht="12.75" customHeight="1">
      <c r="A11" s="302"/>
      <c r="B11" s="302" t="s">
        <v>225</v>
      </c>
      <c r="C11" s="1225" t="s">
        <v>0</v>
      </c>
      <c r="D11" s="1210" t="s">
        <v>709</v>
      </c>
      <c r="E11" s="1217" t="s">
        <v>616</v>
      </c>
      <c r="F11" s="301">
        <v>9201.7</v>
      </c>
      <c r="G11" s="301">
        <v>7347.9</v>
      </c>
      <c r="H11" s="301">
        <v>10405.899999999998</v>
      </c>
      <c r="I11" s="301">
        <v>7227.5</v>
      </c>
      <c r="J11" s="301">
        <v>1723</v>
      </c>
      <c r="K11" s="301">
        <v>98.3614366009336</v>
      </c>
      <c r="L11" s="301">
        <v>69.45578950403139</v>
      </c>
      <c r="M11" s="1215"/>
      <c r="N11" s="1204"/>
      <c r="O11" s="1195"/>
      <c r="P11" s="1195"/>
      <c r="Q11" s="1195"/>
      <c r="R11" s="1195"/>
      <c r="S11" s="302"/>
      <c r="T11" s="302"/>
      <c r="U11" s="302"/>
      <c r="V11" s="1406"/>
      <c r="W11" s="1404"/>
      <c r="X11" s="1401"/>
      <c r="Y11" s="1235"/>
      <c r="Z11" s="1235"/>
      <c r="AA11" s="1235"/>
      <c r="AB11" s="1235"/>
      <c r="AC11" s="1235"/>
      <c r="AD11" s="1235"/>
      <c r="AE11" s="1235"/>
      <c r="AF11" s="1235"/>
      <c r="AG11" s="1235"/>
      <c r="AH11" s="1235"/>
      <c r="AI11" s="1235"/>
      <c r="AJ11" s="1235"/>
      <c r="AK11" s="1235"/>
      <c r="AL11" s="1235"/>
      <c r="AM11" s="1235"/>
      <c r="AN11" s="1235"/>
      <c r="AO11" s="1404"/>
      <c r="AP11" s="1401"/>
      <c r="AQ11" s="1402"/>
      <c r="AR11" s="1400"/>
      <c r="AS11" s="302"/>
      <c r="AT11" s="1235"/>
      <c r="AU11" s="1235"/>
      <c r="AV11" s="1235"/>
      <c r="AW11" s="1235"/>
      <c r="AX11" s="1235"/>
      <c r="AY11" s="1235"/>
      <c r="AZ11" s="1235"/>
      <c r="BA11" s="1235"/>
      <c r="BB11" s="1235"/>
      <c r="BC11" s="1235"/>
      <c r="BD11" s="1235"/>
      <c r="BE11" s="1196"/>
      <c r="BF11" s="1196"/>
      <c r="BG11" s="1196"/>
      <c r="BH11" s="1196"/>
      <c r="BI11" s="1196"/>
      <c r="BJ11" s="1196"/>
    </row>
    <row r="12" spans="1:62" ht="12.75">
      <c r="A12" s="302"/>
      <c r="B12" s="302" t="s">
        <v>109</v>
      </c>
      <c r="C12" s="1225" t="s">
        <v>525</v>
      </c>
      <c r="D12" s="1210" t="s">
        <v>710</v>
      </c>
      <c r="E12" s="1217" t="s">
        <v>617</v>
      </c>
      <c r="F12" s="301">
        <v>64.3</v>
      </c>
      <c r="G12" s="301">
        <v>22.200000000000003</v>
      </c>
      <c r="H12" s="301">
        <v>73.9</v>
      </c>
      <c r="I12" s="301">
        <v>28.8</v>
      </c>
      <c r="J12" s="301">
        <v>3.8</v>
      </c>
      <c r="K12" s="301">
        <v>129.7297297297297</v>
      </c>
      <c r="L12" s="301">
        <v>38.971583220568334</v>
      </c>
      <c r="M12" s="1215"/>
      <c r="N12" s="1204"/>
      <c r="O12" s="1195"/>
      <c r="P12" s="1195"/>
      <c r="Q12" s="1195"/>
      <c r="R12" s="1195"/>
      <c r="S12" s="302"/>
      <c r="T12" s="302"/>
      <c r="U12" s="1242"/>
      <c r="V12" s="1206"/>
      <c r="W12" s="1229"/>
      <c r="X12" s="1229"/>
      <c r="Y12" s="1235"/>
      <c r="Z12" s="1235"/>
      <c r="AA12" s="1235"/>
      <c r="AB12" s="1235"/>
      <c r="AC12" s="1235"/>
      <c r="AD12" s="1235"/>
      <c r="AE12" s="1235"/>
      <c r="AF12" s="1235"/>
      <c r="AG12" s="1235"/>
      <c r="AH12" s="1235"/>
      <c r="AI12" s="1235"/>
      <c r="AJ12" s="1235"/>
      <c r="AK12" s="1235"/>
      <c r="AL12" s="1235"/>
      <c r="AM12" s="1235"/>
      <c r="AN12" s="1235"/>
      <c r="AO12" s="1229"/>
      <c r="AP12" s="1235"/>
      <c r="AQ12" s="1235"/>
      <c r="AR12" s="1235"/>
      <c r="AS12" s="1235"/>
      <c r="AT12" s="1235"/>
      <c r="AU12" s="1235"/>
      <c r="AV12" s="1235"/>
      <c r="AW12" s="1235"/>
      <c r="AX12" s="1235"/>
      <c r="AY12" s="1235"/>
      <c r="AZ12" s="1235"/>
      <c r="BA12" s="1235"/>
      <c r="BB12" s="1235"/>
      <c r="BC12" s="1235"/>
      <c r="BD12" s="1235"/>
      <c r="BE12" s="1196"/>
      <c r="BF12" s="1196"/>
      <c r="BG12" s="1196"/>
      <c r="BH12" s="1196"/>
      <c r="BI12" s="1196"/>
      <c r="BJ12" s="1196"/>
    </row>
    <row r="13" spans="1:62" ht="12.75" customHeight="1">
      <c r="A13" s="302"/>
      <c r="B13" s="302" t="s">
        <v>110</v>
      </c>
      <c r="C13" s="1225" t="s">
        <v>20</v>
      </c>
      <c r="D13" s="1210" t="s">
        <v>262</v>
      </c>
      <c r="E13" s="1217" t="s">
        <v>206</v>
      </c>
      <c r="F13" s="301">
        <v>583428.7000000001</v>
      </c>
      <c r="G13" s="301">
        <v>882514.8</v>
      </c>
      <c r="H13" s="301">
        <v>797259.6</v>
      </c>
      <c r="I13" s="301">
        <v>659424.9</v>
      </c>
      <c r="J13" s="301">
        <v>98582.8</v>
      </c>
      <c r="K13" s="301">
        <v>74.7211151586353</v>
      </c>
      <c r="L13" s="301">
        <v>82.71144053956829</v>
      </c>
      <c r="M13" s="1215"/>
      <c r="N13" s="1204"/>
      <c r="O13" s="1195"/>
      <c r="P13" s="1195"/>
      <c r="Q13" s="1195"/>
      <c r="R13" s="1195"/>
      <c r="S13" s="301"/>
      <c r="T13" s="302"/>
      <c r="U13" s="1243"/>
      <c r="V13" s="302"/>
      <c r="W13" s="301"/>
      <c r="X13" s="1229"/>
      <c r="Y13" s="1235"/>
      <c r="Z13" s="1235"/>
      <c r="AA13" s="1235"/>
      <c r="AB13" s="1235"/>
      <c r="AC13" s="1235"/>
      <c r="AD13" s="1235"/>
      <c r="AE13" s="1235"/>
      <c r="AF13" s="1235"/>
      <c r="AG13" s="1235"/>
      <c r="AH13" s="1235"/>
      <c r="AI13" s="1235"/>
      <c r="AJ13" s="1235"/>
      <c r="AK13" s="1235"/>
      <c r="AL13" s="1235"/>
      <c r="AM13" s="1235"/>
      <c r="AN13" s="1235"/>
      <c r="AO13" s="301"/>
      <c r="AP13" s="1235"/>
      <c r="AQ13" s="1235"/>
      <c r="AR13" s="1235"/>
      <c r="AS13" s="1235"/>
      <c r="AT13" s="1235"/>
      <c r="AU13" s="1235"/>
      <c r="AV13" s="1235"/>
      <c r="AW13" s="1235"/>
      <c r="AX13" s="1235"/>
      <c r="AY13" s="1235"/>
      <c r="AZ13" s="1235"/>
      <c r="BA13" s="1235"/>
      <c r="BB13" s="1235"/>
      <c r="BC13" s="1235"/>
      <c r="BD13" s="1235"/>
      <c r="BE13" s="1196"/>
      <c r="BF13" s="1196"/>
      <c r="BG13" s="1196"/>
      <c r="BH13" s="1196"/>
      <c r="BI13" s="1196"/>
      <c r="BJ13" s="1196"/>
    </row>
    <row r="14" spans="1:62" ht="12.75">
      <c r="A14" s="302"/>
      <c r="B14" s="1227" t="s">
        <v>2225</v>
      </c>
      <c r="C14" s="1225" t="s">
        <v>111</v>
      </c>
      <c r="D14" s="1210"/>
      <c r="E14" s="1217"/>
      <c r="F14" s="301"/>
      <c r="G14" s="301"/>
      <c r="H14" s="301"/>
      <c r="I14" s="301"/>
      <c r="J14" s="301"/>
      <c r="K14" s="301"/>
      <c r="L14" s="301"/>
      <c r="M14" s="1215"/>
      <c r="N14" s="1204"/>
      <c r="O14" s="1195"/>
      <c r="P14" s="1195"/>
      <c r="Q14" s="1195"/>
      <c r="R14" s="1195"/>
      <c r="S14" s="301"/>
      <c r="T14" s="302"/>
      <c r="U14" s="1243"/>
      <c r="V14" s="302"/>
      <c r="W14" s="302"/>
      <c r="X14" s="1229"/>
      <c r="Y14" s="1235"/>
      <c r="Z14" s="1235"/>
      <c r="AA14" s="1235"/>
      <c r="AB14" s="1235"/>
      <c r="AC14" s="1235"/>
      <c r="AD14" s="1235"/>
      <c r="AE14" s="1235"/>
      <c r="AF14" s="1235"/>
      <c r="AG14" s="1235"/>
      <c r="AH14" s="1235"/>
      <c r="AI14" s="1235"/>
      <c r="AJ14" s="1235"/>
      <c r="AK14" s="1235"/>
      <c r="AL14" s="1235"/>
      <c r="AM14" s="1235"/>
      <c r="AN14" s="1235"/>
      <c r="AO14" s="302"/>
      <c r="AP14" s="1235"/>
      <c r="AQ14" s="1235"/>
      <c r="AR14" s="1235"/>
      <c r="AS14" s="1235"/>
      <c r="AT14" s="1235"/>
      <c r="AU14" s="1235"/>
      <c r="AV14" s="1235"/>
      <c r="AW14" s="1235"/>
      <c r="AX14" s="1235"/>
      <c r="AY14" s="1244"/>
      <c r="AZ14" s="1235"/>
      <c r="BA14" s="1235"/>
      <c r="BB14" s="1235"/>
      <c r="BC14" s="1235"/>
      <c r="BD14" s="1235"/>
      <c r="BE14" s="1196"/>
      <c r="BF14" s="1196"/>
      <c r="BG14" s="1196"/>
      <c r="BH14" s="1196"/>
      <c r="BI14" s="1196"/>
      <c r="BJ14" s="1196"/>
    </row>
    <row r="15" spans="1:62" ht="12.75" customHeight="1">
      <c r="A15" s="302"/>
      <c r="B15" s="302" t="s">
        <v>1</v>
      </c>
      <c r="C15" s="1225" t="s">
        <v>112</v>
      </c>
      <c r="D15" s="1210" t="s">
        <v>709</v>
      </c>
      <c r="E15" s="1217" t="s">
        <v>616</v>
      </c>
      <c r="F15" s="301">
        <v>7314.3</v>
      </c>
      <c r="G15" s="301">
        <v>5400</v>
      </c>
      <c r="H15" s="301">
        <v>5548.6</v>
      </c>
      <c r="I15" s="301">
        <v>4093</v>
      </c>
      <c r="J15" s="301">
        <v>1099</v>
      </c>
      <c r="K15" s="301">
        <v>75.79629629629629</v>
      </c>
      <c r="L15" s="301">
        <v>73.76635547705726</v>
      </c>
      <c r="M15" s="1215"/>
      <c r="N15" s="1204"/>
      <c r="O15" s="1195"/>
      <c r="P15" s="1195"/>
      <c r="Q15" s="1195"/>
      <c r="R15" s="1195"/>
      <c r="S15" s="301"/>
      <c r="T15" s="302"/>
      <c r="U15" s="1243"/>
      <c r="V15" s="302"/>
      <c r="W15" s="302"/>
      <c r="X15" s="1229"/>
      <c r="Y15" s="1235"/>
      <c r="Z15" s="1235"/>
      <c r="AA15" s="1235"/>
      <c r="AB15" s="1235"/>
      <c r="AC15" s="1235"/>
      <c r="AD15" s="1235"/>
      <c r="AE15" s="1235"/>
      <c r="AF15" s="1235"/>
      <c r="AG15" s="1235"/>
      <c r="AH15" s="1235"/>
      <c r="AI15" s="1235"/>
      <c r="AJ15" s="1235"/>
      <c r="AK15" s="1235"/>
      <c r="AL15" s="1235"/>
      <c r="AM15" s="1235"/>
      <c r="AN15" s="1235"/>
      <c r="AO15" s="302"/>
      <c r="AP15" s="1235"/>
      <c r="AQ15" s="1235"/>
      <c r="AR15" s="1235"/>
      <c r="AS15" s="1235"/>
      <c r="AT15" s="1235"/>
      <c r="AU15" s="1235"/>
      <c r="AV15" s="1235"/>
      <c r="AW15" s="1235"/>
      <c r="AX15" s="1235"/>
      <c r="AY15" s="1244"/>
      <c r="AZ15" s="1235"/>
      <c r="BA15" s="1235"/>
      <c r="BB15" s="1235"/>
      <c r="BC15" s="1235"/>
      <c r="BD15" s="1235"/>
      <c r="BE15" s="1196"/>
      <c r="BF15" s="1196"/>
      <c r="BG15" s="1196"/>
      <c r="BH15" s="1196"/>
      <c r="BI15" s="1196"/>
      <c r="BJ15" s="1196"/>
    </row>
    <row r="16" spans="1:62" ht="12.75">
      <c r="A16" s="302"/>
      <c r="B16" s="302" t="s">
        <v>524</v>
      </c>
      <c r="C16" s="1225" t="s">
        <v>525</v>
      </c>
      <c r="D16" s="1210" t="s">
        <v>710</v>
      </c>
      <c r="E16" s="1217" t="s">
        <v>617</v>
      </c>
      <c r="F16" s="301">
        <v>18.9</v>
      </c>
      <c r="G16" s="301">
        <v>10.9</v>
      </c>
      <c r="H16" s="301">
        <v>11.2</v>
      </c>
      <c r="I16" s="301">
        <v>9.3</v>
      </c>
      <c r="J16" s="301">
        <v>1.8</v>
      </c>
      <c r="K16" s="301">
        <v>85.3211009174312</v>
      </c>
      <c r="L16" s="301">
        <v>83.0357142857143</v>
      </c>
      <c r="M16" s="1215"/>
      <c r="N16" s="1204"/>
      <c r="O16" s="1195"/>
      <c r="P16" s="1195"/>
      <c r="Q16" s="1195"/>
      <c r="R16" s="1195"/>
      <c r="S16" s="301"/>
      <c r="T16" s="302"/>
      <c r="U16" s="1247"/>
      <c r="V16" s="302"/>
      <c r="W16" s="302"/>
      <c r="X16" s="1229"/>
      <c r="Y16" s="1235"/>
      <c r="Z16" s="1235"/>
      <c r="AA16" s="1235"/>
      <c r="AB16" s="1235"/>
      <c r="AC16" s="1235"/>
      <c r="AD16" s="1235"/>
      <c r="AE16" s="1235"/>
      <c r="AF16" s="1235"/>
      <c r="AG16" s="1235"/>
      <c r="AH16" s="1235"/>
      <c r="AI16" s="1235"/>
      <c r="AJ16" s="1235"/>
      <c r="AK16" s="1235"/>
      <c r="AL16" s="1235"/>
      <c r="AM16" s="1235"/>
      <c r="AN16" s="1235"/>
      <c r="AO16" s="302"/>
      <c r="AP16" s="1235"/>
      <c r="AQ16" s="1235"/>
      <c r="AR16" s="1235"/>
      <c r="AS16" s="1235"/>
      <c r="AT16" s="1235"/>
      <c r="AU16" s="1235"/>
      <c r="AV16" s="1235"/>
      <c r="AW16" s="1235"/>
      <c r="AX16" s="1235"/>
      <c r="AY16" s="1244"/>
      <c r="AZ16" s="1235"/>
      <c r="BA16" s="1235"/>
      <c r="BB16" s="1235"/>
      <c r="BC16" s="1235"/>
      <c r="BD16" s="1235"/>
      <c r="BE16" s="1196"/>
      <c r="BF16" s="1196"/>
      <c r="BG16" s="1196"/>
      <c r="BH16" s="1196"/>
      <c r="BI16" s="1196"/>
      <c r="BJ16" s="1196"/>
    </row>
    <row r="17" spans="1:62" ht="12.75" customHeight="1">
      <c r="A17" s="302"/>
      <c r="B17" s="302" t="s">
        <v>526</v>
      </c>
      <c r="C17" s="1225" t="s">
        <v>527</v>
      </c>
      <c r="D17" s="1208" t="s">
        <v>262</v>
      </c>
      <c r="E17" s="1217" t="s">
        <v>206</v>
      </c>
      <c r="F17" s="301">
        <v>559050.4</v>
      </c>
      <c r="G17" s="301">
        <v>870630</v>
      </c>
      <c r="H17" s="301">
        <v>783378</v>
      </c>
      <c r="I17" s="301">
        <v>649071.5</v>
      </c>
      <c r="J17" s="301">
        <v>98032.8</v>
      </c>
      <c r="K17" s="301">
        <v>74.55193365723672</v>
      </c>
      <c r="L17" s="301">
        <v>82.85546696486243</v>
      </c>
      <c r="M17" s="1215"/>
      <c r="N17" s="1204"/>
      <c r="O17" s="1195"/>
      <c r="P17" s="1195"/>
      <c r="Q17" s="1195"/>
      <c r="R17" s="1195"/>
      <c r="S17" s="301"/>
      <c r="T17" s="302"/>
      <c r="U17" s="1243"/>
      <c r="V17" s="302"/>
      <c r="W17" s="302"/>
      <c r="X17" s="1229"/>
      <c r="Y17" s="1235"/>
      <c r="Z17" s="1235"/>
      <c r="AA17" s="1235"/>
      <c r="AB17" s="1235"/>
      <c r="AC17" s="1235"/>
      <c r="AD17" s="1235"/>
      <c r="AE17" s="1235"/>
      <c r="AF17" s="1235"/>
      <c r="AG17" s="1235"/>
      <c r="AH17" s="1235"/>
      <c r="AI17" s="1235"/>
      <c r="AJ17" s="1235"/>
      <c r="AK17" s="1235"/>
      <c r="AL17" s="1235"/>
      <c r="AM17" s="1235"/>
      <c r="AN17" s="1235"/>
      <c r="AO17" s="302"/>
      <c r="AP17" s="1235"/>
      <c r="AQ17" s="1235"/>
      <c r="AR17" s="1235"/>
      <c r="AS17" s="1235"/>
      <c r="AT17" s="1235"/>
      <c r="AU17" s="1235"/>
      <c r="AV17" s="1235"/>
      <c r="AW17" s="1235"/>
      <c r="AX17" s="1235"/>
      <c r="AY17" s="1244"/>
      <c r="AZ17" s="1235"/>
      <c r="BA17" s="1235"/>
      <c r="BB17" s="1235"/>
      <c r="BC17" s="1235"/>
      <c r="BD17" s="1235"/>
      <c r="BE17" s="1196"/>
      <c r="BF17" s="1196"/>
      <c r="BG17" s="1196"/>
      <c r="BH17" s="1196"/>
      <c r="BI17" s="1196"/>
      <c r="BJ17" s="1196"/>
    </row>
    <row r="18" spans="1:62" ht="12.75">
      <c r="A18" s="302"/>
      <c r="B18" s="302" t="s">
        <v>687</v>
      </c>
      <c r="C18" s="1225" t="s">
        <v>536</v>
      </c>
      <c r="D18" s="1208" t="s">
        <v>262</v>
      </c>
      <c r="E18" s="1217" t="s">
        <v>206</v>
      </c>
      <c r="F18" s="301">
        <v>273805.7</v>
      </c>
      <c r="G18" s="301">
        <v>280771</v>
      </c>
      <c r="H18" s="301">
        <v>330135.2</v>
      </c>
      <c r="I18" s="301">
        <v>337513.1</v>
      </c>
      <c r="J18" s="301">
        <v>35548.700000000004</v>
      </c>
      <c r="K18" s="301">
        <v>120.2093877216664</v>
      </c>
      <c r="L18" s="301">
        <v>102.23481167715529</v>
      </c>
      <c r="M18" s="1215"/>
      <c r="N18" s="1204"/>
      <c r="O18" s="1195"/>
      <c r="P18" s="1195"/>
      <c r="Q18" s="1195"/>
      <c r="R18" s="1195"/>
      <c r="S18" s="301"/>
      <c r="T18" s="302"/>
      <c r="U18" s="1243"/>
      <c r="V18" s="302"/>
      <c r="W18" s="302"/>
      <c r="X18" s="301"/>
      <c r="Y18" s="1235"/>
      <c r="Z18" s="1235"/>
      <c r="AA18" s="1235"/>
      <c r="AB18" s="1235"/>
      <c r="AC18" s="1235"/>
      <c r="AD18" s="1235"/>
      <c r="AE18" s="1235"/>
      <c r="AF18" s="1235"/>
      <c r="AG18" s="1235"/>
      <c r="AH18" s="1235"/>
      <c r="AI18" s="1235"/>
      <c r="AJ18" s="1235"/>
      <c r="AK18" s="1235"/>
      <c r="AL18" s="1235"/>
      <c r="AM18" s="1235"/>
      <c r="AN18" s="1235"/>
      <c r="AO18" s="302"/>
      <c r="AP18" s="1235"/>
      <c r="AQ18" s="1235"/>
      <c r="AR18" s="1235"/>
      <c r="AS18" s="1235"/>
      <c r="AT18" s="1235"/>
      <c r="AU18" s="1235"/>
      <c r="AV18" s="1235"/>
      <c r="AW18" s="1235"/>
      <c r="AX18" s="1235"/>
      <c r="AY18" s="1244"/>
      <c r="AZ18" s="1235"/>
      <c r="BA18" s="1235"/>
      <c r="BB18" s="1235"/>
      <c r="BC18" s="1235"/>
      <c r="BD18" s="1235"/>
      <c r="BE18" s="1196"/>
      <c r="BF18" s="1196"/>
      <c r="BG18" s="1196"/>
      <c r="BH18" s="1196"/>
      <c r="BI18" s="1196"/>
      <c r="BJ18" s="1196"/>
    </row>
    <row r="19" spans="1:62" ht="12.75" customHeight="1">
      <c r="A19" s="302"/>
      <c r="B19" s="302" t="s">
        <v>528</v>
      </c>
      <c r="C19" s="1228" t="s">
        <v>113</v>
      </c>
      <c r="D19" s="1208" t="s">
        <v>262</v>
      </c>
      <c r="E19" s="1217" t="s">
        <v>206</v>
      </c>
      <c r="F19" s="301">
        <v>19727.1</v>
      </c>
      <c r="G19" s="301">
        <v>32696.8</v>
      </c>
      <c r="H19" s="301">
        <v>30590</v>
      </c>
      <c r="I19" s="301">
        <v>47552.5</v>
      </c>
      <c r="J19" s="301">
        <v>1145</v>
      </c>
      <c r="K19" s="301">
        <v>145.43472144063028</v>
      </c>
      <c r="L19" s="301">
        <v>155.45112781954887</v>
      </c>
      <c r="M19" s="1215"/>
      <c r="N19" s="1204"/>
      <c r="O19" s="1195"/>
      <c r="P19" s="1195"/>
      <c r="Q19" s="1195"/>
      <c r="R19" s="1195"/>
      <c r="S19" s="301"/>
      <c r="T19" s="302"/>
      <c r="U19" s="1243"/>
      <c r="V19" s="302"/>
      <c r="W19" s="302"/>
      <c r="X19" s="301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1235"/>
      <c r="AO19" s="302"/>
      <c r="AP19" s="1235"/>
      <c r="AQ19" s="1235"/>
      <c r="AR19" s="1235"/>
      <c r="AS19" s="1235"/>
      <c r="AT19" s="1235"/>
      <c r="AU19" s="1235"/>
      <c r="AV19" s="1235"/>
      <c r="AW19" s="1235"/>
      <c r="AX19" s="1235"/>
      <c r="AY19" s="1244"/>
      <c r="AZ19" s="1235"/>
      <c r="BA19" s="1235"/>
      <c r="BB19" s="1235"/>
      <c r="BC19" s="1235"/>
      <c r="BD19" s="1235"/>
      <c r="BE19" s="1196"/>
      <c r="BF19" s="1196"/>
      <c r="BG19" s="1196"/>
      <c r="BH19" s="1196"/>
      <c r="BI19" s="1196"/>
      <c r="BJ19" s="1196"/>
    </row>
    <row r="20" spans="1:62" ht="12.75">
      <c r="A20" s="302"/>
      <c r="B20" s="302" t="s">
        <v>529</v>
      </c>
      <c r="C20" s="1225" t="s">
        <v>530</v>
      </c>
      <c r="D20" s="1208" t="s">
        <v>711</v>
      </c>
      <c r="E20" s="1217" t="s">
        <v>206</v>
      </c>
      <c r="F20" s="301">
        <v>1173.6</v>
      </c>
      <c r="G20" s="301">
        <v>1714.2</v>
      </c>
      <c r="H20" s="301">
        <v>2180.5</v>
      </c>
      <c r="I20" s="301">
        <v>4634.9</v>
      </c>
      <c r="J20" s="301">
        <v>0</v>
      </c>
      <c r="K20" s="301">
        <v>270.38268580095666</v>
      </c>
      <c r="L20" s="301">
        <v>212.5613391423985</v>
      </c>
      <c r="M20" s="1215"/>
      <c r="N20" s="1204"/>
      <c r="O20" s="1195"/>
      <c r="P20" s="1195"/>
      <c r="Q20" s="1195"/>
      <c r="R20" s="1195"/>
      <c r="S20" s="301"/>
      <c r="T20" s="302"/>
      <c r="U20" s="1243"/>
      <c r="V20" s="302"/>
      <c r="W20" s="302"/>
      <c r="X20" s="301"/>
      <c r="Y20" s="1235"/>
      <c r="Z20" s="1235"/>
      <c r="AA20" s="1235"/>
      <c r="AB20" s="1235"/>
      <c r="AC20" s="1235"/>
      <c r="AD20" s="1235"/>
      <c r="AE20" s="1235"/>
      <c r="AF20" s="1235"/>
      <c r="AG20" s="1235"/>
      <c r="AH20" s="1235"/>
      <c r="AI20" s="1235"/>
      <c r="AJ20" s="1235"/>
      <c r="AK20" s="1235"/>
      <c r="AL20" s="1235"/>
      <c r="AM20" s="1235"/>
      <c r="AN20" s="1235"/>
      <c r="AO20" s="302"/>
      <c r="AP20" s="1235"/>
      <c r="AQ20" s="1235"/>
      <c r="AR20" s="1235"/>
      <c r="AS20" s="1235"/>
      <c r="AT20" s="1235"/>
      <c r="AU20" s="1235"/>
      <c r="AV20" s="1235"/>
      <c r="AW20" s="1235"/>
      <c r="AX20" s="1235"/>
      <c r="AY20" s="1244"/>
      <c r="AZ20" s="1235"/>
      <c r="BA20" s="1235"/>
      <c r="BB20" s="1235"/>
      <c r="BC20" s="1235"/>
      <c r="BD20" s="1235"/>
      <c r="BE20" s="1196"/>
      <c r="BF20" s="1196"/>
      <c r="BG20" s="1196"/>
      <c r="BH20" s="1196"/>
      <c r="BI20" s="1196"/>
      <c r="BJ20" s="1196"/>
    </row>
    <row r="21" spans="1:62" ht="12.75" customHeight="1">
      <c r="A21" s="302"/>
      <c r="B21" s="302" t="s">
        <v>531</v>
      </c>
      <c r="C21" s="1225" t="s">
        <v>532</v>
      </c>
      <c r="D21" s="1208" t="s">
        <v>711</v>
      </c>
      <c r="E21" s="1217" t="s">
        <v>206</v>
      </c>
      <c r="F21" s="301">
        <v>0</v>
      </c>
      <c r="G21" s="301">
        <v>10</v>
      </c>
      <c r="H21" s="301">
        <v>0</v>
      </c>
      <c r="I21" s="301">
        <v>6136.4</v>
      </c>
      <c r="J21" s="301">
        <v>40.5</v>
      </c>
      <c r="K21" s="301"/>
      <c r="L21" s="301"/>
      <c r="M21" s="1215"/>
      <c r="N21" s="1204"/>
      <c r="O21" s="1195"/>
      <c r="P21" s="1195"/>
      <c r="Q21" s="1195"/>
      <c r="R21" s="1195"/>
      <c r="S21" s="301"/>
      <c r="T21" s="302"/>
      <c r="U21" s="1243"/>
      <c r="V21" s="302"/>
      <c r="W21" s="301"/>
      <c r="X21" s="301"/>
      <c r="Y21" s="1235"/>
      <c r="Z21" s="1235"/>
      <c r="AA21" s="1235"/>
      <c r="AB21" s="1235"/>
      <c r="AC21" s="1235"/>
      <c r="AD21" s="1235"/>
      <c r="AE21" s="1235"/>
      <c r="AF21" s="1235"/>
      <c r="AG21" s="1235"/>
      <c r="AH21" s="1235"/>
      <c r="AI21" s="1235"/>
      <c r="AJ21" s="1235"/>
      <c r="AK21" s="1235"/>
      <c r="AL21" s="1235"/>
      <c r="AM21" s="1235"/>
      <c r="AN21" s="1235"/>
      <c r="AO21" s="301"/>
      <c r="AP21" s="1235"/>
      <c r="AQ21" s="1235"/>
      <c r="AR21" s="1235"/>
      <c r="AS21" s="1235"/>
      <c r="AT21" s="1235"/>
      <c r="AU21" s="1235"/>
      <c r="AV21" s="1235"/>
      <c r="AW21" s="1235"/>
      <c r="AX21" s="1235"/>
      <c r="AY21" s="1244"/>
      <c r="AZ21" s="1235"/>
      <c r="BA21" s="1235"/>
      <c r="BB21" s="1235"/>
      <c r="BC21" s="1235"/>
      <c r="BD21" s="1235"/>
      <c r="BE21" s="1196"/>
      <c r="BF21" s="1196"/>
      <c r="BG21" s="1196"/>
      <c r="BH21" s="1196"/>
      <c r="BI21" s="1196"/>
      <c r="BJ21" s="1196"/>
    </row>
    <row r="22" spans="1:62" ht="12.75">
      <c r="A22" s="302"/>
      <c r="B22" s="302" t="s">
        <v>688</v>
      </c>
      <c r="C22" s="1225" t="s">
        <v>114</v>
      </c>
      <c r="D22" s="1208" t="s">
        <v>711</v>
      </c>
      <c r="E22" s="1217" t="s">
        <v>206</v>
      </c>
      <c r="F22" s="301">
        <v>579</v>
      </c>
      <c r="G22" s="301">
        <v>89.1</v>
      </c>
      <c r="H22" s="301">
        <v>3219.8</v>
      </c>
      <c r="I22" s="301">
        <v>676.5</v>
      </c>
      <c r="J22" s="301">
        <v>0</v>
      </c>
      <c r="K22" s="301"/>
      <c r="L22" s="301">
        <v>21.010621777750167</v>
      </c>
      <c r="M22" s="1215"/>
      <c r="N22" s="1204"/>
      <c r="O22" s="1195"/>
      <c r="P22" s="1195"/>
      <c r="Q22" s="1195"/>
      <c r="R22" s="1195"/>
      <c r="S22" s="301"/>
      <c r="T22" s="302"/>
      <c r="U22" s="1243"/>
      <c r="V22" s="302"/>
      <c r="W22" s="302"/>
      <c r="X22" s="301"/>
      <c r="Y22" s="1235"/>
      <c r="Z22" s="1235"/>
      <c r="AA22" s="1235"/>
      <c r="AB22" s="1235"/>
      <c r="AC22" s="1235"/>
      <c r="AD22" s="1235"/>
      <c r="AE22" s="1235"/>
      <c r="AF22" s="1235"/>
      <c r="AG22" s="1235"/>
      <c r="AH22" s="1235"/>
      <c r="AI22" s="1235"/>
      <c r="AJ22" s="1235"/>
      <c r="AK22" s="1235"/>
      <c r="AL22" s="1235"/>
      <c r="AM22" s="1235"/>
      <c r="AN22" s="1235"/>
      <c r="AO22" s="302"/>
      <c r="AP22" s="1235"/>
      <c r="AQ22" s="1235"/>
      <c r="AR22" s="1235"/>
      <c r="AS22" s="1235"/>
      <c r="AT22" s="1235"/>
      <c r="AU22" s="1235"/>
      <c r="AV22" s="1235"/>
      <c r="AW22" s="1235"/>
      <c r="AX22" s="1235"/>
      <c r="AY22" s="1244"/>
      <c r="AZ22" s="1235"/>
      <c r="BA22" s="1235"/>
      <c r="BB22" s="1235"/>
      <c r="BC22" s="1235"/>
      <c r="BD22" s="1235"/>
      <c r="BE22" s="1196"/>
      <c r="BF22" s="1196"/>
      <c r="BG22" s="1196"/>
      <c r="BH22" s="1196"/>
      <c r="BI22" s="1196"/>
      <c r="BJ22" s="1196"/>
    </row>
    <row r="23" spans="1:62" ht="12.75" customHeight="1">
      <c r="A23" s="302"/>
      <c r="B23" s="302" t="s">
        <v>411</v>
      </c>
      <c r="C23" s="1225" t="s">
        <v>533</v>
      </c>
      <c r="D23" s="1208" t="s">
        <v>711</v>
      </c>
      <c r="E23" s="1217" t="s">
        <v>206</v>
      </c>
      <c r="F23" s="301">
        <v>16522.9</v>
      </c>
      <c r="G23" s="301">
        <v>19717.3</v>
      </c>
      <c r="H23" s="301">
        <v>17877</v>
      </c>
      <c r="I23" s="301">
        <v>23435.5</v>
      </c>
      <c r="J23" s="301">
        <v>1975.3</v>
      </c>
      <c r="K23" s="301">
        <v>118.8575514903156</v>
      </c>
      <c r="L23" s="301">
        <v>131.09302455669297</v>
      </c>
      <c r="M23" s="1215"/>
      <c r="N23" s="1204"/>
      <c r="O23" s="1195"/>
      <c r="P23" s="1195"/>
      <c r="Q23" s="1195"/>
      <c r="R23" s="1195"/>
      <c r="S23" s="301"/>
      <c r="T23" s="302"/>
      <c r="U23" s="1243"/>
      <c r="V23" s="302"/>
      <c r="W23" s="302"/>
      <c r="X23" s="301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235"/>
      <c r="AL23" s="1235"/>
      <c r="AM23" s="1235"/>
      <c r="AN23" s="1235"/>
      <c r="AO23" s="302"/>
      <c r="AP23" s="1235"/>
      <c r="AQ23" s="1235"/>
      <c r="AR23" s="1235"/>
      <c r="AS23" s="1235"/>
      <c r="AT23" s="1235"/>
      <c r="AU23" s="1235"/>
      <c r="AV23" s="1235"/>
      <c r="AW23" s="1235"/>
      <c r="AX23" s="1235"/>
      <c r="AY23" s="1244"/>
      <c r="AZ23" s="1235"/>
      <c r="BA23" s="1235"/>
      <c r="BB23" s="1235"/>
      <c r="BC23" s="1235"/>
      <c r="BD23" s="1235"/>
      <c r="BE23" s="1196"/>
      <c r="BF23" s="1196"/>
      <c r="BG23" s="1196"/>
      <c r="BH23" s="1196"/>
      <c r="BI23" s="1196"/>
      <c r="BJ23" s="1196"/>
    </row>
    <row r="24" spans="1:62" ht="12.75">
      <c r="A24" s="302"/>
      <c r="B24" s="302" t="s">
        <v>145</v>
      </c>
      <c r="C24" s="1225" t="s">
        <v>534</v>
      </c>
      <c r="D24" s="1208" t="s">
        <v>238</v>
      </c>
      <c r="E24" s="1217" t="s">
        <v>618</v>
      </c>
      <c r="F24" s="1229">
        <v>508</v>
      </c>
      <c r="G24" s="1229">
        <v>486</v>
      </c>
      <c r="H24" s="1229">
        <v>476</v>
      </c>
      <c r="I24" s="1229">
        <v>483</v>
      </c>
      <c r="J24" s="1229">
        <v>483</v>
      </c>
      <c r="K24" s="301">
        <v>99.38271604938271</v>
      </c>
      <c r="L24" s="301">
        <v>101.47058823529412</v>
      </c>
      <c r="M24" s="1215"/>
      <c r="N24" s="1204"/>
      <c r="O24" s="1195"/>
      <c r="P24" s="1195"/>
      <c r="Q24" s="1195"/>
      <c r="R24" s="1195"/>
      <c r="S24" s="301"/>
      <c r="T24" s="302"/>
      <c r="U24" s="1243"/>
      <c r="V24" s="302"/>
      <c r="W24" s="302"/>
      <c r="X24" s="301"/>
      <c r="Y24" s="1235"/>
      <c r="Z24" s="1235"/>
      <c r="AA24" s="1235"/>
      <c r="AB24" s="1235"/>
      <c r="AC24" s="1235"/>
      <c r="AD24" s="1235"/>
      <c r="AE24" s="1235"/>
      <c r="AF24" s="1235"/>
      <c r="AG24" s="1235"/>
      <c r="AH24" s="1235"/>
      <c r="AI24" s="1235"/>
      <c r="AJ24" s="1235"/>
      <c r="AK24" s="1235"/>
      <c r="AL24" s="1235"/>
      <c r="AM24" s="1235"/>
      <c r="AN24" s="1235"/>
      <c r="AO24" s="302"/>
      <c r="AP24" s="1235"/>
      <c r="AQ24" s="1235"/>
      <c r="AR24" s="1235"/>
      <c r="AS24" s="1235"/>
      <c r="AT24" s="1235"/>
      <c r="AU24" s="1235"/>
      <c r="AV24" s="1235"/>
      <c r="AW24" s="1235"/>
      <c r="AX24" s="1235"/>
      <c r="AY24" s="1244"/>
      <c r="AZ24" s="1235"/>
      <c r="BA24" s="1235"/>
      <c r="BB24" s="1235"/>
      <c r="BC24" s="1235"/>
      <c r="BD24" s="1235"/>
      <c r="BE24" s="1196"/>
      <c r="BF24" s="1196"/>
      <c r="BG24" s="1196"/>
      <c r="BH24" s="1196"/>
      <c r="BI24" s="1196"/>
      <c r="BJ24" s="1196"/>
    </row>
    <row r="25" spans="1:62" ht="12.75" customHeight="1">
      <c r="A25" s="302"/>
      <c r="B25" s="303" t="s">
        <v>146</v>
      </c>
      <c r="C25" s="1230" t="s">
        <v>535</v>
      </c>
      <c r="D25" s="1220" t="s">
        <v>238</v>
      </c>
      <c r="E25" s="1231" t="s">
        <v>618</v>
      </c>
      <c r="F25" s="1232">
        <v>858</v>
      </c>
      <c r="G25" s="1232">
        <v>808</v>
      </c>
      <c r="H25" s="1232">
        <v>863</v>
      </c>
      <c r="I25" s="1232">
        <v>835</v>
      </c>
      <c r="J25" s="1232">
        <v>835</v>
      </c>
      <c r="K25" s="304">
        <v>103.34158415841583</v>
      </c>
      <c r="L25" s="304">
        <v>96.75550405561994</v>
      </c>
      <c r="M25" s="1215"/>
      <c r="N25" s="1204"/>
      <c r="O25" s="1195"/>
      <c r="P25" s="1195"/>
      <c r="Q25" s="1195"/>
      <c r="R25" s="1195"/>
      <c r="S25" s="301"/>
      <c r="T25" s="302"/>
      <c r="U25" s="1243"/>
      <c r="V25" s="302"/>
      <c r="W25" s="302"/>
      <c r="X25" s="301"/>
      <c r="Y25" s="1235"/>
      <c r="Z25" s="1235"/>
      <c r="AA25" s="1235"/>
      <c r="AB25" s="1235"/>
      <c r="AC25" s="1235"/>
      <c r="AD25" s="1235"/>
      <c r="AE25" s="1235"/>
      <c r="AF25" s="1235"/>
      <c r="AG25" s="1235"/>
      <c r="AH25" s="1235"/>
      <c r="AI25" s="1235"/>
      <c r="AJ25" s="1235"/>
      <c r="AK25" s="1235"/>
      <c r="AL25" s="1235"/>
      <c r="AM25" s="1235"/>
      <c r="AN25" s="1235"/>
      <c r="AO25" s="302"/>
      <c r="AP25" s="1235"/>
      <c r="AQ25" s="1235"/>
      <c r="AR25" s="1235"/>
      <c r="AS25" s="1235"/>
      <c r="AT25" s="1235"/>
      <c r="AU25" s="1235"/>
      <c r="AV25" s="1235"/>
      <c r="AW25" s="1235"/>
      <c r="AX25" s="1235"/>
      <c r="AY25" s="1244"/>
      <c r="AZ25" s="1235"/>
      <c r="BA25" s="1235"/>
      <c r="BB25" s="1235"/>
      <c r="BC25" s="1235"/>
      <c r="BD25" s="1235"/>
      <c r="BE25" s="1196"/>
      <c r="BF25" s="1196"/>
      <c r="BG25" s="1196"/>
      <c r="BH25" s="1196"/>
      <c r="BI25" s="1196"/>
      <c r="BJ25" s="1196"/>
    </row>
    <row r="26" spans="1:62" ht="12.75">
      <c r="A26" s="302"/>
      <c r="B26" s="1204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195"/>
      <c r="P26" s="1195"/>
      <c r="Q26" s="1195"/>
      <c r="R26" s="1195"/>
      <c r="S26" s="301"/>
      <c r="T26" s="302"/>
      <c r="U26" s="1243"/>
      <c r="V26" s="302"/>
      <c r="W26" s="302"/>
      <c r="X26" s="301"/>
      <c r="Y26" s="1235"/>
      <c r="Z26" s="1235"/>
      <c r="AA26" s="1235"/>
      <c r="AB26" s="1235"/>
      <c r="AC26" s="1235"/>
      <c r="AD26" s="1235"/>
      <c r="AE26" s="1235"/>
      <c r="AF26" s="1235"/>
      <c r="AG26" s="1235"/>
      <c r="AH26" s="1235"/>
      <c r="AI26" s="1235"/>
      <c r="AJ26" s="1235"/>
      <c r="AK26" s="1235"/>
      <c r="AL26" s="1235"/>
      <c r="AM26" s="1235"/>
      <c r="AN26" s="1235"/>
      <c r="AO26" s="302"/>
      <c r="AP26" s="1211"/>
      <c r="AQ26" s="1211"/>
      <c r="AR26" s="1245"/>
      <c r="AS26" s="1245"/>
      <c r="AT26" s="1235"/>
      <c r="AU26" s="1235"/>
      <c r="AV26" s="1235"/>
      <c r="AW26" s="1235"/>
      <c r="AX26" s="1235"/>
      <c r="AY26" s="1244"/>
      <c r="AZ26" s="1235"/>
      <c r="BA26" s="1235"/>
      <c r="BB26" s="1235"/>
      <c r="BC26" s="1235"/>
      <c r="BD26" s="1235"/>
      <c r="BE26" s="1196"/>
      <c r="BF26" s="1196"/>
      <c r="BG26" s="1196"/>
      <c r="BH26" s="1196"/>
      <c r="BI26" s="1196"/>
      <c r="BJ26" s="1196"/>
    </row>
    <row r="27" spans="1:62" ht="12.75" customHeight="1">
      <c r="A27" s="302"/>
      <c r="B27" s="1204"/>
      <c r="C27" s="1233"/>
      <c r="D27" s="1233"/>
      <c r="E27" s="1233"/>
      <c r="F27" s="1233"/>
      <c r="G27" s="1233"/>
      <c r="H27" s="1233"/>
      <c r="I27" s="1204"/>
      <c r="J27" s="1204"/>
      <c r="K27" s="1204"/>
      <c r="L27" s="1204"/>
      <c r="M27" s="1204"/>
      <c r="N27" s="1204"/>
      <c r="O27" s="1195"/>
      <c r="P27" s="1195"/>
      <c r="Q27" s="1195"/>
      <c r="R27" s="1195"/>
      <c r="S27" s="301"/>
      <c r="T27" s="302"/>
      <c r="U27" s="1243"/>
      <c r="V27" s="302"/>
      <c r="W27" s="302"/>
      <c r="X27" s="301"/>
      <c r="Y27" s="1235"/>
      <c r="Z27" s="1235"/>
      <c r="AA27" s="1235"/>
      <c r="AB27" s="1235"/>
      <c r="AC27" s="1235"/>
      <c r="AD27" s="1235"/>
      <c r="AE27" s="1235"/>
      <c r="AF27" s="1235"/>
      <c r="AG27" s="1235"/>
      <c r="AH27" s="1235"/>
      <c r="AI27" s="1235"/>
      <c r="AJ27" s="1235"/>
      <c r="AK27" s="1235"/>
      <c r="AL27" s="1235"/>
      <c r="AM27" s="1235"/>
      <c r="AN27" s="1235"/>
      <c r="AO27" s="302"/>
      <c r="AP27" s="1235"/>
      <c r="AQ27" s="1235"/>
      <c r="AR27" s="1235"/>
      <c r="AS27" s="1235"/>
      <c r="AT27" s="1235"/>
      <c r="AU27" s="1235"/>
      <c r="AV27" s="1235"/>
      <c r="AW27" s="1235"/>
      <c r="AX27" s="1235"/>
      <c r="AY27" s="1244"/>
      <c r="AZ27" s="1235"/>
      <c r="BA27" s="1235"/>
      <c r="BB27" s="1235"/>
      <c r="BC27" s="1235"/>
      <c r="BD27" s="1235"/>
      <c r="BE27" s="1196"/>
      <c r="BF27" s="1196"/>
      <c r="BG27" s="1196"/>
      <c r="BH27" s="1196"/>
      <c r="BI27" s="1196"/>
      <c r="BJ27" s="1196"/>
    </row>
    <row r="28" spans="1:62" ht="12.75">
      <c r="A28" s="302"/>
      <c r="B28" s="1204"/>
      <c r="C28" s="1233"/>
      <c r="D28" s="1233"/>
      <c r="E28" s="1233"/>
      <c r="F28" s="1233"/>
      <c r="G28" s="1233"/>
      <c r="H28" s="1233"/>
      <c r="I28" s="1204"/>
      <c r="J28" s="1204"/>
      <c r="K28" s="1204"/>
      <c r="L28" s="1204"/>
      <c r="M28" s="1204"/>
      <c r="N28" s="1204"/>
      <c r="O28" s="1195"/>
      <c r="P28" s="1195"/>
      <c r="Q28" s="1195"/>
      <c r="R28" s="1195"/>
      <c r="S28" s="301"/>
      <c r="T28" s="302"/>
      <c r="U28" s="1243"/>
      <c r="V28" s="302"/>
      <c r="W28" s="302"/>
      <c r="X28" s="301"/>
      <c r="Y28" s="1235"/>
      <c r="Z28" s="1235"/>
      <c r="AA28" s="1235"/>
      <c r="AB28" s="1235"/>
      <c r="AC28" s="1235"/>
      <c r="AD28" s="1235"/>
      <c r="AE28" s="1235"/>
      <c r="AF28" s="1235"/>
      <c r="AG28" s="1235"/>
      <c r="AH28" s="1235"/>
      <c r="AI28" s="1235"/>
      <c r="AJ28" s="1235"/>
      <c r="AK28" s="1235"/>
      <c r="AL28" s="1235"/>
      <c r="AM28" s="1235"/>
      <c r="AN28" s="1235"/>
      <c r="AO28" s="302"/>
      <c r="AP28" s="1235"/>
      <c r="AQ28" s="1235"/>
      <c r="AR28" s="1235"/>
      <c r="AS28" s="1235"/>
      <c r="AT28" s="1235"/>
      <c r="AU28" s="1235"/>
      <c r="AV28" s="1235"/>
      <c r="AW28" s="1235"/>
      <c r="AX28" s="1235"/>
      <c r="AY28" s="1244"/>
      <c r="AZ28" s="1235"/>
      <c r="BA28" s="1235"/>
      <c r="BB28" s="1235"/>
      <c r="BC28" s="1235"/>
      <c r="BD28" s="1235"/>
      <c r="BE28" s="1196"/>
      <c r="BF28" s="1196"/>
      <c r="BG28" s="1196"/>
      <c r="BH28" s="1196"/>
      <c r="BI28" s="1196"/>
      <c r="BJ28" s="1196"/>
    </row>
    <row r="29" spans="1:62" ht="12.75" customHeight="1">
      <c r="A29" s="302"/>
      <c r="B29" s="302"/>
      <c r="C29" s="1233"/>
      <c r="D29" s="1233"/>
      <c r="E29" s="1233"/>
      <c r="F29" s="1233"/>
      <c r="G29" s="1233"/>
      <c r="H29" s="1233"/>
      <c r="I29" s="1195"/>
      <c r="J29" s="1195"/>
      <c r="K29" s="1195"/>
      <c r="L29" s="1195"/>
      <c r="M29" s="1195"/>
      <c r="N29" s="1195"/>
      <c r="O29" s="1195"/>
      <c r="P29" s="1195"/>
      <c r="Q29" s="1195"/>
      <c r="R29" s="1195"/>
      <c r="S29" s="301"/>
      <c r="T29" s="302"/>
      <c r="U29" s="1243"/>
      <c r="V29" s="302"/>
      <c r="W29" s="301"/>
      <c r="X29" s="301"/>
      <c r="Y29" s="1235"/>
      <c r="Z29" s="1235"/>
      <c r="AA29" s="1235"/>
      <c r="AB29" s="1235"/>
      <c r="AC29" s="1235"/>
      <c r="AD29" s="1235"/>
      <c r="AE29" s="1235"/>
      <c r="AF29" s="1235"/>
      <c r="AG29" s="1235"/>
      <c r="AH29" s="1235"/>
      <c r="AI29" s="1235"/>
      <c r="AJ29" s="1235"/>
      <c r="AK29" s="1235"/>
      <c r="AL29" s="1235"/>
      <c r="AM29" s="1235"/>
      <c r="AN29" s="1235"/>
      <c r="AO29" s="301"/>
      <c r="AP29" s="1235"/>
      <c r="AQ29" s="1235"/>
      <c r="AR29" s="1235"/>
      <c r="AS29" s="1235"/>
      <c r="AT29" s="1235"/>
      <c r="AU29" s="1235"/>
      <c r="AV29" s="1235"/>
      <c r="AW29" s="1235"/>
      <c r="AX29" s="1235"/>
      <c r="AY29" s="1244"/>
      <c r="AZ29" s="1235"/>
      <c r="BA29" s="1235"/>
      <c r="BB29" s="1235"/>
      <c r="BC29" s="1235"/>
      <c r="BD29" s="1235"/>
      <c r="BE29" s="1196"/>
      <c r="BF29" s="1196"/>
      <c r="BG29" s="1196"/>
      <c r="BH29" s="1196"/>
      <c r="BI29" s="1196"/>
      <c r="BJ29" s="1196"/>
    </row>
    <row r="30" spans="1:62" ht="12.75">
      <c r="A30" s="302"/>
      <c r="B30" s="302"/>
      <c r="C30" s="302"/>
      <c r="D30" s="302"/>
      <c r="E30" s="1195"/>
      <c r="F30" s="1195"/>
      <c r="G30" s="1195"/>
      <c r="H30" s="1195"/>
      <c r="I30" s="1195"/>
      <c r="J30" s="1195"/>
      <c r="K30" s="1216"/>
      <c r="L30" s="1216"/>
      <c r="M30" s="302"/>
      <c r="N30" s="302"/>
      <c r="O30" s="1195"/>
      <c r="P30" s="1195"/>
      <c r="Q30" s="1195"/>
      <c r="R30" s="1195"/>
      <c r="S30" s="301"/>
      <c r="T30" s="302"/>
      <c r="U30" s="1243"/>
      <c r="V30" s="302"/>
      <c r="W30" s="301"/>
      <c r="X30" s="301"/>
      <c r="Y30" s="1235"/>
      <c r="Z30" s="1235"/>
      <c r="AA30" s="1235"/>
      <c r="AB30" s="1235"/>
      <c r="AC30" s="1235"/>
      <c r="AD30" s="1235"/>
      <c r="AE30" s="1235"/>
      <c r="AF30" s="1235"/>
      <c r="AG30" s="1235"/>
      <c r="AH30" s="1235"/>
      <c r="AI30" s="1235"/>
      <c r="AJ30" s="1235"/>
      <c r="AK30" s="1235"/>
      <c r="AL30" s="1235"/>
      <c r="AM30" s="1235"/>
      <c r="AN30" s="1235"/>
      <c r="AO30" s="301"/>
      <c r="AP30" s="1235"/>
      <c r="AQ30" s="1235"/>
      <c r="AR30" s="1235"/>
      <c r="AS30" s="1235"/>
      <c r="AT30" s="1235"/>
      <c r="AU30" s="1235"/>
      <c r="AV30" s="1235"/>
      <c r="AW30" s="1235"/>
      <c r="AX30" s="1235"/>
      <c r="AY30" s="1244"/>
      <c r="AZ30" s="1235"/>
      <c r="BA30" s="1235"/>
      <c r="BB30" s="1235"/>
      <c r="BC30" s="1235"/>
      <c r="BD30" s="1235"/>
      <c r="BE30" s="1196"/>
      <c r="BF30" s="1196"/>
      <c r="BG30" s="1196"/>
      <c r="BH30" s="1196"/>
      <c r="BI30" s="1196"/>
      <c r="BJ30" s="1196"/>
    </row>
    <row r="31" spans="1:62" ht="12.75" customHeight="1">
      <c r="A31" s="302"/>
      <c r="B31" s="302"/>
      <c r="C31" s="302"/>
      <c r="D31" s="302"/>
      <c r="E31" s="1195"/>
      <c r="F31" s="1195"/>
      <c r="G31" s="1195"/>
      <c r="H31" s="1195"/>
      <c r="I31" s="1195"/>
      <c r="J31" s="1195"/>
      <c r="K31" s="1216"/>
      <c r="L31" s="1216"/>
      <c r="M31" s="302"/>
      <c r="N31" s="302"/>
      <c r="O31" s="1195"/>
      <c r="P31" s="1195"/>
      <c r="Q31" s="1195"/>
      <c r="R31" s="1195"/>
      <c r="S31" s="301"/>
      <c r="T31" s="302"/>
      <c r="U31" s="1243"/>
      <c r="V31" s="302"/>
      <c r="W31" s="301"/>
      <c r="X31" s="301"/>
      <c r="Y31" s="1235"/>
      <c r="Z31" s="1235"/>
      <c r="AA31" s="1235"/>
      <c r="AB31" s="1235"/>
      <c r="AC31" s="1235"/>
      <c r="AD31" s="1235"/>
      <c r="AE31" s="1235"/>
      <c r="AF31" s="1235"/>
      <c r="AG31" s="1235"/>
      <c r="AH31" s="1235"/>
      <c r="AI31" s="1235"/>
      <c r="AJ31" s="1235"/>
      <c r="AK31" s="1235"/>
      <c r="AL31" s="1235"/>
      <c r="AM31" s="1235"/>
      <c r="AN31" s="1235"/>
      <c r="AO31" s="301"/>
      <c r="AP31" s="1235"/>
      <c r="AQ31" s="1235"/>
      <c r="AR31" s="1235"/>
      <c r="AS31" s="1235"/>
      <c r="AT31" s="1235"/>
      <c r="AU31" s="1235"/>
      <c r="AV31" s="1235"/>
      <c r="AW31" s="1235"/>
      <c r="AX31" s="1235"/>
      <c r="AY31" s="1244"/>
      <c r="AZ31" s="1235"/>
      <c r="BA31" s="1235"/>
      <c r="BB31" s="1235"/>
      <c r="BC31" s="1235"/>
      <c r="BD31" s="1235"/>
      <c r="BE31" s="1196"/>
      <c r="BF31" s="1196"/>
      <c r="BG31" s="1196"/>
      <c r="BH31" s="1196"/>
      <c r="BI31" s="1196"/>
      <c r="BJ31" s="1196"/>
    </row>
    <row r="32" spans="1:61" ht="12.75">
      <c r="A32" s="302"/>
      <c r="B32" s="302"/>
      <c r="C32" s="302"/>
      <c r="D32" s="1195"/>
      <c r="E32" s="1195"/>
      <c r="F32" s="1195"/>
      <c r="G32" s="1195"/>
      <c r="H32" s="1195"/>
      <c r="I32" s="1195"/>
      <c r="J32" s="1216"/>
      <c r="K32" s="1216"/>
      <c r="L32" s="302"/>
      <c r="M32" s="302"/>
      <c r="N32" s="1195"/>
      <c r="O32" s="1195"/>
      <c r="P32" s="1195"/>
      <c r="Q32" s="1195"/>
      <c r="R32" s="1226"/>
      <c r="S32" s="302"/>
      <c r="T32" s="1243"/>
      <c r="U32" s="302"/>
      <c r="V32" s="302"/>
      <c r="W32" s="301"/>
      <c r="X32" s="1235"/>
      <c r="Y32" s="1235"/>
      <c r="Z32" s="1235"/>
      <c r="AA32" s="1235"/>
      <c r="AB32" s="1235"/>
      <c r="AC32" s="1235"/>
      <c r="AD32" s="1235"/>
      <c r="AE32" s="1235"/>
      <c r="AF32" s="1235"/>
      <c r="AG32" s="1235"/>
      <c r="AH32" s="1235"/>
      <c r="AI32" s="1235"/>
      <c r="AJ32" s="1235"/>
      <c r="AK32" s="1235"/>
      <c r="AL32" s="1235"/>
      <c r="AM32" s="1235"/>
      <c r="AN32" s="302"/>
      <c r="AO32" s="1235"/>
      <c r="AP32" s="1235"/>
      <c r="AQ32" s="1235"/>
      <c r="AR32" s="1235"/>
      <c r="AS32" s="1235"/>
      <c r="AT32" s="1235"/>
      <c r="AU32" s="1235"/>
      <c r="AV32" s="1235"/>
      <c r="AW32" s="1235"/>
      <c r="AX32" s="1235"/>
      <c r="AY32" s="1235"/>
      <c r="AZ32" s="1235"/>
      <c r="BA32" s="1235"/>
      <c r="BB32" s="1235"/>
      <c r="BC32" s="1235"/>
      <c r="BD32" s="1235"/>
      <c r="BE32" s="1196"/>
      <c r="BF32" s="1196"/>
      <c r="BG32" s="1196"/>
      <c r="BH32" s="1196"/>
      <c r="BI32" s="1196"/>
    </row>
    <row r="33" spans="1:61" ht="12.75" customHeight="1">
      <c r="A33" s="302"/>
      <c r="B33" s="302"/>
      <c r="C33" s="302"/>
      <c r="D33" s="302"/>
      <c r="E33" s="302"/>
      <c r="F33" s="302"/>
      <c r="G33" s="302"/>
      <c r="H33" s="302"/>
      <c r="I33" s="1195"/>
      <c r="J33" s="1216"/>
      <c r="K33" s="1216"/>
      <c r="L33" s="302"/>
      <c r="M33" s="302"/>
      <c r="N33" s="1206"/>
      <c r="O33" s="302"/>
      <c r="P33" s="302"/>
      <c r="Q33" s="302"/>
      <c r="R33" s="1204"/>
      <c r="S33" s="301"/>
      <c r="T33" s="1243"/>
      <c r="U33" s="302"/>
      <c r="V33" s="1215"/>
      <c r="W33" s="301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5"/>
      <c r="AK33" s="1235"/>
      <c r="AL33" s="1235"/>
      <c r="AM33" s="1235"/>
      <c r="AN33" s="1215"/>
      <c r="AO33" s="1235"/>
      <c r="AP33" s="1235"/>
      <c r="AQ33" s="1235"/>
      <c r="AR33" s="1235"/>
      <c r="AS33" s="1235"/>
      <c r="AT33" s="1235"/>
      <c r="AU33" s="1235"/>
      <c r="AV33" s="1235"/>
      <c r="AW33" s="1235"/>
      <c r="AX33" s="1235"/>
      <c r="AY33" s="1235"/>
      <c r="AZ33" s="1235"/>
      <c r="BA33" s="1235"/>
      <c r="BB33" s="1235"/>
      <c r="BC33" s="1235"/>
      <c r="BD33" s="1235"/>
      <c r="BE33" s="1196"/>
      <c r="BF33" s="1196"/>
      <c r="BG33" s="1196"/>
      <c r="BH33" s="1196"/>
      <c r="BI33" s="1196"/>
    </row>
    <row r="34" spans="1:61" ht="12.75">
      <c r="A34" s="302"/>
      <c r="B34" s="302"/>
      <c r="C34" s="302"/>
      <c r="D34" s="302"/>
      <c r="E34" s="302"/>
      <c r="F34" s="302"/>
      <c r="G34" s="302"/>
      <c r="H34" s="302"/>
      <c r="I34" s="1195"/>
      <c r="J34" s="1216"/>
      <c r="K34" s="1216"/>
      <c r="L34" s="302"/>
      <c r="M34" s="302"/>
      <c r="N34" s="1206"/>
      <c r="O34" s="302"/>
      <c r="P34" s="302"/>
      <c r="Q34" s="301"/>
      <c r="R34" s="302"/>
      <c r="S34" s="301"/>
      <c r="T34" s="1243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6"/>
      <c r="AI34" s="1246"/>
      <c r="AJ34" s="1246"/>
      <c r="AK34" s="1246"/>
      <c r="AL34" s="1246"/>
      <c r="AM34" s="1246"/>
      <c r="AN34" s="1246"/>
      <c r="AO34" s="1246"/>
      <c r="AP34" s="1246"/>
      <c r="AQ34" s="1246"/>
      <c r="AR34" s="1246"/>
      <c r="AS34" s="1205"/>
      <c r="AT34" s="1246"/>
      <c r="AU34" s="1205"/>
      <c r="AV34" s="1205"/>
      <c r="AW34" s="1205"/>
      <c r="AX34" s="1244"/>
      <c r="AY34" s="1235"/>
      <c r="AZ34" s="1235"/>
      <c r="BA34" s="1235"/>
      <c r="BB34" s="1235"/>
      <c r="BC34" s="1235"/>
      <c r="BD34" s="1235"/>
      <c r="BE34" s="1196"/>
      <c r="BF34" s="1196"/>
      <c r="BG34" s="1196"/>
      <c r="BH34" s="1196"/>
      <c r="BI34" s="1196"/>
    </row>
    <row r="35" spans="1:61" ht="12.75" customHeight="1">
      <c r="A35" s="302"/>
      <c r="B35" s="1206"/>
      <c r="C35" s="1206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302"/>
      <c r="P35" s="301"/>
      <c r="Q35" s="302"/>
      <c r="R35" s="302"/>
      <c r="S35" s="301"/>
      <c r="T35" s="301"/>
      <c r="U35" s="302"/>
      <c r="V35" s="302"/>
      <c r="W35" s="302"/>
      <c r="X35" s="1235"/>
      <c r="Y35" s="1235"/>
      <c r="Z35" s="1235"/>
      <c r="AA35" s="1235"/>
      <c r="AB35" s="1235"/>
      <c r="AC35" s="1235"/>
      <c r="AD35" s="1235"/>
      <c r="AE35" s="1235"/>
      <c r="AF35" s="1235"/>
      <c r="AG35" s="1235"/>
      <c r="AH35" s="1235"/>
      <c r="AI35" s="1235"/>
      <c r="AJ35" s="1235"/>
      <c r="AK35" s="1235"/>
      <c r="AL35" s="1235"/>
      <c r="AM35" s="1235"/>
      <c r="AN35" s="1235"/>
      <c r="AO35" s="1235"/>
      <c r="AP35" s="1235"/>
      <c r="AQ35" s="1235"/>
      <c r="AR35" s="1235"/>
      <c r="AS35" s="1235"/>
      <c r="AT35" s="1235"/>
      <c r="AU35" s="1235"/>
      <c r="AV35" s="1235"/>
      <c r="AW35" s="1235"/>
      <c r="AX35" s="1235"/>
      <c r="AY35" s="1235"/>
      <c r="AZ35" s="1235"/>
      <c r="BA35" s="1235"/>
      <c r="BB35" s="1235"/>
      <c r="BC35" s="1235"/>
      <c r="BD35" s="1235"/>
      <c r="BE35" s="1196"/>
      <c r="BF35" s="1196"/>
      <c r="BG35" s="1196"/>
      <c r="BH35" s="1196"/>
      <c r="BI35" s="1196"/>
    </row>
    <row r="36" spans="1:61" ht="12.75">
      <c r="A36" s="302"/>
      <c r="B36" s="302"/>
      <c r="C36" s="302"/>
      <c r="D36" s="1195"/>
      <c r="E36" s="1195"/>
      <c r="F36" s="1195"/>
      <c r="G36" s="1195"/>
      <c r="H36" s="1195"/>
      <c r="I36" s="1195"/>
      <c r="J36" s="1195"/>
      <c r="K36" s="1195"/>
      <c r="L36" s="1195"/>
      <c r="M36" s="1195"/>
      <c r="N36" s="1198"/>
      <c r="O36" s="1195"/>
      <c r="P36" s="1195"/>
      <c r="Q36" s="1195"/>
      <c r="R36" s="1195"/>
      <c r="S36" s="302"/>
      <c r="T36" s="302"/>
      <c r="U36" s="302"/>
      <c r="V36" s="302"/>
      <c r="W36" s="302"/>
      <c r="X36" s="1235"/>
      <c r="Y36" s="1235"/>
      <c r="Z36" s="1235"/>
      <c r="AA36" s="1235"/>
      <c r="AB36" s="1235"/>
      <c r="AC36" s="1235"/>
      <c r="AD36" s="1235"/>
      <c r="AE36" s="1235"/>
      <c r="AF36" s="1235"/>
      <c r="AG36" s="1235"/>
      <c r="AH36" s="1235"/>
      <c r="AI36" s="1235"/>
      <c r="AJ36" s="1235"/>
      <c r="AK36" s="1235"/>
      <c r="AL36" s="1235"/>
      <c r="AM36" s="1235"/>
      <c r="AN36" s="1235"/>
      <c r="AO36" s="1235"/>
      <c r="AP36" s="1235"/>
      <c r="AQ36" s="1235"/>
      <c r="AR36" s="1244"/>
      <c r="AS36" s="1235"/>
      <c r="AT36" s="1235"/>
      <c r="AU36" s="1235"/>
      <c r="AV36" s="1235"/>
      <c r="AW36" s="1235"/>
      <c r="AX36" s="1235"/>
      <c r="AY36" s="1235"/>
      <c r="AZ36" s="1235"/>
      <c r="BA36" s="1235"/>
      <c r="BB36" s="1235"/>
      <c r="BC36" s="1235"/>
      <c r="BD36" s="1235"/>
      <c r="BE36" s="1196"/>
      <c r="BF36" s="1196"/>
      <c r="BG36" s="1196"/>
      <c r="BH36" s="1196"/>
      <c r="BI36" s="1196"/>
    </row>
    <row r="37" spans="1:62" ht="12.75" customHeight="1">
      <c r="A37" s="302"/>
      <c r="B37" s="302"/>
      <c r="C37" s="302"/>
      <c r="D37" s="302"/>
      <c r="E37" s="1195"/>
      <c r="F37" s="1195"/>
      <c r="G37" s="1195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302"/>
      <c r="T37" s="302"/>
      <c r="U37" s="302"/>
      <c r="V37" s="302"/>
      <c r="W37" s="302"/>
      <c r="X37" s="302"/>
      <c r="Y37" s="1235"/>
      <c r="Z37" s="1235"/>
      <c r="AA37" s="1235"/>
      <c r="AB37" s="1235"/>
      <c r="AC37" s="1235"/>
      <c r="AD37" s="1235"/>
      <c r="AE37" s="1235"/>
      <c r="AF37" s="1235"/>
      <c r="AG37" s="1235"/>
      <c r="AH37" s="1235"/>
      <c r="AI37" s="1235"/>
      <c r="AJ37" s="1235"/>
      <c r="AK37" s="1235"/>
      <c r="AL37" s="1235"/>
      <c r="AM37" s="1235"/>
      <c r="AN37" s="1211"/>
      <c r="AO37" s="1211"/>
      <c r="AP37" s="1235"/>
      <c r="AQ37" s="1235"/>
      <c r="AR37" s="1235"/>
      <c r="AS37" s="1235"/>
      <c r="AT37" s="1235"/>
      <c r="AU37" s="1235"/>
      <c r="AV37" s="1235"/>
      <c r="AW37" s="1235"/>
      <c r="AX37" s="1235"/>
      <c r="AY37" s="1235"/>
      <c r="AZ37" s="1235"/>
      <c r="BA37" s="1235"/>
      <c r="BB37" s="1235"/>
      <c r="BC37" s="1235"/>
      <c r="BD37" s="1235"/>
      <c r="BE37" s="1196"/>
      <c r="BF37" s="1196"/>
      <c r="BG37" s="1196"/>
      <c r="BH37" s="1196"/>
      <c r="BI37" s="1196"/>
      <c r="BJ37" s="1196"/>
    </row>
    <row r="38" spans="1:62" ht="12.75">
      <c r="A38" s="302"/>
      <c r="B38" s="302"/>
      <c r="C38" s="302"/>
      <c r="D38" s="302"/>
      <c r="E38" s="1195"/>
      <c r="F38" s="1195"/>
      <c r="G38" s="1195"/>
      <c r="H38" s="1195"/>
      <c r="I38" s="1195"/>
      <c r="J38" s="1195"/>
      <c r="K38" s="1195"/>
      <c r="L38" s="1195"/>
      <c r="M38" s="1195"/>
      <c r="N38" s="1195"/>
      <c r="O38" s="1195"/>
      <c r="P38" s="1195"/>
      <c r="Q38" s="1195"/>
      <c r="R38" s="1195"/>
      <c r="S38" s="302"/>
      <c r="T38" s="302"/>
      <c r="U38" s="302"/>
      <c r="V38" s="302"/>
      <c r="W38" s="302"/>
      <c r="X38" s="302"/>
      <c r="Y38" s="1235"/>
      <c r="Z38" s="1235"/>
      <c r="AA38" s="1235"/>
      <c r="AB38" s="1235"/>
      <c r="AC38" s="1235"/>
      <c r="AD38" s="1235"/>
      <c r="AE38" s="1235"/>
      <c r="AF38" s="1235"/>
      <c r="AG38" s="1235"/>
      <c r="AH38" s="1235"/>
      <c r="AI38" s="1235"/>
      <c r="AJ38" s="1235"/>
      <c r="AK38" s="1235"/>
      <c r="AL38" s="1235"/>
      <c r="AM38" s="1235"/>
      <c r="AN38" s="1211"/>
      <c r="AO38" s="1211"/>
      <c r="AP38" s="1235"/>
      <c r="AQ38" s="1235"/>
      <c r="AR38" s="1235"/>
      <c r="AS38" s="1235"/>
      <c r="AT38" s="1235"/>
      <c r="AU38" s="1235"/>
      <c r="AV38" s="1235"/>
      <c r="AW38" s="1235"/>
      <c r="AX38" s="1235"/>
      <c r="AY38" s="1235"/>
      <c r="AZ38" s="1235"/>
      <c r="BA38" s="1235"/>
      <c r="BB38" s="1235"/>
      <c r="BC38" s="1235"/>
      <c r="BD38" s="1235"/>
      <c r="BE38" s="1196"/>
      <c r="BF38" s="1196"/>
      <c r="BG38" s="1196"/>
      <c r="BH38" s="1196"/>
      <c r="BI38" s="1196"/>
      <c r="BJ38" s="1196"/>
    </row>
    <row r="39" spans="1:62" ht="12.75" customHeight="1">
      <c r="A39" s="302"/>
      <c r="B39" s="302"/>
      <c r="C39" s="302"/>
      <c r="D39" s="302"/>
      <c r="E39" s="1195"/>
      <c r="F39" s="1195"/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302"/>
      <c r="T39" s="302"/>
      <c r="U39" s="302"/>
      <c r="V39" s="302"/>
      <c r="W39" s="302"/>
      <c r="X39" s="302"/>
      <c r="Y39" s="1235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5"/>
      <c r="AK39" s="1235"/>
      <c r="AL39" s="1235"/>
      <c r="AM39" s="1235"/>
      <c r="AN39" s="1211"/>
      <c r="AO39" s="1211"/>
      <c r="AP39" s="1235"/>
      <c r="AQ39" s="1235"/>
      <c r="AR39" s="1235"/>
      <c r="AS39" s="1235"/>
      <c r="AT39" s="1235"/>
      <c r="AU39" s="1235"/>
      <c r="AV39" s="1235"/>
      <c r="AW39" s="1235"/>
      <c r="AX39" s="1235"/>
      <c r="AY39" s="1235"/>
      <c r="AZ39" s="1235"/>
      <c r="BA39" s="1235"/>
      <c r="BB39" s="1235"/>
      <c r="BC39" s="1235"/>
      <c r="BD39" s="1235"/>
      <c r="BE39" s="1196"/>
      <c r="BF39" s="1196"/>
      <c r="BG39" s="1196"/>
      <c r="BH39" s="1196"/>
      <c r="BI39" s="1196"/>
      <c r="BJ39" s="1196"/>
    </row>
    <row r="40" spans="1:62" ht="12.75">
      <c r="A40" s="302"/>
      <c r="B40" s="302"/>
      <c r="C40" s="302"/>
      <c r="D40" s="302"/>
      <c r="E40" s="1195"/>
      <c r="F40" s="1195"/>
      <c r="G40" s="1195"/>
      <c r="H40" s="1195"/>
      <c r="I40" s="1195"/>
      <c r="J40" s="1195"/>
      <c r="K40" s="1195"/>
      <c r="L40" s="1195"/>
      <c r="M40" s="1195"/>
      <c r="N40" s="1195"/>
      <c r="O40" s="1195"/>
      <c r="P40" s="1195"/>
      <c r="Q40" s="1195"/>
      <c r="R40" s="1195"/>
      <c r="S40" s="302"/>
      <c r="T40" s="302"/>
      <c r="U40" s="302"/>
      <c r="V40" s="302"/>
      <c r="W40" s="302"/>
      <c r="X40" s="302"/>
      <c r="Y40" s="1235"/>
      <c r="Z40" s="1235"/>
      <c r="AA40" s="1235"/>
      <c r="AB40" s="1235"/>
      <c r="AC40" s="1235"/>
      <c r="AD40" s="1235"/>
      <c r="AE40" s="1235"/>
      <c r="AF40" s="1235"/>
      <c r="AG40" s="1235"/>
      <c r="AH40" s="1235"/>
      <c r="AI40" s="1235"/>
      <c r="AJ40" s="1235"/>
      <c r="AK40" s="1235"/>
      <c r="AL40" s="1235"/>
      <c r="AM40" s="1235"/>
      <c r="AN40" s="1211"/>
      <c r="AO40" s="1211"/>
      <c r="AP40" s="1235"/>
      <c r="AQ40" s="1235"/>
      <c r="AR40" s="1235"/>
      <c r="AS40" s="1235"/>
      <c r="AT40" s="1235"/>
      <c r="AU40" s="1235"/>
      <c r="AV40" s="1235"/>
      <c r="AW40" s="1235"/>
      <c r="AX40" s="1235"/>
      <c r="AY40" s="1235"/>
      <c r="AZ40" s="1235"/>
      <c r="BA40" s="1235"/>
      <c r="BB40" s="1235"/>
      <c r="BC40" s="1235"/>
      <c r="BD40" s="1235"/>
      <c r="BE40" s="1196"/>
      <c r="BF40" s="1196"/>
      <c r="BG40" s="1196"/>
      <c r="BH40" s="1196"/>
      <c r="BI40" s="1196"/>
      <c r="BJ40" s="1196"/>
    </row>
    <row r="41" spans="1:62" ht="12.75" customHeight="1">
      <c r="A41" s="1195"/>
      <c r="B41" s="302"/>
      <c r="C41" s="302"/>
      <c r="D41" s="302"/>
      <c r="E41" s="1195"/>
      <c r="F41" s="1195"/>
      <c r="G41" s="1195"/>
      <c r="H41" s="1195"/>
      <c r="I41" s="1195"/>
      <c r="J41" s="1195"/>
      <c r="K41" s="1195"/>
      <c r="L41" s="1195"/>
      <c r="M41" s="1195"/>
      <c r="N41" s="1195"/>
      <c r="O41" s="1195"/>
      <c r="P41" s="1195"/>
      <c r="Q41" s="1195"/>
      <c r="R41" s="1195"/>
      <c r="S41" s="302"/>
      <c r="T41" s="302"/>
      <c r="U41" s="302"/>
      <c r="V41" s="302"/>
      <c r="W41" s="302"/>
      <c r="X41" s="302"/>
      <c r="Y41" s="1235"/>
      <c r="Z41" s="1235"/>
      <c r="AA41" s="1235"/>
      <c r="AB41" s="1235"/>
      <c r="AC41" s="1235"/>
      <c r="AD41" s="1235"/>
      <c r="AE41" s="1235"/>
      <c r="AF41" s="1235"/>
      <c r="AG41" s="1235"/>
      <c r="AH41" s="1235"/>
      <c r="AI41" s="1235"/>
      <c r="AJ41" s="1235"/>
      <c r="AK41" s="1235"/>
      <c r="AL41" s="1235"/>
      <c r="AM41" s="1235"/>
      <c r="AN41" s="1211"/>
      <c r="AO41" s="1211"/>
      <c r="AP41" s="1235"/>
      <c r="AQ41" s="1235"/>
      <c r="AR41" s="1235"/>
      <c r="AS41" s="1235"/>
      <c r="AT41" s="1235"/>
      <c r="AU41" s="1235"/>
      <c r="AV41" s="1235"/>
      <c r="AW41" s="1235"/>
      <c r="AX41" s="1235"/>
      <c r="AY41" s="1235"/>
      <c r="AZ41" s="1235"/>
      <c r="BA41" s="1235"/>
      <c r="BB41" s="1235"/>
      <c r="BC41" s="1235"/>
      <c r="BD41" s="1235"/>
      <c r="BE41" s="1196"/>
      <c r="BF41" s="1196"/>
      <c r="BG41" s="1196"/>
      <c r="BH41" s="1196"/>
      <c r="BI41" s="1196"/>
      <c r="BJ41" s="1196"/>
    </row>
    <row r="42" spans="1:62" ht="12.75">
      <c r="A42" s="1195"/>
      <c r="B42" s="302"/>
      <c r="C42" s="302"/>
      <c r="D42" s="302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5"/>
      <c r="R42" s="1195"/>
      <c r="S42" s="1195"/>
      <c r="T42" s="1195"/>
      <c r="U42" s="1195"/>
      <c r="V42" s="1195"/>
      <c r="W42" s="1195"/>
      <c r="X42" s="1195"/>
      <c r="Y42" s="1196"/>
      <c r="Z42" s="1196"/>
      <c r="AA42" s="1196"/>
      <c r="AB42" s="1196"/>
      <c r="AC42" s="1196"/>
      <c r="AD42" s="1196"/>
      <c r="AE42" s="1196"/>
      <c r="AF42" s="1196"/>
      <c r="AG42" s="1196"/>
      <c r="AH42" s="1196"/>
      <c r="AI42" s="1196"/>
      <c r="AJ42" s="1196"/>
      <c r="AK42" s="1196"/>
      <c r="AL42" s="1196"/>
      <c r="AM42" s="1196"/>
      <c r="AP42" s="1196"/>
      <c r="AQ42" s="1196"/>
      <c r="AR42" s="1196"/>
      <c r="AS42" s="1196"/>
      <c r="AT42" s="1196"/>
      <c r="AU42" s="1196"/>
      <c r="AV42" s="1196"/>
      <c r="AW42" s="1196"/>
      <c r="AX42" s="1196"/>
      <c r="AY42" s="1196"/>
      <c r="AZ42" s="1196"/>
      <c r="BA42" s="1196"/>
      <c r="BB42" s="1196"/>
      <c r="BC42" s="1196"/>
      <c r="BD42" s="1196"/>
      <c r="BE42" s="1196"/>
      <c r="BF42" s="1196"/>
      <c r="BG42" s="1196"/>
      <c r="BH42" s="1196"/>
      <c r="BI42" s="1196"/>
      <c r="BJ42" s="1196"/>
    </row>
    <row r="43" spans="1:62" ht="12.75" customHeight="1">
      <c r="A43" s="1195"/>
      <c r="B43" s="302"/>
      <c r="C43" s="302"/>
      <c r="D43" s="302"/>
      <c r="E43" s="1195"/>
      <c r="F43" s="1195"/>
      <c r="G43" s="1195"/>
      <c r="H43" s="1195"/>
      <c r="I43" s="1195"/>
      <c r="J43" s="1195"/>
      <c r="K43" s="1195"/>
      <c r="L43" s="1195"/>
      <c r="M43" s="1195"/>
      <c r="N43" s="1195"/>
      <c r="O43" s="1195"/>
      <c r="P43" s="1195"/>
      <c r="Q43" s="1195"/>
      <c r="R43" s="1195"/>
      <c r="S43" s="1195"/>
      <c r="T43" s="1195"/>
      <c r="U43" s="1195"/>
      <c r="V43" s="1195"/>
      <c r="W43" s="1195"/>
      <c r="X43" s="1195"/>
      <c r="Y43" s="1196"/>
      <c r="Z43" s="1196"/>
      <c r="AA43" s="1196"/>
      <c r="AB43" s="1196"/>
      <c r="AC43" s="1196"/>
      <c r="AD43" s="1196"/>
      <c r="AE43" s="1196"/>
      <c r="AF43" s="1196"/>
      <c r="AG43" s="1196"/>
      <c r="AH43" s="1196"/>
      <c r="AI43" s="1196"/>
      <c r="AJ43" s="1196"/>
      <c r="AK43" s="1196"/>
      <c r="AL43" s="1196"/>
      <c r="AM43" s="1196"/>
      <c r="AP43" s="1196"/>
      <c r="AQ43" s="1196"/>
      <c r="AR43" s="1196"/>
      <c r="AS43" s="1196"/>
      <c r="AT43" s="1196"/>
      <c r="AU43" s="1196"/>
      <c r="AV43" s="1196"/>
      <c r="AW43" s="1196"/>
      <c r="AX43" s="1196"/>
      <c r="AY43" s="1196"/>
      <c r="AZ43" s="1196"/>
      <c r="BA43" s="1196"/>
      <c r="BB43" s="1196"/>
      <c r="BC43" s="1196"/>
      <c r="BD43" s="1196"/>
      <c r="BE43" s="1196"/>
      <c r="BF43" s="1196"/>
      <c r="BG43" s="1196"/>
      <c r="BH43" s="1196"/>
      <c r="BI43" s="1196"/>
      <c r="BJ43" s="1196"/>
    </row>
    <row r="44" spans="1:62" ht="12.75">
      <c r="A44" s="1195"/>
      <c r="B44" s="302"/>
      <c r="C44" s="302"/>
      <c r="D44" s="302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6"/>
      <c r="Z44" s="1196"/>
      <c r="AA44" s="1196"/>
      <c r="AB44" s="1196"/>
      <c r="AC44" s="1196"/>
      <c r="AD44" s="1196"/>
      <c r="AE44" s="1196"/>
      <c r="AF44" s="1196"/>
      <c r="AG44" s="1196"/>
      <c r="AH44" s="1196"/>
      <c r="AI44" s="1196"/>
      <c r="AJ44" s="1196"/>
      <c r="AK44" s="1196"/>
      <c r="AL44" s="1196"/>
      <c r="AM44" s="1196"/>
      <c r="AP44" s="1196"/>
      <c r="AQ44" s="1196"/>
      <c r="AR44" s="1196"/>
      <c r="AS44" s="1196"/>
      <c r="AT44" s="1196"/>
      <c r="AU44" s="1196"/>
      <c r="AV44" s="1196"/>
      <c r="AW44" s="1196"/>
      <c r="AX44" s="1196"/>
      <c r="AY44" s="1196"/>
      <c r="AZ44" s="1196"/>
      <c r="BA44" s="1196"/>
      <c r="BB44" s="1196"/>
      <c r="BC44" s="1196"/>
      <c r="BD44" s="1196"/>
      <c r="BE44" s="1196"/>
      <c r="BF44" s="1196"/>
      <c r="BG44" s="1196"/>
      <c r="BH44" s="1196"/>
      <c r="BI44" s="1196"/>
      <c r="BJ44" s="1196"/>
    </row>
    <row r="45" spans="1:62" ht="12.75" customHeight="1">
      <c r="A45" s="1195"/>
      <c r="B45" s="302"/>
      <c r="C45" s="302"/>
      <c r="D45" s="302"/>
      <c r="E45" s="1195"/>
      <c r="F45" s="1195"/>
      <c r="G45" s="1195"/>
      <c r="H45" s="1195"/>
      <c r="I45" s="1195"/>
      <c r="J45" s="1195"/>
      <c r="K45" s="1195"/>
      <c r="L45" s="1195"/>
      <c r="M45" s="1195"/>
      <c r="N45" s="1195"/>
      <c r="O45" s="1195"/>
      <c r="P45" s="1195"/>
      <c r="Q45" s="1195"/>
      <c r="R45" s="1195"/>
      <c r="S45" s="1195"/>
      <c r="T45" s="1195"/>
      <c r="U45" s="1195"/>
      <c r="V45" s="1195"/>
      <c r="W45" s="1195"/>
      <c r="X45" s="1195"/>
      <c r="Y45" s="1196"/>
      <c r="Z45" s="1196"/>
      <c r="AA45" s="1196"/>
      <c r="AB45" s="1196"/>
      <c r="AC45" s="1196"/>
      <c r="AD45" s="1196"/>
      <c r="AE45" s="1196"/>
      <c r="AF45" s="1196"/>
      <c r="AG45" s="1196"/>
      <c r="AH45" s="1196"/>
      <c r="AI45" s="1196"/>
      <c r="AJ45" s="1196"/>
      <c r="AK45" s="1196"/>
      <c r="AL45" s="1196"/>
      <c r="AM45" s="1196"/>
      <c r="AP45" s="1196"/>
      <c r="AQ45" s="1196"/>
      <c r="AR45" s="1196"/>
      <c r="AS45" s="1196"/>
      <c r="AT45" s="1196"/>
      <c r="AU45" s="1196"/>
      <c r="AV45" s="1196"/>
      <c r="AW45" s="1196"/>
      <c r="AX45" s="1196"/>
      <c r="AY45" s="1196"/>
      <c r="AZ45" s="1196"/>
      <c r="BA45" s="1196"/>
      <c r="BB45" s="1196"/>
      <c r="BC45" s="1196"/>
      <c r="BD45" s="1196"/>
      <c r="BE45" s="1196"/>
      <c r="BF45" s="1196"/>
      <c r="BG45" s="1196"/>
      <c r="BH45" s="1196"/>
      <c r="BI45" s="1196"/>
      <c r="BJ45" s="1196"/>
    </row>
    <row r="46" spans="1:62" ht="12.75">
      <c r="A46" s="1195"/>
      <c r="B46" s="302"/>
      <c r="C46" s="302"/>
      <c r="D46" s="302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5"/>
      <c r="Q46" s="1195"/>
      <c r="R46" s="1195"/>
      <c r="S46" s="1195"/>
      <c r="T46" s="1195"/>
      <c r="U46" s="1195"/>
      <c r="V46" s="1195"/>
      <c r="W46" s="1195"/>
      <c r="X46" s="1195"/>
      <c r="Y46" s="1196"/>
      <c r="Z46" s="1196"/>
      <c r="AA46" s="1196"/>
      <c r="AB46" s="1196"/>
      <c r="AC46" s="1196"/>
      <c r="AD46" s="1196"/>
      <c r="AE46" s="1196"/>
      <c r="AF46" s="1196"/>
      <c r="AG46" s="1196"/>
      <c r="AH46" s="1196"/>
      <c r="AI46" s="1196"/>
      <c r="AJ46" s="1196"/>
      <c r="AK46" s="1196"/>
      <c r="AL46" s="1196"/>
      <c r="AM46" s="1196"/>
      <c r="AP46" s="1196"/>
      <c r="AQ46" s="1196"/>
      <c r="AR46" s="1196"/>
      <c r="AS46" s="1196"/>
      <c r="AT46" s="1196"/>
      <c r="AU46" s="1196"/>
      <c r="AV46" s="1196"/>
      <c r="AW46" s="1196"/>
      <c r="AX46" s="1196"/>
      <c r="AY46" s="1196"/>
      <c r="AZ46" s="1196"/>
      <c r="BA46" s="1196"/>
      <c r="BB46" s="1196"/>
      <c r="BC46" s="1196"/>
      <c r="BD46" s="1196"/>
      <c r="BE46" s="1196"/>
      <c r="BF46" s="1196"/>
      <c r="BG46" s="1196"/>
      <c r="BH46" s="1196"/>
      <c r="BI46" s="1196"/>
      <c r="BJ46" s="1196"/>
    </row>
    <row r="47" spans="1:62" ht="12.75">
      <c r="A47" s="1195"/>
      <c r="B47" s="302"/>
      <c r="C47" s="302"/>
      <c r="D47" s="302"/>
      <c r="E47" s="1195"/>
      <c r="F47" s="1195"/>
      <c r="G47" s="1195"/>
      <c r="H47" s="1195"/>
      <c r="I47" s="1195"/>
      <c r="J47" s="1195"/>
      <c r="K47" s="1195"/>
      <c r="L47" s="1195"/>
      <c r="M47" s="1195"/>
      <c r="N47" s="1195"/>
      <c r="O47" s="1195"/>
      <c r="P47" s="1195"/>
      <c r="Q47" s="1195"/>
      <c r="R47" s="1195"/>
      <c r="S47" s="1195"/>
      <c r="T47" s="1195"/>
      <c r="U47" s="1195"/>
      <c r="V47" s="1195"/>
      <c r="W47" s="1195"/>
      <c r="X47" s="1195"/>
      <c r="Y47" s="1196"/>
      <c r="Z47" s="1196"/>
      <c r="AA47" s="1196"/>
      <c r="AB47" s="1196"/>
      <c r="AC47" s="1196"/>
      <c r="AD47" s="1196"/>
      <c r="AE47" s="1196"/>
      <c r="AF47" s="1196"/>
      <c r="AG47" s="1196"/>
      <c r="AH47" s="1196"/>
      <c r="AI47" s="1196"/>
      <c r="AJ47" s="1196"/>
      <c r="AK47" s="1196"/>
      <c r="AL47" s="1196"/>
      <c r="AM47" s="1196"/>
      <c r="AP47" s="1196"/>
      <c r="AQ47" s="1196"/>
      <c r="AR47" s="1196"/>
      <c r="AS47" s="1196"/>
      <c r="AT47" s="1196"/>
      <c r="AU47" s="1196"/>
      <c r="AV47" s="1196"/>
      <c r="AW47" s="1196"/>
      <c r="AX47" s="1196"/>
      <c r="AY47" s="1196"/>
      <c r="AZ47" s="1196"/>
      <c r="BA47" s="1196"/>
      <c r="BB47" s="1196"/>
      <c r="BC47" s="1196"/>
      <c r="BD47" s="1196"/>
      <c r="BE47" s="1196"/>
      <c r="BF47" s="1196"/>
      <c r="BG47" s="1196"/>
      <c r="BH47" s="1196"/>
      <c r="BI47" s="1196"/>
      <c r="BJ47" s="1196"/>
    </row>
    <row r="48" spans="1:62" ht="12.75" customHeight="1">
      <c r="A48" s="1195"/>
      <c r="B48" s="302"/>
      <c r="C48" s="302"/>
      <c r="D48" s="302"/>
      <c r="E48" s="1195"/>
      <c r="F48" s="1195"/>
      <c r="G48" s="1195"/>
      <c r="H48" s="1195"/>
      <c r="I48" s="1195"/>
      <c r="J48" s="1195"/>
      <c r="K48" s="1195"/>
      <c r="L48" s="1195"/>
      <c r="M48" s="1195"/>
      <c r="N48" s="1195"/>
      <c r="O48" s="1195"/>
      <c r="P48" s="1195"/>
      <c r="Q48" s="1195"/>
      <c r="R48" s="1195"/>
      <c r="S48" s="1195"/>
      <c r="T48" s="1195"/>
      <c r="U48" s="1195"/>
      <c r="V48" s="1195"/>
      <c r="W48" s="1195"/>
      <c r="X48" s="1195"/>
      <c r="Y48" s="1196"/>
      <c r="Z48" s="1196"/>
      <c r="AA48" s="1196"/>
      <c r="AB48" s="1196"/>
      <c r="AC48" s="1196"/>
      <c r="AD48" s="1196"/>
      <c r="AE48" s="1196"/>
      <c r="AF48" s="1196"/>
      <c r="AG48" s="1196"/>
      <c r="AH48" s="1196"/>
      <c r="AI48" s="1196"/>
      <c r="AJ48" s="1196"/>
      <c r="AK48" s="1196"/>
      <c r="AL48" s="1196"/>
      <c r="AM48" s="1196"/>
      <c r="AP48" s="1196"/>
      <c r="AQ48" s="1196"/>
      <c r="AR48" s="1196"/>
      <c r="AS48" s="1196"/>
      <c r="AT48" s="1196"/>
      <c r="AU48" s="1196"/>
      <c r="AV48" s="1196"/>
      <c r="AW48" s="1196"/>
      <c r="AX48" s="1196"/>
      <c r="AY48" s="1196"/>
      <c r="AZ48" s="1196"/>
      <c r="BA48" s="1196"/>
      <c r="BB48" s="1196"/>
      <c r="BC48" s="1196"/>
      <c r="BD48" s="1196"/>
      <c r="BE48" s="1196"/>
      <c r="BF48" s="1196"/>
      <c r="BG48" s="1196"/>
      <c r="BH48" s="1196"/>
      <c r="BI48" s="1196"/>
      <c r="BJ48" s="1196"/>
    </row>
    <row r="49" spans="1:62" ht="12.75">
      <c r="A49" s="1195"/>
      <c r="B49" s="302"/>
      <c r="C49" s="302"/>
      <c r="D49" s="302"/>
      <c r="E49" s="1195"/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5"/>
      <c r="T49" s="1195"/>
      <c r="U49" s="1195"/>
      <c r="V49" s="1195"/>
      <c r="W49" s="1195"/>
      <c r="X49" s="1195"/>
      <c r="Y49" s="1196"/>
      <c r="Z49" s="1196"/>
      <c r="AA49" s="1196"/>
      <c r="AB49" s="1196"/>
      <c r="AC49" s="1196"/>
      <c r="AD49" s="1196"/>
      <c r="AE49" s="1196"/>
      <c r="AF49" s="1196"/>
      <c r="AG49" s="1196"/>
      <c r="AH49" s="1196"/>
      <c r="AI49" s="1196"/>
      <c r="AJ49" s="1196"/>
      <c r="AK49" s="1196"/>
      <c r="AL49" s="1196"/>
      <c r="AM49" s="1196"/>
      <c r="AP49" s="1196"/>
      <c r="AQ49" s="1196"/>
      <c r="AR49" s="1196"/>
      <c r="AS49" s="1196"/>
      <c r="AT49" s="1196"/>
      <c r="AU49" s="1196"/>
      <c r="AV49" s="1196"/>
      <c r="AW49" s="1196"/>
      <c r="AX49" s="1196"/>
      <c r="AY49" s="1196"/>
      <c r="AZ49" s="1196"/>
      <c r="BA49" s="1196"/>
      <c r="BB49" s="1196"/>
      <c r="BC49" s="1196"/>
      <c r="BD49" s="1196"/>
      <c r="BE49" s="1196"/>
      <c r="BF49" s="1196"/>
      <c r="BG49" s="1196"/>
      <c r="BH49" s="1196"/>
      <c r="BI49" s="1196"/>
      <c r="BJ49" s="1196"/>
    </row>
    <row r="50" spans="1:62" ht="12.75" customHeight="1">
      <c r="A50" s="1195"/>
      <c r="B50" s="302"/>
      <c r="C50" s="302"/>
      <c r="D50" s="302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1195"/>
      <c r="U50" s="1195"/>
      <c r="V50" s="1195"/>
      <c r="W50" s="1195"/>
      <c r="X50" s="1195"/>
      <c r="Y50" s="1196"/>
      <c r="Z50" s="1196"/>
      <c r="AA50" s="1196"/>
      <c r="AB50" s="1196"/>
      <c r="AC50" s="1196"/>
      <c r="AD50" s="1196"/>
      <c r="AE50" s="1196"/>
      <c r="AF50" s="1196"/>
      <c r="AG50" s="1196"/>
      <c r="AH50" s="1196"/>
      <c r="AI50" s="1196"/>
      <c r="AJ50" s="1196"/>
      <c r="AK50" s="1196"/>
      <c r="AL50" s="1196"/>
      <c r="AM50" s="1196"/>
      <c r="AP50" s="1196"/>
      <c r="AQ50" s="1196"/>
      <c r="AR50" s="1196"/>
      <c r="AS50" s="1196"/>
      <c r="AT50" s="1196"/>
      <c r="AU50" s="1196"/>
      <c r="AV50" s="1196"/>
      <c r="AW50" s="1196"/>
      <c r="AX50" s="1196"/>
      <c r="AY50" s="1196"/>
      <c r="AZ50" s="1196"/>
      <c r="BA50" s="1196"/>
      <c r="BB50" s="1196"/>
      <c r="BC50" s="1196"/>
      <c r="BD50" s="1196"/>
      <c r="BE50" s="1196"/>
      <c r="BF50" s="1196"/>
      <c r="BG50" s="1196"/>
      <c r="BH50" s="1196"/>
      <c r="BI50" s="1196"/>
      <c r="BJ50" s="1196"/>
    </row>
    <row r="51" spans="1:62" ht="12.75">
      <c r="A51" s="1195"/>
      <c r="B51" s="302"/>
      <c r="C51" s="302"/>
      <c r="D51" s="302"/>
      <c r="E51" s="1195"/>
      <c r="F51" s="1195"/>
      <c r="G51" s="1195"/>
      <c r="H51" s="1195"/>
      <c r="I51" s="1195"/>
      <c r="J51" s="1195"/>
      <c r="K51" s="1195"/>
      <c r="L51" s="1195"/>
      <c r="M51" s="1195"/>
      <c r="N51" s="1195"/>
      <c r="O51" s="1195"/>
      <c r="P51" s="1195"/>
      <c r="Q51" s="1195"/>
      <c r="R51" s="1195"/>
      <c r="S51" s="1195"/>
      <c r="T51" s="1195"/>
      <c r="U51" s="1195"/>
      <c r="V51" s="1195"/>
      <c r="W51" s="1195"/>
      <c r="X51" s="1195"/>
      <c r="Y51" s="1196"/>
      <c r="Z51" s="1196"/>
      <c r="AA51" s="1196"/>
      <c r="AB51" s="1196"/>
      <c r="AC51" s="1196"/>
      <c r="AD51" s="1196"/>
      <c r="AE51" s="1196"/>
      <c r="AF51" s="1196"/>
      <c r="AG51" s="1196"/>
      <c r="AH51" s="1196"/>
      <c r="AI51" s="1196"/>
      <c r="AJ51" s="1196"/>
      <c r="AK51" s="1196"/>
      <c r="AL51" s="1196"/>
      <c r="AM51" s="1196"/>
      <c r="AN51" s="1196"/>
      <c r="AO51" s="1196"/>
      <c r="AP51" s="1196"/>
      <c r="AQ51" s="1196"/>
      <c r="AR51" s="1196"/>
      <c r="AS51" s="1196"/>
      <c r="AT51" s="1196"/>
      <c r="AU51" s="1196"/>
      <c r="AV51" s="1196"/>
      <c r="AW51" s="1196"/>
      <c r="AX51" s="1196"/>
      <c r="AY51" s="1196"/>
      <c r="AZ51" s="1196"/>
      <c r="BA51" s="1196"/>
      <c r="BB51" s="1196"/>
      <c r="BC51" s="1196"/>
      <c r="BD51" s="1196"/>
      <c r="BE51" s="1196"/>
      <c r="BF51" s="1196"/>
      <c r="BG51" s="1196"/>
      <c r="BH51" s="1196"/>
      <c r="BI51" s="1196"/>
      <c r="BJ51" s="1196"/>
    </row>
    <row r="52" spans="1:62" ht="12.75" customHeight="1">
      <c r="A52" s="1195"/>
      <c r="B52" s="302"/>
      <c r="C52" s="302"/>
      <c r="D52" s="302"/>
      <c r="E52" s="1195"/>
      <c r="F52" s="1195"/>
      <c r="G52" s="1195"/>
      <c r="H52" s="1195"/>
      <c r="I52" s="1195"/>
      <c r="J52" s="1195"/>
      <c r="K52" s="1195"/>
      <c r="L52" s="1195"/>
      <c r="M52" s="1195"/>
      <c r="N52" s="1195"/>
      <c r="O52" s="1195"/>
      <c r="P52" s="1195"/>
      <c r="Q52" s="1195"/>
      <c r="R52" s="1195"/>
      <c r="S52" s="1195"/>
      <c r="T52" s="1195"/>
      <c r="U52" s="1195"/>
      <c r="V52" s="1195"/>
      <c r="W52" s="1195"/>
      <c r="X52" s="1195"/>
      <c r="Y52" s="1196"/>
      <c r="Z52" s="1196"/>
      <c r="AA52" s="1196"/>
      <c r="AB52" s="1196"/>
      <c r="AC52" s="1196"/>
      <c r="AD52" s="1196"/>
      <c r="AE52" s="1196"/>
      <c r="AF52" s="1196"/>
      <c r="AG52" s="1196"/>
      <c r="AH52" s="1196"/>
      <c r="AI52" s="1196"/>
      <c r="AJ52" s="1196"/>
      <c r="AK52" s="1196"/>
      <c r="AL52" s="1196"/>
      <c r="AM52" s="1196"/>
      <c r="AN52" s="1196"/>
      <c r="AO52" s="1196"/>
      <c r="AP52" s="1196"/>
      <c r="AQ52" s="1196"/>
      <c r="AR52" s="1196"/>
      <c r="AS52" s="1196"/>
      <c r="AT52" s="1196"/>
      <c r="AU52" s="1196"/>
      <c r="AV52" s="1196"/>
      <c r="AW52" s="1196"/>
      <c r="AX52" s="1196"/>
      <c r="AY52" s="1196"/>
      <c r="AZ52" s="1196"/>
      <c r="BA52" s="1196"/>
      <c r="BB52" s="1196"/>
      <c r="BC52" s="1196"/>
      <c r="BD52" s="1196"/>
      <c r="BE52" s="1196"/>
      <c r="BF52" s="1196"/>
      <c r="BG52" s="1196"/>
      <c r="BH52" s="1196"/>
      <c r="BI52" s="1196"/>
      <c r="BJ52" s="1196"/>
    </row>
    <row r="53" spans="1:62" ht="12.75">
      <c r="A53" s="1195"/>
      <c r="B53" s="302"/>
      <c r="C53" s="302"/>
      <c r="D53" s="302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1195"/>
      <c r="S53" s="1195"/>
      <c r="T53" s="1195"/>
      <c r="U53" s="1195"/>
      <c r="V53" s="1195"/>
      <c r="W53" s="1195"/>
      <c r="X53" s="1195"/>
      <c r="Y53" s="1196"/>
      <c r="Z53" s="1196"/>
      <c r="AA53" s="1196"/>
      <c r="AB53" s="1196"/>
      <c r="AC53" s="1196"/>
      <c r="AD53" s="1196"/>
      <c r="AE53" s="1196"/>
      <c r="AF53" s="1196"/>
      <c r="AG53" s="1196"/>
      <c r="AH53" s="1196"/>
      <c r="AI53" s="1196"/>
      <c r="AJ53" s="1196"/>
      <c r="AK53" s="1196"/>
      <c r="AL53" s="1196"/>
      <c r="AM53" s="1196"/>
      <c r="AN53" s="1196"/>
      <c r="AO53" s="1196"/>
      <c r="AP53" s="1196"/>
      <c r="AQ53" s="1196"/>
      <c r="AR53" s="1196"/>
      <c r="AS53" s="1196"/>
      <c r="AT53" s="1196"/>
      <c r="AU53" s="1196"/>
      <c r="AV53" s="1196"/>
      <c r="AW53" s="1196"/>
      <c r="AX53" s="1196"/>
      <c r="AY53" s="1196"/>
      <c r="AZ53" s="1196"/>
      <c r="BA53" s="1196"/>
      <c r="BB53" s="1196"/>
      <c r="BC53" s="1196"/>
      <c r="BD53" s="1196"/>
      <c r="BE53" s="1196"/>
      <c r="BF53" s="1196"/>
      <c r="BG53" s="1196"/>
      <c r="BH53" s="1196"/>
      <c r="BI53" s="1196"/>
      <c r="BJ53" s="1196"/>
    </row>
    <row r="54" spans="1:62" ht="12.75" customHeight="1">
      <c r="A54" s="1195"/>
      <c r="B54" s="302"/>
      <c r="C54" s="302"/>
      <c r="D54" s="302"/>
      <c r="E54" s="1195"/>
      <c r="F54" s="1195"/>
      <c r="G54" s="1195"/>
      <c r="H54" s="1195"/>
      <c r="I54" s="1195"/>
      <c r="J54" s="1195"/>
      <c r="K54" s="1195"/>
      <c r="L54" s="1195"/>
      <c r="M54" s="1195"/>
      <c r="N54" s="1195"/>
      <c r="O54" s="1195"/>
      <c r="P54" s="1195"/>
      <c r="Q54" s="1195"/>
      <c r="R54" s="1195"/>
      <c r="S54" s="1195"/>
      <c r="T54" s="1195"/>
      <c r="U54" s="1195"/>
      <c r="V54" s="1195"/>
      <c r="W54" s="1195"/>
      <c r="X54" s="1195"/>
      <c r="Y54" s="1196"/>
      <c r="Z54" s="1196"/>
      <c r="AA54" s="1196"/>
      <c r="AB54" s="1196"/>
      <c r="AC54" s="1196"/>
      <c r="AD54" s="1196"/>
      <c r="AE54" s="1196"/>
      <c r="AF54" s="1196"/>
      <c r="AG54" s="1196"/>
      <c r="AH54" s="1196"/>
      <c r="AI54" s="1196"/>
      <c r="AJ54" s="1196"/>
      <c r="AK54" s="1196"/>
      <c r="AL54" s="1196"/>
      <c r="AM54" s="1196"/>
      <c r="AN54" s="1196"/>
      <c r="AO54" s="1196"/>
      <c r="AP54" s="1196"/>
      <c r="AQ54" s="1196"/>
      <c r="AR54" s="1196"/>
      <c r="AS54" s="1196"/>
      <c r="AT54" s="1196"/>
      <c r="AU54" s="1196"/>
      <c r="AV54" s="1196"/>
      <c r="AW54" s="1196"/>
      <c r="AX54" s="1196"/>
      <c r="AY54" s="1196"/>
      <c r="AZ54" s="1196"/>
      <c r="BA54" s="1196"/>
      <c r="BB54" s="1196"/>
      <c r="BC54" s="1196"/>
      <c r="BD54" s="1196"/>
      <c r="BE54" s="1196"/>
      <c r="BF54" s="1196"/>
      <c r="BG54" s="1196"/>
      <c r="BH54" s="1196"/>
      <c r="BI54" s="1196"/>
      <c r="BJ54" s="1196"/>
    </row>
    <row r="55" spans="1:62" ht="12.75">
      <c r="A55" s="1195"/>
      <c r="B55" s="302"/>
      <c r="C55" s="302"/>
      <c r="D55" s="302"/>
      <c r="E55" s="1195"/>
      <c r="F55" s="1195"/>
      <c r="G55" s="1195"/>
      <c r="H55" s="1195"/>
      <c r="I55" s="1195"/>
      <c r="J55" s="1195"/>
      <c r="K55" s="1195"/>
      <c r="L55" s="1195"/>
      <c r="M55" s="1195"/>
      <c r="N55" s="1195"/>
      <c r="O55" s="1195"/>
      <c r="P55" s="1195"/>
      <c r="Q55" s="1195"/>
      <c r="R55" s="1195"/>
      <c r="S55" s="1195"/>
      <c r="T55" s="1195"/>
      <c r="U55" s="1195"/>
      <c r="V55" s="1195"/>
      <c r="W55" s="1195"/>
      <c r="X55" s="1195"/>
      <c r="Y55" s="1196"/>
      <c r="Z55" s="1196"/>
      <c r="AA55" s="1196"/>
      <c r="AB55" s="1196"/>
      <c r="AC55" s="1196"/>
      <c r="AD55" s="1196"/>
      <c r="AE55" s="1196"/>
      <c r="AF55" s="1196"/>
      <c r="AG55" s="1196"/>
      <c r="AH55" s="1196"/>
      <c r="AI55" s="1196"/>
      <c r="AJ55" s="1196"/>
      <c r="AK55" s="1196"/>
      <c r="AL55" s="1196"/>
      <c r="AM55" s="1196"/>
      <c r="AN55" s="1196"/>
      <c r="AO55" s="1196"/>
      <c r="AP55" s="1196"/>
      <c r="AQ55" s="1196"/>
      <c r="AR55" s="1196"/>
      <c r="AS55" s="1196"/>
      <c r="AT55" s="1196"/>
      <c r="AU55" s="1196"/>
      <c r="AV55" s="1196"/>
      <c r="AW55" s="1196"/>
      <c r="AX55" s="1196"/>
      <c r="AY55" s="1196"/>
      <c r="AZ55" s="1196"/>
      <c r="BA55" s="1196"/>
      <c r="BB55" s="1196"/>
      <c r="BC55" s="1196"/>
      <c r="BD55" s="1196"/>
      <c r="BE55" s="1196"/>
      <c r="BF55" s="1196"/>
      <c r="BG55" s="1196"/>
      <c r="BH55" s="1196"/>
      <c r="BI55" s="1196"/>
      <c r="BJ55" s="1196"/>
    </row>
    <row r="56" spans="1:62" ht="12.75" customHeight="1">
      <c r="A56" s="1195"/>
      <c r="B56" s="302"/>
      <c r="C56" s="302"/>
      <c r="D56" s="302"/>
      <c r="E56" s="1195"/>
      <c r="F56" s="1195"/>
      <c r="G56" s="1195"/>
      <c r="H56" s="1195"/>
      <c r="I56" s="1195"/>
      <c r="J56" s="1195"/>
      <c r="K56" s="1195"/>
      <c r="L56" s="1195"/>
      <c r="M56" s="1195"/>
      <c r="N56" s="1195"/>
      <c r="O56" s="1195"/>
      <c r="P56" s="1195"/>
      <c r="Q56" s="1195"/>
      <c r="R56" s="1195"/>
      <c r="S56" s="1195"/>
      <c r="T56" s="1195"/>
      <c r="U56" s="1195"/>
      <c r="V56" s="1195"/>
      <c r="W56" s="1195"/>
      <c r="X56" s="1195"/>
      <c r="Y56" s="1196"/>
      <c r="Z56" s="1196"/>
      <c r="AA56" s="1196"/>
      <c r="AB56" s="1196"/>
      <c r="AC56" s="1196"/>
      <c r="AD56" s="1196"/>
      <c r="AE56" s="1196"/>
      <c r="AF56" s="1196"/>
      <c r="AG56" s="1196"/>
      <c r="AH56" s="1196"/>
      <c r="AI56" s="1196"/>
      <c r="AJ56" s="1196"/>
      <c r="AK56" s="1196"/>
      <c r="AL56" s="1196"/>
      <c r="AM56" s="1196"/>
      <c r="AN56" s="1196"/>
      <c r="AO56" s="1196"/>
      <c r="AP56" s="1196"/>
      <c r="AQ56" s="1196"/>
      <c r="AR56" s="1196"/>
      <c r="AS56" s="1196"/>
      <c r="AT56" s="1196"/>
      <c r="AU56" s="1196"/>
      <c r="AV56" s="1196"/>
      <c r="AW56" s="1196"/>
      <c r="AX56" s="1196"/>
      <c r="AY56" s="1196"/>
      <c r="AZ56" s="1196"/>
      <c r="BA56" s="1196"/>
      <c r="BB56" s="1196"/>
      <c r="BC56" s="1196"/>
      <c r="BD56" s="1196"/>
      <c r="BE56" s="1196"/>
      <c r="BF56" s="1196"/>
      <c r="BG56" s="1196"/>
      <c r="BH56" s="1196"/>
      <c r="BI56" s="1196"/>
      <c r="BJ56" s="1196"/>
    </row>
    <row r="57" spans="1:62" ht="12.75">
      <c r="A57" s="1195"/>
      <c r="B57" s="302"/>
      <c r="C57" s="302"/>
      <c r="D57" s="302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5"/>
      <c r="P57" s="1195"/>
      <c r="Q57" s="1195"/>
      <c r="R57" s="1195"/>
      <c r="S57" s="1195"/>
      <c r="T57" s="1195"/>
      <c r="U57" s="1195"/>
      <c r="V57" s="1195"/>
      <c r="W57" s="1195"/>
      <c r="X57" s="1195"/>
      <c r="Y57" s="1196"/>
      <c r="Z57" s="1196"/>
      <c r="AA57" s="1196"/>
      <c r="AB57" s="1196"/>
      <c r="AC57" s="1196"/>
      <c r="AD57" s="1196"/>
      <c r="AE57" s="1196"/>
      <c r="AF57" s="1196"/>
      <c r="AG57" s="1196"/>
      <c r="AH57" s="1196"/>
      <c r="AI57" s="1196"/>
      <c r="AJ57" s="1196"/>
      <c r="AK57" s="1196"/>
      <c r="AL57" s="1196"/>
      <c r="AM57" s="1196"/>
      <c r="AN57" s="1196"/>
      <c r="AO57" s="1196"/>
      <c r="AP57" s="1196"/>
      <c r="AQ57" s="1196"/>
      <c r="AR57" s="1196"/>
      <c r="AS57" s="1196"/>
      <c r="AT57" s="1196"/>
      <c r="AU57" s="1196"/>
      <c r="AV57" s="1196"/>
      <c r="AW57" s="1196"/>
      <c r="AX57" s="1196"/>
      <c r="AY57" s="1196"/>
      <c r="AZ57" s="1196"/>
      <c r="BA57" s="1196"/>
      <c r="BB57" s="1196"/>
      <c r="BC57" s="1196"/>
      <c r="BD57" s="1196"/>
      <c r="BE57" s="1196"/>
      <c r="BF57" s="1196"/>
      <c r="BG57" s="1196"/>
      <c r="BH57" s="1196"/>
      <c r="BI57" s="1196"/>
      <c r="BJ57" s="1196"/>
    </row>
    <row r="58" spans="1:62" ht="12.75" customHeight="1">
      <c r="A58" s="1195"/>
      <c r="B58" s="302"/>
      <c r="C58" s="302"/>
      <c r="D58" s="302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5"/>
      <c r="T58" s="1195"/>
      <c r="U58" s="1195"/>
      <c r="V58" s="1195"/>
      <c r="W58" s="1195"/>
      <c r="X58" s="1195"/>
      <c r="Y58" s="1196"/>
      <c r="Z58" s="1196"/>
      <c r="AA58" s="1196"/>
      <c r="AB58" s="1196"/>
      <c r="AC58" s="1196"/>
      <c r="AD58" s="1196"/>
      <c r="AE58" s="1196"/>
      <c r="AF58" s="1196"/>
      <c r="AG58" s="1196"/>
      <c r="AH58" s="1196"/>
      <c r="AI58" s="1196"/>
      <c r="AJ58" s="1196"/>
      <c r="AK58" s="1196"/>
      <c r="AL58" s="1196"/>
      <c r="AM58" s="1196"/>
      <c r="AN58" s="1196"/>
      <c r="AO58" s="1196"/>
      <c r="AP58" s="1196"/>
      <c r="AQ58" s="1196"/>
      <c r="AR58" s="1196"/>
      <c r="AS58" s="1196"/>
      <c r="AT58" s="1196"/>
      <c r="AU58" s="1196"/>
      <c r="AV58" s="1196"/>
      <c r="AW58" s="1196"/>
      <c r="AX58" s="1196"/>
      <c r="AY58" s="1196"/>
      <c r="AZ58" s="1196"/>
      <c r="BA58" s="1196"/>
      <c r="BB58" s="1196"/>
      <c r="BC58" s="1196"/>
      <c r="BD58" s="1196"/>
      <c r="BE58" s="1196"/>
      <c r="BF58" s="1196"/>
      <c r="BG58" s="1196"/>
      <c r="BH58" s="1196"/>
      <c r="BI58" s="1196"/>
      <c r="BJ58" s="1196"/>
    </row>
    <row r="59" spans="1:62" ht="12.75">
      <c r="A59" s="1195"/>
      <c r="B59" s="302"/>
      <c r="C59" s="302"/>
      <c r="D59" s="302"/>
      <c r="E59" s="1195"/>
      <c r="F59" s="1195"/>
      <c r="G59" s="1195"/>
      <c r="H59" s="1195"/>
      <c r="I59" s="1195"/>
      <c r="J59" s="1195"/>
      <c r="K59" s="1195"/>
      <c r="L59" s="1195"/>
      <c r="M59" s="1195"/>
      <c r="N59" s="1195"/>
      <c r="O59" s="1195"/>
      <c r="P59" s="1195"/>
      <c r="Q59" s="1195"/>
      <c r="R59" s="1195"/>
      <c r="S59" s="1195"/>
      <c r="T59" s="1195"/>
      <c r="U59" s="1195"/>
      <c r="V59" s="1195"/>
      <c r="W59" s="1195"/>
      <c r="X59" s="1195"/>
      <c r="Y59" s="1196"/>
      <c r="Z59" s="1196"/>
      <c r="AA59" s="1196"/>
      <c r="AB59" s="1196"/>
      <c r="AC59" s="1196"/>
      <c r="AD59" s="1196"/>
      <c r="AE59" s="1196"/>
      <c r="AF59" s="1196"/>
      <c r="AG59" s="1196"/>
      <c r="AH59" s="1196"/>
      <c r="AI59" s="1196"/>
      <c r="AJ59" s="1196"/>
      <c r="AK59" s="1196"/>
      <c r="AL59" s="1196"/>
      <c r="AM59" s="1196"/>
      <c r="AN59" s="1196"/>
      <c r="AO59" s="1196"/>
      <c r="AP59" s="1196"/>
      <c r="AQ59" s="1196"/>
      <c r="AR59" s="1196"/>
      <c r="AS59" s="1196"/>
      <c r="AT59" s="1196"/>
      <c r="AU59" s="1196"/>
      <c r="AV59" s="1196"/>
      <c r="AW59" s="1196"/>
      <c r="AX59" s="1196"/>
      <c r="AY59" s="1196"/>
      <c r="AZ59" s="1196"/>
      <c r="BA59" s="1196"/>
      <c r="BB59" s="1196"/>
      <c r="BC59" s="1196"/>
      <c r="BD59" s="1196"/>
      <c r="BE59" s="1196"/>
      <c r="BF59" s="1196"/>
      <c r="BG59" s="1196"/>
      <c r="BH59" s="1196"/>
      <c r="BI59" s="1196"/>
      <c r="BJ59" s="1196"/>
    </row>
    <row r="60" spans="1:62" ht="12.75" customHeight="1">
      <c r="A60" s="1195"/>
      <c r="B60" s="302"/>
      <c r="C60" s="302"/>
      <c r="D60" s="302"/>
      <c r="E60" s="1195"/>
      <c r="F60" s="1195"/>
      <c r="G60" s="1195"/>
      <c r="H60" s="1195"/>
      <c r="I60" s="1195"/>
      <c r="J60" s="1195"/>
      <c r="K60" s="1195"/>
      <c r="L60" s="1195"/>
      <c r="M60" s="1195"/>
      <c r="N60" s="1195"/>
      <c r="O60" s="1195"/>
      <c r="P60" s="1195"/>
      <c r="Q60" s="1195"/>
      <c r="R60" s="1195"/>
      <c r="S60" s="1195"/>
      <c r="T60" s="1195"/>
      <c r="U60" s="1195"/>
      <c r="V60" s="1195"/>
      <c r="W60" s="1195"/>
      <c r="X60" s="1195"/>
      <c r="Y60" s="1196"/>
      <c r="Z60" s="1196"/>
      <c r="AA60" s="1196"/>
      <c r="AB60" s="1196"/>
      <c r="AC60" s="1196"/>
      <c r="AD60" s="1196"/>
      <c r="AE60" s="1196"/>
      <c r="AF60" s="1196"/>
      <c r="AG60" s="1196"/>
      <c r="AH60" s="1196"/>
      <c r="AI60" s="1196"/>
      <c r="AJ60" s="1196"/>
      <c r="AK60" s="1196"/>
      <c r="AL60" s="1196"/>
      <c r="AM60" s="1196"/>
      <c r="AN60" s="1196"/>
      <c r="AO60" s="1196"/>
      <c r="AP60" s="1196"/>
      <c r="AQ60" s="1196"/>
      <c r="AR60" s="1196"/>
      <c r="AS60" s="1196"/>
      <c r="AT60" s="1196"/>
      <c r="AU60" s="1196"/>
      <c r="AV60" s="1196"/>
      <c r="AW60" s="1196"/>
      <c r="AX60" s="1196"/>
      <c r="AY60" s="1196"/>
      <c r="AZ60" s="1196"/>
      <c r="BA60" s="1196"/>
      <c r="BB60" s="1196"/>
      <c r="BC60" s="1196"/>
      <c r="BD60" s="1196"/>
      <c r="BE60" s="1196"/>
      <c r="BF60" s="1196"/>
      <c r="BG60" s="1196"/>
      <c r="BH60" s="1196"/>
      <c r="BI60" s="1196"/>
      <c r="BJ60" s="1196"/>
    </row>
    <row r="61" spans="1:62" ht="12.75">
      <c r="A61" s="1195"/>
      <c r="B61" s="1195"/>
      <c r="C61" s="1195"/>
      <c r="D61" s="1195"/>
      <c r="E61" s="1195"/>
      <c r="F61" s="1195"/>
      <c r="G61" s="1195"/>
      <c r="H61" s="1195"/>
      <c r="I61" s="1195"/>
      <c r="J61" s="1195"/>
      <c r="K61" s="1195"/>
      <c r="L61" s="1195"/>
      <c r="M61" s="1195"/>
      <c r="N61" s="1195"/>
      <c r="O61" s="1195"/>
      <c r="P61" s="1195"/>
      <c r="Q61" s="1195"/>
      <c r="R61" s="1195"/>
      <c r="S61" s="1195"/>
      <c r="T61" s="1195"/>
      <c r="U61" s="1195"/>
      <c r="V61" s="1195"/>
      <c r="W61" s="1195"/>
      <c r="X61" s="1195"/>
      <c r="Y61" s="1196"/>
      <c r="Z61" s="1196"/>
      <c r="AA61" s="1196"/>
      <c r="AB61" s="1196"/>
      <c r="AC61" s="1196"/>
      <c r="AD61" s="1196"/>
      <c r="AE61" s="1196"/>
      <c r="AF61" s="1196"/>
      <c r="AG61" s="1196"/>
      <c r="AH61" s="1196"/>
      <c r="AI61" s="1196"/>
      <c r="AJ61" s="1196"/>
      <c r="AK61" s="1196"/>
      <c r="AL61" s="1196"/>
      <c r="AM61" s="1196"/>
      <c r="AN61" s="1196"/>
      <c r="AO61" s="1196"/>
      <c r="AP61" s="1196"/>
      <c r="AQ61" s="1196"/>
      <c r="AR61" s="1196"/>
      <c r="AS61" s="1196"/>
      <c r="AT61" s="1196"/>
      <c r="AU61" s="1196"/>
      <c r="AV61" s="1196"/>
      <c r="AW61" s="1196"/>
      <c r="AX61" s="1196"/>
      <c r="AY61" s="1196"/>
      <c r="AZ61" s="1196"/>
      <c r="BA61" s="1196"/>
      <c r="BB61" s="1196"/>
      <c r="BC61" s="1196"/>
      <c r="BD61" s="1196"/>
      <c r="BE61" s="1196"/>
      <c r="BF61" s="1196"/>
      <c r="BG61" s="1196"/>
      <c r="BH61" s="1196"/>
      <c r="BI61" s="1196"/>
      <c r="BJ61" s="1196"/>
    </row>
    <row r="62" spans="1:62" ht="12.75" customHeight="1">
      <c r="A62" s="1195"/>
      <c r="B62" s="1195"/>
      <c r="C62" s="1195"/>
      <c r="D62" s="1195"/>
      <c r="E62" s="1195"/>
      <c r="F62" s="1195"/>
      <c r="G62" s="1195"/>
      <c r="H62" s="1195"/>
      <c r="I62" s="1195"/>
      <c r="J62" s="1195"/>
      <c r="K62" s="1195"/>
      <c r="L62" s="1195"/>
      <c r="M62" s="1195"/>
      <c r="N62" s="1195"/>
      <c r="O62" s="1195"/>
      <c r="P62" s="1195"/>
      <c r="Q62" s="1195"/>
      <c r="R62" s="1195"/>
      <c r="S62" s="1195"/>
      <c r="T62" s="1195"/>
      <c r="U62" s="1195"/>
      <c r="V62" s="1195"/>
      <c r="W62" s="1195"/>
      <c r="X62" s="1195"/>
      <c r="Y62" s="1196"/>
      <c r="Z62" s="1196"/>
      <c r="AA62" s="1196"/>
      <c r="AB62" s="1196"/>
      <c r="AC62" s="1196"/>
      <c r="AD62" s="1196"/>
      <c r="AE62" s="1196"/>
      <c r="AF62" s="1196"/>
      <c r="AG62" s="1196"/>
      <c r="AH62" s="1196"/>
      <c r="AI62" s="1196"/>
      <c r="AJ62" s="1196"/>
      <c r="AK62" s="1196"/>
      <c r="AL62" s="1196"/>
      <c r="AM62" s="1196"/>
      <c r="AN62" s="1196"/>
      <c r="AO62" s="1196"/>
      <c r="AP62" s="1196"/>
      <c r="AQ62" s="1196"/>
      <c r="AR62" s="1196"/>
      <c r="AS62" s="1196"/>
      <c r="AT62" s="1196"/>
      <c r="AU62" s="1196"/>
      <c r="AV62" s="1196"/>
      <c r="AW62" s="1196"/>
      <c r="AX62" s="1196"/>
      <c r="AY62" s="1196"/>
      <c r="AZ62" s="1196"/>
      <c r="BA62" s="1196"/>
      <c r="BB62" s="1196"/>
      <c r="BC62" s="1196"/>
      <c r="BD62" s="1196"/>
      <c r="BE62" s="1196"/>
      <c r="BF62" s="1196"/>
      <c r="BG62" s="1196"/>
      <c r="BH62" s="1196"/>
      <c r="BI62" s="1196"/>
      <c r="BJ62" s="1196"/>
    </row>
    <row r="63" spans="1:62" ht="12.75">
      <c r="A63" s="1195"/>
      <c r="B63" s="1195"/>
      <c r="C63" s="1195"/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5"/>
      <c r="P63" s="1195"/>
      <c r="Q63" s="1195"/>
      <c r="R63" s="1195"/>
      <c r="S63" s="1195"/>
      <c r="T63" s="1195"/>
      <c r="U63" s="1195"/>
      <c r="V63" s="1195"/>
      <c r="W63" s="1195"/>
      <c r="X63" s="1195"/>
      <c r="Y63" s="1196"/>
      <c r="Z63" s="1196"/>
      <c r="AA63" s="1196"/>
      <c r="AB63" s="1196"/>
      <c r="AC63" s="1196"/>
      <c r="AD63" s="1196"/>
      <c r="AE63" s="1196"/>
      <c r="AF63" s="1196"/>
      <c r="AG63" s="1196"/>
      <c r="AH63" s="1196"/>
      <c r="AI63" s="1196"/>
      <c r="AJ63" s="1196"/>
      <c r="AK63" s="1196"/>
      <c r="AL63" s="1196"/>
      <c r="AM63" s="1196"/>
      <c r="AN63" s="1196"/>
      <c r="AO63" s="1196"/>
      <c r="AP63" s="1196"/>
      <c r="AQ63" s="1196"/>
      <c r="AR63" s="1196"/>
      <c r="AS63" s="1196"/>
      <c r="AT63" s="1196"/>
      <c r="AU63" s="1196"/>
      <c r="AV63" s="1196"/>
      <c r="AW63" s="1196"/>
      <c r="AX63" s="1196"/>
      <c r="AY63" s="1196"/>
      <c r="AZ63" s="1196"/>
      <c r="BA63" s="1196"/>
      <c r="BB63" s="1196"/>
      <c r="BC63" s="1196"/>
      <c r="BD63" s="1196"/>
      <c r="BE63" s="1196"/>
      <c r="BF63" s="1196"/>
      <c r="BG63" s="1196"/>
      <c r="BH63" s="1196"/>
      <c r="BI63" s="1196"/>
      <c r="BJ63" s="1196"/>
    </row>
    <row r="64" spans="1:62" ht="12.75" customHeight="1">
      <c r="A64" s="1195"/>
      <c r="B64" s="1195"/>
      <c r="C64" s="1195"/>
      <c r="D64" s="1195"/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5"/>
      <c r="R64" s="1195"/>
      <c r="S64" s="1195"/>
      <c r="T64" s="1195"/>
      <c r="U64" s="1195"/>
      <c r="V64" s="1195"/>
      <c r="W64" s="1195"/>
      <c r="X64" s="1195"/>
      <c r="Y64" s="1196"/>
      <c r="Z64" s="1196"/>
      <c r="AA64" s="1196"/>
      <c r="AB64" s="1196"/>
      <c r="AC64" s="1196"/>
      <c r="AD64" s="1196"/>
      <c r="AE64" s="1196"/>
      <c r="AF64" s="1196"/>
      <c r="AG64" s="1196"/>
      <c r="AH64" s="1196"/>
      <c r="AI64" s="1196"/>
      <c r="AJ64" s="1196"/>
      <c r="AK64" s="1196"/>
      <c r="AL64" s="1196"/>
      <c r="AM64" s="1196"/>
      <c r="AN64" s="1196"/>
      <c r="AO64" s="1196"/>
      <c r="AP64" s="1196"/>
      <c r="AQ64" s="1196"/>
      <c r="AR64" s="1196"/>
      <c r="AS64" s="1196"/>
      <c r="AT64" s="1196"/>
      <c r="AU64" s="1196"/>
      <c r="AV64" s="1196"/>
      <c r="AW64" s="1196"/>
      <c r="AX64" s="1196"/>
      <c r="AY64" s="1196"/>
      <c r="AZ64" s="1196"/>
      <c r="BA64" s="1196"/>
      <c r="BB64" s="1196"/>
      <c r="BC64" s="1196"/>
      <c r="BD64" s="1196"/>
      <c r="BE64" s="1196"/>
      <c r="BF64" s="1196"/>
      <c r="BG64" s="1196"/>
      <c r="BH64" s="1196"/>
      <c r="BI64" s="1196"/>
      <c r="BJ64" s="1196"/>
    </row>
    <row r="65" spans="1:62" ht="12.75">
      <c r="A65" s="1195"/>
      <c r="B65" s="1195"/>
      <c r="C65" s="1195"/>
      <c r="D65" s="1195"/>
      <c r="E65" s="1195"/>
      <c r="F65" s="1195"/>
      <c r="G65" s="1195"/>
      <c r="H65" s="1195"/>
      <c r="I65" s="1195"/>
      <c r="J65" s="1195"/>
      <c r="K65" s="1195"/>
      <c r="L65" s="1195"/>
      <c r="M65" s="1195"/>
      <c r="N65" s="1195"/>
      <c r="O65" s="1195"/>
      <c r="P65" s="1195"/>
      <c r="Q65" s="1195"/>
      <c r="R65" s="1195"/>
      <c r="S65" s="1195"/>
      <c r="T65" s="1195"/>
      <c r="U65" s="1195"/>
      <c r="V65" s="1195"/>
      <c r="W65" s="1195"/>
      <c r="X65" s="1195"/>
      <c r="Y65" s="1196"/>
      <c r="Z65" s="1196"/>
      <c r="AA65" s="1196"/>
      <c r="AB65" s="1196"/>
      <c r="AC65" s="1196"/>
      <c r="AD65" s="1196"/>
      <c r="AE65" s="1196"/>
      <c r="AF65" s="1196"/>
      <c r="AG65" s="1196"/>
      <c r="AH65" s="1196"/>
      <c r="AI65" s="1196"/>
      <c r="AJ65" s="1196"/>
      <c r="AK65" s="1196"/>
      <c r="AL65" s="1196"/>
      <c r="AM65" s="1196"/>
      <c r="AN65" s="1196"/>
      <c r="AO65" s="1196"/>
      <c r="AP65" s="1196"/>
      <c r="AQ65" s="1196"/>
      <c r="AR65" s="1196"/>
      <c r="AS65" s="1196"/>
      <c r="AT65" s="1196"/>
      <c r="AU65" s="1196"/>
      <c r="AV65" s="1196"/>
      <c r="AW65" s="1196"/>
      <c r="AX65" s="1196"/>
      <c r="AY65" s="1196"/>
      <c r="AZ65" s="1196"/>
      <c r="BA65" s="1196"/>
      <c r="BB65" s="1196"/>
      <c r="BC65" s="1196"/>
      <c r="BD65" s="1196"/>
      <c r="BE65" s="1196"/>
      <c r="BF65" s="1196"/>
      <c r="BG65" s="1196"/>
      <c r="BH65" s="1196"/>
      <c r="BI65" s="1196"/>
      <c r="BJ65" s="1196"/>
    </row>
    <row r="66" spans="1:62" ht="12.75" customHeight="1">
      <c r="A66" s="1195"/>
      <c r="B66" s="1195"/>
      <c r="C66" s="1195"/>
      <c r="D66" s="1195"/>
      <c r="E66" s="1195"/>
      <c r="F66" s="1195"/>
      <c r="G66" s="1195"/>
      <c r="H66" s="1195"/>
      <c r="I66" s="1195"/>
      <c r="J66" s="1195"/>
      <c r="K66" s="1195"/>
      <c r="L66" s="1195"/>
      <c r="M66" s="1195"/>
      <c r="N66" s="1195"/>
      <c r="O66" s="1195"/>
      <c r="P66" s="1195"/>
      <c r="Q66" s="1195"/>
      <c r="R66" s="1195"/>
      <c r="S66" s="1195"/>
      <c r="T66" s="1195"/>
      <c r="U66" s="1195"/>
      <c r="V66" s="1195"/>
      <c r="W66" s="1195"/>
      <c r="X66" s="1195"/>
      <c r="Y66" s="1196"/>
      <c r="Z66" s="1196"/>
      <c r="AA66" s="1196"/>
      <c r="AB66" s="1196"/>
      <c r="AC66" s="1196"/>
      <c r="AD66" s="1196"/>
      <c r="AE66" s="1196"/>
      <c r="AF66" s="1196"/>
      <c r="AG66" s="1196"/>
      <c r="AH66" s="1196"/>
      <c r="AI66" s="1196"/>
      <c r="AJ66" s="1196"/>
      <c r="AK66" s="1196"/>
      <c r="AL66" s="1196"/>
      <c r="AM66" s="1196"/>
      <c r="AN66" s="1196"/>
      <c r="AO66" s="1196"/>
      <c r="AP66" s="1196"/>
      <c r="AQ66" s="1196"/>
      <c r="AR66" s="1196"/>
      <c r="AS66" s="1196"/>
      <c r="AT66" s="1196"/>
      <c r="AU66" s="1196"/>
      <c r="AV66" s="1196"/>
      <c r="AW66" s="1196"/>
      <c r="AX66" s="1196"/>
      <c r="AY66" s="1196"/>
      <c r="AZ66" s="1196"/>
      <c r="BA66" s="1196"/>
      <c r="BB66" s="1196"/>
      <c r="BC66" s="1196"/>
      <c r="BD66" s="1196"/>
      <c r="BE66" s="1196"/>
      <c r="BF66" s="1196"/>
      <c r="BG66" s="1196"/>
      <c r="BH66" s="1196"/>
      <c r="BI66" s="1196"/>
      <c r="BJ66" s="1196"/>
    </row>
    <row r="67" spans="1:62" ht="12.75">
      <c r="A67" s="1195"/>
      <c r="B67" s="1195"/>
      <c r="C67" s="1195"/>
      <c r="D67" s="1195"/>
      <c r="E67" s="1195"/>
      <c r="F67" s="1195"/>
      <c r="G67" s="1195"/>
      <c r="H67" s="1195"/>
      <c r="I67" s="1195"/>
      <c r="J67" s="1195"/>
      <c r="K67" s="1195"/>
      <c r="L67" s="1195"/>
      <c r="M67" s="1195"/>
      <c r="N67" s="1195"/>
      <c r="O67" s="1195"/>
      <c r="P67" s="1195"/>
      <c r="Q67" s="1195"/>
      <c r="R67" s="1195"/>
      <c r="S67" s="1195"/>
      <c r="T67" s="1195"/>
      <c r="U67" s="1195"/>
      <c r="V67" s="1195"/>
      <c r="W67" s="1195"/>
      <c r="X67" s="1195"/>
      <c r="Y67" s="1196"/>
      <c r="Z67" s="1196"/>
      <c r="AA67" s="1196"/>
      <c r="AB67" s="1196"/>
      <c r="AC67" s="1196"/>
      <c r="AD67" s="1196"/>
      <c r="AE67" s="1196"/>
      <c r="AF67" s="1196"/>
      <c r="AG67" s="1196"/>
      <c r="AH67" s="1196"/>
      <c r="AI67" s="1196"/>
      <c r="AJ67" s="1196"/>
      <c r="AK67" s="1196"/>
      <c r="AL67" s="1196"/>
      <c r="AM67" s="1196"/>
      <c r="AN67" s="1196"/>
      <c r="AO67" s="1196"/>
      <c r="AP67" s="1196"/>
      <c r="AQ67" s="1196"/>
      <c r="AR67" s="1196"/>
      <c r="AS67" s="1196"/>
      <c r="AT67" s="1196"/>
      <c r="AU67" s="1196"/>
      <c r="AV67" s="1196"/>
      <c r="AW67" s="1196"/>
      <c r="AX67" s="1196"/>
      <c r="AY67" s="1196"/>
      <c r="AZ67" s="1196"/>
      <c r="BA67" s="1196"/>
      <c r="BB67" s="1196"/>
      <c r="BC67" s="1196"/>
      <c r="BD67" s="1196"/>
      <c r="BE67" s="1196"/>
      <c r="BF67" s="1196"/>
      <c r="BG67" s="1196"/>
      <c r="BH67" s="1196"/>
      <c r="BI67" s="1196"/>
      <c r="BJ67" s="1196"/>
    </row>
    <row r="68" spans="1:62" ht="12.75" customHeight="1">
      <c r="A68" s="1195"/>
      <c r="B68" s="1195"/>
      <c r="C68" s="1195"/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5"/>
      <c r="P68" s="1195"/>
      <c r="Q68" s="1195"/>
      <c r="R68" s="1195"/>
      <c r="S68" s="1195"/>
      <c r="T68" s="1195"/>
      <c r="U68" s="1195"/>
      <c r="V68" s="1195"/>
      <c r="W68" s="1195"/>
      <c r="X68" s="1195"/>
      <c r="Y68" s="1196"/>
      <c r="Z68" s="1196"/>
      <c r="AA68" s="1196"/>
      <c r="AB68" s="1196"/>
      <c r="AC68" s="1196"/>
      <c r="AD68" s="1196"/>
      <c r="AE68" s="1196"/>
      <c r="AF68" s="1196"/>
      <c r="AG68" s="1196"/>
      <c r="AH68" s="1196"/>
      <c r="AI68" s="1196"/>
      <c r="AJ68" s="1196"/>
      <c r="AK68" s="1196"/>
      <c r="AL68" s="1196"/>
      <c r="AM68" s="1196"/>
      <c r="AN68" s="1196"/>
      <c r="AO68" s="1196"/>
      <c r="AP68" s="1196"/>
      <c r="AQ68" s="1196"/>
      <c r="AR68" s="1196"/>
      <c r="AS68" s="1196"/>
      <c r="AT68" s="1196"/>
      <c r="AU68" s="1196"/>
      <c r="AV68" s="1196"/>
      <c r="AW68" s="1196"/>
      <c r="AX68" s="1196"/>
      <c r="AY68" s="1196"/>
      <c r="AZ68" s="1196"/>
      <c r="BA68" s="1196"/>
      <c r="BB68" s="1196"/>
      <c r="BC68" s="1196"/>
      <c r="BD68" s="1196"/>
      <c r="BE68" s="1196"/>
      <c r="BF68" s="1196"/>
      <c r="BG68" s="1196"/>
      <c r="BH68" s="1196"/>
      <c r="BI68" s="1196"/>
      <c r="BJ68" s="1196"/>
    </row>
    <row r="69" spans="1:62" ht="12.75">
      <c r="A69" s="1195"/>
      <c r="B69" s="1195"/>
      <c r="C69" s="1195"/>
      <c r="D69" s="1195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6"/>
      <c r="Z69" s="1196"/>
      <c r="AA69" s="1196"/>
      <c r="AB69" s="1196"/>
      <c r="AC69" s="1196"/>
      <c r="AD69" s="1196"/>
      <c r="AE69" s="1196"/>
      <c r="AF69" s="1196"/>
      <c r="AG69" s="1196"/>
      <c r="AH69" s="1196"/>
      <c r="AI69" s="1196"/>
      <c r="AJ69" s="1196"/>
      <c r="AK69" s="1196"/>
      <c r="AL69" s="1196"/>
      <c r="AM69" s="1196"/>
      <c r="AN69" s="1196"/>
      <c r="AO69" s="1196"/>
      <c r="AP69" s="1196"/>
      <c r="AQ69" s="1196"/>
      <c r="AR69" s="1196"/>
      <c r="AS69" s="1196"/>
      <c r="AT69" s="1196"/>
      <c r="AU69" s="1196"/>
      <c r="AV69" s="1196"/>
      <c r="AW69" s="1196"/>
      <c r="AX69" s="1196"/>
      <c r="AY69" s="1196"/>
      <c r="AZ69" s="1196"/>
      <c r="BA69" s="1196"/>
      <c r="BB69" s="1196"/>
      <c r="BC69" s="1196"/>
      <c r="BD69" s="1196"/>
      <c r="BE69" s="1196"/>
      <c r="BF69" s="1196"/>
      <c r="BG69" s="1196"/>
      <c r="BH69" s="1196"/>
      <c r="BI69" s="1196"/>
      <c r="BJ69" s="1196"/>
    </row>
    <row r="70" spans="1:62" ht="12.75" customHeight="1">
      <c r="A70" s="1195"/>
      <c r="B70" s="1195"/>
      <c r="C70" s="1195"/>
      <c r="D70" s="1195"/>
      <c r="E70" s="1195"/>
      <c r="F70" s="1195"/>
      <c r="G70" s="1195"/>
      <c r="H70" s="1195"/>
      <c r="I70" s="1195"/>
      <c r="J70" s="1195"/>
      <c r="K70" s="1195"/>
      <c r="L70" s="1195"/>
      <c r="M70" s="1195"/>
      <c r="N70" s="1195"/>
      <c r="O70" s="1195"/>
      <c r="P70" s="1195"/>
      <c r="Q70" s="1195"/>
      <c r="R70" s="1195"/>
      <c r="S70" s="1195"/>
      <c r="T70" s="1195"/>
      <c r="U70" s="1195"/>
      <c r="V70" s="1195"/>
      <c r="W70" s="1195"/>
      <c r="X70" s="1195"/>
      <c r="Y70" s="1196"/>
      <c r="Z70" s="1196"/>
      <c r="AA70" s="1196"/>
      <c r="AB70" s="1196"/>
      <c r="AC70" s="1196"/>
      <c r="AD70" s="1196"/>
      <c r="AE70" s="1196"/>
      <c r="AF70" s="1196"/>
      <c r="AG70" s="1196"/>
      <c r="AH70" s="1196"/>
      <c r="AI70" s="1196"/>
      <c r="AJ70" s="1196"/>
      <c r="AK70" s="1196"/>
      <c r="AL70" s="1196"/>
      <c r="AM70" s="1196"/>
      <c r="AN70" s="1196"/>
      <c r="AO70" s="1196"/>
      <c r="AP70" s="1196"/>
      <c r="AQ70" s="1196"/>
      <c r="AR70" s="1196"/>
      <c r="AS70" s="1196"/>
      <c r="AT70" s="1196"/>
      <c r="AU70" s="1196"/>
      <c r="AV70" s="1196"/>
      <c r="AW70" s="1196"/>
      <c r="AX70" s="1196"/>
      <c r="AY70" s="1196"/>
      <c r="AZ70" s="1196"/>
      <c r="BA70" s="1196"/>
      <c r="BB70" s="1196"/>
      <c r="BC70" s="1196"/>
      <c r="BD70" s="1196"/>
      <c r="BE70" s="1196"/>
      <c r="BF70" s="1196"/>
      <c r="BG70" s="1196"/>
      <c r="BH70" s="1196"/>
      <c r="BI70" s="1196"/>
      <c r="BJ70" s="1196"/>
    </row>
    <row r="71" spans="1:62" ht="12.75">
      <c r="A71" s="1195"/>
      <c r="B71" s="1195"/>
      <c r="C71" s="1195"/>
      <c r="D71" s="1195"/>
      <c r="E71" s="1195"/>
      <c r="F71" s="1195"/>
      <c r="G71" s="1195"/>
      <c r="H71" s="1195"/>
      <c r="I71" s="1195"/>
      <c r="J71" s="1195"/>
      <c r="K71" s="1195"/>
      <c r="L71" s="1195"/>
      <c r="M71" s="1195"/>
      <c r="N71" s="1195"/>
      <c r="O71" s="1195"/>
      <c r="P71" s="1195"/>
      <c r="Q71" s="1195"/>
      <c r="R71" s="1195"/>
      <c r="S71" s="1195"/>
      <c r="T71" s="1195"/>
      <c r="U71" s="1195"/>
      <c r="V71" s="1195"/>
      <c r="W71" s="1195"/>
      <c r="X71" s="1195"/>
      <c r="Y71" s="1196"/>
      <c r="Z71" s="1196"/>
      <c r="AA71" s="1196"/>
      <c r="AB71" s="1196"/>
      <c r="AC71" s="1196"/>
      <c r="AD71" s="1196"/>
      <c r="AE71" s="1196"/>
      <c r="AF71" s="1196"/>
      <c r="AG71" s="1196"/>
      <c r="AH71" s="1196"/>
      <c r="AI71" s="1196"/>
      <c r="AJ71" s="1196"/>
      <c r="AK71" s="1196"/>
      <c r="AL71" s="1196"/>
      <c r="AM71" s="1196"/>
      <c r="AN71" s="1196"/>
      <c r="AO71" s="1196"/>
      <c r="AP71" s="1196"/>
      <c r="AQ71" s="1196"/>
      <c r="AR71" s="1196"/>
      <c r="AS71" s="1196"/>
      <c r="AT71" s="1196"/>
      <c r="AU71" s="1196"/>
      <c r="AV71" s="1196"/>
      <c r="AW71" s="1196"/>
      <c r="AX71" s="1196"/>
      <c r="AY71" s="1196"/>
      <c r="AZ71" s="1196"/>
      <c r="BA71" s="1196"/>
      <c r="BB71" s="1196"/>
      <c r="BC71" s="1196"/>
      <c r="BD71" s="1196"/>
      <c r="BE71" s="1196"/>
      <c r="BF71" s="1196"/>
      <c r="BG71" s="1196"/>
      <c r="BH71" s="1196"/>
      <c r="BI71" s="1196"/>
      <c r="BJ71" s="1196"/>
    </row>
    <row r="72" spans="1:62" ht="12.75" customHeight="1">
      <c r="A72" s="1195"/>
      <c r="B72" s="1195"/>
      <c r="C72" s="1195"/>
      <c r="D72" s="1195"/>
      <c r="E72" s="1195"/>
      <c r="F72" s="1195"/>
      <c r="G72" s="1195"/>
      <c r="H72" s="1195"/>
      <c r="I72" s="1195"/>
      <c r="J72" s="1195"/>
      <c r="K72" s="1195"/>
      <c r="L72" s="1195"/>
      <c r="M72" s="1195"/>
      <c r="N72" s="1195"/>
      <c r="O72" s="1195"/>
      <c r="P72" s="1195"/>
      <c r="Q72" s="1195"/>
      <c r="R72" s="1195"/>
      <c r="S72" s="1195"/>
      <c r="T72" s="1195"/>
      <c r="U72" s="1195"/>
      <c r="V72" s="1195"/>
      <c r="W72" s="1195"/>
      <c r="X72" s="1195"/>
      <c r="Y72" s="1196"/>
      <c r="Z72" s="1196"/>
      <c r="AA72" s="1196"/>
      <c r="AB72" s="1196"/>
      <c r="AC72" s="1196"/>
      <c r="AD72" s="1196"/>
      <c r="AE72" s="1196"/>
      <c r="AF72" s="1196"/>
      <c r="AG72" s="1196"/>
      <c r="AH72" s="1196"/>
      <c r="AI72" s="1196"/>
      <c r="AJ72" s="1196"/>
      <c r="AK72" s="1196"/>
      <c r="AL72" s="1196"/>
      <c r="AM72" s="1196"/>
      <c r="AN72" s="1196"/>
      <c r="AO72" s="1196"/>
      <c r="AP72" s="1196"/>
      <c r="AQ72" s="1196"/>
      <c r="AR72" s="1196"/>
      <c r="AS72" s="1196"/>
      <c r="AT72" s="1196"/>
      <c r="AU72" s="1196"/>
      <c r="AV72" s="1196"/>
      <c r="AW72" s="1196"/>
      <c r="AX72" s="1196"/>
      <c r="AY72" s="1196"/>
      <c r="AZ72" s="1196"/>
      <c r="BA72" s="1196"/>
      <c r="BB72" s="1196"/>
      <c r="BC72" s="1196"/>
      <c r="BD72" s="1196"/>
      <c r="BE72" s="1196"/>
      <c r="BF72" s="1196"/>
      <c r="BG72" s="1196"/>
      <c r="BH72" s="1196"/>
      <c r="BI72" s="1196"/>
      <c r="BJ72" s="1196"/>
    </row>
    <row r="73" spans="1:62" ht="12.75">
      <c r="A73" s="1195"/>
      <c r="B73" s="1195"/>
      <c r="C73" s="1195"/>
      <c r="D73" s="1195"/>
      <c r="E73" s="1195"/>
      <c r="F73" s="1195"/>
      <c r="G73" s="1195"/>
      <c r="H73" s="1195"/>
      <c r="I73" s="1195"/>
      <c r="J73" s="1195"/>
      <c r="K73" s="1195"/>
      <c r="L73" s="1195"/>
      <c r="M73" s="1195"/>
      <c r="N73" s="1195"/>
      <c r="O73" s="1195"/>
      <c r="P73" s="1195"/>
      <c r="Q73" s="1195"/>
      <c r="R73" s="1195"/>
      <c r="S73" s="1195"/>
      <c r="T73" s="1195"/>
      <c r="U73" s="1195"/>
      <c r="V73" s="1195"/>
      <c r="W73" s="1195"/>
      <c r="X73" s="1195"/>
      <c r="Y73" s="1196"/>
      <c r="Z73" s="1196"/>
      <c r="AA73" s="1196"/>
      <c r="AB73" s="1196"/>
      <c r="AC73" s="1196"/>
      <c r="AD73" s="1196"/>
      <c r="AE73" s="1196"/>
      <c r="AF73" s="1196"/>
      <c r="AG73" s="1196"/>
      <c r="AH73" s="1196"/>
      <c r="AI73" s="1196"/>
      <c r="AJ73" s="1196"/>
      <c r="AK73" s="1196"/>
      <c r="AL73" s="1196"/>
      <c r="AM73" s="1196"/>
      <c r="AN73" s="1196"/>
      <c r="AO73" s="1196"/>
      <c r="AP73" s="1196"/>
      <c r="AQ73" s="1196"/>
      <c r="AR73" s="1196"/>
      <c r="AS73" s="1196"/>
      <c r="AT73" s="1196"/>
      <c r="AU73" s="1196"/>
      <c r="AV73" s="1196"/>
      <c r="AW73" s="1196"/>
      <c r="AX73" s="1196"/>
      <c r="AY73" s="1196"/>
      <c r="AZ73" s="1196"/>
      <c r="BA73" s="1196"/>
      <c r="BB73" s="1196"/>
      <c r="BC73" s="1196"/>
      <c r="BD73" s="1196"/>
      <c r="BE73" s="1196"/>
      <c r="BF73" s="1196"/>
      <c r="BG73" s="1196"/>
      <c r="BH73" s="1196"/>
      <c r="BI73" s="1196"/>
      <c r="BJ73" s="1196"/>
    </row>
    <row r="74" spans="1:62" ht="12.75" customHeight="1">
      <c r="A74" s="1195"/>
      <c r="B74" s="1195"/>
      <c r="C74" s="1195"/>
      <c r="D74" s="1195"/>
      <c r="E74" s="1195"/>
      <c r="F74" s="1195"/>
      <c r="G74" s="1195"/>
      <c r="H74" s="1195"/>
      <c r="I74" s="1195"/>
      <c r="J74" s="1195"/>
      <c r="K74" s="1195"/>
      <c r="L74" s="1195"/>
      <c r="M74" s="1195"/>
      <c r="N74" s="1195"/>
      <c r="O74" s="1195"/>
      <c r="P74" s="1195"/>
      <c r="Q74" s="1195"/>
      <c r="R74" s="1195"/>
      <c r="S74" s="1195"/>
      <c r="T74" s="1195"/>
      <c r="U74" s="1195"/>
      <c r="V74" s="1195"/>
      <c r="W74" s="1195"/>
      <c r="X74" s="1195"/>
      <c r="Y74" s="1196"/>
      <c r="Z74" s="1196"/>
      <c r="AA74" s="1196"/>
      <c r="AB74" s="1196"/>
      <c r="AC74" s="1196"/>
      <c r="AD74" s="1196"/>
      <c r="AE74" s="1196"/>
      <c r="AF74" s="1196"/>
      <c r="AG74" s="1196"/>
      <c r="AH74" s="1196"/>
      <c r="AI74" s="1196"/>
      <c r="AJ74" s="1196"/>
      <c r="AK74" s="1196"/>
      <c r="AL74" s="1196"/>
      <c r="AM74" s="1196"/>
      <c r="AN74" s="1196"/>
      <c r="AO74" s="1196"/>
      <c r="AP74" s="1196"/>
      <c r="AQ74" s="1196"/>
      <c r="AR74" s="1196"/>
      <c r="AS74" s="1196"/>
      <c r="AT74" s="1196"/>
      <c r="AU74" s="1196"/>
      <c r="AV74" s="1196"/>
      <c r="AW74" s="1196"/>
      <c r="AX74" s="1196"/>
      <c r="AY74" s="1196"/>
      <c r="AZ74" s="1196"/>
      <c r="BA74" s="1196"/>
      <c r="BB74" s="1196"/>
      <c r="BC74" s="1196"/>
      <c r="BD74" s="1196"/>
      <c r="BE74" s="1196"/>
      <c r="BF74" s="1196"/>
      <c r="BG74" s="1196"/>
      <c r="BH74" s="1196"/>
      <c r="BI74" s="1196"/>
      <c r="BJ74" s="1196"/>
    </row>
    <row r="75" spans="1:62" ht="12.75">
      <c r="A75" s="1195"/>
      <c r="B75" s="1195"/>
      <c r="C75" s="1195"/>
      <c r="D75" s="1195"/>
      <c r="E75" s="1195"/>
      <c r="F75" s="1195"/>
      <c r="G75" s="1195"/>
      <c r="H75" s="1195"/>
      <c r="I75" s="1195"/>
      <c r="J75" s="1195"/>
      <c r="K75" s="1195"/>
      <c r="L75" s="1195"/>
      <c r="M75" s="1195"/>
      <c r="N75" s="1195"/>
      <c r="O75" s="1195"/>
      <c r="P75" s="1195"/>
      <c r="Q75" s="1195"/>
      <c r="R75" s="1195"/>
      <c r="S75" s="1195"/>
      <c r="T75" s="1195"/>
      <c r="U75" s="1195"/>
      <c r="V75" s="1195"/>
      <c r="W75" s="1195"/>
      <c r="X75" s="1195"/>
      <c r="Y75" s="1196"/>
      <c r="Z75" s="1196"/>
      <c r="AA75" s="1196"/>
      <c r="AB75" s="1196"/>
      <c r="AC75" s="1196"/>
      <c r="AD75" s="1196"/>
      <c r="AE75" s="1196"/>
      <c r="AF75" s="1196"/>
      <c r="AG75" s="1196"/>
      <c r="AH75" s="1196"/>
      <c r="AI75" s="1196"/>
      <c r="AJ75" s="1196"/>
      <c r="AK75" s="1196"/>
      <c r="AL75" s="1196"/>
      <c r="AM75" s="1196"/>
      <c r="AN75" s="1196"/>
      <c r="AO75" s="1196"/>
      <c r="AP75" s="1196"/>
      <c r="AQ75" s="1196"/>
      <c r="AR75" s="1196"/>
      <c r="AS75" s="1196"/>
      <c r="AT75" s="1196"/>
      <c r="AU75" s="1196"/>
      <c r="AV75" s="1196"/>
      <c r="AW75" s="1196"/>
      <c r="AX75" s="1196"/>
      <c r="AY75" s="1196"/>
      <c r="AZ75" s="1196"/>
      <c r="BA75" s="1196"/>
      <c r="BB75" s="1196"/>
      <c r="BC75" s="1196"/>
      <c r="BD75" s="1196"/>
      <c r="BE75" s="1196"/>
      <c r="BF75" s="1196"/>
      <c r="BG75" s="1196"/>
      <c r="BH75" s="1196"/>
      <c r="BI75" s="1196"/>
      <c r="BJ75" s="1196"/>
    </row>
    <row r="76" spans="1:62" ht="12.75" customHeight="1">
      <c r="A76" s="1195"/>
      <c r="B76" s="1195"/>
      <c r="C76" s="1195"/>
      <c r="D76" s="1195"/>
      <c r="E76" s="1195"/>
      <c r="F76" s="1195"/>
      <c r="G76" s="1195"/>
      <c r="H76" s="1195"/>
      <c r="I76" s="1195"/>
      <c r="J76" s="1195"/>
      <c r="K76" s="1195"/>
      <c r="L76" s="1195"/>
      <c r="M76" s="1195"/>
      <c r="N76" s="1195"/>
      <c r="O76" s="1195"/>
      <c r="P76" s="1195"/>
      <c r="Q76" s="1195"/>
      <c r="R76" s="1195"/>
      <c r="S76" s="1195"/>
      <c r="T76" s="1195"/>
      <c r="U76" s="1195"/>
      <c r="V76" s="1195"/>
      <c r="W76" s="1195"/>
      <c r="X76" s="1195"/>
      <c r="Y76" s="1196"/>
      <c r="Z76" s="1196"/>
      <c r="AA76" s="1196"/>
      <c r="AB76" s="1196"/>
      <c r="AC76" s="1196"/>
      <c r="AD76" s="1196"/>
      <c r="AE76" s="1196"/>
      <c r="AF76" s="1196"/>
      <c r="AG76" s="1196"/>
      <c r="AH76" s="1196"/>
      <c r="AI76" s="1196"/>
      <c r="AJ76" s="1196"/>
      <c r="AK76" s="1196"/>
      <c r="AL76" s="1196"/>
      <c r="AM76" s="1196"/>
      <c r="AN76" s="1196"/>
      <c r="AO76" s="1196"/>
      <c r="AP76" s="1196"/>
      <c r="AQ76" s="1196"/>
      <c r="AR76" s="1196"/>
      <c r="AS76" s="1196"/>
      <c r="AT76" s="1196"/>
      <c r="AU76" s="1196"/>
      <c r="AV76" s="1196"/>
      <c r="AW76" s="1196"/>
      <c r="AX76" s="1196"/>
      <c r="AY76" s="1196"/>
      <c r="AZ76" s="1196"/>
      <c r="BA76" s="1196"/>
      <c r="BB76" s="1196"/>
      <c r="BC76" s="1196"/>
      <c r="BD76" s="1196"/>
      <c r="BE76" s="1196"/>
      <c r="BF76" s="1196"/>
      <c r="BG76" s="1196"/>
      <c r="BH76" s="1196"/>
      <c r="BI76" s="1196"/>
      <c r="BJ76" s="1196"/>
    </row>
    <row r="77" spans="1:62" ht="12.75">
      <c r="A77" s="1195"/>
      <c r="B77" s="1195"/>
      <c r="C77" s="1195"/>
      <c r="D77" s="1195"/>
      <c r="E77" s="1195"/>
      <c r="F77" s="1195"/>
      <c r="G77" s="1195"/>
      <c r="H77" s="1195"/>
      <c r="I77" s="1195"/>
      <c r="J77" s="1195"/>
      <c r="K77" s="1195"/>
      <c r="L77" s="1195"/>
      <c r="M77" s="1195"/>
      <c r="N77" s="1195"/>
      <c r="O77" s="1195"/>
      <c r="P77" s="1195"/>
      <c r="Q77" s="1195"/>
      <c r="R77" s="1195"/>
      <c r="S77" s="1195"/>
      <c r="T77" s="1195"/>
      <c r="U77" s="1195"/>
      <c r="V77" s="1195"/>
      <c r="W77" s="1195"/>
      <c r="X77" s="1195"/>
      <c r="Y77" s="1196"/>
      <c r="Z77" s="1196"/>
      <c r="AA77" s="1196"/>
      <c r="AB77" s="1196"/>
      <c r="AC77" s="1196"/>
      <c r="AD77" s="1196"/>
      <c r="AE77" s="1196"/>
      <c r="AF77" s="1196"/>
      <c r="AG77" s="1196"/>
      <c r="AH77" s="1196"/>
      <c r="AI77" s="1196"/>
      <c r="AJ77" s="1196"/>
      <c r="AK77" s="1196"/>
      <c r="AL77" s="1196"/>
      <c r="AM77" s="1196"/>
      <c r="AN77" s="1196"/>
      <c r="AO77" s="1196"/>
      <c r="AP77" s="1196"/>
      <c r="AQ77" s="1196"/>
      <c r="AR77" s="1196"/>
      <c r="AS77" s="1196"/>
      <c r="AT77" s="1196"/>
      <c r="AU77" s="1196"/>
      <c r="AV77" s="1196"/>
      <c r="AW77" s="1196"/>
      <c r="AX77" s="1196"/>
      <c r="AY77" s="1196"/>
      <c r="AZ77" s="1196"/>
      <c r="BA77" s="1196"/>
      <c r="BB77" s="1196"/>
      <c r="BC77" s="1196"/>
      <c r="BD77" s="1196"/>
      <c r="BE77" s="1196"/>
      <c r="BF77" s="1196"/>
      <c r="BG77" s="1196"/>
      <c r="BH77" s="1196"/>
      <c r="BI77" s="1196"/>
      <c r="BJ77" s="1196"/>
    </row>
    <row r="78" spans="1:62" ht="12.75" customHeight="1">
      <c r="A78" s="1195"/>
      <c r="B78" s="1195"/>
      <c r="C78" s="1195"/>
      <c r="D78" s="1195"/>
      <c r="E78" s="1195"/>
      <c r="F78" s="1195"/>
      <c r="G78" s="1195"/>
      <c r="H78" s="1195"/>
      <c r="I78" s="1195"/>
      <c r="J78" s="1195"/>
      <c r="K78" s="1195"/>
      <c r="L78" s="1195"/>
      <c r="M78" s="1195"/>
      <c r="N78" s="1195"/>
      <c r="O78" s="1195"/>
      <c r="P78" s="1195"/>
      <c r="Q78" s="1195"/>
      <c r="R78" s="1195"/>
      <c r="S78" s="1195"/>
      <c r="T78" s="1195"/>
      <c r="U78" s="1195"/>
      <c r="V78" s="1195"/>
      <c r="W78" s="1195"/>
      <c r="X78" s="1195"/>
      <c r="Y78" s="1196"/>
      <c r="Z78" s="1196"/>
      <c r="AA78" s="1196"/>
      <c r="AB78" s="1196"/>
      <c r="AC78" s="1196"/>
      <c r="AD78" s="1196"/>
      <c r="AE78" s="1196"/>
      <c r="AF78" s="1196"/>
      <c r="AG78" s="1196"/>
      <c r="AH78" s="1196"/>
      <c r="AI78" s="1196"/>
      <c r="AJ78" s="1196"/>
      <c r="AK78" s="1196"/>
      <c r="AL78" s="1196"/>
      <c r="AM78" s="1196"/>
      <c r="AN78" s="1196"/>
      <c r="AO78" s="1196"/>
      <c r="AP78" s="1196"/>
      <c r="AQ78" s="1196"/>
      <c r="AR78" s="1196"/>
      <c r="AS78" s="1196"/>
      <c r="AT78" s="1196"/>
      <c r="AU78" s="1196"/>
      <c r="AV78" s="1196"/>
      <c r="AW78" s="1196"/>
      <c r="AX78" s="1196"/>
      <c r="AY78" s="1196"/>
      <c r="AZ78" s="1196"/>
      <c r="BA78" s="1196"/>
      <c r="BB78" s="1196"/>
      <c r="BC78" s="1196"/>
      <c r="BD78" s="1196"/>
      <c r="BE78" s="1196"/>
      <c r="BF78" s="1196"/>
      <c r="BG78" s="1196"/>
      <c r="BH78" s="1196"/>
      <c r="BI78" s="1196"/>
      <c r="BJ78" s="1196"/>
    </row>
    <row r="79" spans="1:62" ht="12.75">
      <c r="A79" s="1195"/>
      <c r="B79" s="1195"/>
      <c r="C79" s="1195"/>
      <c r="D79" s="1195"/>
      <c r="E79" s="1195"/>
      <c r="F79" s="1195"/>
      <c r="G79" s="1195"/>
      <c r="H79" s="1195"/>
      <c r="I79" s="1195"/>
      <c r="J79" s="1195"/>
      <c r="K79" s="1195"/>
      <c r="L79" s="1195"/>
      <c r="M79" s="1195"/>
      <c r="N79" s="1195"/>
      <c r="O79" s="1195"/>
      <c r="P79" s="1195"/>
      <c r="Q79" s="1195"/>
      <c r="R79" s="1195"/>
      <c r="S79" s="1195"/>
      <c r="T79" s="1195"/>
      <c r="U79" s="1195"/>
      <c r="V79" s="1195"/>
      <c r="W79" s="1195"/>
      <c r="X79" s="1195"/>
      <c r="Y79" s="1196"/>
      <c r="Z79" s="1196"/>
      <c r="AA79" s="1196"/>
      <c r="AB79" s="1196"/>
      <c r="AC79" s="1196"/>
      <c r="AD79" s="1196"/>
      <c r="AE79" s="1196"/>
      <c r="AF79" s="1196"/>
      <c r="AG79" s="1196"/>
      <c r="AH79" s="1196"/>
      <c r="AI79" s="1196"/>
      <c r="AJ79" s="1196"/>
      <c r="AK79" s="1196"/>
      <c r="AL79" s="1196"/>
      <c r="AM79" s="1196"/>
      <c r="AN79" s="1196"/>
      <c r="AO79" s="1196"/>
      <c r="AP79" s="1196"/>
      <c r="AQ79" s="1196"/>
      <c r="AR79" s="1196"/>
      <c r="AS79" s="1196"/>
      <c r="AT79" s="1196"/>
      <c r="AU79" s="1196"/>
      <c r="AV79" s="1196"/>
      <c r="AW79" s="1196"/>
      <c r="AX79" s="1196"/>
      <c r="AY79" s="1196"/>
      <c r="AZ79" s="1196"/>
      <c r="BA79" s="1196"/>
      <c r="BB79" s="1196"/>
      <c r="BC79" s="1196"/>
      <c r="BD79" s="1196"/>
      <c r="BE79" s="1196"/>
      <c r="BF79" s="1196"/>
      <c r="BG79" s="1196"/>
      <c r="BH79" s="1196"/>
      <c r="BI79" s="1196"/>
      <c r="BJ79" s="1196"/>
    </row>
    <row r="80" spans="1:62" ht="12.75" customHeight="1">
      <c r="A80" s="1195"/>
      <c r="B80" s="1195"/>
      <c r="C80" s="1195"/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5"/>
      <c r="P80" s="1195"/>
      <c r="Q80" s="1195"/>
      <c r="R80" s="1195"/>
      <c r="S80" s="1195"/>
      <c r="T80" s="1195"/>
      <c r="U80" s="1195"/>
      <c r="V80" s="1195"/>
      <c r="W80" s="1195"/>
      <c r="X80" s="1195"/>
      <c r="Y80" s="1196"/>
      <c r="Z80" s="1196"/>
      <c r="AA80" s="1196"/>
      <c r="AB80" s="1196"/>
      <c r="AC80" s="1196"/>
      <c r="AD80" s="1196"/>
      <c r="AE80" s="1196"/>
      <c r="AF80" s="1196"/>
      <c r="AG80" s="1196"/>
      <c r="AH80" s="1196"/>
      <c r="AI80" s="1196"/>
      <c r="AJ80" s="1196"/>
      <c r="AK80" s="1196"/>
      <c r="AL80" s="1196"/>
      <c r="AM80" s="1196"/>
      <c r="AN80" s="1196"/>
      <c r="AO80" s="1196"/>
      <c r="AP80" s="1196"/>
      <c r="AQ80" s="1196"/>
      <c r="AR80" s="1196"/>
      <c r="AS80" s="1196"/>
      <c r="AT80" s="1196"/>
      <c r="AU80" s="1196"/>
      <c r="AV80" s="1196"/>
      <c r="AW80" s="1196"/>
      <c r="AX80" s="1196"/>
      <c r="AY80" s="1196"/>
      <c r="AZ80" s="1196"/>
      <c r="BA80" s="1196"/>
      <c r="BB80" s="1196"/>
      <c r="BC80" s="1196"/>
      <c r="BD80" s="1196"/>
      <c r="BE80" s="1196"/>
      <c r="BF80" s="1196"/>
      <c r="BG80" s="1196"/>
      <c r="BH80" s="1196"/>
      <c r="BI80" s="1196"/>
      <c r="BJ80" s="1196"/>
    </row>
    <row r="81" spans="1:62" ht="12.75">
      <c r="A81" s="1195"/>
      <c r="B81" s="1195"/>
      <c r="C81" s="1195"/>
      <c r="D81" s="1195"/>
      <c r="E81" s="1195"/>
      <c r="F81" s="1195"/>
      <c r="G81" s="1195"/>
      <c r="H81" s="1195"/>
      <c r="I81" s="1195"/>
      <c r="J81" s="1195"/>
      <c r="K81" s="1195"/>
      <c r="L81" s="1195"/>
      <c r="M81" s="1195"/>
      <c r="N81" s="1195"/>
      <c r="O81" s="1195"/>
      <c r="P81" s="1195"/>
      <c r="Q81" s="1195"/>
      <c r="R81" s="1195"/>
      <c r="S81" s="1195"/>
      <c r="T81" s="1195"/>
      <c r="U81" s="1195"/>
      <c r="V81" s="1195"/>
      <c r="W81" s="1195"/>
      <c r="X81" s="1195"/>
      <c r="Y81" s="1196"/>
      <c r="Z81" s="1196"/>
      <c r="AA81" s="1196"/>
      <c r="AB81" s="1196"/>
      <c r="AC81" s="1196"/>
      <c r="AD81" s="1196"/>
      <c r="AE81" s="1196"/>
      <c r="AF81" s="1196"/>
      <c r="AG81" s="1196"/>
      <c r="AH81" s="1196"/>
      <c r="AI81" s="1196"/>
      <c r="AJ81" s="1196"/>
      <c r="AK81" s="1196"/>
      <c r="AL81" s="1196"/>
      <c r="AM81" s="1196"/>
      <c r="AN81" s="1196"/>
      <c r="AO81" s="1196"/>
      <c r="AP81" s="1196"/>
      <c r="AQ81" s="1196"/>
      <c r="AR81" s="1196"/>
      <c r="AS81" s="1196"/>
      <c r="AT81" s="1196"/>
      <c r="AU81" s="1196"/>
      <c r="AV81" s="1196"/>
      <c r="AW81" s="1196"/>
      <c r="AX81" s="1196"/>
      <c r="AY81" s="1196"/>
      <c r="AZ81" s="1196"/>
      <c r="BA81" s="1196"/>
      <c r="BB81" s="1196"/>
      <c r="BC81" s="1196"/>
      <c r="BD81" s="1196"/>
      <c r="BE81" s="1196"/>
      <c r="BF81" s="1196"/>
      <c r="BG81" s="1196"/>
      <c r="BH81" s="1196"/>
      <c r="BI81" s="1196"/>
      <c r="BJ81" s="1196"/>
    </row>
    <row r="82" spans="1:62" ht="12.75" customHeight="1">
      <c r="A82" s="1195"/>
      <c r="B82" s="1195"/>
      <c r="C82" s="1195"/>
      <c r="D82" s="1195"/>
      <c r="E82" s="1195"/>
      <c r="F82" s="1195"/>
      <c r="G82" s="1195"/>
      <c r="H82" s="1195"/>
      <c r="I82" s="1195"/>
      <c r="J82" s="1195"/>
      <c r="K82" s="1195"/>
      <c r="L82" s="1195"/>
      <c r="M82" s="1195"/>
      <c r="N82" s="1195"/>
      <c r="O82" s="1195"/>
      <c r="P82" s="1195"/>
      <c r="Q82" s="1195"/>
      <c r="R82" s="1195"/>
      <c r="S82" s="1195"/>
      <c r="T82" s="1195"/>
      <c r="U82" s="1195"/>
      <c r="V82" s="1195"/>
      <c r="W82" s="1195"/>
      <c r="X82" s="1195"/>
      <c r="Y82" s="1196"/>
      <c r="Z82" s="1196"/>
      <c r="AA82" s="1196"/>
      <c r="AB82" s="1196"/>
      <c r="AC82" s="1196"/>
      <c r="AD82" s="1196"/>
      <c r="AE82" s="1196"/>
      <c r="AF82" s="1196"/>
      <c r="AG82" s="1196"/>
      <c r="AH82" s="1196"/>
      <c r="AI82" s="1196"/>
      <c r="AJ82" s="1196"/>
      <c r="AK82" s="1196"/>
      <c r="AL82" s="1196"/>
      <c r="AM82" s="1196"/>
      <c r="AN82" s="1196"/>
      <c r="AO82" s="1196"/>
      <c r="AP82" s="1196"/>
      <c r="AQ82" s="1196"/>
      <c r="AR82" s="1196"/>
      <c r="AS82" s="1196"/>
      <c r="AT82" s="1196"/>
      <c r="AU82" s="1196"/>
      <c r="AV82" s="1196"/>
      <c r="AW82" s="1196"/>
      <c r="AX82" s="1196"/>
      <c r="AY82" s="1196"/>
      <c r="AZ82" s="1196"/>
      <c r="BA82" s="1196"/>
      <c r="BB82" s="1196"/>
      <c r="BC82" s="1196"/>
      <c r="BD82" s="1196"/>
      <c r="BE82" s="1196"/>
      <c r="BF82" s="1196"/>
      <c r="BG82" s="1196"/>
      <c r="BH82" s="1196"/>
      <c r="BI82" s="1196"/>
      <c r="BJ82" s="1196"/>
    </row>
    <row r="83" spans="1:62" ht="12.75">
      <c r="A83" s="1195"/>
      <c r="B83" s="1195"/>
      <c r="C83" s="1195"/>
      <c r="D83" s="1195"/>
      <c r="E83" s="1195"/>
      <c r="F83" s="1195"/>
      <c r="G83" s="1195"/>
      <c r="H83" s="1195"/>
      <c r="I83" s="1195"/>
      <c r="J83" s="1195"/>
      <c r="K83" s="1195"/>
      <c r="L83" s="1195"/>
      <c r="M83" s="1195"/>
      <c r="N83" s="1195"/>
      <c r="O83" s="1195"/>
      <c r="P83" s="1195"/>
      <c r="Q83" s="1195"/>
      <c r="R83" s="1195"/>
      <c r="S83" s="1195"/>
      <c r="T83" s="1195"/>
      <c r="U83" s="1195"/>
      <c r="V83" s="1195"/>
      <c r="W83" s="1195"/>
      <c r="X83" s="1195"/>
      <c r="Y83" s="1196"/>
      <c r="Z83" s="1196"/>
      <c r="AA83" s="1196"/>
      <c r="AB83" s="1196"/>
      <c r="AC83" s="1196"/>
      <c r="AD83" s="1196"/>
      <c r="AE83" s="1196"/>
      <c r="AF83" s="1196"/>
      <c r="AG83" s="1196"/>
      <c r="AH83" s="1196"/>
      <c r="AI83" s="1196"/>
      <c r="AJ83" s="1196"/>
      <c r="AK83" s="1196"/>
      <c r="AL83" s="1196"/>
      <c r="AM83" s="1196"/>
      <c r="AN83" s="1196"/>
      <c r="AO83" s="1196"/>
      <c r="AP83" s="1196"/>
      <c r="AQ83" s="1196"/>
      <c r="AR83" s="1196"/>
      <c r="AS83" s="1196"/>
      <c r="AT83" s="1196"/>
      <c r="AU83" s="1196"/>
      <c r="AV83" s="1196"/>
      <c r="AW83" s="1196"/>
      <c r="AX83" s="1196"/>
      <c r="AY83" s="1196"/>
      <c r="AZ83" s="1196"/>
      <c r="BA83" s="1196"/>
      <c r="BB83" s="1196"/>
      <c r="BC83" s="1196"/>
      <c r="BD83" s="1196"/>
      <c r="BE83" s="1196"/>
      <c r="BF83" s="1196"/>
      <c r="BG83" s="1196"/>
      <c r="BH83" s="1196"/>
      <c r="BI83" s="1196"/>
      <c r="BJ83" s="1196"/>
    </row>
    <row r="84" spans="1:62" ht="12.75" customHeight="1">
      <c r="A84" s="1235"/>
      <c r="B84" s="1235"/>
      <c r="C84" s="1235"/>
      <c r="D84" s="1235"/>
      <c r="E84" s="1236"/>
      <c r="F84" s="1236"/>
      <c r="G84" s="1235"/>
      <c r="H84" s="1235"/>
      <c r="I84" s="1235"/>
      <c r="J84" s="1235"/>
      <c r="K84" s="1235"/>
      <c r="L84" s="1235"/>
      <c r="M84" s="1235"/>
      <c r="N84" s="1196"/>
      <c r="O84" s="1196"/>
      <c r="P84" s="1196"/>
      <c r="Q84" s="1196"/>
      <c r="R84" s="1196"/>
      <c r="S84" s="1196"/>
      <c r="T84" s="1196"/>
      <c r="U84" s="1196"/>
      <c r="V84" s="1196"/>
      <c r="W84" s="1196"/>
      <c r="X84" s="1196"/>
      <c r="Y84" s="1196"/>
      <c r="Z84" s="1196"/>
      <c r="AA84" s="1196"/>
      <c r="AB84" s="1196"/>
      <c r="AC84" s="1196"/>
      <c r="AD84" s="1196"/>
      <c r="AE84" s="1196"/>
      <c r="AF84" s="1196"/>
      <c r="AG84" s="1196"/>
      <c r="AH84" s="1196"/>
      <c r="AI84" s="1196"/>
      <c r="AJ84" s="1196"/>
      <c r="AK84" s="1196"/>
      <c r="AL84" s="1196"/>
      <c r="AM84" s="1196"/>
      <c r="AN84" s="1196"/>
      <c r="AO84" s="1196"/>
      <c r="AP84" s="1196"/>
      <c r="AQ84" s="1196"/>
      <c r="AR84" s="1196"/>
      <c r="AS84" s="1196"/>
      <c r="AT84" s="1196"/>
      <c r="AU84" s="1196"/>
      <c r="AV84" s="1196"/>
      <c r="AW84" s="1196"/>
      <c r="AX84" s="1196"/>
      <c r="AY84" s="1196"/>
      <c r="AZ84" s="1196"/>
      <c r="BA84" s="1196"/>
      <c r="BB84" s="1196"/>
      <c r="BC84" s="1196"/>
      <c r="BD84" s="1196"/>
      <c r="BE84" s="1196"/>
      <c r="BF84" s="1196"/>
      <c r="BG84" s="1196"/>
      <c r="BH84" s="1196"/>
      <c r="BI84" s="1196"/>
      <c r="BJ84" s="1196"/>
    </row>
    <row r="85" spans="1:62" ht="12.75">
      <c r="A85" s="1235"/>
      <c r="B85" s="1235"/>
      <c r="C85" s="1235"/>
      <c r="D85" s="1235"/>
      <c r="E85" s="1236"/>
      <c r="F85" s="1236"/>
      <c r="G85" s="1235"/>
      <c r="H85" s="1235"/>
      <c r="I85" s="1235"/>
      <c r="J85" s="1235"/>
      <c r="K85" s="1235"/>
      <c r="L85" s="1235"/>
      <c r="M85" s="1235"/>
      <c r="N85" s="1196"/>
      <c r="O85" s="1196"/>
      <c r="P85" s="1196"/>
      <c r="Q85" s="1196"/>
      <c r="R85" s="1196"/>
      <c r="S85" s="1196"/>
      <c r="T85" s="1196"/>
      <c r="U85" s="1196"/>
      <c r="V85" s="1196"/>
      <c r="W85" s="1196"/>
      <c r="X85" s="1196"/>
      <c r="Y85" s="1196"/>
      <c r="Z85" s="1196"/>
      <c r="AA85" s="1196"/>
      <c r="AB85" s="1196"/>
      <c r="AC85" s="1196"/>
      <c r="AD85" s="1196"/>
      <c r="AE85" s="1196"/>
      <c r="AF85" s="1196"/>
      <c r="AG85" s="1196"/>
      <c r="AH85" s="1196"/>
      <c r="AI85" s="1196"/>
      <c r="AJ85" s="1196"/>
      <c r="AK85" s="1196"/>
      <c r="AL85" s="1196"/>
      <c r="AM85" s="1196"/>
      <c r="AN85" s="1196"/>
      <c r="AO85" s="1196"/>
      <c r="AP85" s="1196"/>
      <c r="AQ85" s="1196"/>
      <c r="AR85" s="1196"/>
      <c r="AS85" s="1196"/>
      <c r="AT85" s="1196"/>
      <c r="AU85" s="1196"/>
      <c r="AV85" s="1196"/>
      <c r="AW85" s="1196"/>
      <c r="AX85" s="1196"/>
      <c r="AY85" s="1196"/>
      <c r="AZ85" s="1196"/>
      <c r="BA85" s="1196"/>
      <c r="BB85" s="1196"/>
      <c r="BC85" s="1196"/>
      <c r="BD85" s="1196"/>
      <c r="BE85" s="1196"/>
      <c r="BF85" s="1196"/>
      <c r="BG85" s="1196"/>
      <c r="BH85" s="1196"/>
      <c r="BI85" s="1196"/>
      <c r="BJ85" s="1196"/>
    </row>
    <row r="86" spans="1:62" ht="12.75" customHeight="1">
      <c r="A86" s="1235"/>
      <c r="B86" s="1235"/>
      <c r="C86" s="1235"/>
      <c r="D86" s="1235"/>
      <c r="E86" s="1236"/>
      <c r="F86" s="1236"/>
      <c r="G86" s="1235"/>
      <c r="H86" s="1235"/>
      <c r="I86" s="1235"/>
      <c r="J86" s="1235"/>
      <c r="K86" s="1235"/>
      <c r="L86" s="1235"/>
      <c r="M86" s="1235"/>
      <c r="N86" s="1196"/>
      <c r="O86" s="1196"/>
      <c r="P86" s="1196"/>
      <c r="Q86" s="1196"/>
      <c r="R86" s="1196"/>
      <c r="S86" s="1196"/>
      <c r="T86" s="1196"/>
      <c r="U86" s="1196"/>
      <c r="V86" s="1196"/>
      <c r="W86" s="1196"/>
      <c r="X86" s="1196"/>
      <c r="Y86" s="1196"/>
      <c r="Z86" s="1196"/>
      <c r="AA86" s="1196"/>
      <c r="AB86" s="1196"/>
      <c r="AC86" s="1196"/>
      <c r="AD86" s="1196"/>
      <c r="AE86" s="1196"/>
      <c r="AF86" s="1196"/>
      <c r="AG86" s="1196"/>
      <c r="AH86" s="1196"/>
      <c r="AI86" s="1196"/>
      <c r="AJ86" s="1196"/>
      <c r="AK86" s="1196"/>
      <c r="AL86" s="1196"/>
      <c r="AM86" s="1196"/>
      <c r="AN86" s="1196"/>
      <c r="AO86" s="1196"/>
      <c r="AP86" s="1196"/>
      <c r="AQ86" s="1196"/>
      <c r="AR86" s="1196"/>
      <c r="AS86" s="1196"/>
      <c r="AT86" s="1196"/>
      <c r="AU86" s="1196"/>
      <c r="AV86" s="1196"/>
      <c r="AW86" s="1196"/>
      <c r="AX86" s="1196"/>
      <c r="AY86" s="1196"/>
      <c r="AZ86" s="1196"/>
      <c r="BA86" s="1196"/>
      <c r="BB86" s="1196"/>
      <c r="BC86" s="1196"/>
      <c r="BD86" s="1196"/>
      <c r="BE86" s="1196"/>
      <c r="BF86" s="1196"/>
      <c r="BG86" s="1196"/>
      <c r="BH86" s="1196"/>
      <c r="BI86" s="1196"/>
      <c r="BJ86" s="1196"/>
    </row>
    <row r="87" spans="1:62" ht="12.75">
      <c r="A87" s="1235"/>
      <c r="B87" s="1235"/>
      <c r="C87" s="1235"/>
      <c r="D87" s="1235"/>
      <c r="E87" s="1236"/>
      <c r="F87" s="1236"/>
      <c r="G87" s="1235"/>
      <c r="H87" s="1235"/>
      <c r="I87" s="1235"/>
      <c r="J87" s="1235"/>
      <c r="K87" s="1235"/>
      <c r="L87" s="1235"/>
      <c r="M87" s="1235"/>
      <c r="N87" s="1196"/>
      <c r="O87" s="1196"/>
      <c r="P87" s="1196"/>
      <c r="Q87" s="1196"/>
      <c r="R87" s="1196"/>
      <c r="S87" s="1196"/>
      <c r="T87" s="1196"/>
      <c r="U87" s="1196"/>
      <c r="V87" s="1196"/>
      <c r="W87" s="1196"/>
      <c r="X87" s="1196"/>
      <c r="Y87" s="1196"/>
      <c r="Z87" s="1196"/>
      <c r="AA87" s="1196"/>
      <c r="AB87" s="1196"/>
      <c r="AC87" s="1196"/>
      <c r="AD87" s="1196"/>
      <c r="AE87" s="1196"/>
      <c r="AF87" s="1196"/>
      <c r="AG87" s="1196"/>
      <c r="AH87" s="1196"/>
      <c r="AI87" s="1196"/>
      <c r="AJ87" s="1196"/>
      <c r="AK87" s="1196"/>
      <c r="AL87" s="1196"/>
      <c r="AM87" s="1196"/>
      <c r="AN87" s="1196"/>
      <c r="AO87" s="1196"/>
      <c r="AP87" s="1196"/>
      <c r="AQ87" s="1196"/>
      <c r="AR87" s="1196"/>
      <c r="AS87" s="1196"/>
      <c r="AT87" s="1196"/>
      <c r="AU87" s="1196"/>
      <c r="AV87" s="1196"/>
      <c r="AW87" s="1196"/>
      <c r="AX87" s="1196"/>
      <c r="AY87" s="1196"/>
      <c r="AZ87" s="1196"/>
      <c r="BA87" s="1196"/>
      <c r="BB87" s="1196"/>
      <c r="BC87" s="1196"/>
      <c r="BD87" s="1196"/>
      <c r="BE87" s="1196"/>
      <c r="BF87" s="1196"/>
      <c r="BG87" s="1196"/>
      <c r="BH87" s="1196"/>
      <c r="BI87" s="1196"/>
      <c r="BJ87" s="1196"/>
    </row>
    <row r="88" spans="1:62" ht="12.75" customHeight="1">
      <c r="A88" s="1235"/>
      <c r="B88" s="1235"/>
      <c r="C88" s="1235"/>
      <c r="D88" s="1235"/>
      <c r="E88" s="1236"/>
      <c r="F88" s="1236"/>
      <c r="G88" s="1235"/>
      <c r="H88" s="1235"/>
      <c r="I88" s="1235"/>
      <c r="J88" s="1235"/>
      <c r="K88" s="1235"/>
      <c r="L88" s="1235"/>
      <c r="M88" s="1235"/>
      <c r="N88" s="1196"/>
      <c r="O88" s="1196"/>
      <c r="P88" s="1196"/>
      <c r="Q88" s="1196"/>
      <c r="R88" s="1196"/>
      <c r="S88" s="1196"/>
      <c r="T88" s="1196"/>
      <c r="U88" s="1196"/>
      <c r="V88" s="1196"/>
      <c r="W88" s="1196"/>
      <c r="X88" s="1196"/>
      <c r="Y88" s="1196"/>
      <c r="Z88" s="1196"/>
      <c r="AA88" s="1196"/>
      <c r="AB88" s="1196"/>
      <c r="AC88" s="1196"/>
      <c r="AD88" s="1196"/>
      <c r="AE88" s="1196"/>
      <c r="AF88" s="1196"/>
      <c r="AG88" s="1196"/>
      <c r="AH88" s="1196"/>
      <c r="AI88" s="1196"/>
      <c r="AJ88" s="1196"/>
      <c r="AK88" s="1196"/>
      <c r="AL88" s="1196"/>
      <c r="AM88" s="1196"/>
      <c r="AN88" s="1196"/>
      <c r="AO88" s="1196"/>
      <c r="AP88" s="1196"/>
      <c r="AQ88" s="1196"/>
      <c r="AR88" s="1196"/>
      <c r="AS88" s="1196"/>
      <c r="AT88" s="1196"/>
      <c r="AU88" s="1196"/>
      <c r="AV88" s="1196"/>
      <c r="AW88" s="1196"/>
      <c r="AX88" s="1196"/>
      <c r="AY88" s="1196"/>
      <c r="AZ88" s="1196"/>
      <c r="BA88" s="1196"/>
      <c r="BB88" s="1196"/>
      <c r="BC88" s="1196"/>
      <c r="BD88" s="1196"/>
      <c r="BE88" s="1196"/>
      <c r="BF88" s="1196"/>
      <c r="BG88" s="1196"/>
      <c r="BH88" s="1196"/>
      <c r="BI88" s="1196"/>
      <c r="BJ88" s="1196"/>
    </row>
    <row r="89" spans="1:62" ht="12.75">
      <c r="A89" s="1235"/>
      <c r="B89" s="1235"/>
      <c r="C89" s="1235"/>
      <c r="D89" s="1235"/>
      <c r="E89" s="1236"/>
      <c r="F89" s="1236"/>
      <c r="G89" s="1235"/>
      <c r="H89" s="1235"/>
      <c r="I89" s="1235"/>
      <c r="J89" s="1235"/>
      <c r="K89" s="1235"/>
      <c r="L89" s="1235"/>
      <c r="M89" s="1235"/>
      <c r="N89" s="1196"/>
      <c r="O89" s="1196"/>
      <c r="P89" s="1196"/>
      <c r="Q89" s="1196"/>
      <c r="R89" s="1196"/>
      <c r="S89" s="1196"/>
      <c r="T89" s="1196"/>
      <c r="U89" s="1196"/>
      <c r="V89" s="1196"/>
      <c r="W89" s="1196"/>
      <c r="X89" s="1196"/>
      <c r="Y89" s="1196"/>
      <c r="Z89" s="1196"/>
      <c r="AA89" s="1196"/>
      <c r="AB89" s="1196"/>
      <c r="AC89" s="1196"/>
      <c r="AD89" s="1196"/>
      <c r="AE89" s="1196"/>
      <c r="AF89" s="1196"/>
      <c r="AG89" s="1196"/>
      <c r="AH89" s="1196"/>
      <c r="AI89" s="1196"/>
      <c r="AJ89" s="1196"/>
      <c r="AK89" s="1196"/>
      <c r="AL89" s="1196"/>
      <c r="AM89" s="1196"/>
      <c r="AN89" s="1196"/>
      <c r="AO89" s="1196"/>
      <c r="AP89" s="1196"/>
      <c r="AQ89" s="1196"/>
      <c r="AR89" s="1196"/>
      <c r="AS89" s="1196"/>
      <c r="AT89" s="1196"/>
      <c r="AU89" s="1196"/>
      <c r="AV89" s="1196"/>
      <c r="AW89" s="1196"/>
      <c r="AX89" s="1196"/>
      <c r="AY89" s="1196"/>
      <c r="AZ89" s="1196"/>
      <c r="BA89" s="1196"/>
      <c r="BB89" s="1196"/>
      <c r="BC89" s="1196"/>
      <c r="BD89" s="1196"/>
      <c r="BE89" s="1196"/>
      <c r="BF89" s="1196"/>
      <c r="BG89" s="1196"/>
      <c r="BH89" s="1196"/>
      <c r="BI89" s="1196"/>
      <c r="BJ89" s="1196"/>
    </row>
    <row r="90" spans="1:62" ht="12.75" customHeight="1">
      <c r="A90" s="1235"/>
      <c r="B90" s="1235"/>
      <c r="C90" s="1235"/>
      <c r="D90" s="1235"/>
      <c r="E90" s="1236"/>
      <c r="F90" s="1236"/>
      <c r="G90" s="1235"/>
      <c r="H90" s="1235"/>
      <c r="I90" s="1235"/>
      <c r="J90" s="1235"/>
      <c r="K90" s="1235"/>
      <c r="L90" s="1235"/>
      <c r="M90" s="1235"/>
      <c r="N90" s="1196"/>
      <c r="O90" s="1196"/>
      <c r="P90" s="1196"/>
      <c r="Q90" s="1196"/>
      <c r="R90" s="1196"/>
      <c r="S90" s="1196"/>
      <c r="T90" s="1196"/>
      <c r="U90" s="1196"/>
      <c r="V90" s="1196"/>
      <c r="W90" s="1196"/>
      <c r="X90" s="1196"/>
      <c r="Y90" s="1196"/>
      <c r="Z90" s="1196"/>
      <c r="AA90" s="1196"/>
      <c r="AB90" s="1196"/>
      <c r="AC90" s="1196"/>
      <c r="AD90" s="1196"/>
      <c r="AE90" s="1196"/>
      <c r="AF90" s="1196"/>
      <c r="AG90" s="1196"/>
      <c r="AH90" s="1196"/>
      <c r="AI90" s="1196"/>
      <c r="AJ90" s="1196"/>
      <c r="AK90" s="1196"/>
      <c r="AL90" s="1196"/>
      <c r="AM90" s="1196"/>
      <c r="AN90" s="1196"/>
      <c r="AO90" s="1196"/>
      <c r="AP90" s="1196"/>
      <c r="AQ90" s="1196"/>
      <c r="AR90" s="1196"/>
      <c r="AS90" s="1196"/>
      <c r="AT90" s="1196"/>
      <c r="AU90" s="1196"/>
      <c r="AV90" s="1196"/>
      <c r="AW90" s="1196"/>
      <c r="AX90" s="1196"/>
      <c r="AY90" s="1196"/>
      <c r="AZ90" s="1196"/>
      <c r="BA90" s="1196"/>
      <c r="BB90" s="1196"/>
      <c r="BC90" s="1196"/>
      <c r="BD90" s="1196"/>
      <c r="BE90" s="1196"/>
      <c r="BF90" s="1196"/>
      <c r="BG90" s="1196"/>
      <c r="BH90" s="1196"/>
      <c r="BI90" s="1196"/>
      <c r="BJ90" s="1196"/>
    </row>
    <row r="91" spans="1:62" ht="12.75">
      <c r="A91" s="1235"/>
      <c r="B91" s="1235"/>
      <c r="C91" s="1235"/>
      <c r="D91" s="1235"/>
      <c r="E91" s="1236"/>
      <c r="F91" s="1236"/>
      <c r="G91" s="1235"/>
      <c r="H91" s="1235"/>
      <c r="I91" s="1235"/>
      <c r="J91" s="1235"/>
      <c r="K91" s="1235"/>
      <c r="L91" s="1235"/>
      <c r="M91" s="1235"/>
      <c r="N91" s="1196"/>
      <c r="O91" s="1196"/>
      <c r="P91" s="1196"/>
      <c r="Q91" s="1196"/>
      <c r="R91" s="1196"/>
      <c r="S91" s="1196"/>
      <c r="T91" s="1196"/>
      <c r="U91" s="1196"/>
      <c r="V91" s="1196"/>
      <c r="W91" s="1196"/>
      <c r="X91" s="1196"/>
      <c r="Y91" s="1196"/>
      <c r="Z91" s="1196"/>
      <c r="AA91" s="1196"/>
      <c r="AB91" s="1196"/>
      <c r="AC91" s="1196"/>
      <c r="AD91" s="1196"/>
      <c r="AE91" s="1196"/>
      <c r="AF91" s="1196"/>
      <c r="AG91" s="1196"/>
      <c r="AH91" s="1196"/>
      <c r="AI91" s="1196"/>
      <c r="AJ91" s="1196"/>
      <c r="AK91" s="1196"/>
      <c r="AL91" s="1196"/>
      <c r="AM91" s="1196"/>
      <c r="AN91" s="1196"/>
      <c r="AO91" s="1196"/>
      <c r="AP91" s="1196"/>
      <c r="AQ91" s="1196"/>
      <c r="AR91" s="1196"/>
      <c r="AS91" s="1196"/>
      <c r="AT91" s="1196"/>
      <c r="AU91" s="1196"/>
      <c r="AV91" s="1196"/>
      <c r="AW91" s="1196"/>
      <c r="AX91" s="1196"/>
      <c r="AY91" s="1196"/>
      <c r="AZ91" s="1196"/>
      <c r="BA91" s="1196"/>
      <c r="BB91" s="1196"/>
      <c r="BC91" s="1196"/>
      <c r="BD91" s="1196"/>
      <c r="BE91" s="1196"/>
      <c r="BF91" s="1196"/>
      <c r="BG91" s="1196"/>
      <c r="BH91" s="1196"/>
      <c r="BI91" s="1196"/>
      <c r="BJ91" s="1196"/>
    </row>
    <row r="92" spans="1:62" ht="12.75" customHeight="1">
      <c r="A92" s="1235"/>
      <c r="B92" s="1235"/>
      <c r="C92" s="1235"/>
      <c r="D92" s="1235"/>
      <c r="E92" s="1236"/>
      <c r="F92" s="1236"/>
      <c r="G92" s="1235"/>
      <c r="H92" s="1235"/>
      <c r="I92" s="1235"/>
      <c r="J92" s="1235"/>
      <c r="K92" s="1235"/>
      <c r="L92" s="1235"/>
      <c r="M92" s="1235"/>
      <c r="N92" s="1196"/>
      <c r="O92" s="1196"/>
      <c r="P92" s="1196"/>
      <c r="Q92" s="1196"/>
      <c r="R92" s="1196"/>
      <c r="S92" s="1196"/>
      <c r="T92" s="1196"/>
      <c r="U92" s="1196"/>
      <c r="V92" s="1196"/>
      <c r="W92" s="1196"/>
      <c r="X92" s="1196"/>
      <c r="Y92" s="1196"/>
      <c r="Z92" s="1196"/>
      <c r="AA92" s="1196"/>
      <c r="AB92" s="1196"/>
      <c r="AC92" s="1196"/>
      <c r="AD92" s="1196"/>
      <c r="AE92" s="1196"/>
      <c r="AF92" s="1196"/>
      <c r="AG92" s="1196"/>
      <c r="AH92" s="1196"/>
      <c r="AI92" s="1196"/>
      <c r="AJ92" s="1196"/>
      <c r="AK92" s="1196"/>
      <c r="AL92" s="1196"/>
      <c r="AM92" s="1196"/>
      <c r="AN92" s="1196"/>
      <c r="AO92" s="1196"/>
      <c r="AP92" s="1196"/>
      <c r="AQ92" s="1196"/>
      <c r="AR92" s="1196"/>
      <c r="AS92" s="1196"/>
      <c r="AT92" s="1196"/>
      <c r="AU92" s="1196"/>
      <c r="AV92" s="1196"/>
      <c r="AW92" s="1196"/>
      <c r="AX92" s="1196"/>
      <c r="AY92" s="1196"/>
      <c r="AZ92" s="1196"/>
      <c r="BA92" s="1196"/>
      <c r="BB92" s="1196"/>
      <c r="BC92" s="1196"/>
      <c r="BD92" s="1196"/>
      <c r="BE92" s="1196"/>
      <c r="BF92" s="1196"/>
      <c r="BG92" s="1196"/>
      <c r="BH92" s="1196"/>
      <c r="BI92" s="1196"/>
      <c r="BJ92" s="1196"/>
    </row>
    <row r="93" spans="1:62" ht="12.75">
      <c r="A93" s="1235"/>
      <c r="B93" s="1235"/>
      <c r="C93" s="1235"/>
      <c r="D93" s="1235"/>
      <c r="E93" s="1236"/>
      <c r="F93" s="1236"/>
      <c r="G93" s="1235"/>
      <c r="H93" s="1235"/>
      <c r="I93" s="1235"/>
      <c r="J93" s="1235"/>
      <c r="K93" s="1235"/>
      <c r="L93" s="1235"/>
      <c r="M93" s="1235"/>
      <c r="N93" s="1196"/>
      <c r="O93" s="1196"/>
      <c r="P93" s="1196"/>
      <c r="Q93" s="1196"/>
      <c r="R93" s="1196"/>
      <c r="S93" s="1196"/>
      <c r="T93" s="1196"/>
      <c r="U93" s="1196"/>
      <c r="V93" s="1196"/>
      <c r="W93" s="1196"/>
      <c r="X93" s="1196"/>
      <c r="Y93" s="1196"/>
      <c r="Z93" s="1196"/>
      <c r="AA93" s="1196"/>
      <c r="AB93" s="1196"/>
      <c r="AC93" s="1196"/>
      <c r="AD93" s="1196"/>
      <c r="AE93" s="1196"/>
      <c r="AF93" s="1196"/>
      <c r="AG93" s="1196"/>
      <c r="AH93" s="1196"/>
      <c r="AI93" s="1196"/>
      <c r="AJ93" s="1196"/>
      <c r="AK93" s="1196"/>
      <c r="AL93" s="1196"/>
      <c r="AM93" s="1196"/>
      <c r="AN93" s="1196"/>
      <c r="AO93" s="1196"/>
      <c r="AP93" s="1196"/>
      <c r="AQ93" s="1196"/>
      <c r="AR93" s="1196"/>
      <c r="AS93" s="1196"/>
      <c r="AT93" s="1196"/>
      <c r="AU93" s="1196"/>
      <c r="AV93" s="1196"/>
      <c r="AW93" s="1196"/>
      <c r="AX93" s="1196"/>
      <c r="AY93" s="1196"/>
      <c r="AZ93" s="1196"/>
      <c r="BA93" s="1196"/>
      <c r="BB93" s="1196"/>
      <c r="BC93" s="1196"/>
      <c r="BD93" s="1196"/>
      <c r="BE93" s="1196"/>
      <c r="BF93" s="1196"/>
      <c r="BG93" s="1196"/>
      <c r="BH93" s="1196"/>
      <c r="BI93" s="1196"/>
      <c r="BJ93" s="1196"/>
    </row>
    <row r="94" spans="1:62" ht="12.75" customHeight="1">
      <c r="A94" s="1235"/>
      <c r="B94" s="1235"/>
      <c r="C94" s="1235"/>
      <c r="D94" s="1235"/>
      <c r="E94" s="1236"/>
      <c r="F94" s="1236"/>
      <c r="G94" s="1235"/>
      <c r="H94" s="1235"/>
      <c r="I94" s="1235"/>
      <c r="J94" s="1235"/>
      <c r="K94" s="1235"/>
      <c r="L94" s="1235"/>
      <c r="M94" s="1235"/>
      <c r="N94" s="1196"/>
      <c r="O94" s="1196"/>
      <c r="P94" s="1196"/>
      <c r="Q94" s="1196"/>
      <c r="R94" s="1196"/>
      <c r="S94" s="1196"/>
      <c r="T94" s="1196"/>
      <c r="U94" s="1196"/>
      <c r="V94" s="1196"/>
      <c r="W94" s="1196"/>
      <c r="X94" s="1196"/>
      <c r="Y94" s="1196"/>
      <c r="Z94" s="1196"/>
      <c r="AA94" s="1196"/>
      <c r="AB94" s="1196"/>
      <c r="AC94" s="1196"/>
      <c r="AD94" s="1196"/>
      <c r="AE94" s="1196"/>
      <c r="AF94" s="1196"/>
      <c r="AG94" s="1196"/>
      <c r="AH94" s="1196"/>
      <c r="AI94" s="1196"/>
      <c r="AJ94" s="1196"/>
      <c r="AK94" s="1196"/>
      <c r="AL94" s="1196"/>
      <c r="AM94" s="1196"/>
      <c r="AN94" s="1196"/>
      <c r="AO94" s="1196"/>
      <c r="AP94" s="1196"/>
      <c r="AQ94" s="1196"/>
      <c r="AR94" s="1196"/>
      <c r="AS94" s="1196"/>
      <c r="AT94" s="1196"/>
      <c r="AU94" s="1196"/>
      <c r="AV94" s="1196"/>
      <c r="AW94" s="1196"/>
      <c r="AX94" s="1196"/>
      <c r="AY94" s="1196"/>
      <c r="AZ94" s="1196"/>
      <c r="BA94" s="1196"/>
      <c r="BB94" s="1196"/>
      <c r="BC94" s="1196"/>
      <c r="BD94" s="1196"/>
      <c r="BE94" s="1196"/>
      <c r="BF94" s="1196"/>
      <c r="BG94" s="1196"/>
      <c r="BH94" s="1196"/>
      <c r="BI94" s="1196"/>
      <c r="BJ94" s="1196"/>
    </row>
    <row r="95" spans="1:62" ht="12.75">
      <c r="A95" s="1235"/>
      <c r="B95" s="1235"/>
      <c r="C95" s="1235"/>
      <c r="D95" s="1235"/>
      <c r="E95" s="1236"/>
      <c r="F95" s="1236"/>
      <c r="G95" s="1235"/>
      <c r="H95" s="1235"/>
      <c r="I95" s="1235"/>
      <c r="J95" s="1235"/>
      <c r="K95" s="1235"/>
      <c r="L95" s="1235"/>
      <c r="M95" s="1235"/>
      <c r="N95" s="1196"/>
      <c r="O95" s="1196"/>
      <c r="P95" s="1196"/>
      <c r="Q95" s="1196"/>
      <c r="R95" s="1196"/>
      <c r="S95" s="1196"/>
      <c r="T95" s="1196"/>
      <c r="U95" s="1196"/>
      <c r="V95" s="1196"/>
      <c r="W95" s="1196"/>
      <c r="X95" s="1196"/>
      <c r="Y95" s="1196"/>
      <c r="Z95" s="1196"/>
      <c r="AA95" s="1196"/>
      <c r="AB95" s="1196"/>
      <c r="AC95" s="1196"/>
      <c r="AD95" s="1196"/>
      <c r="AE95" s="1196"/>
      <c r="AF95" s="1196"/>
      <c r="AG95" s="1196"/>
      <c r="AH95" s="1196"/>
      <c r="AI95" s="1196"/>
      <c r="AJ95" s="1196"/>
      <c r="AK95" s="1196"/>
      <c r="AL95" s="1196"/>
      <c r="AM95" s="1196"/>
      <c r="AN95" s="1196"/>
      <c r="AO95" s="1196"/>
      <c r="AP95" s="1196"/>
      <c r="AQ95" s="1196"/>
      <c r="AR95" s="1196"/>
      <c r="AS95" s="1196"/>
      <c r="AT95" s="1196"/>
      <c r="AU95" s="1196"/>
      <c r="AV95" s="1196"/>
      <c r="AW95" s="1196"/>
      <c r="AX95" s="1196"/>
      <c r="AY95" s="1196"/>
      <c r="AZ95" s="1196"/>
      <c r="BA95" s="1196"/>
      <c r="BB95" s="1196"/>
      <c r="BC95" s="1196"/>
      <c r="BD95" s="1196"/>
      <c r="BE95" s="1196"/>
      <c r="BF95" s="1196"/>
      <c r="BG95" s="1196"/>
      <c r="BH95" s="1196"/>
      <c r="BI95" s="1196"/>
      <c r="BJ95" s="1196"/>
    </row>
    <row r="96" spans="1:62" ht="12.75" customHeight="1">
      <c r="A96" s="1235"/>
      <c r="B96" s="1235"/>
      <c r="C96" s="1235"/>
      <c r="D96" s="1235"/>
      <c r="E96" s="1236"/>
      <c r="F96" s="1236"/>
      <c r="G96" s="1235"/>
      <c r="H96" s="1235"/>
      <c r="I96" s="1235"/>
      <c r="J96" s="1235"/>
      <c r="K96" s="1235"/>
      <c r="L96" s="1235"/>
      <c r="M96" s="1235"/>
      <c r="N96" s="1196"/>
      <c r="O96" s="1196"/>
      <c r="P96" s="1196"/>
      <c r="Q96" s="1196"/>
      <c r="R96" s="1196"/>
      <c r="S96" s="1196"/>
      <c r="T96" s="1196"/>
      <c r="U96" s="1196"/>
      <c r="V96" s="1196"/>
      <c r="W96" s="1196"/>
      <c r="X96" s="1196"/>
      <c r="Y96" s="1196"/>
      <c r="Z96" s="1196"/>
      <c r="AA96" s="1196"/>
      <c r="AB96" s="1196"/>
      <c r="AC96" s="1196"/>
      <c r="AD96" s="1196"/>
      <c r="AE96" s="1196"/>
      <c r="AF96" s="1196"/>
      <c r="AG96" s="1196"/>
      <c r="AH96" s="1196"/>
      <c r="AI96" s="1196"/>
      <c r="AJ96" s="1196"/>
      <c r="AK96" s="1196"/>
      <c r="AL96" s="1196"/>
      <c r="AM96" s="1196"/>
      <c r="AN96" s="1196"/>
      <c r="AO96" s="1196"/>
      <c r="AP96" s="1196"/>
      <c r="AQ96" s="1196"/>
      <c r="AR96" s="1196"/>
      <c r="AS96" s="1196"/>
      <c r="AT96" s="1196"/>
      <c r="AU96" s="1196"/>
      <c r="AV96" s="1196"/>
      <c r="AW96" s="1196"/>
      <c r="AX96" s="1196"/>
      <c r="AY96" s="1196"/>
      <c r="AZ96" s="1196"/>
      <c r="BA96" s="1196"/>
      <c r="BB96" s="1196"/>
      <c r="BC96" s="1196"/>
      <c r="BD96" s="1196"/>
      <c r="BE96" s="1196"/>
      <c r="BF96" s="1196"/>
      <c r="BG96" s="1196"/>
      <c r="BH96" s="1196"/>
      <c r="BI96" s="1196"/>
      <c r="BJ96" s="1196"/>
    </row>
    <row r="97" spans="1:62" ht="12.75">
      <c r="A97" s="1235"/>
      <c r="B97" s="1235"/>
      <c r="C97" s="1235"/>
      <c r="D97" s="1235"/>
      <c r="E97" s="1236"/>
      <c r="F97" s="1236"/>
      <c r="G97" s="1235"/>
      <c r="H97" s="1235"/>
      <c r="I97" s="1235"/>
      <c r="J97" s="1235"/>
      <c r="K97" s="1235"/>
      <c r="L97" s="1235"/>
      <c r="M97" s="1235"/>
      <c r="N97" s="1196"/>
      <c r="O97" s="1196"/>
      <c r="P97" s="1196"/>
      <c r="Q97" s="1196"/>
      <c r="R97" s="1196"/>
      <c r="S97" s="1196"/>
      <c r="T97" s="1196"/>
      <c r="U97" s="1196"/>
      <c r="V97" s="1196"/>
      <c r="W97" s="1196"/>
      <c r="X97" s="1196"/>
      <c r="Y97" s="1196"/>
      <c r="Z97" s="1196"/>
      <c r="AA97" s="1196"/>
      <c r="AB97" s="1196"/>
      <c r="AC97" s="1196"/>
      <c r="AD97" s="1196"/>
      <c r="AE97" s="1196"/>
      <c r="AF97" s="1196"/>
      <c r="AG97" s="1196"/>
      <c r="AH97" s="1196"/>
      <c r="AI97" s="1196"/>
      <c r="AJ97" s="1196"/>
      <c r="AK97" s="1196"/>
      <c r="AL97" s="1196"/>
      <c r="AM97" s="1196"/>
      <c r="AN97" s="1196"/>
      <c r="AO97" s="1196"/>
      <c r="AP97" s="1196"/>
      <c r="AQ97" s="1196"/>
      <c r="AR97" s="1196"/>
      <c r="AS97" s="1196"/>
      <c r="AT97" s="1196"/>
      <c r="AU97" s="1196"/>
      <c r="AV97" s="1196"/>
      <c r="AW97" s="1196"/>
      <c r="AX97" s="1196"/>
      <c r="AY97" s="1196"/>
      <c r="AZ97" s="1196"/>
      <c r="BA97" s="1196"/>
      <c r="BB97" s="1196"/>
      <c r="BC97" s="1196"/>
      <c r="BD97" s="1196"/>
      <c r="BE97" s="1196"/>
      <c r="BF97" s="1196"/>
      <c r="BG97" s="1196"/>
      <c r="BH97" s="1196"/>
      <c r="BI97" s="1196"/>
      <c r="BJ97" s="1196"/>
    </row>
    <row r="98" spans="1:62" ht="12.75" customHeight="1">
      <c r="A98" s="1235"/>
      <c r="B98" s="1235"/>
      <c r="C98" s="1235"/>
      <c r="D98" s="1235"/>
      <c r="E98" s="1236"/>
      <c r="F98" s="1236"/>
      <c r="G98" s="1235"/>
      <c r="H98" s="1235"/>
      <c r="I98" s="1235"/>
      <c r="J98" s="1235"/>
      <c r="K98" s="1235"/>
      <c r="L98" s="1235"/>
      <c r="M98" s="1235"/>
      <c r="N98" s="1196"/>
      <c r="O98" s="1196"/>
      <c r="P98" s="1196"/>
      <c r="Q98" s="1196"/>
      <c r="R98" s="1196"/>
      <c r="S98" s="1196"/>
      <c r="T98" s="1196"/>
      <c r="U98" s="1196"/>
      <c r="V98" s="1196"/>
      <c r="W98" s="1196"/>
      <c r="X98" s="1196"/>
      <c r="Y98" s="1196"/>
      <c r="Z98" s="1196"/>
      <c r="AA98" s="1196"/>
      <c r="AB98" s="1196"/>
      <c r="AC98" s="1196"/>
      <c r="AD98" s="1196"/>
      <c r="AE98" s="1196"/>
      <c r="AF98" s="1196"/>
      <c r="AG98" s="1196"/>
      <c r="AH98" s="1196"/>
      <c r="AI98" s="1196"/>
      <c r="AJ98" s="1196"/>
      <c r="AK98" s="1196"/>
      <c r="AL98" s="1196"/>
      <c r="AM98" s="1196"/>
      <c r="AN98" s="1196"/>
      <c r="AO98" s="1196"/>
      <c r="AP98" s="1196"/>
      <c r="AQ98" s="1196"/>
      <c r="AR98" s="1196"/>
      <c r="AS98" s="1196"/>
      <c r="AT98" s="1196"/>
      <c r="AU98" s="1196"/>
      <c r="AV98" s="1196"/>
      <c r="AW98" s="1196"/>
      <c r="AX98" s="1196"/>
      <c r="AY98" s="1196"/>
      <c r="AZ98" s="1196"/>
      <c r="BA98" s="1196"/>
      <c r="BB98" s="1196"/>
      <c r="BC98" s="1196"/>
      <c r="BD98" s="1196"/>
      <c r="BE98" s="1196"/>
      <c r="BF98" s="1196"/>
      <c r="BG98" s="1196"/>
      <c r="BH98" s="1196"/>
      <c r="BI98" s="1196"/>
      <c r="BJ98" s="1196"/>
    </row>
    <row r="99" spans="1:62" ht="12.75">
      <c r="A99" s="1235"/>
      <c r="B99" s="1235"/>
      <c r="C99" s="1235"/>
      <c r="D99" s="1235"/>
      <c r="E99" s="1236"/>
      <c r="F99" s="1236"/>
      <c r="G99" s="1235"/>
      <c r="H99" s="1235"/>
      <c r="I99" s="1235"/>
      <c r="J99" s="1235"/>
      <c r="K99" s="1235"/>
      <c r="L99" s="1235"/>
      <c r="M99" s="1235"/>
      <c r="N99" s="1196"/>
      <c r="O99" s="1196"/>
      <c r="P99" s="1196"/>
      <c r="Q99" s="1196"/>
      <c r="R99" s="1196"/>
      <c r="S99" s="1196"/>
      <c r="T99" s="1196"/>
      <c r="U99" s="1196"/>
      <c r="V99" s="1196"/>
      <c r="W99" s="1196"/>
      <c r="X99" s="1196"/>
      <c r="Y99" s="1196"/>
      <c r="Z99" s="1196"/>
      <c r="AA99" s="1196"/>
      <c r="AB99" s="1196"/>
      <c r="AC99" s="1196"/>
      <c r="AD99" s="1196"/>
      <c r="AE99" s="1196"/>
      <c r="AF99" s="1196"/>
      <c r="AG99" s="1196"/>
      <c r="AH99" s="1196"/>
      <c r="AI99" s="1196"/>
      <c r="AJ99" s="1196"/>
      <c r="AK99" s="1196"/>
      <c r="AL99" s="1196"/>
      <c r="AM99" s="1196"/>
      <c r="AN99" s="1196"/>
      <c r="AO99" s="1196"/>
      <c r="AP99" s="1196"/>
      <c r="AQ99" s="1196"/>
      <c r="AR99" s="1196"/>
      <c r="AS99" s="1196"/>
      <c r="AT99" s="1196"/>
      <c r="AU99" s="1196"/>
      <c r="AV99" s="1196"/>
      <c r="AW99" s="1196"/>
      <c r="AX99" s="1196"/>
      <c r="AY99" s="1196"/>
      <c r="AZ99" s="1196"/>
      <c r="BA99" s="1196"/>
      <c r="BB99" s="1196"/>
      <c r="BC99" s="1196"/>
      <c r="BD99" s="1196"/>
      <c r="BE99" s="1196"/>
      <c r="BF99" s="1196"/>
      <c r="BG99" s="1196"/>
      <c r="BH99" s="1196"/>
      <c r="BI99" s="1196"/>
      <c r="BJ99" s="1196"/>
    </row>
    <row r="100" spans="1:62" ht="12.75" customHeight="1">
      <c r="A100" s="1235"/>
      <c r="B100" s="1235"/>
      <c r="C100" s="1235"/>
      <c r="D100" s="1235"/>
      <c r="E100" s="1236"/>
      <c r="F100" s="1236"/>
      <c r="G100" s="1235"/>
      <c r="H100" s="1235"/>
      <c r="I100" s="1235"/>
      <c r="J100" s="1235"/>
      <c r="K100" s="1235"/>
      <c r="L100" s="1235"/>
      <c r="M100" s="1235"/>
      <c r="N100" s="1196"/>
      <c r="O100" s="1196"/>
      <c r="P100" s="1196"/>
      <c r="Q100" s="1196"/>
      <c r="R100" s="1196"/>
      <c r="S100" s="1196"/>
      <c r="T100" s="1196"/>
      <c r="U100" s="1196"/>
      <c r="V100" s="1196"/>
      <c r="W100" s="1196"/>
      <c r="X100" s="1196"/>
      <c r="Y100" s="1196"/>
      <c r="Z100" s="1196"/>
      <c r="AA100" s="1196"/>
      <c r="AB100" s="1196"/>
      <c r="AC100" s="1196"/>
      <c r="AD100" s="1196"/>
      <c r="AE100" s="1196"/>
      <c r="AF100" s="1196"/>
      <c r="AG100" s="1196"/>
      <c r="AH100" s="1196"/>
      <c r="AI100" s="1196"/>
      <c r="AJ100" s="1196"/>
      <c r="AK100" s="1196"/>
      <c r="AL100" s="1196"/>
      <c r="AM100" s="1196"/>
      <c r="AN100" s="1196"/>
      <c r="AO100" s="1196"/>
      <c r="AP100" s="1196"/>
      <c r="AQ100" s="1196"/>
      <c r="AR100" s="1196"/>
      <c r="AS100" s="1196"/>
      <c r="AT100" s="1196"/>
      <c r="AU100" s="1196"/>
      <c r="AV100" s="1196"/>
      <c r="AW100" s="1196"/>
      <c r="AX100" s="1196"/>
      <c r="AY100" s="1196"/>
      <c r="AZ100" s="1196"/>
      <c r="BA100" s="1196"/>
      <c r="BB100" s="1196"/>
      <c r="BC100" s="1196"/>
      <c r="BD100" s="1196"/>
      <c r="BE100" s="1196"/>
      <c r="BF100" s="1196"/>
      <c r="BG100" s="1196"/>
      <c r="BH100" s="1196"/>
      <c r="BI100" s="1196"/>
      <c r="BJ100" s="1196"/>
    </row>
    <row r="101" spans="1:62" ht="12.75">
      <c r="A101" s="1235"/>
      <c r="B101" s="1235"/>
      <c r="C101" s="1235"/>
      <c r="D101" s="1235"/>
      <c r="E101" s="1236"/>
      <c r="F101" s="1236"/>
      <c r="G101" s="1235"/>
      <c r="H101" s="1235"/>
      <c r="I101" s="1235"/>
      <c r="J101" s="1235"/>
      <c r="K101" s="1235"/>
      <c r="L101" s="1235"/>
      <c r="M101" s="1235"/>
      <c r="N101" s="1196"/>
      <c r="O101" s="1196"/>
      <c r="P101" s="1196"/>
      <c r="Q101" s="1196"/>
      <c r="R101" s="1196"/>
      <c r="S101" s="1196"/>
      <c r="T101" s="1196"/>
      <c r="U101" s="1196"/>
      <c r="V101" s="1196"/>
      <c r="W101" s="1196"/>
      <c r="X101" s="1196"/>
      <c r="Y101" s="1196"/>
      <c r="Z101" s="1196"/>
      <c r="AA101" s="1196"/>
      <c r="AB101" s="1196"/>
      <c r="AC101" s="1196"/>
      <c r="AD101" s="1196"/>
      <c r="AE101" s="1196"/>
      <c r="AF101" s="1196"/>
      <c r="AG101" s="1196"/>
      <c r="AH101" s="1196"/>
      <c r="AI101" s="1196"/>
      <c r="AJ101" s="1196"/>
      <c r="AK101" s="1196"/>
      <c r="AL101" s="1196"/>
      <c r="AM101" s="1196"/>
      <c r="AN101" s="1196"/>
      <c r="AO101" s="1196"/>
      <c r="AP101" s="1196"/>
      <c r="AQ101" s="1196"/>
      <c r="AR101" s="1196"/>
      <c r="AS101" s="1196"/>
      <c r="AT101" s="1196"/>
      <c r="AU101" s="1196"/>
      <c r="AV101" s="1196"/>
      <c r="AW101" s="1196"/>
      <c r="AX101" s="1196"/>
      <c r="AY101" s="1196"/>
      <c r="AZ101" s="1196"/>
      <c r="BA101" s="1196"/>
      <c r="BB101" s="1196"/>
      <c r="BC101" s="1196"/>
      <c r="BD101" s="1196"/>
      <c r="BE101" s="1196"/>
      <c r="BF101" s="1196"/>
      <c r="BG101" s="1196"/>
      <c r="BH101" s="1196"/>
      <c r="BI101" s="1196"/>
      <c r="BJ101" s="1196"/>
    </row>
    <row r="102" spans="1:62" ht="12.75" customHeight="1">
      <c r="A102" s="1235"/>
      <c r="B102" s="1235"/>
      <c r="C102" s="1235"/>
      <c r="D102" s="1235"/>
      <c r="E102" s="1236"/>
      <c r="F102" s="1236"/>
      <c r="G102" s="1235"/>
      <c r="H102" s="1235"/>
      <c r="I102" s="1235"/>
      <c r="J102" s="1235"/>
      <c r="K102" s="1235"/>
      <c r="L102" s="1235"/>
      <c r="M102" s="1235"/>
      <c r="N102" s="1196"/>
      <c r="O102" s="1196"/>
      <c r="P102" s="1196"/>
      <c r="Q102" s="1196"/>
      <c r="R102" s="1196"/>
      <c r="S102" s="1196"/>
      <c r="T102" s="1196"/>
      <c r="U102" s="1196"/>
      <c r="V102" s="1196"/>
      <c r="W102" s="1196"/>
      <c r="X102" s="1196"/>
      <c r="Y102" s="1196"/>
      <c r="Z102" s="1196"/>
      <c r="AA102" s="1196"/>
      <c r="AB102" s="1196"/>
      <c r="AC102" s="1196"/>
      <c r="AD102" s="1196"/>
      <c r="AE102" s="1196"/>
      <c r="AF102" s="1196"/>
      <c r="AG102" s="1196"/>
      <c r="AH102" s="1196"/>
      <c r="AI102" s="1196"/>
      <c r="AJ102" s="1196"/>
      <c r="AK102" s="1196"/>
      <c r="AL102" s="1196"/>
      <c r="AM102" s="1196"/>
      <c r="AN102" s="1196"/>
      <c r="AO102" s="1196"/>
      <c r="AP102" s="1196"/>
      <c r="AQ102" s="1196"/>
      <c r="AR102" s="1196"/>
      <c r="AS102" s="1196"/>
      <c r="AT102" s="1196"/>
      <c r="AU102" s="1196"/>
      <c r="AV102" s="1196"/>
      <c r="AW102" s="1196"/>
      <c r="AX102" s="1196"/>
      <c r="AY102" s="1196"/>
      <c r="AZ102" s="1196"/>
      <c r="BA102" s="1196"/>
      <c r="BB102" s="1196"/>
      <c r="BC102" s="1196"/>
      <c r="BD102" s="1196"/>
      <c r="BE102" s="1196"/>
      <c r="BF102" s="1196"/>
      <c r="BG102" s="1196"/>
      <c r="BH102" s="1196"/>
      <c r="BI102" s="1196"/>
      <c r="BJ102" s="1196"/>
    </row>
    <row r="103" spans="1:62" ht="12.75">
      <c r="A103" s="1237"/>
      <c r="B103" s="1235"/>
      <c r="C103" s="1235"/>
      <c r="D103" s="1235"/>
      <c r="E103" s="1236"/>
      <c r="F103" s="1236"/>
      <c r="G103" s="1235"/>
      <c r="H103" s="1235"/>
      <c r="I103" s="1235"/>
      <c r="J103" s="1235"/>
      <c r="K103" s="1235"/>
      <c r="L103" s="1235"/>
      <c r="M103" s="1235"/>
      <c r="N103" s="1196"/>
      <c r="O103" s="1196"/>
      <c r="P103" s="1238"/>
      <c r="Q103" s="1238"/>
      <c r="R103" s="1238"/>
      <c r="S103" s="1238"/>
      <c r="T103" s="1238"/>
      <c r="U103" s="1238"/>
      <c r="V103" s="1238"/>
      <c r="W103" s="1238"/>
      <c r="X103" s="1238"/>
      <c r="Y103" s="1238"/>
      <c r="Z103" s="1238"/>
      <c r="AA103" s="1238"/>
      <c r="AB103" s="1238"/>
      <c r="AC103" s="1238"/>
      <c r="AD103" s="1238"/>
      <c r="AE103" s="1238"/>
      <c r="AF103" s="1238"/>
      <c r="AG103" s="1238"/>
      <c r="AH103" s="1238"/>
      <c r="AI103" s="1238"/>
      <c r="AJ103" s="1238"/>
      <c r="AK103" s="1238"/>
      <c r="AL103" s="1238"/>
      <c r="AM103" s="1238"/>
      <c r="AN103" s="1238"/>
      <c r="AO103" s="1238"/>
      <c r="AP103" s="1238"/>
      <c r="AQ103" s="1238"/>
      <c r="AR103" s="1238"/>
      <c r="AS103" s="1238"/>
      <c r="AT103" s="1238"/>
      <c r="AU103" s="1238"/>
      <c r="AV103" s="1238"/>
      <c r="AW103" s="1238"/>
      <c r="AX103" s="1238"/>
      <c r="AY103" s="1238"/>
      <c r="AZ103" s="1238"/>
      <c r="BA103" s="1238"/>
      <c r="BB103" s="1238"/>
      <c r="BC103" s="1238"/>
      <c r="BD103" s="1238"/>
      <c r="BE103" s="1238"/>
      <c r="BF103" s="1238"/>
      <c r="BG103" s="1238"/>
      <c r="BH103" s="1238"/>
      <c r="BI103" s="1238"/>
      <c r="BJ103" s="1238"/>
    </row>
    <row r="104" spans="1:62" ht="12.75" customHeight="1">
      <c r="A104" s="1237"/>
      <c r="B104" s="1235"/>
      <c r="C104" s="1235"/>
      <c r="D104" s="1235"/>
      <c r="E104" s="1236"/>
      <c r="F104" s="1236"/>
      <c r="G104" s="1235"/>
      <c r="H104" s="1235"/>
      <c r="I104" s="1235"/>
      <c r="J104" s="1235"/>
      <c r="K104" s="1235"/>
      <c r="L104" s="1235"/>
      <c r="M104" s="1235"/>
      <c r="N104" s="1196"/>
      <c r="O104" s="1196"/>
      <c r="P104" s="1238"/>
      <c r="Q104" s="1238"/>
      <c r="R104" s="1238"/>
      <c r="S104" s="1238"/>
      <c r="T104" s="1238"/>
      <c r="U104" s="1238"/>
      <c r="V104" s="1238"/>
      <c r="W104" s="1238"/>
      <c r="X104" s="1238"/>
      <c r="Y104" s="1238"/>
      <c r="Z104" s="1238"/>
      <c r="AA104" s="1238"/>
      <c r="AB104" s="1238"/>
      <c r="AC104" s="1238"/>
      <c r="AD104" s="1238"/>
      <c r="AE104" s="1238"/>
      <c r="AF104" s="1238"/>
      <c r="AG104" s="1238"/>
      <c r="AH104" s="1238"/>
      <c r="AI104" s="1238"/>
      <c r="AJ104" s="1238"/>
      <c r="AK104" s="1238"/>
      <c r="AL104" s="1238"/>
      <c r="AM104" s="1238"/>
      <c r="AN104" s="1238"/>
      <c r="AO104" s="1238"/>
      <c r="AP104" s="1238"/>
      <c r="AQ104" s="1238"/>
      <c r="AR104" s="1238"/>
      <c r="AS104" s="1238"/>
      <c r="AT104" s="1238"/>
      <c r="AU104" s="1238"/>
      <c r="AV104" s="1238"/>
      <c r="AW104" s="1238"/>
      <c r="AX104" s="1238"/>
      <c r="AY104" s="1238"/>
      <c r="AZ104" s="1238"/>
      <c r="BA104" s="1238"/>
      <c r="BB104" s="1238"/>
      <c r="BC104" s="1238"/>
      <c r="BD104" s="1238"/>
      <c r="BE104" s="1238"/>
      <c r="BF104" s="1238"/>
      <c r="BG104" s="1238"/>
      <c r="BH104" s="1238"/>
      <c r="BI104" s="1238"/>
      <c r="BJ104" s="1238"/>
    </row>
    <row r="105" spans="1:62" ht="12.75">
      <c r="A105" s="1237"/>
      <c r="B105" s="1235"/>
      <c r="C105" s="1235"/>
      <c r="D105" s="1235"/>
      <c r="E105" s="1236"/>
      <c r="F105" s="1236"/>
      <c r="G105" s="1235"/>
      <c r="H105" s="1235"/>
      <c r="I105" s="1235"/>
      <c r="J105" s="1235"/>
      <c r="K105" s="1235"/>
      <c r="L105" s="1235"/>
      <c r="M105" s="1235"/>
      <c r="N105" s="1196"/>
      <c r="O105" s="1196"/>
      <c r="P105" s="1238"/>
      <c r="Q105" s="1238"/>
      <c r="R105" s="1238"/>
      <c r="S105" s="1238"/>
      <c r="T105" s="1238"/>
      <c r="U105" s="1238"/>
      <c r="V105" s="1238"/>
      <c r="W105" s="1238"/>
      <c r="X105" s="1238"/>
      <c r="Y105" s="1238"/>
      <c r="Z105" s="1238"/>
      <c r="AA105" s="1238"/>
      <c r="AB105" s="1238"/>
      <c r="AC105" s="1238"/>
      <c r="AD105" s="1238"/>
      <c r="AE105" s="1238"/>
      <c r="AF105" s="1238"/>
      <c r="AG105" s="1238"/>
      <c r="AH105" s="1238"/>
      <c r="AI105" s="1238"/>
      <c r="AJ105" s="1238"/>
      <c r="AK105" s="1238"/>
      <c r="AL105" s="1238"/>
      <c r="AM105" s="1238"/>
      <c r="AN105" s="1238"/>
      <c r="AO105" s="1238"/>
      <c r="AP105" s="1238"/>
      <c r="AQ105" s="1238"/>
      <c r="AR105" s="1238"/>
      <c r="AS105" s="1238"/>
      <c r="AT105" s="1238"/>
      <c r="AU105" s="1238"/>
      <c r="AV105" s="1238"/>
      <c r="AW105" s="1238"/>
      <c r="AX105" s="1238"/>
      <c r="AY105" s="1238"/>
      <c r="AZ105" s="1238"/>
      <c r="BA105" s="1238"/>
      <c r="BB105" s="1238"/>
      <c r="BC105" s="1238"/>
      <c r="BD105" s="1238"/>
      <c r="BE105" s="1238"/>
      <c r="BF105" s="1238"/>
      <c r="BG105" s="1238"/>
      <c r="BH105" s="1238"/>
      <c r="BI105" s="1238"/>
      <c r="BJ105" s="1238"/>
    </row>
    <row r="106" spans="1:62" ht="12.75" customHeight="1">
      <c r="A106" s="1237"/>
      <c r="B106" s="1235"/>
      <c r="C106" s="1235"/>
      <c r="D106" s="1235"/>
      <c r="E106" s="1236"/>
      <c r="F106" s="1236"/>
      <c r="G106" s="1235"/>
      <c r="H106" s="1235"/>
      <c r="I106" s="1235"/>
      <c r="J106" s="1235"/>
      <c r="K106" s="1235"/>
      <c r="L106" s="1235"/>
      <c r="M106" s="1235"/>
      <c r="N106" s="1196"/>
      <c r="O106" s="1196"/>
      <c r="P106" s="1238"/>
      <c r="Q106" s="1238"/>
      <c r="R106" s="1238"/>
      <c r="S106" s="1238"/>
      <c r="T106" s="1238"/>
      <c r="U106" s="1238"/>
      <c r="V106" s="1238"/>
      <c r="W106" s="1238"/>
      <c r="X106" s="1238"/>
      <c r="Y106" s="1238"/>
      <c r="Z106" s="1238"/>
      <c r="AA106" s="1238"/>
      <c r="AB106" s="1238"/>
      <c r="AC106" s="1238"/>
      <c r="AD106" s="1238"/>
      <c r="AE106" s="1238"/>
      <c r="AF106" s="1238"/>
      <c r="AG106" s="1238"/>
      <c r="AH106" s="1238"/>
      <c r="AI106" s="1238"/>
      <c r="AJ106" s="1238"/>
      <c r="AK106" s="1238"/>
      <c r="AL106" s="1238"/>
      <c r="AM106" s="1238"/>
      <c r="AN106" s="1238"/>
      <c r="AO106" s="1238"/>
      <c r="AP106" s="1238"/>
      <c r="AQ106" s="1238"/>
      <c r="AR106" s="1238"/>
      <c r="AS106" s="1238"/>
      <c r="AT106" s="1238"/>
      <c r="AU106" s="1238"/>
      <c r="AV106" s="1238"/>
      <c r="AW106" s="1238"/>
      <c r="AX106" s="1238"/>
      <c r="AY106" s="1238"/>
      <c r="AZ106" s="1238"/>
      <c r="BA106" s="1238"/>
      <c r="BB106" s="1238"/>
      <c r="BC106" s="1238"/>
      <c r="BD106" s="1238"/>
      <c r="BE106" s="1238"/>
      <c r="BF106" s="1238"/>
      <c r="BG106" s="1238"/>
      <c r="BH106" s="1238"/>
      <c r="BI106" s="1238"/>
      <c r="BJ106" s="1238"/>
    </row>
    <row r="107" spans="1:62" ht="12.75">
      <c r="A107" s="167"/>
      <c r="B107" s="1235"/>
      <c r="C107" s="1235"/>
      <c r="D107" s="1235"/>
      <c r="E107" s="1236"/>
      <c r="F107" s="1236"/>
      <c r="G107" s="1235"/>
      <c r="H107" s="1235"/>
      <c r="I107" s="1235"/>
      <c r="J107" s="1235"/>
      <c r="K107" s="1235"/>
      <c r="L107" s="1235"/>
      <c r="M107" s="1235"/>
      <c r="N107" s="1196"/>
      <c r="O107" s="1196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</row>
    <row r="108" spans="1:62" ht="12.75" customHeight="1">
      <c r="A108" s="167"/>
      <c r="B108" s="1235"/>
      <c r="C108" s="1235"/>
      <c r="D108" s="1235"/>
      <c r="E108" s="1236"/>
      <c r="F108" s="1236"/>
      <c r="G108" s="1235"/>
      <c r="H108" s="1235"/>
      <c r="I108" s="1235"/>
      <c r="J108" s="1235"/>
      <c r="K108" s="1235"/>
      <c r="L108" s="1235"/>
      <c r="M108" s="1235"/>
      <c r="N108" s="1196"/>
      <c r="O108" s="1196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</row>
    <row r="109" spans="1:62" ht="12.75">
      <c r="A109" s="167"/>
      <c r="B109" s="1235"/>
      <c r="C109" s="1235"/>
      <c r="D109" s="1235"/>
      <c r="E109" s="1236"/>
      <c r="F109" s="1236"/>
      <c r="G109" s="1235"/>
      <c r="H109" s="1235"/>
      <c r="I109" s="1235"/>
      <c r="J109" s="1235"/>
      <c r="K109" s="1235"/>
      <c r="L109" s="1235"/>
      <c r="M109" s="1235"/>
      <c r="N109" s="1196"/>
      <c r="O109" s="1196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</row>
    <row r="110" spans="1:62" ht="12.75" customHeight="1">
      <c r="A110" s="167"/>
      <c r="B110" s="1235"/>
      <c r="C110" s="1235"/>
      <c r="D110" s="1235"/>
      <c r="E110" s="1236"/>
      <c r="F110" s="1236"/>
      <c r="G110" s="1235"/>
      <c r="H110" s="1235"/>
      <c r="I110" s="1235"/>
      <c r="J110" s="1235"/>
      <c r="K110" s="1235"/>
      <c r="L110" s="1235"/>
      <c r="M110" s="1235"/>
      <c r="N110" s="1196"/>
      <c r="O110" s="1196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</row>
    <row r="111" spans="1:62" ht="12.75">
      <c r="A111" s="167"/>
      <c r="B111" s="1235"/>
      <c r="C111" s="1235"/>
      <c r="D111" s="1235"/>
      <c r="E111" s="1236"/>
      <c r="F111" s="1236"/>
      <c r="G111" s="1235"/>
      <c r="H111" s="1235"/>
      <c r="I111" s="1235"/>
      <c r="J111" s="1235"/>
      <c r="K111" s="1235"/>
      <c r="L111" s="1235"/>
      <c r="M111" s="1235"/>
      <c r="N111" s="1196"/>
      <c r="O111" s="1196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</row>
    <row r="112" spans="1:62" ht="12.75" customHeight="1">
      <c r="A112" s="167"/>
      <c r="B112" s="1235"/>
      <c r="C112" s="1235"/>
      <c r="D112" s="1235"/>
      <c r="E112" s="1236"/>
      <c r="F112" s="1236"/>
      <c r="G112" s="1235"/>
      <c r="H112" s="1235"/>
      <c r="I112" s="1235"/>
      <c r="J112" s="1235"/>
      <c r="K112" s="1235"/>
      <c r="L112" s="1235"/>
      <c r="M112" s="1235"/>
      <c r="N112" s="1196"/>
      <c r="O112" s="1196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</row>
    <row r="113" spans="1:62" ht="12.75">
      <c r="A113" s="167"/>
      <c r="B113" s="1235"/>
      <c r="C113" s="1235"/>
      <c r="D113" s="1235"/>
      <c r="E113" s="1236"/>
      <c r="F113" s="1236"/>
      <c r="G113" s="1235"/>
      <c r="H113" s="1235"/>
      <c r="I113" s="1235"/>
      <c r="J113" s="1235"/>
      <c r="K113" s="1235"/>
      <c r="L113" s="1235"/>
      <c r="M113" s="1235"/>
      <c r="N113" s="1196"/>
      <c r="O113" s="1196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</row>
    <row r="114" spans="1:62" ht="12.75" customHeight="1">
      <c r="A114" s="167"/>
      <c r="B114" s="1235"/>
      <c r="C114" s="1235"/>
      <c r="D114" s="1235"/>
      <c r="E114" s="1236"/>
      <c r="F114" s="1236"/>
      <c r="G114" s="1235"/>
      <c r="H114" s="1235"/>
      <c r="I114" s="1235"/>
      <c r="J114" s="1235"/>
      <c r="K114" s="1235"/>
      <c r="L114" s="1235"/>
      <c r="M114" s="1235"/>
      <c r="N114" s="1196"/>
      <c r="O114" s="1196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</row>
    <row r="115" spans="1:62" ht="12.75">
      <c r="A115" s="167"/>
      <c r="B115" s="1235"/>
      <c r="C115" s="1235"/>
      <c r="D115" s="1235"/>
      <c r="E115" s="1236"/>
      <c r="F115" s="1236"/>
      <c r="G115" s="1235"/>
      <c r="H115" s="1235"/>
      <c r="I115" s="1235"/>
      <c r="J115" s="1235"/>
      <c r="K115" s="1235"/>
      <c r="L115" s="1235"/>
      <c r="M115" s="1235"/>
      <c r="N115" s="1196"/>
      <c r="O115" s="1196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</row>
    <row r="116" spans="1:62" ht="12.75" customHeight="1">
      <c r="A116" s="167"/>
      <c r="B116" s="1235"/>
      <c r="C116" s="1235"/>
      <c r="D116" s="1235"/>
      <c r="E116" s="1236"/>
      <c r="F116" s="1236"/>
      <c r="G116" s="1235"/>
      <c r="H116" s="1235"/>
      <c r="I116" s="1235"/>
      <c r="J116" s="1235"/>
      <c r="K116" s="1235"/>
      <c r="L116" s="1235"/>
      <c r="M116" s="1235"/>
      <c r="N116" s="1196"/>
      <c r="O116" s="1196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</row>
    <row r="117" spans="1:62" ht="12.75">
      <c r="A117" s="167"/>
      <c r="B117" s="1235"/>
      <c r="C117" s="1235"/>
      <c r="D117" s="1235"/>
      <c r="E117" s="1236"/>
      <c r="F117" s="1236"/>
      <c r="G117" s="1235"/>
      <c r="H117" s="1235"/>
      <c r="I117" s="1235"/>
      <c r="J117" s="1235"/>
      <c r="K117" s="1235"/>
      <c r="L117" s="1235"/>
      <c r="M117" s="1235"/>
      <c r="N117" s="1196"/>
      <c r="O117" s="1196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</row>
    <row r="118" spans="1:62" ht="12.75" customHeight="1">
      <c r="A118" s="167"/>
      <c r="B118" s="1235"/>
      <c r="C118" s="1235"/>
      <c r="D118" s="1235"/>
      <c r="E118" s="1236"/>
      <c r="F118" s="1236"/>
      <c r="G118" s="1235"/>
      <c r="H118" s="1235"/>
      <c r="I118" s="1235"/>
      <c r="J118" s="1235"/>
      <c r="K118" s="1235"/>
      <c r="L118" s="1235"/>
      <c r="M118" s="1235"/>
      <c r="N118" s="1196"/>
      <c r="O118" s="1196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</row>
    <row r="119" spans="1:62" ht="12.75">
      <c r="A119" s="167"/>
      <c r="B119" s="1235"/>
      <c r="C119" s="1235"/>
      <c r="D119" s="1235"/>
      <c r="E119" s="1236"/>
      <c r="F119" s="1236"/>
      <c r="G119" s="1235"/>
      <c r="H119" s="1235"/>
      <c r="I119" s="1235"/>
      <c r="J119" s="1235"/>
      <c r="K119" s="1235"/>
      <c r="L119" s="1235"/>
      <c r="M119" s="1235"/>
      <c r="N119" s="1196"/>
      <c r="O119" s="1196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</row>
    <row r="120" spans="1:62" ht="12.75" customHeight="1">
      <c r="A120" s="167"/>
      <c r="B120" s="1235"/>
      <c r="C120" s="1235"/>
      <c r="D120" s="1235"/>
      <c r="E120" s="1236"/>
      <c r="F120" s="1236"/>
      <c r="G120" s="1235"/>
      <c r="H120" s="1235"/>
      <c r="I120" s="1235"/>
      <c r="J120" s="1235"/>
      <c r="K120" s="1235"/>
      <c r="L120" s="1235"/>
      <c r="M120" s="1235"/>
      <c r="N120" s="1196"/>
      <c r="O120" s="1196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</row>
    <row r="121" spans="1:62" ht="12.75">
      <c r="A121" s="167"/>
      <c r="B121" s="1235"/>
      <c r="C121" s="1235"/>
      <c r="D121" s="1235"/>
      <c r="E121" s="1236"/>
      <c r="F121" s="1236"/>
      <c r="G121" s="1235"/>
      <c r="H121" s="1235"/>
      <c r="I121" s="1235"/>
      <c r="J121" s="1235"/>
      <c r="K121" s="1235"/>
      <c r="L121" s="1235"/>
      <c r="M121" s="1235"/>
      <c r="N121" s="1196"/>
      <c r="O121" s="1196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</row>
    <row r="122" spans="1:62" ht="12.75" customHeight="1">
      <c r="A122" s="167"/>
      <c r="B122" s="1235"/>
      <c r="C122" s="1235"/>
      <c r="D122" s="1235"/>
      <c r="E122" s="1236"/>
      <c r="F122" s="1236"/>
      <c r="G122" s="1235"/>
      <c r="H122" s="1235"/>
      <c r="I122" s="1235"/>
      <c r="J122" s="1235"/>
      <c r="K122" s="1235"/>
      <c r="L122" s="1235"/>
      <c r="M122" s="1235"/>
      <c r="N122" s="1196"/>
      <c r="O122" s="1196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</row>
    <row r="123" spans="1:62" ht="12.75">
      <c r="A123" s="167"/>
      <c r="B123" s="1235"/>
      <c r="C123" s="1235"/>
      <c r="D123" s="1235"/>
      <c r="E123" s="1236"/>
      <c r="F123" s="1236"/>
      <c r="G123" s="1235"/>
      <c r="H123" s="1235"/>
      <c r="I123" s="1235"/>
      <c r="J123" s="1235"/>
      <c r="K123" s="1235"/>
      <c r="L123" s="1235"/>
      <c r="M123" s="1235"/>
      <c r="N123" s="1196"/>
      <c r="O123" s="1196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</row>
    <row r="124" spans="1:62" ht="12.75" customHeight="1">
      <c r="A124" s="167"/>
      <c r="B124" s="1235"/>
      <c r="C124" s="1235"/>
      <c r="D124" s="1235"/>
      <c r="E124" s="1236"/>
      <c r="F124" s="1236"/>
      <c r="G124" s="1235"/>
      <c r="H124" s="1235"/>
      <c r="I124" s="1235"/>
      <c r="J124" s="1235"/>
      <c r="K124" s="1235"/>
      <c r="L124" s="1235"/>
      <c r="M124" s="1235"/>
      <c r="N124" s="1196"/>
      <c r="O124" s="1196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</row>
    <row r="125" spans="1:62" ht="12.75">
      <c r="A125" s="167"/>
      <c r="B125" s="1235"/>
      <c r="C125" s="1235"/>
      <c r="D125" s="1235"/>
      <c r="E125" s="1236"/>
      <c r="F125" s="1236"/>
      <c r="G125" s="1235"/>
      <c r="H125" s="1235"/>
      <c r="I125" s="1235"/>
      <c r="J125" s="1235"/>
      <c r="K125" s="1235"/>
      <c r="L125" s="1235"/>
      <c r="M125" s="1235"/>
      <c r="N125" s="1196"/>
      <c r="O125" s="1196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</row>
    <row r="126" spans="1:62" ht="12.75" customHeight="1">
      <c r="A126" s="167"/>
      <c r="B126" s="1235"/>
      <c r="C126" s="1235"/>
      <c r="D126" s="1235"/>
      <c r="E126" s="1236"/>
      <c r="F126" s="1236"/>
      <c r="G126" s="1235"/>
      <c r="H126" s="1235"/>
      <c r="I126" s="1235"/>
      <c r="J126" s="1235"/>
      <c r="K126" s="1235"/>
      <c r="L126" s="1235"/>
      <c r="M126" s="1235"/>
      <c r="N126" s="1196"/>
      <c r="O126" s="1196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</row>
    <row r="127" spans="1:62" ht="12.75">
      <c r="A127" s="167"/>
      <c r="B127" s="1235"/>
      <c r="C127" s="1235"/>
      <c r="D127" s="1235"/>
      <c r="E127" s="1236"/>
      <c r="F127" s="1236"/>
      <c r="G127" s="1235"/>
      <c r="H127" s="1235"/>
      <c r="I127" s="1235"/>
      <c r="J127" s="1235"/>
      <c r="K127" s="1235"/>
      <c r="L127" s="1235"/>
      <c r="M127" s="1235"/>
      <c r="N127" s="1196"/>
      <c r="O127" s="1196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</row>
    <row r="128" spans="1:62" ht="12.75" customHeight="1">
      <c r="A128" s="167"/>
      <c r="B128" s="1235"/>
      <c r="C128" s="1235"/>
      <c r="D128" s="1235"/>
      <c r="E128" s="1236"/>
      <c r="F128" s="1236"/>
      <c r="G128" s="1235"/>
      <c r="H128" s="1235"/>
      <c r="I128" s="1235"/>
      <c r="J128" s="1235"/>
      <c r="K128" s="1235"/>
      <c r="L128" s="1235"/>
      <c r="M128" s="1235"/>
      <c r="N128" s="1196"/>
      <c r="O128" s="1196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</row>
    <row r="129" spans="1:62" ht="12.75">
      <c r="A129" s="167"/>
      <c r="B129" s="1235"/>
      <c r="C129" s="1235"/>
      <c r="D129" s="1235"/>
      <c r="E129" s="1236"/>
      <c r="F129" s="1236"/>
      <c r="G129" s="1235"/>
      <c r="H129" s="1235"/>
      <c r="I129" s="1235"/>
      <c r="J129" s="1235"/>
      <c r="K129" s="1235"/>
      <c r="L129" s="1235"/>
      <c r="M129" s="1235"/>
      <c r="N129" s="1196"/>
      <c r="O129" s="1196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</row>
    <row r="130" spans="1:62" ht="12.75" customHeight="1">
      <c r="A130" s="167"/>
      <c r="B130" s="1235"/>
      <c r="C130" s="1235"/>
      <c r="D130" s="1235"/>
      <c r="E130" s="1236"/>
      <c r="F130" s="1236"/>
      <c r="G130" s="1235"/>
      <c r="H130" s="1235"/>
      <c r="I130" s="1235"/>
      <c r="J130" s="1235"/>
      <c r="K130" s="1235"/>
      <c r="L130" s="1235"/>
      <c r="M130" s="1235"/>
      <c r="N130" s="1196"/>
      <c r="O130" s="1196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</row>
    <row r="131" spans="1:62" ht="12.75">
      <c r="A131" s="167"/>
      <c r="B131" s="1235"/>
      <c r="C131" s="1235"/>
      <c r="D131" s="1235"/>
      <c r="E131" s="1236"/>
      <c r="F131" s="1236"/>
      <c r="G131" s="1235"/>
      <c r="H131" s="1235"/>
      <c r="I131" s="1235"/>
      <c r="J131" s="1235"/>
      <c r="K131" s="1235"/>
      <c r="L131" s="1235"/>
      <c r="M131" s="1235"/>
      <c r="N131" s="1196"/>
      <c r="O131" s="1196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</row>
    <row r="132" spans="1:62" ht="12.75" customHeight="1">
      <c r="A132" s="167"/>
      <c r="B132" s="1235"/>
      <c r="C132" s="1235"/>
      <c r="D132" s="1235"/>
      <c r="E132" s="1236"/>
      <c r="F132" s="1236"/>
      <c r="G132" s="1235"/>
      <c r="H132" s="1235"/>
      <c r="I132" s="1235"/>
      <c r="J132" s="1235"/>
      <c r="K132" s="1235"/>
      <c r="L132" s="1235"/>
      <c r="M132" s="1235"/>
      <c r="N132" s="1196"/>
      <c r="O132" s="1196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</row>
    <row r="133" spans="1:62" ht="12.75">
      <c r="A133" s="167"/>
      <c r="B133" s="1235"/>
      <c r="C133" s="1235"/>
      <c r="D133" s="1235"/>
      <c r="E133" s="1236"/>
      <c r="F133" s="1236"/>
      <c r="G133" s="1235"/>
      <c r="H133" s="1235"/>
      <c r="I133" s="1235"/>
      <c r="J133" s="1235"/>
      <c r="K133" s="1235"/>
      <c r="L133" s="1235"/>
      <c r="M133" s="1235"/>
      <c r="N133" s="1196"/>
      <c r="O133" s="1196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</row>
    <row r="134" spans="1:62" ht="12.75" customHeight="1">
      <c r="A134" s="167"/>
      <c r="B134" s="1235"/>
      <c r="C134" s="1235"/>
      <c r="D134" s="1235"/>
      <c r="E134" s="1236"/>
      <c r="F134" s="1236"/>
      <c r="G134" s="1235"/>
      <c r="H134" s="1235"/>
      <c r="I134" s="1235"/>
      <c r="J134" s="1235"/>
      <c r="K134" s="1235"/>
      <c r="L134" s="1235"/>
      <c r="M134" s="1235"/>
      <c r="N134" s="1196"/>
      <c r="O134" s="1196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</row>
    <row r="135" spans="1:62" ht="12.75">
      <c r="A135" s="167"/>
      <c r="B135" s="1235"/>
      <c r="C135" s="1235"/>
      <c r="D135" s="1235"/>
      <c r="E135" s="1236"/>
      <c r="F135" s="1236"/>
      <c r="G135" s="1235"/>
      <c r="H135" s="1235"/>
      <c r="I135" s="1235"/>
      <c r="J135" s="1235"/>
      <c r="K135" s="1235"/>
      <c r="L135" s="1235"/>
      <c r="M135" s="1235"/>
      <c r="N135" s="1196"/>
      <c r="O135" s="1196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</row>
    <row r="136" spans="1:62" ht="12.75" customHeight="1">
      <c r="A136" s="167"/>
      <c r="B136" s="1235"/>
      <c r="C136" s="1235"/>
      <c r="D136" s="1235"/>
      <c r="E136" s="1236"/>
      <c r="F136" s="1236"/>
      <c r="G136" s="1235"/>
      <c r="H136" s="1235"/>
      <c r="I136" s="1235"/>
      <c r="J136" s="1235"/>
      <c r="K136" s="1235"/>
      <c r="L136" s="1235"/>
      <c r="M136" s="1235"/>
      <c r="N136" s="1196"/>
      <c r="O136" s="1196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</row>
    <row r="137" spans="1:62" ht="12.75">
      <c r="A137" s="167"/>
      <c r="B137" s="1235"/>
      <c r="C137" s="1235"/>
      <c r="D137" s="1235"/>
      <c r="E137" s="1236"/>
      <c r="F137" s="1236"/>
      <c r="G137" s="1235"/>
      <c r="H137" s="1235"/>
      <c r="I137" s="1235"/>
      <c r="J137" s="1235"/>
      <c r="K137" s="1235"/>
      <c r="L137" s="1235"/>
      <c r="M137" s="1235"/>
      <c r="N137" s="1196"/>
      <c r="O137" s="119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</row>
    <row r="138" spans="1:62" ht="12.75" customHeight="1">
      <c r="A138" s="167"/>
      <c r="B138" s="1235"/>
      <c r="C138" s="1235"/>
      <c r="D138" s="1235"/>
      <c r="E138" s="1236"/>
      <c r="F138" s="1236"/>
      <c r="G138" s="1235"/>
      <c r="H138" s="1235"/>
      <c r="I138" s="1235"/>
      <c r="J138" s="1235"/>
      <c r="K138" s="1235"/>
      <c r="L138" s="1235"/>
      <c r="M138" s="1235"/>
      <c r="N138" s="1196"/>
      <c r="O138" s="1196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</row>
    <row r="139" spans="1:62" ht="12.75">
      <c r="A139" s="167"/>
      <c r="B139" s="1235"/>
      <c r="C139" s="1235"/>
      <c r="D139" s="1235"/>
      <c r="E139" s="1236"/>
      <c r="F139" s="1236"/>
      <c r="G139" s="1235"/>
      <c r="H139" s="1235"/>
      <c r="I139" s="1235"/>
      <c r="J139" s="1235"/>
      <c r="K139" s="1235"/>
      <c r="L139" s="1235"/>
      <c r="M139" s="1235"/>
      <c r="N139" s="1196"/>
      <c r="O139" s="1196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</row>
    <row r="140" spans="1:62" ht="12.75" customHeight="1">
      <c r="A140" s="167"/>
      <c r="B140" s="1235"/>
      <c r="C140" s="1235"/>
      <c r="D140" s="1235"/>
      <c r="E140" s="1236"/>
      <c r="F140" s="1236"/>
      <c r="G140" s="1235"/>
      <c r="H140" s="1235"/>
      <c r="I140" s="1235"/>
      <c r="J140" s="1235"/>
      <c r="K140" s="1235"/>
      <c r="L140" s="1235"/>
      <c r="M140" s="1235"/>
      <c r="N140" s="1196"/>
      <c r="O140" s="1196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</row>
    <row r="141" spans="1:62" ht="12.75">
      <c r="A141" s="167"/>
      <c r="B141" s="1235"/>
      <c r="C141" s="1235"/>
      <c r="D141" s="1235"/>
      <c r="E141" s="1236"/>
      <c r="F141" s="1236"/>
      <c r="G141" s="1235"/>
      <c r="H141" s="1235"/>
      <c r="I141" s="1235"/>
      <c r="J141" s="1235"/>
      <c r="K141" s="1235"/>
      <c r="L141" s="1235"/>
      <c r="M141" s="1235"/>
      <c r="N141" s="1196"/>
      <c r="O141" s="1196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</row>
    <row r="142" spans="1:62" ht="12.75" customHeight="1">
      <c r="A142" s="167"/>
      <c r="B142" s="1235"/>
      <c r="C142" s="1235"/>
      <c r="D142" s="1235"/>
      <c r="E142" s="1236"/>
      <c r="F142" s="1236"/>
      <c r="G142" s="1235"/>
      <c r="H142" s="1235"/>
      <c r="I142" s="1235"/>
      <c r="J142" s="1235"/>
      <c r="K142" s="1235"/>
      <c r="L142" s="1235"/>
      <c r="M142" s="1235"/>
      <c r="N142" s="1196"/>
      <c r="O142" s="1196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</row>
    <row r="143" spans="1:62" ht="12.75">
      <c r="A143" s="167"/>
      <c r="B143" s="1235"/>
      <c r="C143" s="1235"/>
      <c r="D143" s="1235"/>
      <c r="E143" s="1236"/>
      <c r="F143" s="1236"/>
      <c r="G143" s="1235"/>
      <c r="H143" s="1235"/>
      <c r="I143" s="1235"/>
      <c r="J143" s="1235"/>
      <c r="K143" s="1235"/>
      <c r="L143" s="1235"/>
      <c r="M143" s="1235"/>
      <c r="N143" s="1196"/>
      <c r="O143" s="1196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</row>
    <row r="144" spans="1:62" ht="12.75" customHeight="1">
      <c r="A144" s="167"/>
      <c r="B144" s="1235"/>
      <c r="C144" s="1235"/>
      <c r="D144" s="1235"/>
      <c r="E144" s="1236"/>
      <c r="F144" s="1236"/>
      <c r="G144" s="1235"/>
      <c r="H144" s="1235"/>
      <c r="I144" s="1235"/>
      <c r="J144" s="1235"/>
      <c r="K144" s="1235"/>
      <c r="L144" s="1235"/>
      <c r="M144" s="1235"/>
      <c r="N144" s="1196"/>
      <c r="O144" s="1196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</row>
    <row r="145" spans="1:62" ht="12.75">
      <c r="A145" s="167"/>
      <c r="B145" s="1235"/>
      <c r="C145" s="1235"/>
      <c r="D145" s="1235"/>
      <c r="E145" s="1236"/>
      <c r="F145" s="1236"/>
      <c r="G145" s="1235"/>
      <c r="H145" s="1235"/>
      <c r="I145" s="1235"/>
      <c r="J145" s="1235"/>
      <c r="K145" s="1235"/>
      <c r="L145" s="1235"/>
      <c r="M145" s="1235"/>
      <c r="N145" s="1196"/>
      <c r="O145" s="1196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</row>
    <row r="146" spans="1:62" ht="12.75" customHeight="1">
      <c r="A146" s="167"/>
      <c r="B146" s="1235"/>
      <c r="C146" s="1235"/>
      <c r="D146" s="1235"/>
      <c r="E146" s="1236"/>
      <c r="F146" s="1236"/>
      <c r="G146" s="1235"/>
      <c r="H146" s="1235"/>
      <c r="I146" s="1235"/>
      <c r="J146" s="1235"/>
      <c r="K146" s="1235"/>
      <c r="L146" s="1235"/>
      <c r="M146" s="1235"/>
      <c r="N146" s="1196"/>
      <c r="O146" s="1196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</row>
    <row r="147" spans="1:62" ht="12.75">
      <c r="A147" s="167"/>
      <c r="B147" s="1235"/>
      <c r="C147" s="1235"/>
      <c r="D147" s="1235"/>
      <c r="E147" s="1236"/>
      <c r="F147" s="1236"/>
      <c r="G147" s="1235"/>
      <c r="H147" s="1235"/>
      <c r="I147" s="1235"/>
      <c r="J147" s="1235"/>
      <c r="K147" s="1235"/>
      <c r="L147" s="1235"/>
      <c r="M147" s="1235"/>
      <c r="N147" s="1196"/>
      <c r="O147" s="1196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</row>
    <row r="148" spans="1:62" ht="12.75" customHeight="1">
      <c r="A148" s="131"/>
      <c r="B148" s="1196"/>
      <c r="C148" s="1196"/>
      <c r="D148" s="1196"/>
      <c r="E148" s="1239"/>
      <c r="F148" s="1239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</row>
    <row r="149" spans="1:62" ht="12.75">
      <c r="A149" s="131"/>
      <c r="B149" s="1196"/>
      <c r="C149" s="1196"/>
      <c r="D149" s="1196"/>
      <c r="E149" s="1239"/>
      <c r="F149" s="1239"/>
      <c r="G149" s="1196"/>
      <c r="H149" s="1196"/>
      <c r="I149" s="1196"/>
      <c r="J149" s="1196"/>
      <c r="K149" s="1196"/>
      <c r="L149" s="1196"/>
      <c r="M149" s="1196"/>
      <c r="N149" s="1196"/>
      <c r="O149" s="1196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</row>
    <row r="150" spans="1:62" ht="12.75" customHeight="1">
      <c r="A150" s="131"/>
      <c r="B150" s="1196"/>
      <c r="C150" s="1196"/>
      <c r="D150" s="1196"/>
      <c r="E150" s="1239"/>
      <c r="F150" s="1239"/>
      <c r="G150" s="1196"/>
      <c r="H150" s="1196"/>
      <c r="I150" s="1196"/>
      <c r="J150" s="1196"/>
      <c r="K150" s="1196"/>
      <c r="L150" s="1196"/>
      <c r="M150" s="1196"/>
      <c r="N150" s="1196"/>
      <c r="O150" s="1196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</row>
    <row r="151" spans="1:62" ht="12.75">
      <c r="A151" s="131"/>
      <c r="B151" s="1196"/>
      <c r="C151" s="1196"/>
      <c r="D151" s="1196"/>
      <c r="E151" s="1239"/>
      <c r="F151" s="1239"/>
      <c r="G151" s="1196"/>
      <c r="H151" s="1196"/>
      <c r="I151" s="1196"/>
      <c r="J151" s="1196"/>
      <c r="K151" s="1196"/>
      <c r="L151" s="1196"/>
      <c r="M151" s="1196"/>
      <c r="N151" s="1196"/>
      <c r="O151" s="1196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</row>
    <row r="152" spans="1:62" ht="12.75" customHeight="1">
      <c r="A152" s="131"/>
      <c r="B152" s="1196"/>
      <c r="C152" s="1196"/>
      <c r="D152" s="1196"/>
      <c r="E152" s="1239"/>
      <c r="F152" s="1239"/>
      <c r="G152" s="1196"/>
      <c r="H152" s="1196"/>
      <c r="I152" s="1196"/>
      <c r="J152" s="1196"/>
      <c r="K152" s="1196"/>
      <c r="L152" s="1196"/>
      <c r="M152" s="1196"/>
      <c r="N152" s="1196"/>
      <c r="O152" s="1196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</row>
    <row r="153" spans="1:62" ht="12.75">
      <c r="A153" s="131"/>
      <c r="B153" s="1196"/>
      <c r="C153" s="1196"/>
      <c r="D153" s="1196"/>
      <c r="E153" s="1239"/>
      <c r="F153" s="1239"/>
      <c r="G153" s="1196"/>
      <c r="H153" s="1196"/>
      <c r="I153" s="1196"/>
      <c r="J153" s="1196"/>
      <c r="K153" s="1196"/>
      <c r="L153" s="1196"/>
      <c r="M153" s="1196"/>
      <c r="N153" s="1196"/>
      <c r="O153" s="1196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</row>
    <row r="154" spans="1:62" ht="12.75" customHeight="1">
      <c r="A154" s="131"/>
      <c r="B154" s="1196"/>
      <c r="C154" s="1196"/>
      <c r="D154" s="1196"/>
      <c r="E154" s="1239"/>
      <c r="F154" s="1239"/>
      <c r="G154" s="1196"/>
      <c r="H154" s="1196"/>
      <c r="I154" s="1196"/>
      <c r="J154" s="1196"/>
      <c r="K154" s="1196"/>
      <c r="L154" s="1196"/>
      <c r="M154" s="1196"/>
      <c r="N154" s="1196"/>
      <c r="O154" s="1196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</row>
  </sheetData>
  <sheetProtection/>
  <mergeCells count="8">
    <mergeCell ref="AR10:AR11"/>
    <mergeCell ref="AP10:AP11"/>
    <mergeCell ref="AQ10:AQ11"/>
    <mergeCell ref="F6:J6"/>
    <mergeCell ref="W10:W11"/>
    <mergeCell ref="X10:X11"/>
    <mergeCell ref="V10:V11"/>
    <mergeCell ref="AO10:AO11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&amp;L&amp;8&amp;USection 13. transport and construction&amp;R&amp;"Arial Mon,Regular"
</oddHeader>
    <oddFooter>&amp;L&amp;18 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P30"/>
    </sheetView>
  </sheetViews>
  <sheetFormatPr defaultColWidth="9.00390625" defaultRowHeight="12.75"/>
  <cols>
    <col min="1" max="1" width="2.00390625" style="194" customWidth="1"/>
    <col min="2" max="2" width="27.00390625" style="194" customWidth="1"/>
    <col min="3" max="3" width="27.25390625" style="194" customWidth="1"/>
    <col min="4" max="4" width="6.25390625" style="194" customWidth="1"/>
    <col min="5" max="5" width="5.875" style="194" customWidth="1"/>
    <col min="6" max="6" width="5.125" style="194" customWidth="1"/>
    <col min="7" max="7" width="5.25390625" style="194" customWidth="1"/>
    <col min="8" max="8" width="5.375" style="194" customWidth="1"/>
    <col min="9" max="10" width="5.25390625" style="194" customWidth="1"/>
    <col min="11" max="11" width="5.00390625" style="194" customWidth="1"/>
    <col min="12" max="13" width="4.75390625" style="194" customWidth="1"/>
    <col min="14" max="15" width="4.875" style="194" customWidth="1"/>
    <col min="16" max="16" width="6.00390625" style="194" customWidth="1"/>
    <col min="17" max="16384" width="9.125" style="194" customWidth="1"/>
  </cols>
  <sheetData>
    <row r="1" spans="1:17" ht="12.75">
      <c r="A1" s="117"/>
      <c r="B1" s="49"/>
      <c r="C1" s="141" t="s">
        <v>1081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/>
    </row>
    <row r="2" spans="1:17" ht="12.75">
      <c r="A2" s="52"/>
      <c r="B2" s="49"/>
      <c r="C2" s="123" t="s">
        <v>1082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/>
    </row>
    <row r="3" spans="1:17" ht="12.75">
      <c r="A3" s="236"/>
      <c r="B3" s="247"/>
      <c r="C3" s="247"/>
      <c r="D3" s="49"/>
      <c r="E3" s="49"/>
      <c r="F3" s="49" t="s">
        <v>1136</v>
      </c>
      <c r="G3" s="49"/>
      <c r="H3" s="49"/>
      <c r="I3" s="49"/>
      <c r="J3" s="49"/>
      <c r="K3" s="49"/>
      <c r="L3" s="49"/>
      <c r="M3" s="49"/>
      <c r="N3" s="49"/>
      <c r="O3" s="247"/>
      <c r="P3" s="49"/>
      <c r="Q3"/>
    </row>
    <row r="4" spans="1:17" ht="12.75">
      <c r="A4" s="52"/>
      <c r="B4" s="1254" t="s">
        <v>276</v>
      </c>
      <c r="C4" s="1252" t="s">
        <v>277</v>
      </c>
      <c r="D4" s="1248" t="s">
        <v>781</v>
      </c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/>
    </row>
    <row r="5" spans="1:17" ht="67.5">
      <c r="A5" s="192"/>
      <c r="B5" s="1255"/>
      <c r="C5" s="1251"/>
      <c r="D5" s="147" t="s">
        <v>782</v>
      </c>
      <c r="E5" s="153" t="s">
        <v>783</v>
      </c>
      <c r="F5" s="248" t="s">
        <v>784</v>
      </c>
      <c r="G5" s="153" t="s">
        <v>785</v>
      </c>
      <c r="H5" s="248" t="s">
        <v>786</v>
      </c>
      <c r="I5" s="153" t="s">
        <v>1137</v>
      </c>
      <c r="J5" s="153" t="s">
        <v>1138</v>
      </c>
      <c r="K5" s="153" t="s">
        <v>1053</v>
      </c>
      <c r="L5" s="248" t="s">
        <v>1139</v>
      </c>
      <c r="M5" s="153" t="s">
        <v>1140</v>
      </c>
      <c r="N5" s="153" t="s">
        <v>1365</v>
      </c>
      <c r="O5" s="248" t="s">
        <v>1366</v>
      </c>
      <c r="P5" s="182" t="s">
        <v>787</v>
      </c>
      <c r="Q5"/>
    </row>
    <row r="6" spans="1:16" ht="11.25">
      <c r="A6" s="52"/>
      <c r="B6" s="53" t="s">
        <v>788</v>
      </c>
      <c r="C6" s="82" t="s">
        <v>789</v>
      </c>
      <c r="D6" s="250">
        <v>72</v>
      </c>
      <c r="E6" s="53">
        <v>68</v>
      </c>
      <c r="F6" s="53">
        <v>67</v>
      </c>
      <c r="G6" s="53">
        <v>64</v>
      </c>
      <c r="H6" s="53">
        <v>58</v>
      </c>
      <c r="I6" s="53">
        <v>52</v>
      </c>
      <c r="J6" s="53">
        <v>57</v>
      </c>
      <c r="K6" s="53">
        <v>50</v>
      </c>
      <c r="L6" s="53">
        <v>30</v>
      </c>
      <c r="M6" s="53">
        <v>59</v>
      </c>
      <c r="N6" s="53">
        <v>54</v>
      </c>
      <c r="O6" s="53">
        <v>53</v>
      </c>
      <c r="P6" s="53">
        <f>D6+E6+F6+G6+H6+I6+K6+L6+M6+N6+O6+J6</f>
        <v>684</v>
      </c>
    </row>
    <row r="7" spans="1:16" ht="11.25">
      <c r="A7" s="52"/>
      <c r="B7" s="52" t="s">
        <v>790</v>
      </c>
      <c r="C7" s="82" t="s">
        <v>791</v>
      </c>
      <c r="D7" s="52">
        <v>1910</v>
      </c>
      <c r="E7" s="52">
        <v>1807</v>
      </c>
      <c r="F7" s="52">
        <v>1653</v>
      </c>
      <c r="G7" s="52">
        <v>1481</v>
      </c>
      <c r="H7" s="52">
        <v>1285</v>
      </c>
      <c r="I7" s="52">
        <v>1339</v>
      </c>
      <c r="J7" s="52">
        <v>1456</v>
      </c>
      <c r="K7" s="52">
        <v>1292</v>
      </c>
      <c r="L7" s="52">
        <v>679</v>
      </c>
      <c r="M7" s="52">
        <v>1554</v>
      </c>
      <c r="N7" s="52">
        <v>1362</v>
      </c>
      <c r="O7" s="52">
        <v>1369</v>
      </c>
      <c r="P7" s="52">
        <f>D7+E7+F7+G7+H7+I7+K7+L7+M7+N7+O7+J7</f>
        <v>17187</v>
      </c>
    </row>
    <row r="8" spans="1:16" ht="11.25">
      <c r="A8" s="52"/>
      <c r="B8" s="52" t="s">
        <v>792</v>
      </c>
      <c r="C8" s="251" t="s">
        <v>793</v>
      </c>
      <c r="D8" s="52">
        <v>950</v>
      </c>
      <c r="E8" s="52">
        <v>866</v>
      </c>
      <c r="F8" s="52">
        <v>852</v>
      </c>
      <c r="G8" s="52">
        <v>752</v>
      </c>
      <c r="H8" s="52">
        <v>625</v>
      </c>
      <c r="I8" s="52">
        <v>646</v>
      </c>
      <c r="J8" s="52">
        <v>694</v>
      </c>
      <c r="K8" s="52">
        <v>661</v>
      </c>
      <c r="L8" s="52">
        <v>335</v>
      </c>
      <c r="M8" s="52">
        <v>844</v>
      </c>
      <c r="N8" s="52">
        <v>783</v>
      </c>
      <c r="O8" s="52">
        <v>731</v>
      </c>
      <c r="P8" s="52">
        <f aca="true" t="shared" si="0" ref="P8:P28">D8+E8+F8+G8+H8+I8+K8+L8+M8+N8+O8+J8</f>
        <v>8739</v>
      </c>
    </row>
    <row r="9" spans="1:17" ht="21.75">
      <c r="A9" s="52"/>
      <c r="B9" s="249" t="s">
        <v>794</v>
      </c>
      <c r="C9" s="252" t="s">
        <v>795</v>
      </c>
      <c r="D9" s="52"/>
      <c r="E9" s="52"/>
      <c r="F9" s="52"/>
      <c r="G9" s="52"/>
      <c r="H9" s="52">
        <v>2</v>
      </c>
      <c r="I9" s="52"/>
      <c r="J9" s="52"/>
      <c r="K9" s="52">
        <v>2</v>
      </c>
      <c r="L9" s="52"/>
      <c r="M9" s="52"/>
      <c r="N9" s="52"/>
      <c r="O9" s="52">
        <v>1</v>
      </c>
      <c r="P9" s="52">
        <f t="shared" si="0"/>
        <v>5</v>
      </c>
      <c r="Q9"/>
    </row>
    <row r="10" spans="1:17" ht="12.75">
      <c r="A10" s="52"/>
      <c r="B10" s="52" t="s">
        <v>796</v>
      </c>
      <c r="C10" s="251" t="s">
        <v>793</v>
      </c>
      <c r="D10" s="52"/>
      <c r="E10" s="52"/>
      <c r="F10" s="52"/>
      <c r="G10" s="52"/>
      <c r="H10" s="52">
        <v>1</v>
      </c>
      <c r="I10" s="52"/>
      <c r="J10" s="52"/>
      <c r="K10" s="52">
        <v>2</v>
      </c>
      <c r="L10" s="52"/>
      <c r="M10" s="52"/>
      <c r="N10" s="52"/>
      <c r="O10" s="52"/>
      <c r="P10" s="52">
        <f t="shared" si="0"/>
        <v>3</v>
      </c>
      <c r="Q10"/>
    </row>
    <row r="11" spans="1:17" ht="12.75" hidden="1">
      <c r="A11" s="52"/>
      <c r="B11" s="52" t="s">
        <v>797</v>
      </c>
      <c r="C11" s="82" t="s">
        <v>798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>
        <f t="shared" si="0"/>
        <v>0</v>
      </c>
      <c r="Q11"/>
    </row>
    <row r="12" spans="1:17" ht="12.75" hidden="1">
      <c r="A12" s="52"/>
      <c r="B12" s="52" t="s">
        <v>799</v>
      </c>
      <c r="C12" s="251" t="s">
        <v>793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>
        <f t="shared" si="0"/>
        <v>0</v>
      </c>
      <c r="Q12"/>
    </row>
    <row r="13" spans="1:16" ht="11.25">
      <c r="A13" s="52"/>
      <c r="B13" s="52" t="s">
        <v>1367</v>
      </c>
      <c r="C13" s="82" t="s">
        <v>1376</v>
      </c>
      <c r="D13" s="52">
        <v>3</v>
      </c>
      <c r="E13" s="52">
        <v>2</v>
      </c>
      <c r="F13" s="52">
        <v>1</v>
      </c>
      <c r="G13" s="52">
        <v>8</v>
      </c>
      <c r="H13" s="52">
        <v>4</v>
      </c>
      <c r="I13" s="52">
        <v>3</v>
      </c>
      <c r="J13" s="52">
        <v>15</v>
      </c>
      <c r="K13" s="52">
        <v>12</v>
      </c>
      <c r="L13" s="52">
        <v>8</v>
      </c>
      <c r="M13" s="52">
        <v>13</v>
      </c>
      <c r="N13" s="52">
        <v>17</v>
      </c>
      <c r="O13" s="52">
        <v>18</v>
      </c>
      <c r="P13" s="52">
        <f t="shared" si="0"/>
        <v>104</v>
      </c>
    </row>
    <row r="14" spans="1:17" ht="12.75">
      <c r="A14" s="52"/>
      <c r="B14" s="52" t="s">
        <v>796</v>
      </c>
      <c r="C14" s="251" t="s">
        <v>793</v>
      </c>
      <c r="D14" s="52">
        <v>1</v>
      </c>
      <c r="E14" s="52">
        <v>2</v>
      </c>
      <c r="F14" s="52"/>
      <c r="G14" s="52">
        <v>3</v>
      </c>
      <c r="H14" s="52">
        <v>3</v>
      </c>
      <c r="I14" s="52">
        <v>1</v>
      </c>
      <c r="J14" s="52">
        <v>6</v>
      </c>
      <c r="K14" s="52">
        <v>9</v>
      </c>
      <c r="L14" s="52">
        <v>4</v>
      </c>
      <c r="M14" s="52">
        <v>9</v>
      </c>
      <c r="N14" s="52">
        <v>10</v>
      </c>
      <c r="O14" s="52">
        <v>12</v>
      </c>
      <c r="P14" s="52">
        <f t="shared" si="0"/>
        <v>60</v>
      </c>
      <c r="Q14"/>
    </row>
    <row r="15" spans="1:16" ht="11.25">
      <c r="A15" s="52"/>
      <c r="B15" s="52" t="s">
        <v>1368</v>
      </c>
      <c r="C15" s="82" t="s">
        <v>1375</v>
      </c>
      <c r="D15" s="52"/>
      <c r="E15" s="52"/>
      <c r="F15" s="52"/>
      <c r="G15" s="52"/>
      <c r="H15" s="52"/>
      <c r="I15" s="52"/>
      <c r="J15" s="52"/>
      <c r="K15" s="52">
        <v>1</v>
      </c>
      <c r="L15" s="52"/>
      <c r="M15" s="52"/>
      <c r="N15" s="52"/>
      <c r="O15" s="52">
        <v>2</v>
      </c>
      <c r="P15" s="52">
        <f t="shared" si="0"/>
        <v>3</v>
      </c>
    </row>
    <row r="16" spans="1:17" ht="12.75">
      <c r="A16" s="52"/>
      <c r="B16" s="52" t="s">
        <v>278</v>
      </c>
      <c r="C16" s="251" t="s">
        <v>793</v>
      </c>
      <c r="D16" s="52"/>
      <c r="E16" s="52"/>
      <c r="F16" s="52"/>
      <c r="G16" s="52"/>
      <c r="H16" s="52"/>
      <c r="I16" s="52"/>
      <c r="J16" s="52"/>
      <c r="K16" s="52">
        <v>1</v>
      </c>
      <c r="L16" s="52"/>
      <c r="M16" s="52"/>
      <c r="N16" s="52"/>
      <c r="O16" s="52">
        <v>1</v>
      </c>
      <c r="P16" s="52">
        <f t="shared" si="0"/>
        <v>2</v>
      </c>
      <c r="Q16"/>
    </row>
    <row r="17" spans="1:18" ht="12.75">
      <c r="A17" s="52"/>
      <c r="B17" s="52" t="s">
        <v>1369</v>
      </c>
      <c r="C17" s="82" t="s">
        <v>1377</v>
      </c>
      <c r="D17" s="52">
        <v>30</v>
      </c>
      <c r="E17" s="52">
        <v>32</v>
      </c>
      <c r="F17" s="52">
        <v>44</v>
      </c>
      <c r="G17" s="52">
        <v>25</v>
      </c>
      <c r="H17" s="52">
        <v>23</v>
      </c>
      <c r="I17" s="52">
        <v>19</v>
      </c>
      <c r="J17" s="52">
        <v>21</v>
      </c>
      <c r="K17" s="52">
        <v>23</v>
      </c>
      <c r="L17" s="52">
        <v>17</v>
      </c>
      <c r="M17" s="52">
        <v>18</v>
      </c>
      <c r="N17" s="52">
        <v>28</v>
      </c>
      <c r="O17" s="52">
        <v>16</v>
      </c>
      <c r="P17" s="52">
        <f t="shared" si="0"/>
        <v>296</v>
      </c>
      <c r="R17"/>
    </row>
    <row r="18" spans="1:18" ht="12.75">
      <c r="A18" s="52"/>
      <c r="B18" s="52" t="s">
        <v>278</v>
      </c>
      <c r="C18" s="251" t="s">
        <v>793</v>
      </c>
      <c r="D18" s="52">
        <v>21</v>
      </c>
      <c r="E18" s="52">
        <v>20</v>
      </c>
      <c r="F18" s="52">
        <v>22</v>
      </c>
      <c r="G18" s="52">
        <v>14</v>
      </c>
      <c r="H18" s="52">
        <v>9</v>
      </c>
      <c r="I18" s="52">
        <v>10</v>
      </c>
      <c r="J18" s="52">
        <v>6</v>
      </c>
      <c r="K18" s="52">
        <v>14</v>
      </c>
      <c r="L18" s="52">
        <v>8</v>
      </c>
      <c r="M18" s="52">
        <v>10</v>
      </c>
      <c r="N18" s="52">
        <v>21</v>
      </c>
      <c r="O18" s="52">
        <v>11</v>
      </c>
      <c r="P18" s="52">
        <f t="shared" si="0"/>
        <v>166</v>
      </c>
      <c r="Q18"/>
      <c r="R18"/>
    </row>
    <row r="19" spans="1:18" ht="10.5" customHeight="1">
      <c r="A19" s="52"/>
      <c r="B19" s="52" t="s">
        <v>1370</v>
      </c>
      <c r="C19" s="82" t="s">
        <v>279</v>
      </c>
      <c r="D19" s="52">
        <v>13</v>
      </c>
      <c r="E19" s="52">
        <v>8</v>
      </c>
      <c r="F19" s="52">
        <v>13</v>
      </c>
      <c r="G19" s="52">
        <v>5</v>
      </c>
      <c r="H19" s="52">
        <v>9</v>
      </c>
      <c r="I19" s="52">
        <v>9</v>
      </c>
      <c r="J19" s="52">
        <v>9</v>
      </c>
      <c r="K19" s="52">
        <v>4</v>
      </c>
      <c r="L19" s="52">
        <v>6</v>
      </c>
      <c r="M19" s="52">
        <v>7</v>
      </c>
      <c r="N19" s="52">
        <v>16</v>
      </c>
      <c r="O19" s="52">
        <v>10</v>
      </c>
      <c r="P19" s="52">
        <f t="shared" si="0"/>
        <v>109</v>
      </c>
      <c r="Q19"/>
      <c r="R19"/>
    </row>
    <row r="20" spans="1:18" ht="12.75">
      <c r="A20" s="52"/>
      <c r="B20" s="52" t="s">
        <v>278</v>
      </c>
      <c r="C20" s="251" t="s">
        <v>793</v>
      </c>
      <c r="D20" s="52">
        <v>9</v>
      </c>
      <c r="E20" s="52">
        <v>4</v>
      </c>
      <c r="F20" s="52">
        <v>8</v>
      </c>
      <c r="G20" s="52">
        <v>1</v>
      </c>
      <c r="H20" s="52">
        <v>4</v>
      </c>
      <c r="I20" s="52">
        <v>4</v>
      </c>
      <c r="J20" s="52">
        <v>5</v>
      </c>
      <c r="K20" s="52">
        <v>3</v>
      </c>
      <c r="L20" s="52">
        <v>4</v>
      </c>
      <c r="M20" s="52">
        <v>6</v>
      </c>
      <c r="N20" s="52">
        <v>14</v>
      </c>
      <c r="O20" s="52">
        <v>8</v>
      </c>
      <c r="P20" s="52">
        <f t="shared" si="0"/>
        <v>70</v>
      </c>
      <c r="Q20"/>
      <c r="R20"/>
    </row>
    <row r="21" spans="1:18" ht="12.75">
      <c r="A21" s="52"/>
      <c r="B21" s="52" t="s">
        <v>1371</v>
      </c>
      <c r="C21" s="82" t="s">
        <v>280</v>
      </c>
      <c r="D21" s="52">
        <v>4</v>
      </c>
      <c r="E21" s="52">
        <v>2</v>
      </c>
      <c r="F21" s="52">
        <v>4</v>
      </c>
      <c r="G21" s="52">
        <v>5</v>
      </c>
      <c r="H21" s="52">
        <v>2</v>
      </c>
      <c r="I21" s="52">
        <v>3</v>
      </c>
      <c r="J21" s="52">
        <v>4</v>
      </c>
      <c r="K21" s="52">
        <v>5</v>
      </c>
      <c r="L21" s="52"/>
      <c r="M21" s="52">
        <v>3</v>
      </c>
      <c r="N21" s="52">
        <v>4</v>
      </c>
      <c r="O21" s="52"/>
      <c r="P21" s="52">
        <f t="shared" si="0"/>
        <v>36</v>
      </c>
      <c r="Q21"/>
      <c r="R21"/>
    </row>
    <row r="22" spans="1:18" ht="12.75">
      <c r="A22" s="52"/>
      <c r="B22" s="52" t="s">
        <v>278</v>
      </c>
      <c r="C22" s="251" t="s">
        <v>793</v>
      </c>
      <c r="D22" s="52">
        <v>3</v>
      </c>
      <c r="E22" s="52">
        <v>2</v>
      </c>
      <c r="F22" s="52">
        <v>1</v>
      </c>
      <c r="G22" s="52">
        <v>2</v>
      </c>
      <c r="H22" s="52"/>
      <c r="I22" s="52">
        <v>3</v>
      </c>
      <c r="J22" s="52"/>
      <c r="K22" s="52">
        <v>2</v>
      </c>
      <c r="L22" s="52"/>
      <c r="M22" s="52"/>
      <c r="N22" s="52">
        <v>2</v>
      </c>
      <c r="O22" s="52"/>
      <c r="P22" s="52">
        <f t="shared" si="0"/>
        <v>15</v>
      </c>
      <c r="Q22"/>
      <c r="R22"/>
    </row>
    <row r="23" spans="1:18" ht="12.75">
      <c r="A23" s="52"/>
      <c r="B23" s="52" t="s">
        <v>1372</v>
      </c>
      <c r="C23" s="82" t="s">
        <v>281</v>
      </c>
      <c r="D23" s="52">
        <v>8</v>
      </c>
      <c r="E23" s="52">
        <v>2</v>
      </c>
      <c r="F23" s="52">
        <v>15</v>
      </c>
      <c r="G23" s="52">
        <v>2</v>
      </c>
      <c r="H23" s="52">
        <v>4</v>
      </c>
      <c r="I23" s="52">
        <v>4</v>
      </c>
      <c r="J23" s="52">
        <v>2</v>
      </c>
      <c r="K23" s="52">
        <v>4</v>
      </c>
      <c r="L23" s="52">
        <v>5</v>
      </c>
      <c r="M23" s="52">
        <v>4</v>
      </c>
      <c r="N23" s="52">
        <v>2</v>
      </c>
      <c r="O23" s="52">
        <v>2</v>
      </c>
      <c r="P23" s="52">
        <f t="shared" si="0"/>
        <v>54</v>
      </c>
      <c r="Q23"/>
      <c r="R23"/>
    </row>
    <row r="24" spans="1:18" ht="12.75">
      <c r="A24" s="52"/>
      <c r="B24" s="52" t="s">
        <v>282</v>
      </c>
      <c r="C24" s="251" t="s">
        <v>793</v>
      </c>
      <c r="D24" s="52">
        <v>4</v>
      </c>
      <c r="E24" s="52">
        <v>1</v>
      </c>
      <c r="F24" s="52">
        <v>4</v>
      </c>
      <c r="G24" s="52"/>
      <c r="H24" s="52">
        <v>1</v>
      </c>
      <c r="I24" s="52">
        <v>3</v>
      </c>
      <c r="J24" s="52">
        <v>1</v>
      </c>
      <c r="K24" s="52">
        <v>1</v>
      </c>
      <c r="L24" s="52">
        <v>2</v>
      </c>
      <c r="M24" s="52">
        <v>1</v>
      </c>
      <c r="N24" s="52">
        <v>2</v>
      </c>
      <c r="O24" s="52">
        <v>1</v>
      </c>
      <c r="P24" s="52">
        <f t="shared" si="0"/>
        <v>21</v>
      </c>
      <c r="Q24"/>
      <c r="R24"/>
    </row>
    <row r="25" spans="1:18" ht="12.75">
      <c r="A25" s="52"/>
      <c r="B25" s="52" t="s">
        <v>1373</v>
      </c>
      <c r="C25" s="82" t="s">
        <v>283</v>
      </c>
      <c r="D25" s="52">
        <v>1</v>
      </c>
      <c r="E25" s="52">
        <v>3</v>
      </c>
      <c r="F25" s="52"/>
      <c r="G25" s="52">
        <v>2</v>
      </c>
      <c r="H25" s="52">
        <v>1</v>
      </c>
      <c r="I25" s="52">
        <v>1</v>
      </c>
      <c r="J25" s="52"/>
      <c r="K25" s="52"/>
      <c r="L25" s="52">
        <v>2</v>
      </c>
      <c r="M25" s="52"/>
      <c r="N25" s="52">
        <v>1</v>
      </c>
      <c r="O25" s="52">
        <v>1</v>
      </c>
      <c r="P25" s="52">
        <f t="shared" si="0"/>
        <v>12</v>
      </c>
      <c r="Q25"/>
      <c r="R25"/>
    </row>
    <row r="26" spans="1:18" ht="12.75">
      <c r="A26" s="52"/>
      <c r="B26" s="52" t="s">
        <v>284</v>
      </c>
      <c r="C26" s="251" t="s">
        <v>793</v>
      </c>
      <c r="D26" s="52">
        <v>1</v>
      </c>
      <c r="E26" s="52">
        <v>2</v>
      </c>
      <c r="F26" s="52"/>
      <c r="G26" s="52">
        <v>1</v>
      </c>
      <c r="H26" s="52">
        <v>1</v>
      </c>
      <c r="I26" s="52"/>
      <c r="J26" s="52"/>
      <c r="K26" s="52"/>
      <c r="L26" s="52"/>
      <c r="M26" s="52"/>
      <c r="N26" s="52">
        <v>1</v>
      </c>
      <c r="O26" s="52">
        <v>1</v>
      </c>
      <c r="P26" s="52">
        <f t="shared" si="0"/>
        <v>7</v>
      </c>
      <c r="Q26"/>
      <c r="R26"/>
    </row>
    <row r="27" spans="1:18" ht="12.75">
      <c r="A27" s="52"/>
      <c r="B27" s="52" t="s">
        <v>1374</v>
      </c>
      <c r="C27" s="82" t="s">
        <v>285</v>
      </c>
      <c r="D27" s="52">
        <v>4</v>
      </c>
      <c r="E27" s="52">
        <v>17</v>
      </c>
      <c r="F27" s="52">
        <v>12</v>
      </c>
      <c r="G27" s="52">
        <v>11</v>
      </c>
      <c r="H27" s="52">
        <v>7</v>
      </c>
      <c r="I27" s="52">
        <v>2</v>
      </c>
      <c r="J27" s="52">
        <v>6</v>
      </c>
      <c r="K27" s="52">
        <v>10</v>
      </c>
      <c r="L27" s="52">
        <v>4</v>
      </c>
      <c r="M27" s="52">
        <v>4</v>
      </c>
      <c r="N27" s="52">
        <v>5</v>
      </c>
      <c r="O27" s="52">
        <v>3</v>
      </c>
      <c r="P27" s="52">
        <f t="shared" si="0"/>
        <v>85</v>
      </c>
      <c r="Q27"/>
      <c r="R27"/>
    </row>
    <row r="28" spans="1:18" ht="12.75">
      <c r="A28" s="52"/>
      <c r="B28" s="52" t="s">
        <v>286</v>
      </c>
      <c r="C28" s="251" t="s">
        <v>793</v>
      </c>
      <c r="D28" s="52">
        <v>4</v>
      </c>
      <c r="E28" s="52">
        <v>11</v>
      </c>
      <c r="F28" s="52">
        <v>9</v>
      </c>
      <c r="G28" s="52">
        <v>10</v>
      </c>
      <c r="H28" s="52">
        <v>3</v>
      </c>
      <c r="I28" s="52"/>
      <c r="J28" s="52"/>
      <c r="K28" s="52">
        <v>8</v>
      </c>
      <c r="L28" s="52">
        <v>2</v>
      </c>
      <c r="M28" s="52">
        <v>3</v>
      </c>
      <c r="N28" s="52">
        <v>2</v>
      </c>
      <c r="O28" s="52">
        <v>1</v>
      </c>
      <c r="P28" s="52">
        <f t="shared" si="0"/>
        <v>53</v>
      </c>
      <c r="Q28"/>
      <c r="R28"/>
    </row>
    <row r="29" spans="1:18" ht="11.25">
      <c r="A29" s="52"/>
      <c r="B29" s="52"/>
      <c r="C29" s="20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234"/>
      <c r="R29" s="234"/>
    </row>
    <row r="30" spans="1:18" ht="11.25">
      <c r="A30" s="50"/>
      <c r="B30" s="50"/>
      <c r="C30" s="208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234"/>
      <c r="R30" s="234"/>
    </row>
    <row r="31" spans="1:18" ht="11.25">
      <c r="A31" s="52"/>
      <c r="B31" s="52"/>
      <c r="C31" s="20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34"/>
      <c r="R31" s="234"/>
    </row>
    <row r="32" spans="1:18" ht="11.25">
      <c r="A32" s="52"/>
      <c r="B32" s="52"/>
      <c r="C32" s="17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234"/>
      <c r="R32" s="234"/>
    </row>
    <row r="33" spans="1:18" ht="11.25">
      <c r="A33" s="52"/>
      <c r="B33" s="52"/>
      <c r="C33" s="20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34"/>
      <c r="R33" s="234"/>
    </row>
    <row r="34" spans="1:18" ht="11.25">
      <c r="A34" s="52"/>
      <c r="B34" s="52"/>
      <c r="C34" s="17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34"/>
      <c r="R34" s="234"/>
    </row>
    <row r="35" spans="1:18" ht="11.25">
      <c r="A35" s="52"/>
      <c r="B35" s="52"/>
      <c r="C35" s="17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234"/>
      <c r="R35" s="234"/>
    </row>
    <row r="36" spans="1:18" ht="11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34"/>
      <c r="R36" s="234"/>
    </row>
    <row r="37" spans="1:18" ht="11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234"/>
      <c r="R37" s="234"/>
    </row>
    <row r="38" spans="1:18" ht="12.75">
      <c r="A38" s="5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/>
      <c r="R38"/>
    </row>
    <row r="39" spans="1:18" ht="12.7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/>
      <c r="R39"/>
    </row>
    <row r="40" spans="1:18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/>
      <c r="R40"/>
    </row>
    <row r="41" spans="1:18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/>
      <c r="R41"/>
    </row>
  </sheetData>
  <sheetProtection/>
  <mergeCells count="3">
    <mergeCell ref="B4:B5"/>
    <mergeCell ref="C4:C5"/>
    <mergeCell ref="D4:P4"/>
  </mergeCells>
  <printOptions/>
  <pageMargins left="0.32" right="0" top="1" bottom="1" header="0.24" footer="0.5"/>
  <pageSetup horizontalDpi="600" verticalDpi="600" orientation="landscape" r:id="rId1"/>
  <headerFooter alignWithMargins="0">
    <oddHeader>&amp;R&amp;8&amp;UБүлэг 3. Боловсрол</oddHeader>
    <oddFooter>&amp;R&amp;18 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C39"/>
  <sheetViews>
    <sheetView zoomScalePageLayoutView="0" workbookViewId="0" topLeftCell="A1">
      <selection activeCell="AD22" sqref="AC22:AD22"/>
    </sheetView>
  </sheetViews>
  <sheetFormatPr defaultColWidth="9.00390625" defaultRowHeight="12.75"/>
  <cols>
    <col min="1" max="1" width="5.625" style="0" customWidth="1"/>
    <col min="2" max="2" width="5.00390625" style="0" customWidth="1"/>
    <col min="3" max="3" width="8.625" style="0" customWidth="1"/>
    <col min="4" max="4" width="7.25390625" style="0" customWidth="1"/>
    <col min="5" max="5" width="6.75390625" style="0" customWidth="1"/>
    <col min="6" max="6" width="4.875" style="0" customWidth="1"/>
    <col min="7" max="7" width="5.375" style="0" customWidth="1"/>
    <col min="8" max="8" width="5.625" style="0" customWidth="1"/>
    <col min="9" max="9" width="6.375" style="0" customWidth="1"/>
    <col min="10" max="10" width="5.25390625" style="0" customWidth="1"/>
    <col min="11" max="11" width="6.25390625" style="0" customWidth="1"/>
    <col min="12" max="12" width="6.125" style="0" customWidth="1"/>
    <col min="13" max="13" width="5.125" style="0" customWidth="1"/>
    <col min="14" max="14" width="5.00390625" style="0" customWidth="1"/>
    <col min="15" max="15" width="4.875" style="0" customWidth="1"/>
    <col min="16" max="16" width="5.875" style="0" customWidth="1"/>
    <col min="17" max="17" width="5.00390625" style="0" customWidth="1"/>
    <col min="18" max="18" width="5.625" style="0" customWidth="1"/>
    <col min="19" max="19" width="5.00390625" style="0" customWidth="1"/>
    <col min="20" max="20" width="6.00390625" style="0" customWidth="1"/>
    <col min="21" max="22" width="5.875" style="0" customWidth="1"/>
    <col min="23" max="23" width="5.375" style="0" customWidth="1"/>
    <col min="30" max="30" width="7.125" style="0" customWidth="1"/>
    <col min="31" max="31" width="5.375" style="0" customWidth="1"/>
    <col min="32" max="32" width="5.125" style="0" customWidth="1"/>
    <col min="33" max="33" width="5.875" style="0" customWidth="1"/>
    <col min="34" max="34" width="6.125" style="0" customWidth="1"/>
    <col min="35" max="35" width="5.25390625" style="0" customWidth="1"/>
    <col min="36" max="36" width="6.00390625" style="0" customWidth="1"/>
    <col min="37" max="37" width="5.375" style="0" customWidth="1"/>
    <col min="38" max="38" width="5.875" style="0" customWidth="1"/>
    <col min="39" max="39" width="5.25390625" style="0" customWidth="1"/>
    <col min="40" max="40" width="5.00390625" style="0" customWidth="1"/>
    <col min="41" max="41" width="5.125" style="0" customWidth="1"/>
    <col min="42" max="42" width="6.25390625" style="0" customWidth="1"/>
    <col min="43" max="43" width="4.875" style="0" customWidth="1"/>
    <col min="44" max="44" width="5.625" style="0" customWidth="1"/>
    <col min="45" max="45" width="5.25390625" style="0" customWidth="1"/>
    <col min="46" max="46" width="5.625" style="0" customWidth="1"/>
    <col min="47" max="47" width="5.625" style="635" customWidth="1"/>
    <col min="48" max="48" width="5.25390625" style="0" customWidth="1"/>
    <col min="49" max="49" width="6.375" style="0" customWidth="1"/>
    <col min="50" max="50" width="5.875" style="0" customWidth="1"/>
    <col min="51" max="51" width="5.75390625" style="0" customWidth="1"/>
    <col min="52" max="52" width="5.375" style="0" customWidth="1"/>
  </cols>
  <sheetData>
    <row r="1" spans="1:55" ht="12.7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49"/>
      <c r="Y1" s="49"/>
      <c r="AA1" s="52"/>
      <c r="AB1" s="52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573"/>
      <c r="AV1" s="174"/>
      <c r="AW1" s="174"/>
      <c r="AX1" s="174"/>
      <c r="AY1" s="174"/>
      <c r="AZ1" s="174"/>
      <c r="BA1" s="174"/>
      <c r="BB1" s="174"/>
      <c r="BC1" s="174"/>
    </row>
    <row r="2" spans="1:55" ht="12.75">
      <c r="A2" s="317"/>
      <c r="B2" s="317"/>
      <c r="C2" s="317"/>
      <c r="D2" s="317"/>
      <c r="E2" s="330" t="s">
        <v>1404</v>
      </c>
      <c r="F2" s="343"/>
      <c r="G2" s="343"/>
      <c r="H2" s="343"/>
      <c r="I2" s="343"/>
      <c r="J2" s="343"/>
      <c r="K2" s="343"/>
      <c r="L2" s="330" t="s">
        <v>1405</v>
      </c>
      <c r="M2" s="317"/>
      <c r="N2" s="317"/>
      <c r="O2" s="317"/>
      <c r="P2" s="317"/>
      <c r="Q2" s="317"/>
      <c r="R2" s="317"/>
      <c r="S2" s="317"/>
      <c r="T2" s="317"/>
      <c r="U2" s="317"/>
      <c r="V2" s="323"/>
      <c r="W2" s="323"/>
      <c r="X2" s="52"/>
      <c r="Y2" s="49"/>
      <c r="AA2" s="52"/>
      <c r="AB2" s="52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573"/>
      <c r="AV2" s="174"/>
      <c r="AW2" s="174"/>
      <c r="AX2" s="174"/>
      <c r="AY2" s="174"/>
      <c r="AZ2" s="174"/>
      <c r="BA2" s="174"/>
      <c r="BB2" s="174"/>
      <c r="BC2" s="174"/>
    </row>
    <row r="3" spans="1:55" ht="12.7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574"/>
      <c r="O3" s="574"/>
      <c r="P3" s="574"/>
      <c r="Q3" s="317"/>
      <c r="R3" s="317"/>
      <c r="S3" s="317"/>
      <c r="T3" s="317"/>
      <c r="U3" s="317"/>
      <c r="V3" s="317"/>
      <c r="W3" s="317"/>
      <c r="X3" s="49"/>
      <c r="Y3" s="49"/>
      <c r="AA3" s="52"/>
      <c r="AB3" s="52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573"/>
      <c r="AV3" s="174"/>
      <c r="AW3" s="174"/>
      <c r="AX3" s="174"/>
      <c r="AY3" s="174"/>
      <c r="AZ3" s="174"/>
      <c r="BA3" s="174"/>
      <c r="BB3" s="174"/>
      <c r="BC3" s="174"/>
    </row>
    <row r="4" spans="1:55" ht="12.75">
      <c r="A4" s="427"/>
      <c r="B4" s="321"/>
      <c r="C4" s="575" t="s">
        <v>1406</v>
      </c>
      <c r="D4" s="576"/>
      <c r="E4" s="1408" t="s">
        <v>1407</v>
      </c>
      <c r="F4" s="1409"/>
      <c r="G4" s="1409"/>
      <c r="H4" s="1409"/>
      <c r="I4" s="1409"/>
      <c r="J4" s="1410"/>
      <c r="K4" s="577"/>
      <c r="L4" s="1411" t="s">
        <v>1408</v>
      </c>
      <c r="M4" s="1411"/>
      <c r="N4" s="1411"/>
      <c r="O4" s="1411"/>
      <c r="P4" s="1411"/>
      <c r="Q4" s="1411"/>
      <c r="R4" s="1408" t="s">
        <v>1409</v>
      </c>
      <c r="S4" s="1409"/>
      <c r="T4" s="1409"/>
      <c r="U4" s="1409"/>
      <c r="V4" s="1409"/>
      <c r="W4" s="1409"/>
      <c r="X4" s="52"/>
      <c r="Y4" s="49"/>
      <c r="AA4" s="52"/>
      <c r="AB4" s="52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573"/>
      <c r="AV4" s="174"/>
      <c r="AW4" s="174"/>
      <c r="AX4" s="174"/>
      <c r="AY4" s="174"/>
      <c r="AZ4" s="174"/>
      <c r="BA4" s="174"/>
      <c r="BB4" s="174"/>
      <c r="BC4" s="174"/>
    </row>
    <row r="5" spans="1:55" ht="12.75">
      <c r="A5" s="323"/>
      <c r="B5" s="356"/>
      <c r="C5" s="579" t="s">
        <v>1410</v>
      </c>
      <c r="D5" s="580"/>
      <c r="E5" s="576"/>
      <c r="F5" s="1408" t="s">
        <v>1411</v>
      </c>
      <c r="G5" s="1409"/>
      <c r="H5" s="1409"/>
      <c r="I5" s="1409"/>
      <c r="J5" s="1410"/>
      <c r="K5" s="321"/>
      <c r="L5" s="581"/>
      <c r="M5" s="1408" t="s">
        <v>1411</v>
      </c>
      <c r="N5" s="1412"/>
      <c r="O5" s="1412"/>
      <c r="P5" s="1412"/>
      <c r="Q5" s="1413"/>
      <c r="R5" s="582"/>
      <c r="S5" s="1408" t="s">
        <v>1411</v>
      </c>
      <c r="T5" s="1412"/>
      <c r="U5" s="1412"/>
      <c r="V5" s="1412"/>
      <c r="W5" s="1412"/>
      <c r="X5" s="192"/>
      <c r="Y5" s="583"/>
      <c r="AA5" s="52"/>
      <c r="AB5" s="52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573"/>
      <c r="AV5" s="174"/>
      <c r="AW5" s="174"/>
      <c r="AX5" s="174"/>
      <c r="AY5" s="174"/>
      <c r="AZ5" s="174"/>
      <c r="BA5" s="174"/>
      <c r="BB5" s="174"/>
      <c r="BC5" s="174"/>
    </row>
    <row r="6" spans="1:55" ht="22.5">
      <c r="A6" s="323"/>
      <c r="B6" s="356"/>
      <c r="C6" s="579" t="s">
        <v>1412</v>
      </c>
      <c r="D6" s="580"/>
      <c r="E6" s="584" t="s">
        <v>899</v>
      </c>
      <c r="F6" s="427" t="s">
        <v>1413</v>
      </c>
      <c r="G6" s="321" t="s">
        <v>1414</v>
      </c>
      <c r="H6" s="321" t="s">
        <v>1415</v>
      </c>
      <c r="I6" s="321" t="s">
        <v>1416</v>
      </c>
      <c r="J6" s="321" t="s">
        <v>1417</v>
      </c>
      <c r="K6" s="585"/>
      <c r="L6" s="580"/>
      <c r="M6" s="323" t="s">
        <v>1413</v>
      </c>
      <c r="N6" s="356" t="s">
        <v>1414</v>
      </c>
      <c r="O6" s="356" t="s">
        <v>1415</v>
      </c>
      <c r="P6" s="356" t="s">
        <v>1416</v>
      </c>
      <c r="Q6" s="356" t="s">
        <v>1417</v>
      </c>
      <c r="R6" s="580"/>
      <c r="S6" s="356" t="s">
        <v>1418</v>
      </c>
      <c r="T6" s="356" t="s">
        <v>1419</v>
      </c>
      <c r="U6" s="356" t="s">
        <v>1420</v>
      </c>
      <c r="V6" s="586" t="s">
        <v>1421</v>
      </c>
      <c r="W6" s="587" t="s">
        <v>1422</v>
      </c>
      <c r="X6" s="52"/>
      <c r="Y6" s="49"/>
      <c r="AA6" s="583"/>
      <c r="AB6" s="583"/>
      <c r="AC6" s="52"/>
      <c r="AD6" s="1283"/>
      <c r="AE6" s="1283"/>
      <c r="AF6" s="1283"/>
      <c r="AG6" s="1283"/>
      <c r="AH6" s="1283"/>
      <c r="AI6" s="1283"/>
      <c r="AJ6" s="1283"/>
      <c r="AK6" s="1283"/>
      <c r="AL6" s="1283"/>
      <c r="AM6" s="1283"/>
      <c r="AN6" s="1283"/>
      <c r="AO6" s="1283"/>
      <c r="AP6" s="174"/>
      <c r="AQ6" s="174"/>
      <c r="AR6" s="174"/>
      <c r="AS6" s="174"/>
      <c r="AT6" s="174"/>
      <c r="AU6" s="573"/>
      <c r="AV6" s="174"/>
      <c r="AW6" s="174"/>
      <c r="AX6" s="174"/>
      <c r="AY6" s="174"/>
      <c r="AZ6" s="174"/>
      <c r="BA6" s="174"/>
      <c r="BB6" s="174"/>
      <c r="BC6" s="174"/>
    </row>
    <row r="7" spans="1:55" ht="12.75">
      <c r="A7" s="323"/>
      <c r="B7" s="356"/>
      <c r="C7" s="588" t="s">
        <v>1423</v>
      </c>
      <c r="D7" s="589" t="s">
        <v>1424</v>
      </c>
      <c r="E7" s="590" t="s">
        <v>85</v>
      </c>
      <c r="F7" s="591" t="s">
        <v>1425</v>
      </c>
      <c r="G7" s="592" t="s">
        <v>1426</v>
      </c>
      <c r="H7" s="592" t="s">
        <v>1427</v>
      </c>
      <c r="I7" s="592" t="s">
        <v>1428</v>
      </c>
      <c r="J7" s="592" t="s">
        <v>1429</v>
      </c>
      <c r="K7" s="593" t="s">
        <v>1430</v>
      </c>
      <c r="L7" s="580" t="s">
        <v>84</v>
      </c>
      <c r="M7" s="591" t="s">
        <v>1425</v>
      </c>
      <c r="N7" s="592" t="s">
        <v>1426</v>
      </c>
      <c r="O7" s="592" t="s">
        <v>1427</v>
      </c>
      <c r="P7" s="592" t="s">
        <v>1428</v>
      </c>
      <c r="Q7" s="592" t="s">
        <v>1429</v>
      </c>
      <c r="R7" s="580" t="s">
        <v>84</v>
      </c>
      <c r="S7" s="592" t="s">
        <v>1425</v>
      </c>
      <c r="T7" s="592" t="s">
        <v>1426</v>
      </c>
      <c r="U7" s="592" t="s">
        <v>1427</v>
      </c>
      <c r="V7" s="592" t="s">
        <v>1428</v>
      </c>
      <c r="W7" s="592" t="s">
        <v>1429</v>
      </c>
      <c r="X7" s="52"/>
      <c r="Y7" s="49" t="s">
        <v>651</v>
      </c>
      <c r="AA7" s="52"/>
      <c r="AB7" s="52"/>
      <c r="AC7" s="52"/>
      <c r="AD7" s="192"/>
      <c r="AE7" s="1283"/>
      <c r="AF7" s="1283"/>
      <c r="AG7" s="1283"/>
      <c r="AH7" s="1283"/>
      <c r="AI7" s="1283"/>
      <c r="AJ7" s="174"/>
      <c r="AK7" s="1283"/>
      <c r="AL7" s="1407"/>
      <c r="AM7" s="1407"/>
      <c r="AN7" s="1407"/>
      <c r="AO7" s="1407"/>
      <c r="AP7" s="174"/>
      <c r="AQ7" s="174"/>
      <c r="AR7" s="174"/>
      <c r="AS7" s="174"/>
      <c r="AT7" s="174"/>
      <c r="AU7" s="573"/>
      <c r="AV7" s="174"/>
      <c r="AW7" s="174"/>
      <c r="AX7" s="174"/>
      <c r="AY7" s="174"/>
      <c r="AZ7" s="174"/>
      <c r="BA7" s="174"/>
      <c r="BB7" s="174"/>
      <c r="BC7" s="174"/>
    </row>
    <row r="8" spans="1:55" ht="12.75">
      <c r="A8" s="323"/>
      <c r="B8" s="356"/>
      <c r="C8" s="588" t="s">
        <v>1431</v>
      </c>
      <c r="D8" s="584"/>
      <c r="E8" s="584"/>
      <c r="F8" s="323"/>
      <c r="G8" s="356"/>
      <c r="H8" s="356"/>
      <c r="I8" s="356"/>
      <c r="J8" s="356"/>
      <c r="K8" s="356"/>
      <c r="L8" s="594" t="s">
        <v>85</v>
      </c>
      <c r="M8" s="323"/>
      <c r="N8" s="356"/>
      <c r="O8" s="356"/>
      <c r="P8" s="356"/>
      <c r="Q8" s="356"/>
      <c r="R8" s="594" t="s">
        <v>85</v>
      </c>
      <c r="S8" s="356"/>
      <c r="T8" s="356"/>
      <c r="U8" s="356"/>
      <c r="V8" s="356"/>
      <c r="W8" s="356"/>
      <c r="X8" s="52"/>
      <c r="Y8" s="49"/>
      <c r="AA8" s="52"/>
      <c r="AB8" s="52"/>
      <c r="AC8" s="52"/>
      <c r="AD8" s="52"/>
      <c r="AE8" s="52"/>
      <c r="AF8" s="52"/>
      <c r="AG8" s="52"/>
      <c r="AH8" s="52"/>
      <c r="AI8" s="52"/>
      <c r="AJ8" s="192"/>
      <c r="AK8" s="52"/>
      <c r="AL8" s="52"/>
      <c r="AM8" s="52"/>
      <c r="AN8" s="52"/>
      <c r="AO8" s="52"/>
      <c r="AP8" s="174"/>
      <c r="AQ8" s="174"/>
      <c r="AR8" s="174"/>
      <c r="AS8" s="174"/>
      <c r="AT8" s="174"/>
      <c r="AU8" s="573"/>
      <c r="AV8" s="174"/>
      <c r="AW8" s="174"/>
      <c r="AX8" s="174"/>
      <c r="AY8" s="174"/>
      <c r="AZ8" s="174"/>
      <c r="BA8" s="174"/>
      <c r="BB8" s="174"/>
      <c r="BC8" s="174"/>
    </row>
    <row r="9" spans="1:55" ht="12.75">
      <c r="A9" s="595" t="s">
        <v>740</v>
      </c>
      <c r="B9" s="594" t="s">
        <v>51</v>
      </c>
      <c r="C9" s="588" t="s">
        <v>1432</v>
      </c>
      <c r="D9" s="580"/>
      <c r="E9" s="584"/>
      <c r="F9" s="323"/>
      <c r="G9" s="356"/>
      <c r="H9" s="356"/>
      <c r="I9" s="356"/>
      <c r="J9" s="356"/>
      <c r="K9" s="585"/>
      <c r="L9" s="584"/>
      <c r="M9" s="323"/>
      <c r="N9" s="356"/>
      <c r="O9" s="356"/>
      <c r="P9" s="356"/>
      <c r="Q9" s="356"/>
      <c r="R9" s="584"/>
      <c r="S9" s="356"/>
      <c r="T9" s="356"/>
      <c r="U9" s="356"/>
      <c r="V9" s="356"/>
      <c r="W9" s="356"/>
      <c r="X9" s="52"/>
      <c r="Y9" s="49"/>
      <c r="AA9" s="52"/>
      <c r="AB9" s="52"/>
      <c r="AC9" s="52"/>
      <c r="AD9" s="189"/>
      <c r="AE9" s="189"/>
      <c r="AF9" s="189"/>
      <c r="AG9" s="189"/>
      <c r="AH9" s="189"/>
      <c r="AI9" s="189"/>
      <c r="AJ9" s="192"/>
      <c r="AK9" s="189"/>
      <c r="AL9" s="189"/>
      <c r="AM9" s="189"/>
      <c r="AN9" s="189"/>
      <c r="AO9" s="189"/>
      <c r="AP9" s="174"/>
      <c r="AQ9" s="174"/>
      <c r="AR9" s="174"/>
      <c r="AS9" s="174"/>
      <c r="AT9" s="174"/>
      <c r="AU9" s="573"/>
      <c r="AV9" s="174"/>
      <c r="AW9" s="174"/>
      <c r="AX9" s="174"/>
      <c r="AY9" s="174"/>
      <c r="AZ9" s="174"/>
      <c r="BA9" s="174"/>
      <c r="BB9" s="174"/>
      <c r="BC9" s="174"/>
    </row>
    <row r="10" spans="1:55" ht="12.75">
      <c r="A10" s="323"/>
      <c r="B10" s="356"/>
      <c r="C10" s="588" t="s">
        <v>1433</v>
      </c>
      <c r="D10" s="580"/>
      <c r="E10" s="584"/>
      <c r="F10" s="323"/>
      <c r="G10" s="356"/>
      <c r="H10" s="356"/>
      <c r="I10" s="356"/>
      <c r="J10" s="356"/>
      <c r="K10" s="585"/>
      <c r="L10" s="584"/>
      <c r="M10" s="323"/>
      <c r="N10" s="356"/>
      <c r="O10" s="356"/>
      <c r="P10" s="356"/>
      <c r="Q10" s="356"/>
      <c r="R10" s="584"/>
      <c r="S10" s="356"/>
      <c r="T10" s="356"/>
      <c r="U10" s="356"/>
      <c r="V10" s="356"/>
      <c r="W10" s="356"/>
      <c r="X10" s="52"/>
      <c r="Y10" s="49"/>
      <c r="AA10" s="189"/>
      <c r="AB10" s="189"/>
      <c r="AC10" s="52"/>
      <c r="AD10" s="52"/>
      <c r="AE10" s="52"/>
      <c r="AF10" s="52"/>
      <c r="AG10" s="52"/>
      <c r="AH10" s="52"/>
      <c r="AI10" s="52"/>
      <c r="AJ10" s="171"/>
      <c r="AK10" s="52"/>
      <c r="AL10" s="52"/>
      <c r="AM10" s="52"/>
      <c r="AN10" s="52"/>
      <c r="AO10" s="52"/>
      <c r="AP10" s="174"/>
      <c r="AQ10" s="174"/>
      <c r="AR10" s="174"/>
      <c r="AS10" s="174"/>
      <c r="AT10" s="174"/>
      <c r="AU10" s="573"/>
      <c r="AV10" s="174"/>
      <c r="AW10" s="174"/>
      <c r="AX10" s="174"/>
      <c r="AY10" s="174"/>
      <c r="AZ10" s="174"/>
      <c r="BA10" s="174"/>
      <c r="BB10" s="174"/>
      <c r="BC10" s="174"/>
    </row>
    <row r="11" spans="1:55" ht="12.75">
      <c r="A11" s="596"/>
      <c r="B11" s="356"/>
      <c r="C11" s="588" t="s">
        <v>1434</v>
      </c>
      <c r="D11" s="597"/>
      <c r="E11" s="584" t="s">
        <v>651</v>
      </c>
      <c r="F11" s="323" t="s">
        <v>651</v>
      </c>
      <c r="G11" s="356" t="s">
        <v>651</v>
      </c>
      <c r="H11" s="356" t="s">
        <v>651</v>
      </c>
      <c r="I11" s="356" t="s">
        <v>651</v>
      </c>
      <c r="J11" s="356" t="s">
        <v>651</v>
      </c>
      <c r="K11" s="598"/>
      <c r="L11" s="584" t="s">
        <v>651</v>
      </c>
      <c r="M11" s="323" t="s">
        <v>651</v>
      </c>
      <c r="N11" s="356" t="s">
        <v>651</v>
      </c>
      <c r="O11" s="356" t="s">
        <v>651</v>
      </c>
      <c r="P11" s="356" t="s">
        <v>651</v>
      </c>
      <c r="Q11" s="356" t="s">
        <v>651</v>
      </c>
      <c r="R11" s="584" t="s">
        <v>651</v>
      </c>
      <c r="S11" s="356" t="s">
        <v>651</v>
      </c>
      <c r="T11" s="356" t="s">
        <v>651</v>
      </c>
      <c r="U11" s="356" t="s">
        <v>651</v>
      </c>
      <c r="V11" s="356" t="s">
        <v>651</v>
      </c>
      <c r="W11" s="356" t="s">
        <v>651</v>
      </c>
      <c r="X11" s="52"/>
      <c r="Y11" s="49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174"/>
      <c r="AQ11" s="174"/>
      <c r="AR11" s="174"/>
      <c r="AS11" s="174"/>
      <c r="AT11" s="174"/>
      <c r="AU11" s="573"/>
      <c r="AV11" s="174"/>
      <c r="AW11" s="174"/>
      <c r="AX11" s="174"/>
      <c r="AY11" s="174"/>
      <c r="AZ11" s="174"/>
      <c r="BA11" s="174"/>
      <c r="BB11" s="174"/>
      <c r="BC11" s="174"/>
    </row>
    <row r="12" spans="1:55" ht="15.75" customHeight="1">
      <c r="A12" s="599" t="s">
        <v>1207</v>
      </c>
      <c r="B12" s="600" t="s">
        <v>257</v>
      </c>
      <c r="C12" s="601">
        <f>E12/Y12*100</f>
        <v>2.347429713035727</v>
      </c>
      <c r="D12" s="578">
        <v>1194</v>
      </c>
      <c r="E12" s="578">
        <f>F12+G12+H12+I12+J12</f>
        <v>3713</v>
      </c>
      <c r="F12" s="602"/>
      <c r="G12" s="602">
        <v>187</v>
      </c>
      <c r="H12" s="602">
        <v>165</v>
      </c>
      <c r="I12" s="602">
        <v>1728</v>
      </c>
      <c r="J12" s="602">
        <v>1633</v>
      </c>
      <c r="K12" s="578">
        <v>294</v>
      </c>
      <c r="L12" s="578">
        <f aca="true" t="shared" si="0" ref="L12:L30">M12+N12+O12+P12+Q12</f>
        <v>148</v>
      </c>
      <c r="M12" s="578"/>
      <c r="N12" s="602">
        <v>6</v>
      </c>
      <c r="O12" s="602">
        <v>1</v>
      </c>
      <c r="P12" s="602">
        <v>14</v>
      </c>
      <c r="Q12" s="602">
        <v>127</v>
      </c>
      <c r="R12" s="602">
        <f>S12+U12+V12+W12</f>
        <v>1828</v>
      </c>
      <c r="S12" s="578"/>
      <c r="T12" s="602">
        <v>74</v>
      </c>
      <c r="U12" s="602">
        <v>57</v>
      </c>
      <c r="V12" s="602">
        <v>852</v>
      </c>
      <c r="W12" s="602">
        <v>919</v>
      </c>
      <c r="X12" s="603"/>
      <c r="Y12" s="604">
        <v>158173</v>
      </c>
      <c r="Z12" s="605"/>
      <c r="AA12" s="605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174"/>
      <c r="AQ12" s="174"/>
      <c r="AR12" s="174"/>
      <c r="AS12" s="174"/>
      <c r="AT12" s="174"/>
      <c r="AU12" s="573"/>
      <c r="AV12" s="174"/>
      <c r="AW12" s="174"/>
      <c r="AX12" s="174"/>
      <c r="AY12" s="174"/>
      <c r="AZ12" s="174"/>
      <c r="BA12" s="174"/>
      <c r="BB12" s="174"/>
      <c r="BC12" s="174"/>
    </row>
    <row r="13" spans="1:55" ht="15.75" customHeight="1">
      <c r="A13" s="606" t="s">
        <v>1219</v>
      </c>
      <c r="B13" s="607" t="s">
        <v>249</v>
      </c>
      <c r="C13" s="608">
        <f aca="true" t="shared" si="1" ref="C13:C30">E13/Y13*100</f>
        <v>2.467461445914908</v>
      </c>
      <c r="D13" s="609">
        <v>7436</v>
      </c>
      <c r="E13" s="609">
        <f aca="true" t="shared" si="2" ref="E13:E30">F13+G13+H13+I13+J13</f>
        <v>7896</v>
      </c>
      <c r="F13" s="610">
        <v>1</v>
      </c>
      <c r="G13" s="610">
        <v>777</v>
      </c>
      <c r="H13" s="610">
        <v>635</v>
      </c>
      <c r="I13" s="610">
        <v>3239</v>
      </c>
      <c r="J13" s="610">
        <v>3244</v>
      </c>
      <c r="K13" s="609">
        <v>55</v>
      </c>
      <c r="L13" s="609">
        <f t="shared" si="0"/>
        <v>61</v>
      </c>
      <c r="M13" s="609"/>
      <c r="N13" s="610">
        <v>15</v>
      </c>
      <c r="O13" s="610">
        <v>9</v>
      </c>
      <c r="P13" s="610">
        <v>18</v>
      </c>
      <c r="Q13" s="610">
        <v>19</v>
      </c>
      <c r="R13" s="610">
        <f>S13+U13+V13+W13</f>
        <v>2109</v>
      </c>
      <c r="S13" s="609">
        <v>1</v>
      </c>
      <c r="T13" s="610">
        <v>195</v>
      </c>
      <c r="U13" s="610">
        <v>165</v>
      </c>
      <c r="V13" s="610">
        <v>894</v>
      </c>
      <c r="W13" s="610">
        <v>1049</v>
      </c>
      <c r="X13" s="603"/>
      <c r="Y13" s="604">
        <v>320005</v>
      </c>
      <c r="Z13" s="605"/>
      <c r="AA13" s="605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174"/>
      <c r="AQ13" s="174"/>
      <c r="AR13" s="174"/>
      <c r="AS13" s="174"/>
      <c r="AT13" s="174"/>
      <c r="AU13" s="573"/>
      <c r="AV13" s="174"/>
      <c r="AW13" s="174"/>
      <c r="AX13" s="174"/>
      <c r="AY13" s="174"/>
      <c r="AZ13" s="174"/>
      <c r="BA13" s="174"/>
      <c r="BB13" s="174"/>
      <c r="BC13" s="174"/>
    </row>
    <row r="14" spans="1:55" ht="15.75" customHeight="1">
      <c r="A14" s="606" t="s">
        <v>1208</v>
      </c>
      <c r="B14" s="607" t="s">
        <v>256</v>
      </c>
      <c r="C14" s="608">
        <f t="shared" si="1"/>
        <v>1.7049968863406988</v>
      </c>
      <c r="D14" s="609">
        <v>1592</v>
      </c>
      <c r="E14" s="609">
        <f t="shared" si="2"/>
        <v>1588</v>
      </c>
      <c r="F14" s="610"/>
      <c r="G14" s="610">
        <v>310</v>
      </c>
      <c r="H14" s="610">
        <v>258</v>
      </c>
      <c r="I14" s="610">
        <v>348</v>
      </c>
      <c r="J14" s="610">
        <v>672</v>
      </c>
      <c r="K14" s="609">
        <v>71</v>
      </c>
      <c r="L14" s="609">
        <f t="shared" si="0"/>
        <v>126</v>
      </c>
      <c r="M14" s="609"/>
      <c r="N14" s="610">
        <v>20</v>
      </c>
      <c r="O14" s="610">
        <v>30</v>
      </c>
      <c r="P14" s="610">
        <v>38</v>
      </c>
      <c r="Q14" s="610">
        <v>38</v>
      </c>
      <c r="R14" s="610">
        <f aca="true" t="shared" si="3" ref="R14:R30">S14+U14+V14+W14</f>
        <v>358</v>
      </c>
      <c r="S14" s="609"/>
      <c r="T14" s="610">
        <v>46</v>
      </c>
      <c r="U14" s="610">
        <v>57</v>
      </c>
      <c r="V14" s="610">
        <v>110</v>
      </c>
      <c r="W14" s="610">
        <v>191</v>
      </c>
      <c r="X14" s="603"/>
      <c r="Y14" s="604">
        <v>93138</v>
      </c>
      <c r="Z14" s="605"/>
      <c r="AA14" s="605"/>
      <c r="AB14" s="52"/>
      <c r="AC14" s="235"/>
      <c r="AD14" s="216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323"/>
      <c r="AQ14" s="323"/>
      <c r="AR14" s="323"/>
      <c r="AS14" s="323"/>
      <c r="AT14" s="323"/>
      <c r="AU14" s="611"/>
      <c r="AV14" s="323"/>
      <c r="AW14" s="323"/>
      <c r="AX14" s="323"/>
      <c r="AY14" s="323"/>
      <c r="AZ14" s="323"/>
      <c r="BA14" s="174"/>
      <c r="BB14" s="174"/>
      <c r="BC14" s="174"/>
    </row>
    <row r="15" spans="1:55" ht="15.75" customHeight="1">
      <c r="A15" s="606" t="s">
        <v>1225</v>
      </c>
      <c r="B15" s="607" t="s">
        <v>246</v>
      </c>
      <c r="C15" s="608">
        <f t="shared" si="1"/>
        <v>1.243322266398874</v>
      </c>
      <c r="D15" s="609">
        <v>4667</v>
      </c>
      <c r="E15" s="609">
        <f t="shared" si="2"/>
        <v>2730</v>
      </c>
      <c r="F15" s="610"/>
      <c r="G15" s="610">
        <v>38</v>
      </c>
      <c r="H15" s="610">
        <v>157</v>
      </c>
      <c r="I15" s="610">
        <v>1194</v>
      </c>
      <c r="J15" s="610">
        <v>1341</v>
      </c>
      <c r="K15" s="609">
        <v>1874</v>
      </c>
      <c r="L15" s="609">
        <f t="shared" si="0"/>
        <v>1431</v>
      </c>
      <c r="M15" s="609"/>
      <c r="N15" s="610">
        <v>13</v>
      </c>
      <c r="O15" s="610">
        <v>19</v>
      </c>
      <c r="P15" s="610">
        <v>667</v>
      </c>
      <c r="Q15" s="610">
        <v>732</v>
      </c>
      <c r="R15" s="610">
        <f t="shared" si="3"/>
        <v>581</v>
      </c>
      <c r="S15" s="609"/>
      <c r="T15" s="610">
        <v>16</v>
      </c>
      <c r="U15" s="610">
        <v>37</v>
      </c>
      <c r="V15" s="610">
        <v>227</v>
      </c>
      <c r="W15" s="610">
        <v>317</v>
      </c>
      <c r="X15" s="603"/>
      <c r="Y15" s="612">
        <v>219573</v>
      </c>
      <c r="Z15" s="605"/>
      <c r="AA15" s="605"/>
      <c r="AB15" s="52"/>
      <c r="AC15" s="235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323"/>
      <c r="AQ15" s="323"/>
      <c r="AR15" s="323"/>
      <c r="AS15" s="323"/>
      <c r="AT15" s="323"/>
      <c r="AU15" s="611"/>
      <c r="AV15" s="323"/>
      <c r="AW15" s="323"/>
      <c r="AX15" s="323"/>
      <c r="AY15" s="323"/>
      <c r="AZ15" s="323"/>
      <c r="BA15" s="174"/>
      <c r="BB15" s="174"/>
      <c r="BC15" s="174"/>
    </row>
    <row r="16" spans="1:55" ht="15.75" customHeight="1">
      <c r="A16" s="606" t="s">
        <v>1234</v>
      </c>
      <c r="B16" s="607" t="s">
        <v>671</v>
      </c>
      <c r="C16" s="608">
        <f t="shared" si="1"/>
        <v>3.528104943931166</v>
      </c>
      <c r="D16" s="609">
        <v>9226</v>
      </c>
      <c r="E16" s="609">
        <f t="shared" si="2"/>
        <v>10005</v>
      </c>
      <c r="F16" s="610"/>
      <c r="G16" s="610">
        <v>1018</v>
      </c>
      <c r="H16" s="610">
        <v>1443</v>
      </c>
      <c r="I16" s="610">
        <v>4420</v>
      </c>
      <c r="J16" s="610">
        <v>3124</v>
      </c>
      <c r="K16" s="609">
        <v>1488</v>
      </c>
      <c r="L16" s="609">
        <f t="shared" si="0"/>
        <v>1007</v>
      </c>
      <c r="M16" s="609"/>
      <c r="N16" s="610">
        <v>111</v>
      </c>
      <c r="O16" s="610">
        <v>262</v>
      </c>
      <c r="P16" s="610">
        <v>354</v>
      </c>
      <c r="Q16" s="610">
        <v>280</v>
      </c>
      <c r="R16" s="610">
        <f t="shared" si="3"/>
        <v>1533</v>
      </c>
      <c r="S16" s="609"/>
      <c r="T16" s="610">
        <v>136</v>
      </c>
      <c r="U16" s="610">
        <v>160</v>
      </c>
      <c r="V16" s="610">
        <v>856</v>
      </c>
      <c r="W16" s="610">
        <v>517</v>
      </c>
      <c r="X16" s="603"/>
      <c r="Y16" s="91">
        <v>283580</v>
      </c>
      <c r="Z16" s="605"/>
      <c r="AA16" s="605"/>
      <c r="AB16" s="52"/>
      <c r="AC16" s="235"/>
      <c r="AD16" s="216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323"/>
      <c r="AQ16" s="323"/>
      <c r="AR16" s="323"/>
      <c r="AS16" s="323"/>
      <c r="AT16" s="323"/>
      <c r="AU16" s="611"/>
      <c r="AV16" s="323"/>
      <c r="AW16" s="323"/>
      <c r="AX16" s="323"/>
      <c r="AY16" s="323"/>
      <c r="AZ16" s="323"/>
      <c r="BA16" s="174"/>
      <c r="BB16" s="174"/>
      <c r="BC16" s="174"/>
    </row>
    <row r="17" spans="1:55" ht="15.75" customHeight="1">
      <c r="A17" s="606" t="s">
        <v>1216</v>
      </c>
      <c r="B17" s="607" t="s">
        <v>251</v>
      </c>
      <c r="C17" s="608">
        <f t="shared" si="1"/>
        <v>0.2614193913950524</v>
      </c>
      <c r="D17" s="609">
        <v>12497</v>
      </c>
      <c r="E17" s="609">
        <f t="shared" si="2"/>
        <v>609</v>
      </c>
      <c r="F17" s="610"/>
      <c r="G17" s="610">
        <v>3</v>
      </c>
      <c r="H17" s="610">
        <v>14</v>
      </c>
      <c r="I17" s="610">
        <v>283</v>
      </c>
      <c r="J17" s="610">
        <v>309</v>
      </c>
      <c r="K17" s="609">
        <v>55</v>
      </c>
      <c r="L17" s="609">
        <f t="shared" si="0"/>
        <v>122</v>
      </c>
      <c r="M17" s="609"/>
      <c r="N17" s="610"/>
      <c r="O17" s="610"/>
      <c r="P17" s="610">
        <v>71</v>
      </c>
      <c r="Q17" s="610">
        <v>51</v>
      </c>
      <c r="R17" s="610">
        <f>T17+U17+V17+W17</f>
        <v>447</v>
      </c>
      <c r="S17" s="609"/>
      <c r="T17" s="610">
        <v>3</v>
      </c>
      <c r="U17" s="610">
        <v>13</v>
      </c>
      <c r="V17" s="610">
        <v>190</v>
      </c>
      <c r="W17" s="610">
        <v>241</v>
      </c>
      <c r="X17" s="603"/>
      <c r="Y17" s="612">
        <v>232959</v>
      </c>
      <c r="Z17" s="605"/>
      <c r="AA17" s="605"/>
      <c r="AB17" s="52"/>
      <c r="AC17" s="235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323"/>
      <c r="AQ17" s="323"/>
      <c r="AR17" s="323"/>
      <c r="AS17" s="323"/>
      <c r="AT17" s="323"/>
      <c r="AU17" s="611"/>
      <c r="AV17" s="323"/>
      <c r="AW17" s="323"/>
      <c r="AX17" s="323"/>
      <c r="AY17" s="323"/>
      <c r="AZ17" s="323"/>
      <c r="BA17" s="174"/>
      <c r="BB17" s="174"/>
      <c r="BC17" s="174"/>
    </row>
    <row r="18" spans="1:55" ht="15.75" customHeight="1">
      <c r="A18" s="606" t="s">
        <v>1218</v>
      </c>
      <c r="B18" s="607" t="s">
        <v>250</v>
      </c>
      <c r="C18" s="608">
        <f t="shared" si="1"/>
        <v>5.284564990077036</v>
      </c>
      <c r="D18" s="609">
        <v>7799</v>
      </c>
      <c r="E18" s="609">
        <f t="shared" si="2"/>
        <v>12382</v>
      </c>
      <c r="F18" s="610">
        <v>1</v>
      </c>
      <c r="G18" s="610">
        <v>500</v>
      </c>
      <c r="H18" s="610">
        <v>523</v>
      </c>
      <c r="I18" s="610">
        <v>6497</v>
      </c>
      <c r="J18" s="610">
        <v>4861</v>
      </c>
      <c r="K18" s="609">
        <v>0</v>
      </c>
      <c r="L18" s="609">
        <f t="shared" si="0"/>
        <v>7</v>
      </c>
      <c r="M18" s="609"/>
      <c r="N18" s="610"/>
      <c r="O18" s="610">
        <v>1</v>
      </c>
      <c r="P18" s="610">
        <v>5</v>
      </c>
      <c r="Q18" s="610">
        <v>1</v>
      </c>
      <c r="R18" s="610">
        <f>T18+U18+V18+W18</f>
        <v>1703</v>
      </c>
      <c r="S18" s="609"/>
      <c r="T18" s="610">
        <v>64</v>
      </c>
      <c r="U18" s="610">
        <v>68</v>
      </c>
      <c r="V18" s="610">
        <v>800</v>
      </c>
      <c r="W18" s="610">
        <v>771</v>
      </c>
      <c r="X18" s="603"/>
      <c r="Y18" s="612">
        <v>234305</v>
      </c>
      <c r="Z18" s="605"/>
      <c r="AA18" s="605"/>
      <c r="AB18" s="613"/>
      <c r="AC18" s="235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323"/>
      <c r="AQ18" s="323"/>
      <c r="AR18" s="323"/>
      <c r="AS18" s="323"/>
      <c r="AT18" s="323"/>
      <c r="AU18" s="611"/>
      <c r="AV18" s="323"/>
      <c r="AW18" s="323"/>
      <c r="AX18" s="323"/>
      <c r="AY18" s="323"/>
      <c r="AZ18" s="323"/>
      <c r="BA18" s="174"/>
      <c r="BB18" s="174"/>
      <c r="BC18" s="174"/>
    </row>
    <row r="19" spans="1:55" ht="15.75" customHeight="1">
      <c r="A19" s="606" t="s">
        <v>1228</v>
      </c>
      <c r="B19" s="607" t="s">
        <v>244</v>
      </c>
      <c r="C19" s="608">
        <f t="shared" si="1"/>
        <v>2.325978900732253</v>
      </c>
      <c r="D19" s="609">
        <v>8081</v>
      </c>
      <c r="E19" s="609">
        <f t="shared" si="2"/>
        <v>6804</v>
      </c>
      <c r="F19" s="610"/>
      <c r="G19" s="610">
        <v>536</v>
      </c>
      <c r="H19" s="610">
        <v>1158</v>
      </c>
      <c r="I19" s="610">
        <v>2839</v>
      </c>
      <c r="J19" s="610">
        <v>2271</v>
      </c>
      <c r="K19" s="609">
        <v>3403</v>
      </c>
      <c r="L19" s="609">
        <f t="shared" si="0"/>
        <v>156</v>
      </c>
      <c r="M19" s="609"/>
      <c r="N19" s="610">
        <v>10</v>
      </c>
      <c r="O19" s="610">
        <v>22</v>
      </c>
      <c r="P19" s="610">
        <v>94</v>
      </c>
      <c r="Q19" s="610">
        <v>30</v>
      </c>
      <c r="R19" s="610">
        <f t="shared" si="3"/>
        <v>595</v>
      </c>
      <c r="S19" s="609"/>
      <c r="T19" s="610">
        <v>81</v>
      </c>
      <c r="U19" s="610">
        <v>107</v>
      </c>
      <c r="V19" s="610">
        <v>270</v>
      </c>
      <c r="W19" s="610">
        <v>218</v>
      </c>
      <c r="X19" s="603"/>
      <c r="Y19" s="612">
        <v>292522</v>
      </c>
      <c r="Z19" s="605"/>
      <c r="AA19" s="605"/>
      <c r="AB19" s="52"/>
      <c r="AC19" s="235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323"/>
      <c r="AQ19" s="323"/>
      <c r="AR19" s="323"/>
      <c r="AS19" s="323"/>
      <c r="AT19" s="323"/>
      <c r="AU19" s="611"/>
      <c r="AV19" s="323"/>
      <c r="AW19" s="323"/>
      <c r="AX19" s="323"/>
      <c r="AY19" s="323"/>
      <c r="AZ19" s="323"/>
      <c r="BA19" s="174"/>
      <c r="BB19" s="174"/>
      <c r="BC19" s="174"/>
    </row>
    <row r="20" spans="1:55" ht="15.75" customHeight="1">
      <c r="A20" s="606" t="s">
        <v>1229</v>
      </c>
      <c r="B20" s="607" t="s">
        <v>243</v>
      </c>
      <c r="C20" s="608">
        <f t="shared" si="1"/>
        <v>0.8507624629437108</v>
      </c>
      <c r="D20" s="609">
        <v>6770</v>
      </c>
      <c r="E20" s="609">
        <f t="shared" si="2"/>
        <v>1874</v>
      </c>
      <c r="F20" s="610"/>
      <c r="G20" s="610">
        <v>161</v>
      </c>
      <c r="H20" s="610">
        <v>260</v>
      </c>
      <c r="I20" s="610">
        <v>806</v>
      </c>
      <c r="J20" s="610">
        <v>647</v>
      </c>
      <c r="K20" s="609">
        <v>0</v>
      </c>
      <c r="L20" s="609">
        <f t="shared" si="0"/>
        <v>0</v>
      </c>
      <c r="M20" s="609"/>
      <c r="N20" s="610"/>
      <c r="O20" s="610"/>
      <c r="P20" s="610"/>
      <c r="Q20" s="610"/>
      <c r="R20" s="610">
        <f t="shared" si="3"/>
        <v>321</v>
      </c>
      <c r="S20" s="609"/>
      <c r="T20" s="610">
        <v>48</v>
      </c>
      <c r="U20" s="610">
        <v>57</v>
      </c>
      <c r="V20" s="610">
        <v>137</v>
      </c>
      <c r="W20" s="610">
        <v>127</v>
      </c>
      <c r="X20" s="603"/>
      <c r="Y20" s="612">
        <v>220273</v>
      </c>
      <c r="Z20" s="605"/>
      <c r="AA20" s="605"/>
      <c r="AB20" s="52"/>
      <c r="AC20" s="235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323"/>
      <c r="AQ20" s="323"/>
      <c r="AR20" s="323"/>
      <c r="AS20" s="323"/>
      <c r="AT20" s="323"/>
      <c r="AU20" s="611"/>
      <c r="AV20" s="323"/>
      <c r="AW20" s="323"/>
      <c r="AX20" s="323"/>
      <c r="AY20" s="323"/>
      <c r="AZ20" s="323"/>
      <c r="BA20" s="174"/>
      <c r="BB20" s="174"/>
      <c r="BC20" s="174"/>
    </row>
    <row r="21" spans="1:55" ht="15.75" customHeight="1">
      <c r="A21" s="606" t="s">
        <v>1209</v>
      </c>
      <c r="B21" s="607" t="s">
        <v>255</v>
      </c>
      <c r="C21" s="608">
        <f t="shared" si="1"/>
        <v>0.7645218089425332</v>
      </c>
      <c r="D21" s="609">
        <v>547</v>
      </c>
      <c r="E21" s="609">
        <f t="shared" si="2"/>
        <v>838</v>
      </c>
      <c r="F21" s="610"/>
      <c r="G21" s="610">
        <v>11</v>
      </c>
      <c r="H21" s="610">
        <v>25</v>
      </c>
      <c r="I21" s="610">
        <v>366</v>
      </c>
      <c r="J21" s="610">
        <v>436</v>
      </c>
      <c r="K21" s="609">
        <v>160</v>
      </c>
      <c r="L21" s="609">
        <f t="shared" si="0"/>
        <v>99</v>
      </c>
      <c r="M21" s="609"/>
      <c r="N21" s="610">
        <v>3</v>
      </c>
      <c r="O21" s="610">
        <v>6</v>
      </c>
      <c r="P21" s="610">
        <v>34</v>
      </c>
      <c r="Q21" s="610">
        <v>56</v>
      </c>
      <c r="R21" s="610">
        <f t="shared" si="3"/>
        <v>507</v>
      </c>
      <c r="S21" s="609"/>
      <c r="T21" s="610">
        <v>8</v>
      </c>
      <c r="U21" s="610">
        <v>12</v>
      </c>
      <c r="V21" s="610">
        <v>205</v>
      </c>
      <c r="W21" s="610">
        <v>290</v>
      </c>
      <c r="X21" s="603"/>
      <c r="Y21" s="91">
        <v>109611</v>
      </c>
      <c r="Z21" s="605"/>
      <c r="AA21" s="605"/>
      <c r="AB21" s="52"/>
      <c r="AC21" s="235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23"/>
      <c r="AQ21" s="323"/>
      <c r="AR21" s="323"/>
      <c r="AS21" s="323"/>
      <c r="AT21" s="323"/>
      <c r="AU21" s="611"/>
      <c r="AV21" s="323"/>
      <c r="AW21" s="323"/>
      <c r="AX21" s="323"/>
      <c r="AY21" s="323"/>
      <c r="AZ21" s="323"/>
      <c r="BA21" s="174"/>
      <c r="BB21" s="174"/>
      <c r="BC21" s="174"/>
    </row>
    <row r="22" spans="1:55" ht="15.75" customHeight="1">
      <c r="A22" s="606" t="s">
        <v>1221</v>
      </c>
      <c r="B22" s="607" t="s">
        <v>248</v>
      </c>
      <c r="C22" s="608">
        <f t="shared" si="1"/>
        <v>6.729224641145856</v>
      </c>
      <c r="D22" s="609">
        <v>7075</v>
      </c>
      <c r="E22" s="609">
        <f t="shared" si="2"/>
        <v>19563</v>
      </c>
      <c r="F22" s="610"/>
      <c r="G22" s="610">
        <v>767</v>
      </c>
      <c r="H22" s="610">
        <v>2300</v>
      </c>
      <c r="I22" s="610">
        <v>14568</v>
      </c>
      <c r="J22" s="610">
        <v>1928</v>
      </c>
      <c r="K22" s="609">
        <v>992</v>
      </c>
      <c r="L22" s="609">
        <f t="shared" si="0"/>
        <v>1177</v>
      </c>
      <c r="M22" s="609"/>
      <c r="N22" s="610">
        <v>47</v>
      </c>
      <c r="O22" s="610">
        <v>37</v>
      </c>
      <c r="P22" s="610">
        <v>1056</v>
      </c>
      <c r="Q22" s="610">
        <v>37</v>
      </c>
      <c r="R22" s="610">
        <f t="shared" si="3"/>
        <v>8844</v>
      </c>
      <c r="S22" s="609"/>
      <c r="T22" s="610">
        <v>428</v>
      </c>
      <c r="U22" s="610">
        <v>1080</v>
      </c>
      <c r="V22" s="610">
        <v>6599</v>
      </c>
      <c r="W22" s="610">
        <v>1165</v>
      </c>
      <c r="X22" s="603"/>
      <c r="Y22" s="612">
        <v>290717</v>
      </c>
      <c r="Z22" s="605"/>
      <c r="AA22" s="605"/>
      <c r="AB22" s="52"/>
      <c r="AC22" s="235"/>
      <c r="AD22" s="216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323"/>
      <c r="AQ22" s="323"/>
      <c r="AR22" s="323"/>
      <c r="AS22" s="323"/>
      <c r="AT22" s="323"/>
      <c r="AU22" s="611"/>
      <c r="AV22" s="323"/>
      <c r="AW22" s="323"/>
      <c r="AX22" s="323"/>
      <c r="AY22" s="323"/>
      <c r="AZ22" s="323"/>
      <c r="BA22" s="174"/>
      <c r="BB22" s="174"/>
      <c r="BC22" s="174"/>
    </row>
    <row r="23" spans="1:55" ht="15.75" customHeight="1">
      <c r="A23" s="606" t="s">
        <v>1231</v>
      </c>
      <c r="B23" s="607" t="s">
        <v>242</v>
      </c>
      <c r="C23" s="608">
        <f t="shared" si="1"/>
        <v>2.283389421869506</v>
      </c>
      <c r="D23" s="609">
        <v>1970</v>
      </c>
      <c r="E23" s="609">
        <f t="shared" si="2"/>
        <v>2273</v>
      </c>
      <c r="F23" s="610"/>
      <c r="G23" s="610">
        <v>131</v>
      </c>
      <c r="H23" s="610">
        <v>515</v>
      </c>
      <c r="I23" s="610">
        <v>877</v>
      </c>
      <c r="J23" s="610">
        <v>750</v>
      </c>
      <c r="K23" s="609">
        <v>520</v>
      </c>
      <c r="L23" s="609">
        <f t="shared" si="0"/>
        <v>404</v>
      </c>
      <c r="M23" s="609"/>
      <c r="N23" s="610">
        <v>29</v>
      </c>
      <c r="O23" s="610">
        <v>70</v>
      </c>
      <c r="P23" s="610">
        <v>175</v>
      </c>
      <c r="Q23" s="610">
        <v>130</v>
      </c>
      <c r="R23" s="610">
        <f t="shared" si="3"/>
        <v>145</v>
      </c>
      <c r="S23" s="609"/>
      <c r="T23" s="610">
        <v>8</v>
      </c>
      <c r="U23" s="610">
        <v>32</v>
      </c>
      <c r="V23" s="610">
        <v>62</v>
      </c>
      <c r="W23" s="610">
        <v>51</v>
      </c>
      <c r="X23" s="603"/>
      <c r="Y23" s="612">
        <v>99545</v>
      </c>
      <c r="Z23" s="605"/>
      <c r="AA23" s="605"/>
      <c r="AB23" s="52"/>
      <c r="AC23" s="235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323"/>
      <c r="AQ23" s="323"/>
      <c r="AR23" s="323"/>
      <c r="AS23" s="323"/>
      <c r="AT23" s="323"/>
      <c r="AU23" s="611"/>
      <c r="AV23" s="323"/>
      <c r="AW23" s="323"/>
      <c r="AX23" s="323"/>
      <c r="AY23" s="323"/>
      <c r="AZ23" s="323"/>
      <c r="BA23" s="174"/>
      <c r="BB23" s="174"/>
      <c r="BC23" s="174"/>
    </row>
    <row r="24" spans="1:55" ht="15.75" customHeight="1">
      <c r="A24" s="606" t="s">
        <v>1214</v>
      </c>
      <c r="B24" s="607" t="s">
        <v>252</v>
      </c>
      <c r="C24" s="608">
        <f t="shared" si="1"/>
        <v>1.097161922279017</v>
      </c>
      <c r="D24" s="609">
        <v>2532</v>
      </c>
      <c r="E24" s="609">
        <f t="shared" si="2"/>
        <v>3078</v>
      </c>
      <c r="F24" s="610"/>
      <c r="G24" s="610">
        <v>193</v>
      </c>
      <c r="H24" s="610">
        <v>181</v>
      </c>
      <c r="I24" s="610">
        <v>1278</v>
      </c>
      <c r="J24" s="610">
        <v>1426</v>
      </c>
      <c r="K24" s="609">
        <v>0</v>
      </c>
      <c r="L24" s="609">
        <f t="shared" si="0"/>
        <v>3</v>
      </c>
      <c r="M24" s="609"/>
      <c r="N24" s="610"/>
      <c r="O24" s="610">
        <v>3</v>
      </c>
      <c r="P24" s="610"/>
      <c r="Q24" s="610"/>
      <c r="R24" s="610">
        <f>T24+U24+V24+W24</f>
        <v>1068</v>
      </c>
      <c r="S24" s="609"/>
      <c r="T24" s="610">
        <v>77</v>
      </c>
      <c r="U24" s="610">
        <v>72</v>
      </c>
      <c r="V24" s="610">
        <v>435</v>
      </c>
      <c r="W24" s="610">
        <v>484</v>
      </c>
      <c r="X24" s="603"/>
      <c r="Y24" s="612">
        <v>280542</v>
      </c>
      <c r="Z24" s="605"/>
      <c r="AA24" s="605"/>
      <c r="AB24" s="613"/>
      <c r="AC24" s="235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323"/>
      <c r="AQ24" s="323"/>
      <c r="AR24" s="323"/>
      <c r="AS24" s="323"/>
      <c r="AT24" s="323"/>
      <c r="AU24" s="611"/>
      <c r="AV24" s="323"/>
      <c r="AW24" s="323"/>
      <c r="AX24" s="323"/>
      <c r="AY24" s="323"/>
      <c r="AZ24" s="323"/>
      <c r="BA24" s="174"/>
      <c r="BB24" s="174"/>
      <c r="BC24" s="174"/>
    </row>
    <row r="25" spans="1:55" ht="15.75" customHeight="1">
      <c r="A25" s="606" t="s">
        <v>1212</v>
      </c>
      <c r="B25" s="607" t="s">
        <v>253</v>
      </c>
      <c r="C25" s="608">
        <f t="shared" si="1"/>
        <v>0.325332178049887</v>
      </c>
      <c r="D25" s="609">
        <v>600</v>
      </c>
      <c r="E25" s="609">
        <f t="shared" si="2"/>
        <v>796</v>
      </c>
      <c r="F25" s="610"/>
      <c r="G25" s="610">
        <v>125</v>
      </c>
      <c r="H25" s="610">
        <v>89</v>
      </c>
      <c r="I25" s="610">
        <v>267</v>
      </c>
      <c r="J25" s="610">
        <v>315</v>
      </c>
      <c r="K25" s="609">
        <v>259</v>
      </c>
      <c r="L25" s="609">
        <f t="shared" si="0"/>
        <v>713</v>
      </c>
      <c r="M25" s="609"/>
      <c r="N25" s="610">
        <v>107</v>
      </c>
      <c r="O25" s="610">
        <v>85</v>
      </c>
      <c r="P25" s="610">
        <v>240</v>
      </c>
      <c r="Q25" s="610">
        <v>281</v>
      </c>
      <c r="R25" s="610">
        <f>T25+U25+V25+W25</f>
        <v>255</v>
      </c>
      <c r="S25" s="609"/>
      <c r="T25" s="610">
        <v>47</v>
      </c>
      <c r="U25" s="610">
        <v>44</v>
      </c>
      <c r="V25" s="610">
        <v>72</v>
      </c>
      <c r="W25" s="610">
        <v>92</v>
      </c>
      <c r="X25" s="603"/>
      <c r="Y25" s="612">
        <v>244673</v>
      </c>
      <c r="Z25" s="605"/>
      <c r="AA25" s="605"/>
      <c r="AB25" s="613"/>
      <c r="AC25" s="235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323"/>
      <c r="AQ25" s="323"/>
      <c r="AR25" s="323"/>
      <c r="AS25" s="323"/>
      <c r="AT25" s="323"/>
      <c r="AU25" s="611"/>
      <c r="AV25" s="323"/>
      <c r="AW25" s="323"/>
      <c r="AX25" s="323"/>
      <c r="AY25" s="323"/>
      <c r="AZ25" s="323"/>
      <c r="BA25" s="174"/>
      <c r="BB25" s="174"/>
      <c r="BC25" s="174"/>
    </row>
    <row r="26" spans="1:55" ht="15.75" customHeight="1">
      <c r="A26" s="606" t="s">
        <v>1206</v>
      </c>
      <c r="B26" s="607" t="s">
        <v>258</v>
      </c>
      <c r="C26" s="608">
        <f t="shared" si="1"/>
        <v>3.6677542420554152</v>
      </c>
      <c r="D26" s="609">
        <v>1337</v>
      </c>
      <c r="E26" s="609">
        <f t="shared" si="2"/>
        <v>3586</v>
      </c>
      <c r="F26" s="610"/>
      <c r="G26" s="610">
        <v>67</v>
      </c>
      <c r="H26" s="610">
        <v>405</v>
      </c>
      <c r="I26" s="610">
        <v>2062</v>
      </c>
      <c r="J26" s="610">
        <v>1052</v>
      </c>
      <c r="K26" s="609">
        <v>145</v>
      </c>
      <c r="L26" s="609">
        <f t="shared" si="0"/>
        <v>199</v>
      </c>
      <c r="M26" s="609"/>
      <c r="N26" s="610">
        <v>1</v>
      </c>
      <c r="O26" s="610">
        <v>29</v>
      </c>
      <c r="P26" s="610">
        <v>100</v>
      </c>
      <c r="Q26" s="610">
        <v>69</v>
      </c>
      <c r="R26" s="610">
        <f t="shared" si="3"/>
        <v>1862</v>
      </c>
      <c r="S26" s="609"/>
      <c r="T26" s="610">
        <v>26</v>
      </c>
      <c r="U26" s="610">
        <v>166</v>
      </c>
      <c r="V26" s="610">
        <v>1137</v>
      </c>
      <c r="W26" s="610">
        <v>559</v>
      </c>
      <c r="X26" s="603"/>
      <c r="Y26" s="91">
        <v>97771</v>
      </c>
      <c r="Z26" s="605"/>
      <c r="AA26" s="605"/>
      <c r="AB26" s="613"/>
      <c r="AC26" s="235"/>
      <c r="AD26" s="216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323"/>
      <c r="AQ26" s="323"/>
      <c r="AR26" s="323"/>
      <c r="AS26" s="323"/>
      <c r="AT26" s="323"/>
      <c r="AU26" s="611"/>
      <c r="AV26" s="323"/>
      <c r="AW26" s="323"/>
      <c r="AX26" s="323"/>
      <c r="AY26" s="323"/>
      <c r="AZ26" s="323"/>
      <c r="BA26" s="174"/>
      <c r="BB26" s="174"/>
      <c r="BC26" s="174"/>
    </row>
    <row r="27" spans="1:55" ht="15.75" customHeight="1">
      <c r="A27" s="606" t="s">
        <v>1210</v>
      </c>
      <c r="B27" s="607" t="s">
        <v>254</v>
      </c>
      <c r="C27" s="608">
        <f t="shared" si="1"/>
        <v>3.524764003825841</v>
      </c>
      <c r="D27" s="609">
        <v>2404</v>
      </c>
      <c r="E27" s="609">
        <f t="shared" si="2"/>
        <v>8476</v>
      </c>
      <c r="F27" s="610"/>
      <c r="G27" s="610">
        <v>702</v>
      </c>
      <c r="H27" s="610">
        <v>998</v>
      </c>
      <c r="I27" s="610">
        <v>3723</v>
      </c>
      <c r="J27" s="610">
        <v>3053</v>
      </c>
      <c r="K27" s="609">
        <v>488</v>
      </c>
      <c r="L27" s="609">
        <f t="shared" si="0"/>
        <v>915</v>
      </c>
      <c r="M27" s="609"/>
      <c r="N27" s="610">
        <v>59</v>
      </c>
      <c r="O27" s="610">
        <v>166</v>
      </c>
      <c r="P27" s="610">
        <v>344</v>
      </c>
      <c r="Q27" s="610">
        <v>346</v>
      </c>
      <c r="R27" s="610">
        <f t="shared" si="3"/>
        <v>1197</v>
      </c>
      <c r="S27" s="609"/>
      <c r="T27" s="610">
        <v>64</v>
      </c>
      <c r="U27" s="610">
        <v>109</v>
      </c>
      <c r="V27" s="610">
        <v>633</v>
      </c>
      <c r="W27" s="610">
        <v>455</v>
      </c>
      <c r="X27" s="603"/>
      <c r="Y27" s="612">
        <v>240470</v>
      </c>
      <c r="Z27" s="605"/>
      <c r="AA27" s="605"/>
      <c r="AB27" s="52"/>
      <c r="AC27" s="235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323"/>
      <c r="AQ27" s="323"/>
      <c r="AR27" s="323"/>
      <c r="AS27" s="323"/>
      <c r="AT27" s="323"/>
      <c r="AU27" s="611"/>
      <c r="AV27" s="323"/>
      <c r="AW27" s="323"/>
      <c r="AX27" s="323"/>
      <c r="AY27" s="323"/>
      <c r="AZ27" s="323"/>
      <c r="BA27" s="174"/>
      <c r="BB27" s="174"/>
      <c r="BC27" s="174"/>
    </row>
    <row r="28" spans="1:55" ht="15.75" customHeight="1">
      <c r="A28" s="606" t="s">
        <v>1223</v>
      </c>
      <c r="B28" s="607" t="s">
        <v>247</v>
      </c>
      <c r="C28" s="608">
        <f t="shared" si="1"/>
        <v>2.5113754784923494</v>
      </c>
      <c r="D28" s="609">
        <v>3046</v>
      </c>
      <c r="E28" s="609">
        <f t="shared" si="2"/>
        <v>7302</v>
      </c>
      <c r="F28" s="610"/>
      <c r="G28" s="610">
        <v>484</v>
      </c>
      <c r="H28" s="610">
        <v>631</v>
      </c>
      <c r="I28" s="610">
        <v>4389</v>
      </c>
      <c r="J28" s="610">
        <v>1798</v>
      </c>
      <c r="K28" s="609">
        <v>1526</v>
      </c>
      <c r="L28" s="609">
        <f t="shared" si="0"/>
        <v>631</v>
      </c>
      <c r="M28" s="609"/>
      <c r="N28" s="610">
        <v>24</v>
      </c>
      <c r="O28" s="610">
        <v>42</v>
      </c>
      <c r="P28" s="610">
        <v>340</v>
      </c>
      <c r="Q28" s="610">
        <v>225</v>
      </c>
      <c r="R28" s="610">
        <f t="shared" si="3"/>
        <v>880</v>
      </c>
      <c r="S28" s="609"/>
      <c r="T28" s="610">
        <v>75</v>
      </c>
      <c r="U28" s="610">
        <v>127</v>
      </c>
      <c r="V28" s="610">
        <v>315</v>
      </c>
      <c r="W28" s="610">
        <v>438</v>
      </c>
      <c r="X28" s="603"/>
      <c r="Y28" s="612">
        <v>290757</v>
      </c>
      <c r="Z28" s="605"/>
      <c r="AA28" s="605"/>
      <c r="AB28" s="52"/>
      <c r="AC28" s="235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323"/>
      <c r="AQ28" s="323"/>
      <c r="AR28" s="323"/>
      <c r="AS28" s="323"/>
      <c r="AT28" s="323"/>
      <c r="AU28" s="611"/>
      <c r="AV28" s="323"/>
      <c r="AW28" s="323"/>
      <c r="AX28" s="323"/>
      <c r="AY28" s="323"/>
      <c r="AZ28" s="323"/>
      <c r="BA28" s="174"/>
      <c r="BB28" s="174"/>
      <c r="BC28" s="174"/>
    </row>
    <row r="29" spans="1:55" ht="15.75" customHeight="1">
      <c r="A29" s="606" t="s">
        <v>1232</v>
      </c>
      <c r="B29" s="607" t="s">
        <v>241</v>
      </c>
      <c r="C29" s="608">
        <f t="shared" si="1"/>
        <v>1.4522682553896575</v>
      </c>
      <c r="D29" s="609">
        <v>4321</v>
      </c>
      <c r="E29" s="609">
        <f t="shared" si="2"/>
        <v>2384</v>
      </c>
      <c r="F29" s="610"/>
      <c r="G29" s="610">
        <v>289</v>
      </c>
      <c r="H29" s="610">
        <v>415</v>
      </c>
      <c r="I29" s="610">
        <v>907</v>
      </c>
      <c r="J29" s="610">
        <v>773</v>
      </c>
      <c r="K29" s="609">
        <v>508</v>
      </c>
      <c r="L29" s="609">
        <f t="shared" si="0"/>
        <v>404</v>
      </c>
      <c r="M29" s="609"/>
      <c r="N29" s="610">
        <v>28</v>
      </c>
      <c r="O29" s="610">
        <v>79</v>
      </c>
      <c r="P29" s="610">
        <v>164</v>
      </c>
      <c r="Q29" s="610">
        <v>133</v>
      </c>
      <c r="R29" s="610">
        <f t="shared" si="3"/>
        <v>706</v>
      </c>
      <c r="S29" s="609"/>
      <c r="T29" s="610">
        <v>109</v>
      </c>
      <c r="U29" s="610">
        <v>132</v>
      </c>
      <c r="V29" s="610">
        <v>287</v>
      </c>
      <c r="W29" s="610">
        <v>287</v>
      </c>
      <c r="X29" s="235"/>
      <c r="Y29" s="612">
        <v>164157</v>
      </c>
      <c r="Z29" s="605"/>
      <c r="AA29" s="605"/>
      <c r="AB29" s="52"/>
      <c r="AC29" s="235"/>
      <c r="AD29" s="216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323"/>
      <c r="AQ29" s="323"/>
      <c r="AR29" s="323"/>
      <c r="AS29" s="323"/>
      <c r="AT29" s="323"/>
      <c r="AU29" s="611"/>
      <c r="AV29" s="323"/>
      <c r="AW29" s="323"/>
      <c r="AX29" s="323"/>
      <c r="AY29" s="323"/>
      <c r="AZ29" s="323"/>
      <c r="BA29" s="174"/>
      <c r="BB29" s="174"/>
      <c r="BC29" s="174"/>
    </row>
    <row r="30" spans="1:55" ht="15.75" customHeight="1">
      <c r="A30" s="606" t="s">
        <v>1226</v>
      </c>
      <c r="B30" s="607" t="s">
        <v>245</v>
      </c>
      <c r="C30" s="614">
        <f t="shared" si="1"/>
        <v>1.0569753475484307</v>
      </c>
      <c r="D30" s="615">
        <v>6745</v>
      </c>
      <c r="E30" s="615">
        <f t="shared" si="2"/>
        <v>4444</v>
      </c>
      <c r="F30" s="616"/>
      <c r="G30" s="616">
        <v>328</v>
      </c>
      <c r="H30" s="616">
        <v>339</v>
      </c>
      <c r="I30" s="616">
        <v>2559</v>
      </c>
      <c r="J30" s="616">
        <v>1218</v>
      </c>
      <c r="K30" s="615">
        <v>73</v>
      </c>
      <c r="L30" s="615">
        <f t="shared" si="0"/>
        <v>124</v>
      </c>
      <c r="M30" s="615"/>
      <c r="N30" s="616">
        <v>7</v>
      </c>
      <c r="O30" s="616"/>
      <c r="P30" s="616">
        <v>112</v>
      </c>
      <c r="Q30" s="616">
        <v>5</v>
      </c>
      <c r="R30" s="616">
        <f t="shared" si="3"/>
        <v>245</v>
      </c>
      <c r="S30" s="615"/>
      <c r="T30" s="616">
        <v>13</v>
      </c>
      <c r="U30" s="616">
        <v>25</v>
      </c>
      <c r="V30" s="616">
        <v>170</v>
      </c>
      <c r="W30" s="616">
        <v>50</v>
      </c>
      <c r="X30" s="235"/>
      <c r="Y30" s="612">
        <v>420445</v>
      </c>
      <c r="Z30" s="605"/>
      <c r="AA30" s="605"/>
      <c r="AB30" s="52"/>
      <c r="AC30" s="235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323"/>
      <c r="AQ30" s="323"/>
      <c r="AR30" s="323"/>
      <c r="AS30" s="323"/>
      <c r="AT30" s="323"/>
      <c r="AU30" s="611"/>
      <c r="AV30" s="323"/>
      <c r="AW30" s="323"/>
      <c r="AX30" s="323"/>
      <c r="AY30" s="323"/>
      <c r="AZ30" s="323"/>
      <c r="BA30" s="174"/>
      <c r="BB30" s="174"/>
      <c r="BC30" s="174"/>
    </row>
    <row r="31" spans="1:55" ht="15.75" customHeight="1">
      <c r="A31" s="617" t="s">
        <v>217</v>
      </c>
      <c r="B31" s="618" t="s">
        <v>85</v>
      </c>
      <c r="C31" s="614">
        <f>E31/Y31*100</f>
        <v>2.337198966928289</v>
      </c>
      <c r="D31" s="333">
        <f aca="true" t="shared" si="4" ref="D31:Q31">SUM(D12:D30)</f>
        <v>89839</v>
      </c>
      <c r="E31" s="333">
        <f t="shared" si="4"/>
        <v>100341</v>
      </c>
      <c r="F31" s="333">
        <f t="shared" si="4"/>
        <v>2</v>
      </c>
      <c r="G31" s="333">
        <f t="shared" si="4"/>
        <v>6627</v>
      </c>
      <c r="H31" s="333">
        <f t="shared" si="4"/>
        <v>10511</v>
      </c>
      <c r="I31" s="333">
        <f t="shared" si="4"/>
        <v>52350</v>
      </c>
      <c r="J31" s="333">
        <f t="shared" si="4"/>
        <v>30851</v>
      </c>
      <c r="K31" s="333">
        <f t="shared" si="4"/>
        <v>11911</v>
      </c>
      <c r="L31" s="333">
        <f t="shared" si="4"/>
        <v>7727</v>
      </c>
      <c r="M31" s="333">
        <f t="shared" si="4"/>
        <v>0</v>
      </c>
      <c r="N31" s="333">
        <f t="shared" si="4"/>
        <v>480</v>
      </c>
      <c r="O31" s="333">
        <f t="shared" si="4"/>
        <v>861</v>
      </c>
      <c r="P31" s="333">
        <f t="shared" si="4"/>
        <v>3826</v>
      </c>
      <c r="Q31" s="333">
        <f t="shared" si="4"/>
        <v>2560</v>
      </c>
      <c r="R31" s="333">
        <f>S31+T31+U31+V31+W31</f>
        <v>26511</v>
      </c>
      <c r="S31" s="333">
        <f aca="true" t="shared" si="5" ref="S31:Y31">SUM(S12:S30)</f>
        <v>1</v>
      </c>
      <c r="T31" s="333">
        <f t="shared" si="5"/>
        <v>1518</v>
      </c>
      <c r="U31" s="333">
        <f t="shared" si="5"/>
        <v>2520</v>
      </c>
      <c r="V31" s="333">
        <f t="shared" si="5"/>
        <v>14251</v>
      </c>
      <c r="W31" s="333">
        <f t="shared" si="5"/>
        <v>8221</v>
      </c>
      <c r="X31" s="91"/>
      <c r="Y31" s="91">
        <f t="shared" si="5"/>
        <v>4293216</v>
      </c>
      <c r="Z31" s="91"/>
      <c r="AA31" s="91"/>
      <c r="AB31" s="52"/>
      <c r="AC31" s="235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323"/>
      <c r="AQ31" s="323"/>
      <c r="AR31" s="323"/>
      <c r="AS31" s="323"/>
      <c r="AT31" s="323"/>
      <c r="AU31" s="611"/>
      <c r="AV31" s="323"/>
      <c r="AW31" s="323"/>
      <c r="AX31" s="323"/>
      <c r="AY31" s="323"/>
      <c r="AZ31" s="323"/>
      <c r="BA31" s="174"/>
      <c r="BB31" s="174"/>
      <c r="BC31" s="174"/>
    </row>
    <row r="32" spans="1:55" ht="15.75" customHeight="1">
      <c r="A32" s="619" t="s">
        <v>1011</v>
      </c>
      <c r="B32" s="620" t="s">
        <v>1435</v>
      </c>
      <c r="C32" s="621">
        <v>2.49</v>
      </c>
      <c r="D32" s="622"/>
      <c r="E32" s="622">
        <v>94084</v>
      </c>
      <c r="F32" s="622">
        <v>2</v>
      </c>
      <c r="G32" s="622">
        <v>9064</v>
      </c>
      <c r="H32" s="622">
        <v>11291</v>
      </c>
      <c r="I32" s="622">
        <v>41490</v>
      </c>
      <c r="J32" s="622">
        <v>32237</v>
      </c>
      <c r="K32" s="622"/>
      <c r="L32" s="622">
        <v>12865</v>
      </c>
      <c r="M32" s="622">
        <v>0</v>
      </c>
      <c r="N32" s="622">
        <v>713</v>
      </c>
      <c r="O32" s="622">
        <v>1399</v>
      </c>
      <c r="P32" s="622">
        <v>7390</v>
      </c>
      <c r="Q32" s="622">
        <v>3363</v>
      </c>
      <c r="R32" s="622">
        <v>21203</v>
      </c>
      <c r="S32" s="622">
        <v>0</v>
      </c>
      <c r="T32" s="622">
        <v>1368</v>
      </c>
      <c r="U32" s="622">
        <v>2741</v>
      </c>
      <c r="V32" s="622">
        <v>9717</v>
      </c>
      <c r="W32" s="622">
        <v>7377</v>
      </c>
      <c r="X32" s="52"/>
      <c r="Y32" s="49"/>
      <c r="AA32" s="52"/>
      <c r="AB32" s="52"/>
      <c r="AC32" s="235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323"/>
      <c r="AQ32" s="323"/>
      <c r="AR32" s="323"/>
      <c r="AS32" s="323"/>
      <c r="AT32" s="323"/>
      <c r="AU32" s="611"/>
      <c r="AV32" s="323"/>
      <c r="AW32" s="323"/>
      <c r="AX32" s="323"/>
      <c r="AY32" s="323"/>
      <c r="AZ32" s="323"/>
      <c r="BA32" s="174"/>
      <c r="BB32" s="174"/>
      <c r="BC32" s="174"/>
    </row>
    <row r="33" spans="1:55" ht="12.75">
      <c r="A33" s="623"/>
      <c r="B33" s="624"/>
      <c r="C33" s="625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626"/>
      <c r="Y33" s="627"/>
      <c r="Z33" s="628"/>
      <c r="AA33" s="52"/>
      <c r="AB33" s="52"/>
      <c r="AC33" s="235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23"/>
      <c r="AQ33" s="323"/>
      <c r="AR33" s="323"/>
      <c r="AS33" s="323"/>
      <c r="AT33" s="323"/>
      <c r="AU33" s="611"/>
      <c r="AV33" s="323"/>
      <c r="AW33" s="323"/>
      <c r="AX33" s="323"/>
      <c r="AY33" s="323"/>
      <c r="AZ33" s="323"/>
      <c r="BA33" s="174"/>
      <c r="BB33" s="174"/>
      <c r="BC33" s="174"/>
    </row>
    <row r="34" spans="1:55" ht="12.75">
      <c r="A34" s="623"/>
      <c r="B34" s="624"/>
      <c r="C34" s="625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491"/>
      <c r="Y34" s="627"/>
      <c r="Z34" s="628"/>
      <c r="AA34" s="52"/>
      <c r="AB34" s="52"/>
      <c r="AC34" s="235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23"/>
      <c r="AQ34" s="323"/>
      <c r="AR34" s="323"/>
      <c r="AS34" s="323"/>
      <c r="AT34" s="323"/>
      <c r="AU34" s="611"/>
      <c r="AV34" s="323"/>
      <c r="AW34" s="323"/>
      <c r="AX34" s="323"/>
      <c r="AY34" s="323"/>
      <c r="AZ34" s="323"/>
      <c r="BA34" s="174"/>
      <c r="BB34" s="174"/>
      <c r="BC34" s="174"/>
    </row>
    <row r="35" spans="1:55" ht="12.75">
      <c r="A35" s="235"/>
      <c r="B35" s="629"/>
      <c r="C35" s="630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26"/>
      <c r="Y35" s="627"/>
      <c r="Z35" s="628"/>
      <c r="AA35" s="52"/>
      <c r="AB35" s="52"/>
      <c r="AC35" s="235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23"/>
      <c r="AQ35" s="323"/>
      <c r="AR35" s="323"/>
      <c r="AS35" s="323"/>
      <c r="AT35" s="323"/>
      <c r="AU35" s="611"/>
      <c r="AV35" s="323"/>
      <c r="AW35" s="323"/>
      <c r="AX35" s="323"/>
      <c r="AY35" s="323"/>
      <c r="AZ35" s="323"/>
      <c r="BA35" s="174"/>
      <c r="BB35" s="174"/>
      <c r="BC35" s="174"/>
    </row>
    <row r="36" spans="1:55" ht="12.75">
      <c r="A36" s="235"/>
      <c r="B36" s="139"/>
      <c r="C36" s="630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491"/>
      <c r="Y36" s="491"/>
      <c r="Z36" s="52"/>
      <c r="AA36" s="52"/>
      <c r="AB36" s="52"/>
      <c r="AC36" s="235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323"/>
      <c r="AQ36" s="323"/>
      <c r="AR36" s="323"/>
      <c r="AS36" s="323"/>
      <c r="AT36" s="323"/>
      <c r="AU36" s="611"/>
      <c r="AV36" s="323"/>
      <c r="AW36" s="323"/>
      <c r="AX36" s="323"/>
      <c r="AY36" s="323"/>
      <c r="AZ36" s="323"/>
      <c r="BA36" s="174"/>
      <c r="BB36" s="174"/>
      <c r="BC36" s="174"/>
    </row>
    <row r="37" spans="1:55" ht="18.75" customHeight="1">
      <c r="A37" s="631"/>
      <c r="B37" s="632"/>
      <c r="C37" s="630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52"/>
      <c r="AA37" s="178"/>
      <c r="AB37" s="178"/>
      <c r="AC37" s="235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23"/>
      <c r="AQ37" s="323"/>
      <c r="AR37" s="323"/>
      <c r="AS37" s="323"/>
      <c r="AT37" s="323"/>
      <c r="AU37" s="611"/>
      <c r="AV37" s="323"/>
      <c r="AW37" s="323"/>
      <c r="AX37" s="323"/>
      <c r="AY37" s="323"/>
      <c r="AZ37" s="323"/>
      <c r="BA37" s="174"/>
      <c r="BB37" s="174"/>
      <c r="BC37" s="174"/>
    </row>
    <row r="38" spans="1:55" ht="24.75" customHeight="1">
      <c r="A38" s="633"/>
      <c r="B38" s="634"/>
      <c r="C38" s="63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631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323"/>
      <c r="AQ38" s="323"/>
      <c r="AR38" s="323"/>
      <c r="AS38" s="323"/>
      <c r="AT38" s="323"/>
      <c r="AU38" s="611"/>
      <c r="AV38" s="323"/>
      <c r="AW38" s="323"/>
      <c r="AX38" s="323"/>
      <c r="AY38" s="323"/>
      <c r="AZ38" s="323"/>
      <c r="BA38" s="174"/>
      <c r="BB38" s="174"/>
      <c r="BC38" s="174"/>
    </row>
    <row r="39" spans="1:55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573"/>
      <c r="AV39" s="174"/>
      <c r="AW39" s="174"/>
      <c r="AX39" s="174"/>
      <c r="AY39" s="174"/>
      <c r="AZ39" s="174"/>
      <c r="BA39" s="174"/>
      <c r="BB39" s="174"/>
      <c r="BC39" s="174"/>
    </row>
  </sheetData>
  <sheetProtection/>
  <mergeCells count="10">
    <mergeCell ref="AD6:AI6"/>
    <mergeCell ref="AJ6:AO6"/>
    <mergeCell ref="AE7:AI7"/>
    <mergeCell ref="AK7:AO7"/>
    <mergeCell ref="E4:J4"/>
    <mergeCell ref="L4:Q4"/>
    <mergeCell ref="R4:W4"/>
    <mergeCell ref="F5:J5"/>
    <mergeCell ref="M5:Q5"/>
    <mergeCell ref="S5:W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4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7.00390625" style="0" customWidth="1"/>
    <col min="2" max="2" width="7.25390625" style="0" customWidth="1"/>
    <col min="4" max="4" width="9.25390625" style="0" customWidth="1"/>
    <col min="5" max="5" width="7.75390625" style="0" customWidth="1"/>
    <col min="6" max="6" width="9.125" style="0" customWidth="1"/>
    <col min="7" max="7" width="7.625" style="0" customWidth="1"/>
    <col min="8" max="10" width="9.125" style="0" customWidth="1"/>
    <col min="11" max="11" width="6.625" style="0" customWidth="1"/>
    <col min="16" max="16" width="7.125" style="0" customWidth="1"/>
    <col min="17" max="17" width="6.25390625" style="0" customWidth="1"/>
    <col min="19" max="19" width="7.25390625" style="0" customWidth="1"/>
    <col min="25" max="25" width="7.25390625" style="0" customWidth="1"/>
    <col min="30" max="30" width="10.00390625" style="0" bestFit="1" customWidth="1"/>
  </cols>
  <sheetData>
    <row r="1" spans="1:30" ht="12.75">
      <c r="A1" s="49" t="s">
        <v>651</v>
      </c>
      <c r="B1" s="49"/>
      <c r="C1" s="49"/>
      <c r="D1" s="49"/>
      <c r="E1" s="49"/>
      <c r="F1" s="141" t="s">
        <v>1436</v>
      </c>
      <c r="G1" s="141"/>
      <c r="H1" s="141"/>
      <c r="I1" s="141"/>
      <c r="J1" s="141"/>
      <c r="K1" s="49"/>
      <c r="L1" s="49"/>
      <c r="M1" s="49"/>
      <c r="N1" s="49"/>
      <c r="O1" s="49"/>
      <c r="P1" s="49"/>
      <c r="Q1" s="49"/>
      <c r="R1" s="49"/>
      <c r="S1" s="49"/>
      <c r="T1" s="141" t="s">
        <v>1437</v>
      </c>
      <c r="U1" s="143"/>
      <c r="V1" s="143"/>
      <c r="W1" s="143"/>
      <c r="X1" s="143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91" t="s">
        <v>1438</v>
      </c>
      <c r="G2" s="91"/>
      <c r="H2" s="91"/>
      <c r="I2" s="91"/>
      <c r="J2" s="141"/>
      <c r="K2" s="49"/>
      <c r="L2" s="49"/>
      <c r="M2" s="49"/>
      <c r="N2" s="49"/>
      <c r="O2" s="49"/>
      <c r="P2" s="49"/>
      <c r="Q2" s="49"/>
      <c r="R2" s="49"/>
      <c r="S2" s="49"/>
      <c r="T2" s="91" t="s">
        <v>1439</v>
      </c>
      <c r="U2" s="143"/>
      <c r="V2" s="143"/>
      <c r="W2" s="143"/>
      <c r="X2" s="143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91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71" ht="21.75" customHeight="1">
      <c r="A4" s="238"/>
      <c r="B4" s="220"/>
      <c r="C4" s="218" t="s">
        <v>1440</v>
      </c>
      <c r="D4" s="239" t="s">
        <v>1441</v>
      </c>
      <c r="E4" s="214"/>
      <c r="F4" s="214"/>
      <c r="G4" s="214"/>
      <c r="H4" s="214"/>
      <c r="I4" s="636"/>
      <c r="J4" s="239" t="s">
        <v>1442</v>
      </c>
      <c r="K4" s="214"/>
      <c r="L4" s="214"/>
      <c r="M4" s="214"/>
      <c r="N4" s="214"/>
      <c r="O4" s="214"/>
      <c r="P4" s="218"/>
      <c r="Q4" s="220"/>
      <c r="R4" s="239"/>
      <c r="S4" s="214" t="s">
        <v>1443</v>
      </c>
      <c r="T4" s="214"/>
      <c r="U4" s="214"/>
      <c r="V4" s="214"/>
      <c r="W4" s="214"/>
      <c r="X4" s="239" t="s">
        <v>1444</v>
      </c>
      <c r="Y4" s="214"/>
      <c r="Z4" s="214"/>
      <c r="AA4" s="214"/>
      <c r="AB4" s="214"/>
      <c r="AC4" s="636"/>
      <c r="AD4" s="217" t="s">
        <v>1445</v>
      </c>
      <c r="AF4" s="174"/>
      <c r="AG4" s="174"/>
      <c r="AH4" s="174"/>
      <c r="AI4" s="174"/>
      <c r="AJ4" s="174"/>
      <c r="AK4" s="174"/>
      <c r="AL4" s="174"/>
      <c r="AM4" s="174"/>
      <c r="AN4" s="174"/>
      <c r="AO4" s="192"/>
      <c r="AP4" s="19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19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174"/>
    </row>
    <row r="5" spans="1:71" ht="21.75" customHeight="1">
      <c r="A5" s="190"/>
      <c r="B5" s="359"/>
      <c r="C5" s="361" t="s">
        <v>1446</v>
      </c>
      <c r="D5" s="358" t="s">
        <v>899</v>
      </c>
      <c r="E5" s="239"/>
      <c r="F5" s="214" t="s">
        <v>1447</v>
      </c>
      <c r="G5" s="214"/>
      <c r="H5" s="214"/>
      <c r="I5" s="636"/>
      <c r="J5" s="218"/>
      <c r="K5" s="239"/>
      <c r="L5" s="214" t="s">
        <v>1448</v>
      </c>
      <c r="M5" s="214"/>
      <c r="N5" s="214"/>
      <c r="O5" s="214"/>
      <c r="P5" s="201" t="s">
        <v>740</v>
      </c>
      <c r="Q5" s="531" t="s">
        <v>51</v>
      </c>
      <c r="R5" s="218"/>
      <c r="S5" s="239"/>
      <c r="T5" s="214" t="s">
        <v>1449</v>
      </c>
      <c r="U5" s="214"/>
      <c r="V5" s="214"/>
      <c r="W5" s="214"/>
      <c r="X5" s="218"/>
      <c r="Y5" s="239"/>
      <c r="Z5" s="214" t="s">
        <v>1450</v>
      </c>
      <c r="AA5" s="214"/>
      <c r="AB5" s="214"/>
      <c r="AC5" s="636"/>
      <c r="AD5" s="54" t="s">
        <v>1412</v>
      </c>
      <c r="AF5" s="174"/>
      <c r="AG5" s="174"/>
      <c r="AH5" s="174"/>
      <c r="AI5" s="174"/>
      <c r="AJ5" s="174"/>
      <c r="AK5" s="174"/>
      <c r="AL5" s="174"/>
      <c r="AM5" s="174"/>
      <c r="AN5" s="174"/>
      <c r="AO5" s="52"/>
      <c r="AP5" s="192"/>
      <c r="AQ5" s="189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92"/>
      <c r="BE5" s="17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174"/>
    </row>
    <row r="6" spans="1:71" ht="12.75">
      <c r="A6" s="202" t="s">
        <v>740</v>
      </c>
      <c r="B6" s="637" t="s">
        <v>51</v>
      </c>
      <c r="C6" s="361" t="s">
        <v>1451</v>
      </c>
      <c r="D6" s="361" t="s">
        <v>85</v>
      </c>
      <c r="E6" s="52" t="s">
        <v>1452</v>
      </c>
      <c r="F6" s="358" t="s">
        <v>1453</v>
      </c>
      <c r="G6" s="192" t="s">
        <v>1420</v>
      </c>
      <c r="H6" s="358" t="s">
        <v>1454</v>
      </c>
      <c r="I6" s="52" t="s">
        <v>1422</v>
      </c>
      <c r="J6" s="358" t="s">
        <v>1455</v>
      </c>
      <c r="K6" s="218" t="s">
        <v>1456</v>
      </c>
      <c r="L6" s="218" t="s">
        <v>1457</v>
      </c>
      <c r="M6" s="218" t="s">
        <v>1458</v>
      </c>
      <c r="N6" s="218" t="s">
        <v>1459</v>
      </c>
      <c r="O6" s="217" t="s">
        <v>1460</v>
      </c>
      <c r="P6" s="358"/>
      <c r="Q6" s="52"/>
      <c r="R6" s="358" t="s">
        <v>1461</v>
      </c>
      <c r="S6" s="52" t="s">
        <v>1456</v>
      </c>
      <c r="T6" s="218" t="s">
        <v>1462</v>
      </c>
      <c r="U6" s="52" t="s">
        <v>1463</v>
      </c>
      <c r="V6" s="218" t="s">
        <v>1464</v>
      </c>
      <c r="W6" s="52" t="s">
        <v>1465</v>
      </c>
      <c r="X6" s="358" t="s">
        <v>1455</v>
      </c>
      <c r="Y6" s="52" t="s">
        <v>1456</v>
      </c>
      <c r="Z6" s="218" t="s">
        <v>1457</v>
      </c>
      <c r="AA6" s="217" t="s">
        <v>1458</v>
      </c>
      <c r="AB6" s="218" t="s">
        <v>1459</v>
      </c>
      <c r="AC6" s="219" t="s">
        <v>1460</v>
      </c>
      <c r="AD6" s="152" t="s">
        <v>1466</v>
      </c>
      <c r="AF6" s="174"/>
      <c r="AG6" s="174"/>
      <c r="AH6" s="174"/>
      <c r="AI6" s="174"/>
      <c r="AJ6" s="174"/>
      <c r="AK6" s="174"/>
      <c r="AL6" s="174"/>
      <c r="AM6" s="174"/>
      <c r="AN6" s="174"/>
      <c r="AO6" s="192"/>
      <c r="AP6" s="171"/>
      <c r="AQ6" s="189"/>
      <c r="AR6" s="189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52"/>
      <c r="BE6" s="52"/>
      <c r="BF6" s="52"/>
      <c r="BG6" s="192"/>
      <c r="BH6" s="192"/>
      <c r="BI6" s="192"/>
      <c r="BJ6" s="192"/>
      <c r="BK6" s="192"/>
      <c r="BL6" s="52"/>
      <c r="BM6" s="192"/>
      <c r="BN6" s="192"/>
      <c r="BO6" s="192"/>
      <c r="BP6" s="192"/>
      <c r="BQ6" s="192"/>
      <c r="BR6" s="189"/>
      <c r="BS6" s="174"/>
    </row>
    <row r="7" spans="1:71" ht="12.75">
      <c r="A7" s="202"/>
      <c r="B7" s="201"/>
      <c r="C7" s="638"/>
      <c r="D7" s="54"/>
      <c r="E7" s="361" t="s">
        <v>1467</v>
      </c>
      <c r="F7" s="361" t="s">
        <v>1468</v>
      </c>
      <c r="G7" s="189" t="s">
        <v>1469</v>
      </c>
      <c r="H7" s="361" t="s">
        <v>1470</v>
      </c>
      <c r="I7" s="189" t="s">
        <v>455</v>
      </c>
      <c r="J7" s="361" t="s">
        <v>85</v>
      </c>
      <c r="K7" s="361" t="s">
        <v>1471</v>
      </c>
      <c r="L7" s="361" t="s">
        <v>1472</v>
      </c>
      <c r="M7" s="361" t="s">
        <v>1473</v>
      </c>
      <c r="N7" s="361" t="s">
        <v>1474</v>
      </c>
      <c r="O7" s="152" t="s">
        <v>1475</v>
      </c>
      <c r="P7" s="358"/>
      <c r="Q7" s="201"/>
      <c r="R7" s="361" t="s">
        <v>715</v>
      </c>
      <c r="S7" s="152" t="s">
        <v>1471</v>
      </c>
      <c r="T7" s="361" t="s">
        <v>1472</v>
      </c>
      <c r="U7" s="189" t="s">
        <v>1473</v>
      </c>
      <c r="V7" s="361" t="s">
        <v>1474</v>
      </c>
      <c r="W7" s="177" t="s">
        <v>1475</v>
      </c>
      <c r="X7" s="152" t="s">
        <v>85</v>
      </c>
      <c r="Y7" s="152" t="s">
        <v>1471</v>
      </c>
      <c r="Z7" s="361" t="s">
        <v>1472</v>
      </c>
      <c r="AA7" s="152" t="s">
        <v>1473</v>
      </c>
      <c r="AB7" s="361" t="s">
        <v>1474</v>
      </c>
      <c r="AC7" s="177" t="s">
        <v>1475</v>
      </c>
      <c r="AD7" s="152" t="s">
        <v>1476</v>
      </c>
      <c r="AF7" s="174"/>
      <c r="AG7" s="174"/>
      <c r="AH7" s="174"/>
      <c r="AI7" s="174"/>
      <c r="AJ7" s="174"/>
      <c r="AK7" s="174"/>
      <c r="AL7" s="174"/>
      <c r="AM7" s="174"/>
      <c r="AN7" s="174"/>
      <c r="AO7" s="192"/>
      <c r="AP7" s="192"/>
      <c r="AQ7" s="639"/>
      <c r="AR7" s="52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52"/>
      <c r="BE7" s="192"/>
      <c r="BF7" s="189"/>
      <c r="BG7" s="171"/>
      <c r="BH7" s="171"/>
      <c r="BI7" s="171"/>
      <c r="BJ7" s="171"/>
      <c r="BK7" s="171"/>
      <c r="BL7" s="189"/>
      <c r="BM7" s="171"/>
      <c r="BN7" s="171"/>
      <c r="BO7" s="171"/>
      <c r="BP7" s="171"/>
      <c r="BQ7" s="171"/>
      <c r="BR7" s="189"/>
      <c r="BS7" s="174"/>
    </row>
    <row r="8" spans="1:71" ht="12.75">
      <c r="A8" s="192"/>
      <c r="B8" s="201"/>
      <c r="C8" s="54"/>
      <c r="D8" s="54"/>
      <c r="E8" s="152" t="s">
        <v>1477</v>
      </c>
      <c r="F8" s="54"/>
      <c r="G8" s="54"/>
      <c r="H8" s="54"/>
      <c r="I8" s="152" t="s">
        <v>1478</v>
      </c>
      <c r="J8" s="358"/>
      <c r="K8" s="361" t="s">
        <v>1479</v>
      </c>
      <c r="L8" s="358"/>
      <c r="M8" s="358"/>
      <c r="N8" s="358"/>
      <c r="O8" s="54"/>
      <c r="P8" s="358"/>
      <c r="Q8" s="359"/>
      <c r="R8" s="358"/>
      <c r="S8" s="152" t="s">
        <v>1479</v>
      </c>
      <c r="T8" s="358"/>
      <c r="U8" s="54"/>
      <c r="V8" s="54"/>
      <c r="W8" s="358"/>
      <c r="X8" s="358"/>
      <c r="Y8" s="361" t="s">
        <v>1479</v>
      </c>
      <c r="Z8" s="358"/>
      <c r="AA8" s="54"/>
      <c r="AB8" s="54"/>
      <c r="AC8" s="358"/>
      <c r="AD8" s="189" t="s">
        <v>1480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92"/>
      <c r="AP8" s="192"/>
      <c r="AQ8" s="52"/>
      <c r="AR8" s="52"/>
      <c r="AS8" s="171"/>
      <c r="AT8" s="192"/>
      <c r="AU8" s="192"/>
      <c r="AV8" s="192"/>
      <c r="AW8" s="171"/>
      <c r="AX8" s="192"/>
      <c r="AY8" s="171"/>
      <c r="AZ8" s="192"/>
      <c r="BA8" s="192"/>
      <c r="BB8" s="192"/>
      <c r="BC8" s="192"/>
      <c r="BD8" s="52"/>
      <c r="BE8" s="192"/>
      <c r="BF8" s="52"/>
      <c r="BG8" s="171"/>
      <c r="BH8" s="192"/>
      <c r="BI8" s="192"/>
      <c r="BJ8" s="192"/>
      <c r="BK8" s="192"/>
      <c r="BL8" s="52"/>
      <c r="BM8" s="171"/>
      <c r="BN8" s="192"/>
      <c r="BO8" s="192"/>
      <c r="BP8" s="192"/>
      <c r="BQ8" s="192"/>
      <c r="BR8" s="189"/>
      <c r="BS8" s="174"/>
    </row>
    <row r="9" spans="1:71" ht="15" customHeight="1">
      <c r="A9" s="640" t="s">
        <v>1207</v>
      </c>
      <c r="B9" s="602" t="s">
        <v>257</v>
      </c>
      <c r="C9" s="641">
        <f>(J9+R9)-D9</f>
        <v>0</v>
      </c>
      <c r="D9" s="642">
        <f>E9+F9+G9+H9+I9</f>
        <v>67733</v>
      </c>
      <c r="E9" s="643">
        <v>1</v>
      </c>
      <c r="F9" s="643">
        <v>3721</v>
      </c>
      <c r="G9" s="643">
        <v>7057</v>
      </c>
      <c r="H9" s="643">
        <v>34323</v>
      </c>
      <c r="I9" s="643">
        <v>22631</v>
      </c>
      <c r="J9" s="643">
        <f>K9+L9+M9+N9+O9</f>
        <v>4240</v>
      </c>
      <c r="K9" s="643"/>
      <c r="L9" s="643">
        <v>84</v>
      </c>
      <c r="M9" s="643">
        <v>165</v>
      </c>
      <c r="N9" s="643">
        <v>918</v>
      </c>
      <c r="O9" s="643">
        <v>3073</v>
      </c>
      <c r="P9" s="640" t="s">
        <v>1207</v>
      </c>
      <c r="Q9" s="602" t="s">
        <v>257</v>
      </c>
      <c r="R9" s="644">
        <f>S9+T9+U9+V9+W9</f>
        <v>63493</v>
      </c>
      <c r="S9" s="643">
        <v>1</v>
      </c>
      <c r="T9" s="643">
        <v>3637</v>
      </c>
      <c r="U9" s="643">
        <v>6892</v>
      </c>
      <c r="V9" s="643">
        <v>33405</v>
      </c>
      <c r="W9" s="643">
        <v>19558</v>
      </c>
      <c r="X9" s="645">
        <f>R9/(J9+R9)*100</f>
        <v>93.74012667385175</v>
      </c>
      <c r="Y9" s="645"/>
      <c r="Z9" s="645">
        <f aca="true" t="shared" si="0" ref="Y9:AC28">T9/(L9+T9)*100</f>
        <v>97.74254232733136</v>
      </c>
      <c r="AA9" s="645">
        <f t="shared" si="0"/>
        <v>97.66189598979736</v>
      </c>
      <c r="AB9" s="645">
        <f t="shared" si="0"/>
        <v>97.32540861812778</v>
      </c>
      <c r="AC9" s="645">
        <f t="shared" si="0"/>
        <v>86.42128054438601</v>
      </c>
      <c r="AD9" s="646">
        <v>99.8</v>
      </c>
      <c r="AE9" s="647" t="s">
        <v>1481</v>
      </c>
      <c r="AF9" s="216"/>
      <c r="AG9" s="323"/>
      <c r="AH9" s="216"/>
      <c r="AI9" s="216"/>
      <c r="AJ9" s="216"/>
      <c r="AK9" s="216"/>
      <c r="AL9" s="216"/>
      <c r="AM9" s="174"/>
      <c r="AN9" s="174"/>
      <c r="AO9" s="235"/>
      <c r="AP9" s="629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235"/>
      <c r="BE9" s="629"/>
      <c r="BF9" s="52"/>
      <c r="BG9" s="52"/>
      <c r="BH9" s="52"/>
      <c r="BI9" s="52"/>
      <c r="BJ9" s="52"/>
      <c r="BK9" s="52"/>
      <c r="BL9" s="99"/>
      <c r="BM9" s="99"/>
      <c r="BN9" s="99"/>
      <c r="BO9" s="99"/>
      <c r="BP9" s="99"/>
      <c r="BQ9" s="99"/>
      <c r="BR9" s="99"/>
      <c r="BS9" s="174"/>
    </row>
    <row r="10" spans="1:71" ht="15" customHeight="1">
      <c r="A10" s="648" t="s">
        <v>1219</v>
      </c>
      <c r="B10" s="610" t="s">
        <v>249</v>
      </c>
      <c r="C10" s="235">
        <f aca="true" t="shared" si="1" ref="C10:C28">(J10+R10)-D10</f>
        <v>0</v>
      </c>
      <c r="D10" s="649">
        <f aca="true" t="shared" si="2" ref="D10:D27">E10+F10+G10+H10+I10</f>
        <v>113006</v>
      </c>
      <c r="E10" s="650">
        <v>4</v>
      </c>
      <c r="F10" s="650">
        <v>6543</v>
      </c>
      <c r="G10" s="650">
        <v>7396</v>
      </c>
      <c r="H10" s="650">
        <v>63976</v>
      </c>
      <c r="I10" s="650">
        <v>35087</v>
      </c>
      <c r="J10" s="650">
        <f aca="true" t="shared" si="3" ref="J10:J27">K10+L10+M10+N10+O10</f>
        <v>7054</v>
      </c>
      <c r="K10" s="650"/>
      <c r="L10" s="650">
        <v>382</v>
      </c>
      <c r="M10" s="650">
        <v>370</v>
      </c>
      <c r="N10" s="650">
        <v>2941</v>
      </c>
      <c r="O10" s="650">
        <v>3361</v>
      </c>
      <c r="P10" s="648" t="s">
        <v>1219</v>
      </c>
      <c r="Q10" s="610" t="s">
        <v>249</v>
      </c>
      <c r="R10" s="623">
        <f aca="true" t="shared" si="4" ref="R10:R27">S10+T10+U10+V10+W10</f>
        <v>105952</v>
      </c>
      <c r="S10" s="650">
        <v>4</v>
      </c>
      <c r="T10" s="650">
        <v>6161</v>
      </c>
      <c r="U10" s="650">
        <v>7026</v>
      </c>
      <c r="V10" s="650">
        <v>61035</v>
      </c>
      <c r="W10" s="650">
        <v>31726</v>
      </c>
      <c r="X10" s="651">
        <f aca="true" t="shared" si="5" ref="X10:X27">R10/(J10+R10)*100</f>
        <v>93.75785356529742</v>
      </c>
      <c r="Y10" s="651">
        <f>S10/(K10+S10)*100</f>
        <v>100</v>
      </c>
      <c r="Z10" s="651">
        <f t="shared" si="0"/>
        <v>94.16169952621122</v>
      </c>
      <c r="AA10" s="651">
        <f t="shared" si="0"/>
        <v>94.9972958355868</v>
      </c>
      <c r="AB10" s="651">
        <f t="shared" si="0"/>
        <v>95.40296361135425</v>
      </c>
      <c r="AC10" s="651">
        <f t="shared" si="0"/>
        <v>90.4209536295494</v>
      </c>
      <c r="AD10" s="652">
        <v>91</v>
      </c>
      <c r="AE10" s="314" t="s">
        <v>1482</v>
      </c>
      <c r="AF10" s="216"/>
      <c r="AG10" s="174"/>
      <c r="AH10" s="216"/>
      <c r="AI10" s="216"/>
      <c r="AJ10" s="216"/>
      <c r="AK10" s="216"/>
      <c r="AL10" s="216"/>
      <c r="AM10" s="174"/>
      <c r="AN10" s="323"/>
      <c r="AO10" s="235"/>
      <c r="AP10" s="629"/>
      <c r="AQ10" s="52"/>
      <c r="AR10" s="216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235"/>
      <c r="BE10" s="629"/>
      <c r="BF10" s="52"/>
      <c r="BG10" s="52"/>
      <c r="BH10" s="52"/>
      <c r="BI10" s="52"/>
      <c r="BJ10" s="52"/>
      <c r="BK10" s="52"/>
      <c r="BL10" s="99"/>
      <c r="BM10" s="99"/>
      <c r="BN10" s="99"/>
      <c r="BO10" s="99"/>
      <c r="BP10" s="99"/>
      <c r="BQ10" s="99"/>
      <c r="BR10" s="99"/>
      <c r="BS10" s="174"/>
    </row>
    <row r="11" spans="1:71" ht="15" customHeight="1">
      <c r="A11" s="648" t="s">
        <v>1208</v>
      </c>
      <c r="B11" s="610" t="s">
        <v>256</v>
      </c>
      <c r="C11" s="235">
        <f t="shared" si="1"/>
        <v>0</v>
      </c>
      <c r="D11" s="649">
        <f t="shared" si="2"/>
        <v>29136</v>
      </c>
      <c r="E11" s="650"/>
      <c r="F11" s="650">
        <v>1932</v>
      </c>
      <c r="G11" s="650">
        <v>6345</v>
      </c>
      <c r="H11" s="650">
        <v>10049</v>
      </c>
      <c r="I11" s="650">
        <v>10810</v>
      </c>
      <c r="J11" s="650">
        <f t="shared" si="3"/>
        <v>1850</v>
      </c>
      <c r="K11" s="650"/>
      <c r="L11" s="650">
        <v>95</v>
      </c>
      <c r="M11" s="650">
        <v>199</v>
      </c>
      <c r="N11" s="650">
        <v>402</v>
      </c>
      <c r="O11" s="650">
        <v>1154</v>
      </c>
      <c r="P11" s="648" t="s">
        <v>1208</v>
      </c>
      <c r="Q11" s="610" t="s">
        <v>256</v>
      </c>
      <c r="R11" s="623">
        <f t="shared" si="4"/>
        <v>27286</v>
      </c>
      <c r="S11" s="650"/>
      <c r="T11" s="650">
        <v>1837</v>
      </c>
      <c r="U11" s="650">
        <v>6146</v>
      </c>
      <c r="V11" s="650">
        <v>9647</v>
      </c>
      <c r="W11" s="650">
        <v>9656</v>
      </c>
      <c r="X11" s="651">
        <f t="shared" si="5"/>
        <v>93.65046677649643</v>
      </c>
      <c r="Y11" s="651"/>
      <c r="Z11" s="651">
        <f t="shared" si="0"/>
        <v>95.08281573498965</v>
      </c>
      <c r="AA11" s="651">
        <f t="shared" si="0"/>
        <v>96.86367218282112</v>
      </c>
      <c r="AB11" s="651">
        <f t="shared" si="0"/>
        <v>95.99960195044282</v>
      </c>
      <c r="AC11" s="651">
        <f t="shared" si="0"/>
        <v>89.32469935245143</v>
      </c>
      <c r="AD11" s="652">
        <v>70.2</v>
      </c>
      <c r="AE11" s="647" t="s">
        <v>1483</v>
      </c>
      <c r="AF11" s="216"/>
      <c r="AG11" s="174"/>
      <c r="AH11" s="216"/>
      <c r="AI11" s="216"/>
      <c r="AJ11" s="216"/>
      <c r="AK11" s="216"/>
      <c r="AL11" s="216"/>
      <c r="AM11" s="174"/>
      <c r="AN11" s="174"/>
      <c r="AO11" s="235"/>
      <c r="AP11" s="629"/>
      <c r="AQ11" s="52"/>
      <c r="AR11" s="216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235"/>
      <c r="BE11" s="629"/>
      <c r="BF11" s="52"/>
      <c r="BG11" s="52"/>
      <c r="BH11" s="52"/>
      <c r="BI11" s="52"/>
      <c r="BJ11" s="52"/>
      <c r="BK11" s="52"/>
      <c r="BL11" s="99"/>
      <c r="BM11" s="99"/>
      <c r="BN11" s="99"/>
      <c r="BO11" s="99"/>
      <c r="BP11" s="99"/>
      <c r="BQ11" s="99"/>
      <c r="BR11" s="99"/>
      <c r="BS11" s="174"/>
    </row>
    <row r="12" spans="1:71" ht="15" customHeight="1">
      <c r="A12" s="648" t="s">
        <v>1225</v>
      </c>
      <c r="B12" s="610" t="s">
        <v>246</v>
      </c>
      <c r="C12" s="235">
        <f t="shared" si="1"/>
        <v>0</v>
      </c>
      <c r="D12" s="649">
        <f t="shared" si="2"/>
        <v>92502</v>
      </c>
      <c r="E12" s="650"/>
      <c r="F12" s="650">
        <v>2578</v>
      </c>
      <c r="G12" s="650">
        <v>7863</v>
      </c>
      <c r="H12" s="650">
        <v>51460</v>
      </c>
      <c r="I12" s="650">
        <v>30601</v>
      </c>
      <c r="J12" s="650">
        <f t="shared" si="3"/>
        <v>3003</v>
      </c>
      <c r="K12" s="650"/>
      <c r="L12" s="650">
        <v>70</v>
      </c>
      <c r="M12" s="650">
        <v>213</v>
      </c>
      <c r="N12" s="650">
        <v>1530</v>
      </c>
      <c r="O12" s="650">
        <v>1190</v>
      </c>
      <c r="P12" s="648" t="s">
        <v>1225</v>
      </c>
      <c r="Q12" s="610" t="s">
        <v>246</v>
      </c>
      <c r="R12" s="623">
        <f t="shared" si="4"/>
        <v>89499</v>
      </c>
      <c r="S12" s="650"/>
      <c r="T12" s="650">
        <v>2508</v>
      </c>
      <c r="U12" s="650">
        <v>7650</v>
      </c>
      <c r="V12" s="650">
        <v>49930</v>
      </c>
      <c r="W12" s="650">
        <v>29411</v>
      </c>
      <c r="X12" s="651">
        <f t="shared" si="5"/>
        <v>96.75358370629824</v>
      </c>
      <c r="Y12" s="651"/>
      <c r="Z12" s="651">
        <f t="shared" si="0"/>
        <v>97.28471683475563</v>
      </c>
      <c r="AA12" s="651">
        <f t="shared" si="0"/>
        <v>97.29111026325829</v>
      </c>
      <c r="AB12" s="651">
        <f t="shared" si="0"/>
        <v>97.02681694520015</v>
      </c>
      <c r="AC12" s="651">
        <f t="shared" si="0"/>
        <v>96.11123819483024</v>
      </c>
      <c r="AD12" s="652">
        <v>97.9</v>
      </c>
      <c r="AE12" s="647" t="s">
        <v>1484</v>
      </c>
      <c r="AF12" s="216"/>
      <c r="AG12" s="216"/>
      <c r="AH12" s="216"/>
      <c r="AI12" s="216"/>
      <c r="AJ12" s="216"/>
      <c r="AK12" s="216"/>
      <c r="AL12" s="216"/>
      <c r="AM12" s="174"/>
      <c r="AN12" s="174"/>
      <c r="AO12" s="235"/>
      <c r="AP12" s="629"/>
      <c r="AQ12" s="52"/>
      <c r="AR12" s="216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235"/>
      <c r="BE12" s="629"/>
      <c r="BF12" s="52"/>
      <c r="BG12" s="52"/>
      <c r="BH12" s="52"/>
      <c r="BI12" s="52"/>
      <c r="BJ12" s="52"/>
      <c r="BK12" s="52"/>
      <c r="BL12" s="99"/>
      <c r="BM12" s="99"/>
      <c r="BN12" s="99"/>
      <c r="BO12" s="99"/>
      <c r="BP12" s="99"/>
      <c r="BQ12" s="99"/>
      <c r="BR12" s="99"/>
      <c r="BS12" s="174"/>
    </row>
    <row r="13" spans="1:71" ht="15" customHeight="1">
      <c r="A13" s="648" t="s">
        <v>1234</v>
      </c>
      <c r="B13" s="610" t="s">
        <v>671</v>
      </c>
      <c r="C13" s="235">
        <f t="shared" si="1"/>
        <v>0</v>
      </c>
      <c r="D13" s="649">
        <f t="shared" si="2"/>
        <v>105790</v>
      </c>
      <c r="E13" s="650"/>
      <c r="F13" s="650">
        <v>4551</v>
      </c>
      <c r="G13" s="650">
        <v>14370</v>
      </c>
      <c r="H13" s="650">
        <v>57668</v>
      </c>
      <c r="I13" s="650">
        <v>29201</v>
      </c>
      <c r="J13" s="650">
        <f t="shared" si="3"/>
        <v>8620</v>
      </c>
      <c r="K13" s="650"/>
      <c r="L13" s="650">
        <v>471</v>
      </c>
      <c r="M13" s="650">
        <v>1090</v>
      </c>
      <c r="N13" s="650">
        <v>3784</v>
      </c>
      <c r="O13" s="650">
        <v>3275</v>
      </c>
      <c r="P13" s="648" t="s">
        <v>1234</v>
      </c>
      <c r="Q13" s="610" t="s">
        <v>671</v>
      </c>
      <c r="R13" s="623">
        <f t="shared" si="4"/>
        <v>97170</v>
      </c>
      <c r="S13" s="650"/>
      <c r="T13" s="650">
        <v>4080</v>
      </c>
      <c r="U13" s="650">
        <v>13280</v>
      </c>
      <c r="V13" s="650">
        <v>53884</v>
      </c>
      <c r="W13" s="650">
        <v>25926</v>
      </c>
      <c r="X13" s="651">
        <f t="shared" si="5"/>
        <v>91.85178183193119</v>
      </c>
      <c r="Y13" s="651"/>
      <c r="Z13" s="651">
        <f t="shared" si="0"/>
        <v>89.65062623599209</v>
      </c>
      <c r="AA13" s="651">
        <f t="shared" si="0"/>
        <v>92.41475295755045</v>
      </c>
      <c r="AB13" s="651">
        <f t="shared" si="0"/>
        <v>93.43830200457793</v>
      </c>
      <c r="AC13" s="651">
        <f t="shared" si="0"/>
        <v>88.78463066333346</v>
      </c>
      <c r="AD13" s="652">
        <v>80.8</v>
      </c>
      <c r="AF13" s="216"/>
      <c r="AG13" s="174"/>
      <c r="AH13" s="216"/>
      <c r="AI13" s="174"/>
      <c r="AJ13" s="174"/>
      <c r="AK13" s="174"/>
      <c r="AL13" s="174"/>
      <c r="AM13" s="174"/>
      <c r="AN13" s="174"/>
      <c r="AO13" s="235"/>
      <c r="AP13" s="629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235"/>
      <c r="BE13" s="629"/>
      <c r="BF13" s="52"/>
      <c r="BG13" s="52"/>
      <c r="BH13" s="52"/>
      <c r="BI13" s="52"/>
      <c r="BJ13" s="52"/>
      <c r="BK13" s="52"/>
      <c r="BL13" s="99"/>
      <c r="BM13" s="99"/>
      <c r="BN13" s="99"/>
      <c r="BO13" s="99"/>
      <c r="BP13" s="99"/>
      <c r="BQ13" s="99"/>
      <c r="BR13" s="99"/>
      <c r="BS13" s="174"/>
    </row>
    <row r="14" spans="1:71" ht="15" customHeight="1">
      <c r="A14" s="648" t="s">
        <v>1216</v>
      </c>
      <c r="B14" s="610" t="s">
        <v>251</v>
      </c>
      <c r="C14" s="235">
        <f t="shared" si="1"/>
        <v>0</v>
      </c>
      <c r="D14" s="649">
        <f t="shared" si="2"/>
        <v>88058</v>
      </c>
      <c r="E14" s="650">
        <v>72</v>
      </c>
      <c r="F14" s="650">
        <v>3556</v>
      </c>
      <c r="G14" s="650">
        <v>4272</v>
      </c>
      <c r="H14" s="650">
        <v>50700</v>
      </c>
      <c r="I14" s="650">
        <v>29458</v>
      </c>
      <c r="J14" s="650">
        <f t="shared" si="3"/>
        <v>1702</v>
      </c>
      <c r="K14" s="650"/>
      <c r="L14" s="650">
        <v>7</v>
      </c>
      <c r="M14" s="650">
        <v>18</v>
      </c>
      <c r="N14" s="650">
        <v>809</v>
      </c>
      <c r="O14" s="650">
        <v>868</v>
      </c>
      <c r="P14" s="648" t="s">
        <v>1216</v>
      </c>
      <c r="Q14" s="610" t="s">
        <v>251</v>
      </c>
      <c r="R14" s="623">
        <f t="shared" si="4"/>
        <v>86356</v>
      </c>
      <c r="S14" s="650">
        <v>72</v>
      </c>
      <c r="T14" s="650">
        <v>3549</v>
      </c>
      <c r="U14" s="650">
        <v>4254</v>
      </c>
      <c r="V14" s="650">
        <v>49891</v>
      </c>
      <c r="W14" s="650">
        <v>28590</v>
      </c>
      <c r="X14" s="651">
        <f t="shared" si="5"/>
        <v>98.06718299302733</v>
      </c>
      <c r="Y14" s="651">
        <f t="shared" si="0"/>
        <v>100</v>
      </c>
      <c r="Z14" s="651">
        <f t="shared" si="0"/>
        <v>99.80314960629921</v>
      </c>
      <c r="AA14" s="651">
        <f t="shared" si="0"/>
        <v>99.57865168539325</v>
      </c>
      <c r="AB14" s="651">
        <f t="shared" si="0"/>
        <v>98.4043392504931</v>
      </c>
      <c r="AC14" s="651">
        <f t="shared" si="0"/>
        <v>97.05343200488832</v>
      </c>
      <c r="AD14" s="652">
        <v>86</v>
      </c>
      <c r="AE14" s="647" t="s">
        <v>1484</v>
      </c>
      <c r="AF14" s="216"/>
      <c r="AG14" s="174"/>
      <c r="AH14" s="216"/>
      <c r="AI14" s="216"/>
      <c r="AJ14" s="216"/>
      <c r="AK14" s="216"/>
      <c r="AL14" s="216"/>
      <c r="AM14" s="174"/>
      <c r="AN14" s="174"/>
      <c r="AO14" s="235"/>
      <c r="AP14" s="629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235"/>
      <c r="BE14" s="629"/>
      <c r="BF14" s="52"/>
      <c r="BG14" s="52"/>
      <c r="BH14" s="52"/>
      <c r="BI14" s="52"/>
      <c r="BJ14" s="52"/>
      <c r="BK14" s="52"/>
      <c r="BL14" s="99"/>
      <c r="BM14" s="99"/>
      <c r="BN14" s="99"/>
      <c r="BO14" s="99"/>
      <c r="BP14" s="99"/>
      <c r="BQ14" s="99"/>
      <c r="BR14" s="99"/>
      <c r="BS14" s="174"/>
    </row>
    <row r="15" spans="1:71" ht="15" customHeight="1">
      <c r="A15" s="648" t="s">
        <v>1218</v>
      </c>
      <c r="B15" s="610" t="s">
        <v>250</v>
      </c>
      <c r="C15" s="235">
        <f t="shared" si="1"/>
        <v>0</v>
      </c>
      <c r="D15" s="649">
        <f t="shared" si="2"/>
        <v>93900</v>
      </c>
      <c r="E15" s="650">
        <v>85</v>
      </c>
      <c r="F15" s="650">
        <v>4546</v>
      </c>
      <c r="G15" s="650">
        <v>5072</v>
      </c>
      <c r="H15" s="650">
        <v>54547</v>
      </c>
      <c r="I15" s="650">
        <v>29650</v>
      </c>
      <c r="J15" s="650">
        <f t="shared" si="3"/>
        <v>7898</v>
      </c>
      <c r="K15" s="650"/>
      <c r="L15" s="650">
        <v>347</v>
      </c>
      <c r="M15" s="650">
        <v>419</v>
      </c>
      <c r="N15" s="650">
        <v>3743</v>
      </c>
      <c r="O15" s="650">
        <v>3389</v>
      </c>
      <c r="P15" s="648" t="s">
        <v>1218</v>
      </c>
      <c r="Q15" s="610" t="s">
        <v>250</v>
      </c>
      <c r="R15" s="623">
        <f t="shared" si="4"/>
        <v>86002</v>
      </c>
      <c r="S15" s="650">
        <v>85</v>
      </c>
      <c r="T15" s="650">
        <v>4199</v>
      </c>
      <c r="U15" s="650">
        <v>4653</v>
      </c>
      <c r="V15" s="650">
        <v>50804</v>
      </c>
      <c r="W15" s="650">
        <v>26261</v>
      </c>
      <c r="X15" s="651">
        <f t="shared" si="5"/>
        <v>91.58892438764643</v>
      </c>
      <c r="Y15" s="651">
        <f t="shared" si="0"/>
        <v>100</v>
      </c>
      <c r="Z15" s="651">
        <f t="shared" si="0"/>
        <v>92.36691597008358</v>
      </c>
      <c r="AA15" s="651">
        <f t="shared" si="0"/>
        <v>91.73895899053628</v>
      </c>
      <c r="AB15" s="651">
        <f t="shared" si="0"/>
        <v>93.13802775588024</v>
      </c>
      <c r="AC15" s="651">
        <f t="shared" si="0"/>
        <v>88.56998313659359</v>
      </c>
      <c r="AD15" s="652">
        <v>86.8</v>
      </c>
      <c r="AE15" s="653" t="s">
        <v>1483</v>
      </c>
      <c r="AF15" s="216"/>
      <c r="AG15" s="216"/>
      <c r="AH15" s="216"/>
      <c r="AI15" s="216"/>
      <c r="AJ15" s="216"/>
      <c r="AK15" s="216"/>
      <c r="AL15" s="216"/>
      <c r="AM15" s="174"/>
      <c r="AN15" s="174"/>
      <c r="AO15" s="235"/>
      <c r="AP15" s="629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235"/>
      <c r="BE15" s="629"/>
      <c r="BF15" s="52"/>
      <c r="BG15" s="52"/>
      <c r="BH15" s="52"/>
      <c r="BI15" s="52"/>
      <c r="BJ15" s="52"/>
      <c r="BK15" s="52"/>
      <c r="BL15" s="99"/>
      <c r="BM15" s="99"/>
      <c r="BN15" s="99"/>
      <c r="BO15" s="99"/>
      <c r="BP15" s="99"/>
      <c r="BQ15" s="99"/>
      <c r="BR15" s="99"/>
      <c r="BS15" s="174"/>
    </row>
    <row r="16" spans="1:71" ht="15" customHeight="1">
      <c r="A16" s="648" t="s">
        <v>1228</v>
      </c>
      <c r="B16" s="610" t="s">
        <v>244</v>
      </c>
      <c r="C16" s="235">
        <f t="shared" si="1"/>
        <v>0</v>
      </c>
      <c r="D16" s="649">
        <f t="shared" si="2"/>
        <v>113318</v>
      </c>
      <c r="E16" s="650"/>
      <c r="F16" s="650">
        <v>5568</v>
      </c>
      <c r="G16" s="650">
        <v>16208</v>
      </c>
      <c r="H16" s="650">
        <v>65404</v>
      </c>
      <c r="I16" s="650">
        <v>26138</v>
      </c>
      <c r="J16" s="650">
        <f t="shared" si="3"/>
        <v>8915</v>
      </c>
      <c r="K16" s="650"/>
      <c r="L16" s="650">
        <v>853</v>
      </c>
      <c r="M16" s="650">
        <v>1297</v>
      </c>
      <c r="N16" s="650">
        <v>4241</v>
      </c>
      <c r="O16" s="650">
        <v>2524</v>
      </c>
      <c r="P16" s="648" t="s">
        <v>1228</v>
      </c>
      <c r="Q16" s="610" t="s">
        <v>244</v>
      </c>
      <c r="R16" s="623">
        <f t="shared" si="4"/>
        <v>104403</v>
      </c>
      <c r="S16" s="650"/>
      <c r="T16" s="650">
        <v>4715</v>
      </c>
      <c r="U16" s="650">
        <v>14911</v>
      </c>
      <c r="V16" s="650">
        <v>61163</v>
      </c>
      <c r="W16" s="650">
        <v>23614</v>
      </c>
      <c r="X16" s="651">
        <f t="shared" si="5"/>
        <v>92.13275913800102</v>
      </c>
      <c r="Y16" s="651"/>
      <c r="Z16" s="651">
        <f t="shared" si="0"/>
        <v>84.68031609195403</v>
      </c>
      <c r="AA16" s="651">
        <f t="shared" si="0"/>
        <v>91.99777887462982</v>
      </c>
      <c r="AB16" s="651">
        <f t="shared" si="0"/>
        <v>93.51568711393799</v>
      </c>
      <c r="AC16" s="651">
        <f t="shared" si="0"/>
        <v>90.34356109878338</v>
      </c>
      <c r="AD16" s="652">
        <v>85.8</v>
      </c>
      <c r="AE16" s="647" t="s">
        <v>1484</v>
      </c>
      <c r="AF16" s="216"/>
      <c r="AG16" s="174"/>
      <c r="AH16" s="216"/>
      <c r="AI16" s="216"/>
      <c r="AJ16" s="216"/>
      <c r="AK16" s="216"/>
      <c r="AL16" s="216"/>
      <c r="AM16" s="174"/>
      <c r="AN16" s="174"/>
      <c r="AO16" s="235"/>
      <c r="AP16" s="629"/>
      <c r="AQ16" s="52"/>
      <c r="AR16" s="216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235"/>
      <c r="BE16" s="629"/>
      <c r="BF16" s="52"/>
      <c r="BG16" s="52"/>
      <c r="BH16" s="52"/>
      <c r="BI16" s="52"/>
      <c r="BJ16" s="52"/>
      <c r="BK16" s="52"/>
      <c r="BL16" s="99"/>
      <c r="BM16" s="99"/>
      <c r="BN16" s="99"/>
      <c r="BO16" s="99"/>
      <c r="BP16" s="99"/>
      <c r="BQ16" s="99"/>
      <c r="BR16" s="99"/>
      <c r="BS16" s="174"/>
    </row>
    <row r="17" spans="1:71" ht="15" customHeight="1">
      <c r="A17" s="648" t="s">
        <v>1229</v>
      </c>
      <c r="B17" s="610" t="s">
        <v>243</v>
      </c>
      <c r="C17" s="235">
        <f t="shared" si="1"/>
        <v>0</v>
      </c>
      <c r="D17" s="649">
        <f t="shared" si="2"/>
        <v>83911</v>
      </c>
      <c r="E17" s="650"/>
      <c r="F17" s="650">
        <v>2099</v>
      </c>
      <c r="G17" s="650">
        <v>11622</v>
      </c>
      <c r="H17" s="650">
        <v>46805</v>
      </c>
      <c r="I17" s="650">
        <v>23385</v>
      </c>
      <c r="J17" s="650">
        <f t="shared" si="3"/>
        <v>3159</v>
      </c>
      <c r="K17" s="650"/>
      <c r="L17" s="650">
        <v>132</v>
      </c>
      <c r="M17" s="650">
        <v>355</v>
      </c>
      <c r="N17" s="650">
        <v>1502</v>
      </c>
      <c r="O17" s="650">
        <v>1170</v>
      </c>
      <c r="P17" s="648" t="s">
        <v>1229</v>
      </c>
      <c r="Q17" s="610" t="s">
        <v>243</v>
      </c>
      <c r="R17" s="623">
        <f t="shared" si="4"/>
        <v>80752</v>
      </c>
      <c r="S17" s="650"/>
      <c r="T17" s="650">
        <v>1967</v>
      </c>
      <c r="U17" s="650">
        <v>11267</v>
      </c>
      <c r="V17" s="650">
        <v>45303</v>
      </c>
      <c r="W17" s="650">
        <v>22215</v>
      </c>
      <c r="X17" s="651">
        <f t="shared" si="5"/>
        <v>96.23529692173851</v>
      </c>
      <c r="Y17" s="651"/>
      <c r="Z17" s="651">
        <f t="shared" si="0"/>
        <v>93.7112910909957</v>
      </c>
      <c r="AA17" s="651">
        <f t="shared" si="0"/>
        <v>96.94544828773016</v>
      </c>
      <c r="AB17" s="651">
        <f t="shared" si="0"/>
        <v>96.79094113876722</v>
      </c>
      <c r="AC17" s="651">
        <f t="shared" si="0"/>
        <v>94.99679281590764</v>
      </c>
      <c r="AD17" s="652">
        <v>83</v>
      </c>
      <c r="AE17" s="647" t="s">
        <v>1485</v>
      </c>
      <c r="AF17" s="216"/>
      <c r="AG17" s="174"/>
      <c r="AH17" s="216"/>
      <c r="AI17" s="216"/>
      <c r="AJ17" s="216"/>
      <c r="AK17" s="216"/>
      <c r="AL17" s="216"/>
      <c r="AM17" s="174"/>
      <c r="AN17" s="174"/>
      <c r="AO17" s="235"/>
      <c r="AP17" s="629"/>
      <c r="AQ17" s="52"/>
      <c r="AR17" s="216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235"/>
      <c r="BE17" s="629"/>
      <c r="BF17" s="52"/>
      <c r="BG17" s="52"/>
      <c r="BH17" s="52"/>
      <c r="BI17" s="52"/>
      <c r="BJ17" s="52"/>
      <c r="BK17" s="52"/>
      <c r="BL17" s="99"/>
      <c r="BM17" s="99"/>
      <c r="BN17" s="99"/>
      <c r="BO17" s="99"/>
      <c r="BP17" s="99"/>
      <c r="BQ17" s="99"/>
      <c r="BR17" s="99"/>
      <c r="BS17" s="174"/>
    </row>
    <row r="18" spans="1:71" ht="15" customHeight="1">
      <c r="A18" s="648" t="s">
        <v>1209</v>
      </c>
      <c r="B18" s="610" t="s">
        <v>255</v>
      </c>
      <c r="C18" s="235">
        <f t="shared" si="1"/>
        <v>0</v>
      </c>
      <c r="D18" s="649">
        <f t="shared" si="2"/>
        <v>40479</v>
      </c>
      <c r="E18" s="650"/>
      <c r="F18" s="650">
        <v>1994</v>
      </c>
      <c r="G18" s="650">
        <v>3373</v>
      </c>
      <c r="H18" s="650">
        <v>20364</v>
      </c>
      <c r="I18" s="650">
        <v>14748</v>
      </c>
      <c r="J18" s="650">
        <f t="shared" si="3"/>
        <v>1445</v>
      </c>
      <c r="K18" s="650"/>
      <c r="L18" s="650">
        <v>4</v>
      </c>
      <c r="M18" s="650">
        <v>7</v>
      </c>
      <c r="N18" s="650">
        <v>471</v>
      </c>
      <c r="O18" s="650">
        <v>963</v>
      </c>
      <c r="P18" s="648" t="s">
        <v>1209</v>
      </c>
      <c r="Q18" s="610" t="s">
        <v>255</v>
      </c>
      <c r="R18" s="623">
        <f t="shared" si="4"/>
        <v>39034</v>
      </c>
      <c r="S18" s="650"/>
      <c r="T18" s="650">
        <v>1990</v>
      </c>
      <c r="U18" s="650">
        <v>3366</v>
      </c>
      <c r="V18" s="650">
        <v>19893</v>
      </c>
      <c r="W18" s="650">
        <v>13785</v>
      </c>
      <c r="X18" s="651">
        <f t="shared" si="5"/>
        <v>96.43024778280096</v>
      </c>
      <c r="Y18" s="651"/>
      <c r="Z18" s="651">
        <f t="shared" si="0"/>
        <v>99.79939819458376</v>
      </c>
      <c r="AA18" s="651">
        <f t="shared" si="0"/>
        <v>99.7924696116217</v>
      </c>
      <c r="AB18" s="651">
        <f t="shared" si="0"/>
        <v>97.68709487330584</v>
      </c>
      <c r="AC18" s="651">
        <f t="shared" si="0"/>
        <v>93.47030105777054</v>
      </c>
      <c r="AD18" s="652">
        <v>86.1</v>
      </c>
      <c r="AF18" s="216"/>
      <c r="AG18" s="174"/>
      <c r="AH18" s="174"/>
      <c r="AI18" s="174"/>
      <c r="AJ18" s="174"/>
      <c r="AK18" s="174"/>
      <c r="AL18" s="174"/>
      <c r="AM18" s="174"/>
      <c r="AN18" s="174"/>
      <c r="AO18" s="235"/>
      <c r="AP18" s="629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235"/>
      <c r="BE18" s="629"/>
      <c r="BF18" s="52"/>
      <c r="BG18" s="52"/>
      <c r="BH18" s="52"/>
      <c r="BI18" s="52"/>
      <c r="BJ18" s="52"/>
      <c r="BK18" s="52"/>
      <c r="BL18" s="99"/>
      <c r="BM18" s="99"/>
      <c r="BN18" s="99"/>
      <c r="BO18" s="99"/>
      <c r="BP18" s="99"/>
      <c r="BQ18" s="99"/>
      <c r="BR18" s="99"/>
      <c r="BS18" s="174"/>
    </row>
    <row r="19" spans="1:71" ht="15" customHeight="1">
      <c r="A19" s="648" t="s">
        <v>1221</v>
      </c>
      <c r="B19" s="610" t="s">
        <v>248</v>
      </c>
      <c r="C19" s="235">
        <f t="shared" si="1"/>
        <v>0</v>
      </c>
      <c r="D19" s="649">
        <f t="shared" si="2"/>
        <v>111709</v>
      </c>
      <c r="E19" s="650"/>
      <c r="F19" s="650">
        <v>7591</v>
      </c>
      <c r="G19" s="650">
        <v>7483</v>
      </c>
      <c r="H19" s="650">
        <v>64720</v>
      </c>
      <c r="I19" s="650">
        <v>31915</v>
      </c>
      <c r="J19" s="650">
        <f t="shared" si="3"/>
        <v>16393</v>
      </c>
      <c r="K19" s="650"/>
      <c r="L19" s="650">
        <v>659</v>
      </c>
      <c r="M19" s="650">
        <v>504</v>
      </c>
      <c r="N19" s="650">
        <v>4160</v>
      </c>
      <c r="O19" s="650">
        <v>11070</v>
      </c>
      <c r="P19" s="648" t="s">
        <v>1221</v>
      </c>
      <c r="Q19" s="610" t="s">
        <v>248</v>
      </c>
      <c r="R19" s="623">
        <f t="shared" si="4"/>
        <v>95316</v>
      </c>
      <c r="S19" s="650"/>
      <c r="T19" s="650">
        <v>6932</v>
      </c>
      <c r="U19" s="650">
        <v>6979</v>
      </c>
      <c r="V19" s="650">
        <v>60560</v>
      </c>
      <c r="W19" s="650">
        <v>20845</v>
      </c>
      <c r="X19" s="651">
        <f t="shared" si="5"/>
        <v>85.32526475037821</v>
      </c>
      <c r="Y19" s="651"/>
      <c r="Z19" s="651">
        <f t="shared" si="0"/>
        <v>91.31866684231326</v>
      </c>
      <c r="AA19" s="651">
        <f t="shared" si="0"/>
        <v>93.26473339569691</v>
      </c>
      <c r="AB19" s="651">
        <f t="shared" si="0"/>
        <v>93.57231149567366</v>
      </c>
      <c r="AC19" s="651">
        <f t="shared" si="0"/>
        <v>65.3141156196146</v>
      </c>
      <c r="AD19" s="652">
        <v>95.1</v>
      </c>
      <c r="AE19" s="653" t="s">
        <v>1486</v>
      </c>
      <c r="AF19" s="216"/>
      <c r="AG19" s="174"/>
      <c r="AH19" s="216"/>
      <c r="AI19" s="216"/>
      <c r="AJ19" s="216"/>
      <c r="AK19" s="216"/>
      <c r="AL19" s="216"/>
      <c r="AM19" s="174"/>
      <c r="AN19" s="174"/>
      <c r="AO19" s="235"/>
      <c r="AP19" s="629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35"/>
      <c r="BE19" s="629"/>
      <c r="BF19" s="52"/>
      <c r="BG19" s="52"/>
      <c r="BH19" s="52"/>
      <c r="BI19" s="52"/>
      <c r="BJ19" s="52"/>
      <c r="BK19" s="52"/>
      <c r="BL19" s="99"/>
      <c r="BM19" s="99"/>
      <c r="BN19" s="99"/>
      <c r="BO19" s="99"/>
      <c r="BP19" s="99"/>
      <c r="BQ19" s="99"/>
      <c r="BR19" s="99"/>
      <c r="BS19" s="174"/>
    </row>
    <row r="20" spans="1:71" ht="15" customHeight="1">
      <c r="A20" s="648" t="s">
        <v>1231</v>
      </c>
      <c r="B20" s="610" t="s">
        <v>242</v>
      </c>
      <c r="C20" s="235">
        <f t="shared" si="1"/>
        <v>0</v>
      </c>
      <c r="D20" s="649">
        <f t="shared" si="2"/>
        <v>38800</v>
      </c>
      <c r="E20" s="650"/>
      <c r="F20" s="650">
        <v>1807</v>
      </c>
      <c r="G20" s="650">
        <v>12486</v>
      </c>
      <c r="H20" s="650">
        <v>15104</v>
      </c>
      <c r="I20" s="650">
        <v>9403</v>
      </c>
      <c r="J20" s="650">
        <f t="shared" si="3"/>
        <v>2283</v>
      </c>
      <c r="K20" s="650"/>
      <c r="L20" s="650">
        <v>151</v>
      </c>
      <c r="M20" s="650">
        <v>520</v>
      </c>
      <c r="N20" s="650">
        <v>829</v>
      </c>
      <c r="O20" s="650">
        <v>783</v>
      </c>
      <c r="P20" s="648" t="s">
        <v>1231</v>
      </c>
      <c r="Q20" s="610" t="s">
        <v>242</v>
      </c>
      <c r="R20" s="623">
        <f t="shared" si="4"/>
        <v>36517</v>
      </c>
      <c r="S20" s="650"/>
      <c r="T20" s="650">
        <v>1656</v>
      </c>
      <c r="U20" s="650">
        <v>11966</v>
      </c>
      <c r="V20" s="650">
        <v>14275</v>
      </c>
      <c r="W20" s="650">
        <v>8620</v>
      </c>
      <c r="X20" s="651">
        <f t="shared" si="5"/>
        <v>94.11597938144331</v>
      </c>
      <c r="Y20" s="651"/>
      <c r="Z20" s="651">
        <f t="shared" si="0"/>
        <v>91.64360819037078</v>
      </c>
      <c r="AA20" s="651">
        <f t="shared" si="0"/>
        <v>95.83533557584495</v>
      </c>
      <c r="AB20" s="651">
        <f t="shared" si="0"/>
        <v>94.5113877118644</v>
      </c>
      <c r="AC20" s="651">
        <f t="shared" si="0"/>
        <v>91.67287036052323</v>
      </c>
      <c r="AD20" s="652">
        <v>89.5</v>
      </c>
      <c r="AE20" s="647" t="s">
        <v>1485</v>
      </c>
      <c r="AF20" s="216"/>
      <c r="AG20" s="216"/>
      <c r="AH20" s="216"/>
      <c r="AI20" s="216"/>
      <c r="AJ20" s="216"/>
      <c r="AK20" s="216"/>
      <c r="AL20" s="216"/>
      <c r="AM20" s="174"/>
      <c r="AN20" s="174"/>
      <c r="AO20" s="235"/>
      <c r="AP20" s="629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35"/>
      <c r="BE20" s="629"/>
      <c r="BF20" s="52"/>
      <c r="BG20" s="52"/>
      <c r="BH20" s="52"/>
      <c r="BI20" s="52"/>
      <c r="BJ20" s="52"/>
      <c r="BK20" s="52"/>
      <c r="BL20" s="99"/>
      <c r="BM20" s="99"/>
      <c r="BN20" s="99"/>
      <c r="BO20" s="99"/>
      <c r="BP20" s="99"/>
      <c r="BQ20" s="99"/>
      <c r="BR20" s="99"/>
      <c r="BS20" s="174"/>
    </row>
    <row r="21" spans="1:71" ht="15" customHeight="1">
      <c r="A21" s="648" t="s">
        <v>1214</v>
      </c>
      <c r="B21" s="610" t="s">
        <v>252</v>
      </c>
      <c r="C21" s="235">
        <f t="shared" si="1"/>
        <v>0</v>
      </c>
      <c r="D21" s="649">
        <f t="shared" si="2"/>
        <v>107582</v>
      </c>
      <c r="E21" s="650">
        <v>87</v>
      </c>
      <c r="F21" s="650">
        <v>4984</v>
      </c>
      <c r="G21" s="650">
        <v>4332</v>
      </c>
      <c r="H21" s="650">
        <v>65005</v>
      </c>
      <c r="I21" s="650">
        <v>33174</v>
      </c>
      <c r="J21" s="650">
        <f t="shared" si="3"/>
        <v>8262</v>
      </c>
      <c r="K21" s="650">
        <v>5</v>
      </c>
      <c r="L21" s="650">
        <v>110</v>
      </c>
      <c r="M21" s="650">
        <v>84</v>
      </c>
      <c r="N21" s="650">
        <v>4609</v>
      </c>
      <c r="O21" s="650">
        <v>3454</v>
      </c>
      <c r="P21" s="648" t="s">
        <v>1214</v>
      </c>
      <c r="Q21" s="610" t="s">
        <v>252</v>
      </c>
      <c r="R21" s="623">
        <f t="shared" si="4"/>
        <v>99320</v>
      </c>
      <c r="S21" s="650">
        <v>82</v>
      </c>
      <c r="T21" s="650">
        <v>4874</v>
      </c>
      <c r="U21" s="650">
        <v>4248</v>
      </c>
      <c r="V21" s="650">
        <v>60396</v>
      </c>
      <c r="W21" s="650">
        <v>29720</v>
      </c>
      <c r="X21" s="651">
        <f t="shared" si="5"/>
        <v>92.32027662620142</v>
      </c>
      <c r="Y21" s="651">
        <f>S21/(K21+S21)*100</f>
        <v>94.25287356321839</v>
      </c>
      <c r="Z21" s="651">
        <f t="shared" si="0"/>
        <v>97.79293739967898</v>
      </c>
      <c r="AA21" s="651">
        <f t="shared" si="0"/>
        <v>98.06094182825484</v>
      </c>
      <c r="AB21" s="651">
        <f t="shared" si="0"/>
        <v>92.90977617106377</v>
      </c>
      <c r="AC21" s="651">
        <f t="shared" si="0"/>
        <v>89.58823174775426</v>
      </c>
      <c r="AD21" s="652">
        <v>90.9</v>
      </c>
      <c r="AE21" s="653" t="s">
        <v>1483</v>
      </c>
      <c r="AF21" s="216"/>
      <c r="AG21" s="216"/>
      <c r="AH21" s="216"/>
      <c r="AI21" s="216"/>
      <c r="AJ21" s="216"/>
      <c r="AK21" s="216"/>
      <c r="AL21" s="216"/>
      <c r="AM21" s="174"/>
      <c r="AN21" s="174"/>
      <c r="AO21" s="235"/>
      <c r="AP21" s="629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235"/>
      <c r="BE21" s="629"/>
      <c r="BF21" s="52"/>
      <c r="BG21" s="52"/>
      <c r="BH21" s="52"/>
      <c r="BI21" s="52"/>
      <c r="BJ21" s="52"/>
      <c r="BK21" s="52"/>
      <c r="BL21" s="99"/>
      <c r="BM21" s="99"/>
      <c r="BN21" s="99"/>
      <c r="BO21" s="99"/>
      <c r="BP21" s="99"/>
      <c r="BQ21" s="99"/>
      <c r="BR21" s="99"/>
      <c r="BS21" s="174"/>
    </row>
    <row r="22" spans="1:71" ht="15" customHeight="1">
      <c r="A22" s="648" t="s">
        <v>1212</v>
      </c>
      <c r="B22" s="610" t="s">
        <v>253</v>
      </c>
      <c r="C22" s="235">
        <f t="shared" si="1"/>
        <v>0</v>
      </c>
      <c r="D22" s="649">
        <f t="shared" si="2"/>
        <v>95668</v>
      </c>
      <c r="E22" s="650"/>
      <c r="F22" s="650">
        <v>6155</v>
      </c>
      <c r="G22" s="650">
        <v>6327</v>
      </c>
      <c r="H22" s="650">
        <v>44863</v>
      </c>
      <c r="I22" s="650">
        <v>38323</v>
      </c>
      <c r="J22" s="650">
        <f t="shared" si="3"/>
        <v>763</v>
      </c>
      <c r="K22" s="650"/>
      <c r="L22" s="650">
        <v>115</v>
      </c>
      <c r="M22" s="650">
        <v>118</v>
      </c>
      <c r="N22" s="650">
        <v>303</v>
      </c>
      <c r="O22" s="650">
        <v>227</v>
      </c>
      <c r="P22" s="648" t="s">
        <v>1212</v>
      </c>
      <c r="Q22" s="610" t="s">
        <v>253</v>
      </c>
      <c r="R22" s="623">
        <f t="shared" si="4"/>
        <v>94905</v>
      </c>
      <c r="S22" s="650"/>
      <c r="T22" s="650">
        <v>6040</v>
      </c>
      <c r="U22" s="650">
        <v>6209</v>
      </c>
      <c r="V22" s="650">
        <v>44560</v>
      </c>
      <c r="W22" s="650">
        <v>38096</v>
      </c>
      <c r="X22" s="651">
        <f t="shared" si="5"/>
        <v>99.20245014006774</v>
      </c>
      <c r="Y22" s="651"/>
      <c r="Z22" s="651">
        <f t="shared" si="0"/>
        <v>98.13160032493907</v>
      </c>
      <c r="AA22" s="651">
        <f t="shared" si="0"/>
        <v>98.1349770823455</v>
      </c>
      <c r="AB22" s="651">
        <f t="shared" si="0"/>
        <v>99.32461048079709</v>
      </c>
      <c r="AC22" s="651">
        <f t="shared" si="0"/>
        <v>99.40766641442475</v>
      </c>
      <c r="AD22" s="652">
        <v>96.7</v>
      </c>
      <c r="AE22" s="647" t="s">
        <v>1487</v>
      </c>
      <c r="AF22" s="216"/>
      <c r="AG22" s="216"/>
      <c r="AH22" s="216"/>
      <c r="AI22" s="216"/>
      <c r="AJ22" s="216"/>
      <c r="AK22" s="216"/>
      <c r="AL22" s="216"/>
      <c r="AM22" s="174"/>
      <c r="AN22" s="174"/>
      <c r="AO22" s="235"/>
      <c r="AP22" s="629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235"/>
      <c r="BE22" s="629"/>
      <c r="BF22" s="52"/>
      <c r="BG22" s="52"/>
      <c r="BH22" s="52"/>
      <c r="BI22" s="52"/>
      <c r="BJ22" s="52"/>
      <c r="BK22" s="52"/>
      <c r="BL22" s="99"/>
      <c r="BM22" s="99"/>
      <c r="BN22" s="99"/>
      <c r="BO22" s="99"/>
      <c r="BP22" s="99"/>
      <c r="BQ22" s="99"/>
      <c r="BR22" s="99"/>
      <c r="BS22" s="174"/>
    </row>
    <row r="23" spans="1:71" ht="15" customHeight="1">
      <c r="A23" s="648" t="s">
        <v>1206</v>
      </c>
      <c r="B23" s="610" t="s">
        <v>258</v>
      </c>
      <c r="C23" s="235">
        <f t="shared" si="1"/>
        <v>0</v>
      </c>
      <c r="D23" s="649">
        <f t="shared" si="2"/>
        <v>42905</v>
      </c>
      <c r="E23" s="650"/>
      <c r="F23" s="650">
        <v>1004</v>
      </c>
      <c r="G23" s="650">
        <v>7853</v>
      </c>
      <c r="H23" s="650">
        <v>22382</v>
      </c>
      <c r="I23" s="650">
        <v>11666</v>
      </c>
      <c r="J23" s="650">
        <f t="shared" si="3"/>
        <v>2417</v>
      </c>
      <c r="K23" s="650"/>
      <c r="L23" s="650">
        <v>43</v>
      </c>
      <c r="M23" s="650">
        <v>332</v>
      </c>
      <c r="N23" s="650">
        <v>1326</v>
      </c>
      <c r="O23" s="650">
        <v>716</v>
      </c>
      <c r="P23" s="648" t="s">
        <v>1206</v>
      </c>
      <c r="Q23" s="610" t="s">
        <v>258</v>
      </c>
      <c r="R23" s="623">
        <f t="shared" si="4"/>
        <v>40488</v>
      </c>
      <c r="S23" s="650"/>
      <c r="T23" s="650">
        <v>961</v>
      </c>
      <c r="U23" s="650">
        <v>7521</v>
      </c>
      <c r="V23" s="650">
        <v>21056</v>
      </c>
      <c r="W23" s="650">
        <v>10950</v>
      </c>
      <c r="X23" s="651">
        <f t="shared" si="5"/>
        <v>94.36662393660413</v>
      </c>
      <c r="Y23" s="651"/>
      <c r="Z23" s="651">
        <f t="shared" si="0"/>
        <v>95.7171314741036</v>
      </c>
      <c r="AA23" s="651">
        <f t="shared" si="0"/>
        <v>95.77231631223736</v>
      </c>
      <c r="AB23" s="651">
        <f t="shared" si="0"/>
        <v>94.07559646144223</v>
      </c>
      <c r="AC23" s="651">
        <f t="shared" si="0"/>
        <v>93.8625064289388</v>
      </c>
      <c r="AD23" s="652">
        <v>95</v>
      </c>
      <c r="AF23" s="216"/>
      <c r="AG23" s="174"/>
      <c r="AH23" s="174"/>
      <c r="AI23" s="174"/>
      <c r="AJ23" s="174"/>
      <c r="AK23" s="174"/>
      <c r="AL23" s="174"/>
      <c r="AM23" s="174"/>
      <c r="AN23" s="174"/>
      <c r="AO23" s="235"/>
      <c r="AP23" s="629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235"/>
      <c r="BE23" s="629"/>
      <c r="BF23" s="52"/>
      <c r="BG23" s="52"/>
      <c r="BH23" s="52"/>
      <c r="BI23" s="52"/>
      <c r="BJ23" s="52"/>
      <c r="BK23" s="52"/>
      <c r="BL23" s="99"/>
      <c r="BM23" s="99"/>
      <c r="BN23" s="99"/>
      <c r="BO23" s="99"/>
      <c r="BP23" s="99"/>
      <c r="BQ23" s="99"/>
      <c r="BR23" s="99"/>
      <c r="BS23" s="174"/>
    </row>
    <row r="24" spans="1:71" ht="15" customHeight="1">
      <c r="A24" s="648" t="s">
        <v>1210</v>
      </c>
      <c r="B24" s="610" t="s">
        <v>254</v>
      </c>
      <c r="C24" s="235">
        <f t="shared" si="1"/>
        <v>0</v>
      </c>
      <c r="D24" s="649">
        <f t="shared" si="2"/>
        <v>86631</v>
      </c>
      <c r="E24" s="650">
        <v>4</v>
      </c>
      <c r="F24" s="650">
        <v>4808</v>
      </c>
      <c r="G24" s="650">
        <v>10274</v>
      </c>
      <c r="H24" s="650">
        <v>41642</v>
      </c>
      <c r="I24" s="650">
        <v>29903</v>
      </c>
      <c r="J24" s="650">
        <f t="shared" si="3"/>
        <v>7829</v>
      </c>
      <c r="K24" s="650"/>
      <c r="L24" s="650">
        <v>334</v>
      </c>
      <c r="M24" s="650">
        <v>471</v>
      </c>
      <c r="N24" s="650">
        <v>2111</v>
      </c>
      <c r="O24" s="650">
        <v>4913</v>
      </c>
      <c r="P24" s="648" t="s">
        <v>1210</v>
      </c>
      <c r="Q24" s="610" t="s">
        <v>254</v>
      </c>
      <c r="R24" s="623">
        <f t="shared" si="4"/>
        <v>78802</v>
      </c>
      <c r="S24" s="650">
        <v>4</v>
      </c>
      <c r="T24" s="650">
        <v>4474</v>
      </c>
      <c r="U24" s="650">
        <v>9803</v>
      </c>
      <c r="V24" s="650">
        <v>39531</v>
      </c>
      <c r="W24" s="650">
        <v>24990</v>
      </c>
      <c r="X24" s="651">
        <f t="shared" si="5"/>
        <v>90.96281931410233</v>
      </c>
      <c r="Y24" s="651">
        <f t="shared" si="0"/>
        <v>100</v>
      </c>
      <c r="Z24" s="651">
        <f t="shared" si="0"/>
        <v>93.05324459234609</v>
      </c>
      <c r="AA24" s="651">
        <f t="shared" si="0"/>
        <v>95.41561222503407</v>
      </c>
      <c r="AB24" s="651">
        <f t="shared" si="0"/>
        <v>94.93059891455742</v>
      </c>
      <c r="AC24" s="651">
        <f t="shared" si="0"/>
        <v>83.57021034678795</v>
      </c>
      <c r="AD24" s="652">
        <v>94.1</v>
      </c>
      <c r="AE24" s="647" t="s">
        <v>1485</v>
      </c>
      <c r="AF24" s="216"/>
      <c r="AG24" s="216"/>
      <c r="AH24" s="216"/>
      <c r="AI24" s="216"/>
      <c r="AJ24" s="216"/>
      <c r="AK24" s="216"/>
      <c r="AL24" s="216"/>
      <c r="AM24" s="174"/>
      <c r="AN24" s="174"/>
      <c r="AO24" s="235"/>
      <c r="AP24" s="629"/>
      <c r="AQ24" s="52"/>
      <c r="AR24" s="216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235"/>
      <c r="BE24" s="629"/>
      <c r="BF24" s="52"/>
      <c r="BG24" s="52"/>
      <c r="BH24" s="52"/>
      <c r="BI24" s="52"/>
      <c r="BJ24" s="52"/>
      <c r="BK24" s="52"/>
      <c r="BL24" s="99"/>
      <c r="BM24" s="99"/>
      <c r="BN24" s="99"/>
      <c r="BO24" s="99"/>
      <c r="BP24" s="99"/>
      <c r="BQ24" s="99"/>
      <c r="BR24" s="99"/>
      <c r="BS24" s="174"/>
    </row>
    <row r="25" spans="1:71" ht="15" customHeight="1">
      <c r="A25" s="648" t="s">
        <v>1223</v>
      </c>
      <c r="B25" s="610" t="s">
        <v>247</v>
      </c>
      <c r="C25" s="235">
        <f t="shared" si="1"/>
        <v>0</v>
      </c>
      <c r="D25" s="649">
        <f t="shared" si="2"/>
        <v>84715</v>
      </c>
      <c r="E25" s="650"/>
      <c r="F25" s="650">
        <v>2629</v>
      </c>
      <c r="G25" s="650">
        <v>3677</v>
      </c>
      <c r="H25" s="650">
        <v>55238</v>
      </c>
      <c r="I25" s="650">
        <v>23171</v>
      </c>
      <c r="J25" s="650">
        <f t="shared" si="3"/>
        <v>11648</v>
      </c>
      <c r="K25" s="650"/>
      <c r="L25" s="650">
        <v>211</v>
      </c>
      <c r="M25" s="650">
        <v>241</v>
      </c>
      <c r="N25" s="650">
        <v>7558</v>
      </c>
      <c r="O25" s="650">
        <v>3638</v>
      </c>
      <c r="P25" s="648" t="s">
        <v>1223</v>
      </c>
      <c r="Q25" s="610" t="s">
        <v>247</v>
      </c>
      <c r="R25" s="623">
        <f t="shared" si="4"/>
        <v>73067</v>
      </c>
      <c r="S25" s="650"/>
      <c r="T25" s="650">
        <v>2418</v>
      </c>
      <c r="U25" s="650">
        <v>3436</v>
      </c>
      <c r="V25" s="650">
        <v>47680</v>
      </c>
      <c r="W25" s="650">
        <v>19533</v>
      </c>
      <c r="X25" s="651">
        <f t="shared" si="5"/>
        <v>86.25036888390486</v>
      </c>
      <c r="Y25" s="651"/>
      <c r="Z25" s="651">
        <f t="shared" si="0"/>
        <v>91.97413465195892</v>
      </c>
      <c r="AA25" s="651">
        <f t="shared" si="0"/>
        <v>93.44574381289095</v>
      </c>
      <c r="AB25" s="651">
        <f t="shared" si="0"/>
        <v>86.31739020239691</v>
      </c>
      <c r="AC25" s="651">
        <f t="shared" si="0"/>
        <v>84.2993396918562</v>
      </c>
      <c r="AD25" s="652">
        <v>72.1</v>
      </c>
      <c r="AE25" s="647" t="s">
        <v>1488</v>
      </c>
      <c r="AF25" s="216"/>
      <c r="AG25" s="216"/>
      <c r="AH25" s="216"/>
      <c r="AI25" s="216"/>
      <c r="AJ25" s="216"/>
      <c r="AK25" s="216"/>
      <c r="AL25" s="216"/>
      <c r="AM25" s="174"/>
      <c r="AN25" s="174"/>
      <c r="AO25" s="235"/>
      <c r="AP25" s="629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235"/>
      <c r="BE25" s="629"/>
      <c r="BF25" s="52"/>
      <c r="BG25" s="52"/>
      <c r="BH25" s="52"/>
      <c r="BI25" s="52"/>
      <c r="BJ25" s="52"/>
      <c r="BK25" s="52"/>
      <c r="BL25" s="99"/>
      <c r="BM25" s="99"/>
      <c r="BN25" s="99"/>
      <c r="BO25" s="99"/>
      <c r="BP25" s="99"/>
      <c r="BQ25" s="99"/>
      <c r="BR25" s="99"/>
      <c r="BS25" s="174"/>
    </row>
    <row r="26" spans="1:71" ht="15" customHeight="1">
      <c r="A26" s="648" t="s">
        <v>1232</v>
      </c>
      <c r="B26" s="610" t="s">
        <v>241</v>
      </c>
      <c r="C26" s="235">
        <f t="shared" si="1"/>
        <v>0</v>
      </c>
      <c r="D26" s="649">
        <f t="shared" si="2"/>
        <v>70910</v>
      </c>
      <c r="E26" s="650"/>
      <c r="F26" s="650">
        <v>3538</v>
      </c>
      <c r="G26" s="650">
        <v>16116</v>
      </c>
      <c r="H26" s="650">
        <v>34944</v>
      </c>
      <c r="I26" s="650">
        <v>16312</v>
      </c>
      <c r="J26" s="650">
        <f t="shared" si="3"/>
        <v>3242</v>
      </c>
      <c r="K26" s="650"/>
      <c r="L26" s="650">
        <v>167</v>
      </c>
      <c r="M26" s="650">
        <v>472</v>
      </c>
      <c r="N26" s="650">
        <v>1459</v>
      </c>
      <c r="O26" s="650">
        <v>1144</v>
      </c>
      <c r="P26" s="648" t="s">
        <v>1232</v>
      </c>
      <c r="Q26" s="610" t="s">
        <v>241</v>
      </c>
      <c r="R26" s="623">
        <f t="shared" si="4"/>
        <v>67668</v>
      </c>
      <c r="S26" s="650"/>
      <c r="T26" s="650">
        <v>3371</v>
      </c>
      <c r="U26" s="650">
        <v>15644</v>
      </c>
      <c r="V26" s="650">
        <v>33485</v>
      </c>
      <c r="W26" s="650">
        <v>15168</v>
      </c>
      <c r="X26" s="651">
        <f t="shared" si="5"/>
        <v>95.42800733323932</v>
      </c>
      <c r="Y26" s="651"/>
      <c r="Z26" s="651">
        <f t="shared" si="0"/>
        <v>95.27981910684002</v>
      </c>
      <c r="AA26" s="651">
        <f t="shared" si="0"/>
        <v>97.07123355671382</v>
      </c>
      <c r="AB26" s="651">
        <f t="shared" si="0"/>
        <v>95.82474816849816</v>
      </c>
      <c r="AC26" s="651">
        <f t="shared" si="0"/>
        <v>92.98675821481119</v>
      </c>
      <c r="AD26" s="652">
        <v>95.5</v>
      </c>
      <c r="AE26" s="653" t="s">
        <v>1489</v>
      </c>
      <c r="AF26" s="216"/>
      <c r="AG26" s="216"/>
      <c r="AH26" s="216"/>
      <c r="AI26" s="216"/>
      <c r="AJ26" s="216"/>
      <c r="AK26" s="216"/>
      <c r="AL26" s="216"/>
      <c r="AM26" s="174"/>
      <c r="AN26" s="174"/>
      <c r="AO26" s="235"/>
      <c r="AP26" s="629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235"/>
      <c r="BE26" s="629"/>
      <c r="BF26" s="52"/>
      <c r="BG26" s="52"/>
      <c r="BH26" s="52"/>
      <c r="BI26" s="52"/>
      <c r="BJ26" s="52"/>
      <c r="BK26" s="52"/>
      <c r="BL26" s="99"/>
      <c r="BM26" s="99"/>
      <c r="BN26" s="99"/>
      <c r="BO26" s="99"/>
      <c r="BP26" s="99"/>
      <c r="BQ26" s="99"/>
      <c r="BR26" s="99"/>
      <c r="BS26" s="174"/>
    </row>
    <row r="27" spans="1:71" ht="15" customHeight="1">
      <c r="A27" s="654" t="s">
        <v>1226</v>
      </c>
      <c r="B27" s="616" t="s">
        <v>245</v>
      </c>
      <c r="C27" s="511">
        <f t="shared" si="1"/>
        <v>0</v>
      </c>
      <c r="D27" s="655">
        <f t="shared" si="2"/>
        <v>162792</v>
      </c>
      <c r="E27" s="656">
        <v>7</v>
      </c>
      <c r="F27" s="656">
        <v>7101</v>
      </c>
      <c r="G27" s="656">
        <v>10520</v>
      </c>
      <c r="H27" s="656">
        <v>108121</v>
      </c>
      <c r="I27" s="656">
        <v>37043</v>
      </c>
      <c r="J27" s="656">
        <f t="shared" si="3"/>
        <v>2263</v>
      </c>
      <c r="K27" s="656"/>
      <c r="L27" s="656">
        <v>200</v>
      </c>
      <c r="M27" s="656">
        <v>91</v>
      </c>
      <c r="N27" s="656">
        <v>863</v>
      </c>
      <c r="O27" s="656">
        <v>1109</v>
      </c>
      <c r="P27" s="654" t="s">
        <v>1226</v>
      </c>
      <c r="Q27" s="616" t="s">
        <v>245</v>
      </c>
      <c r="R27" s="657">
        <f t="shared" si="4"/>
        <v>160529</v>
      </c>
      <c r="S27" s="656">
        <v>7</v>
      </c>
      <c r="T27" s="656">
        <v>6901</v>
      </c>
      <c r="U27" s="656">
        <v>10429</v>
      </c>
      <c r="V27" s="656">
        <v>107258</v>
      </c>
      <c r="W27" s="656">
        <v>35934</v>
      </c>
      <c r="X27" s="306">
        <f t="shared" si="5"/>
        <v>98.60988254951103</v>
      </c>
      <c r="Y27" s="306">
        <f t="shared" si="0"/>
        <v>100</v>
      </c>
      <c r="Z27" s="306">
        <f t="shared" si="0"/>
        <v>97.1834952823546</v>
      </c>
      <c r="AA27" s="306">
        <f t="shared" si="0"/>
        <v>99.13498098859316</v>
      </c>
      <c r="AB27" s="306">
        <f t="shared" si="0"/>
        <v>99.20182018294318</v>
      </c>
      <c r="AC27" s="306">
        <f t="shared" si="0"/>
        <v>97.00618200469724</v>
      </c>
      <c r="AD27" s="658">
        <v>87.5</v>
      </c>
      <c r="AE27" s="647" t="s">
        <v>1487</v>
      </c>
      <c r="AF27" s="216"/>
      <c r="AG27" s="216"/>
      <c r="AH27" s="216"/>
      <c r="AI27" s="216"/>
      <c r="AJ27" s="216"/>
      <c r="AK27" s="216"/>
      <c r="AL27" s="216"/>
      <c r="AM27" s="174"/>
      <c r="AN27" s="174"/>
      <c r="AO27" s="235"/>
      <c r="AP27" s="629"/>
      <c r="AQ27" s="52"/>
      <c r="AR27" s="216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235"/>
      <c r="BE27" s="629"/>
      <c r="BF27" s="52"/>
      <c r="BG27" s="52"/>
      <c r="BH27" s="52"/>
      <c r="BI27" s="52"/>
      <c r="BJ27" s="52"/>
      <c r="BK27" s="52"/>
      <c r="BL27" s="99"/>
      <c r="BM27" s="99"/>
      <c r="BN27" s="99"/>
      <c r="BO27" s="99"/>
      <c r="BP27" s="99"/>
      <c r="BQ27" s="99"/>
      <c r="BR27" s="99"/>
      <c r="BS27" s="174"/>
    </row>
    <row r="28" spans="1:71" ht="28.5" customHeight="1">
      <c r="A28" s="659" t="s">
        <v>217</v>
      </c>
      <c r="B28" s="125" t="s">
        <v>85</v>
      </c>
      <c r="C28" s="660">
        <f t="shared" si="1"/>
        <v>0</v>
      </c>
      <c r="D28" s="660">
        <f>E28+F28+G28+H28+I28</f>
        <v>1629545</v>
      </c>
      <c r="E28" s="660">
        <f aca="true" t="shared" si="6" ref="E28:K28">SUM(E4:E27)</f>
        <v>260</v>
      </c>
      <c r="F28" s="660">
        <f t="shared" si="6"/>
        <v>76705</v>
      </c>
      <c r="G28" s="660">
        <f t="shared" si="6"/>
        <v>162646</v>
      </c>
      <c r="H28" s="660">
        <f t="shared" si="6"/>
        <v>907315</v>
      </c>
      <c r="I28" s="660">
        <f t="shared" si="6"/>
        <v>482619</v>
      </c>
      <c r="J28" s="660">
        <f>K28+L28+M28+N28+O28</f>
        <v>102986</v>
      </c>
      <c r="K28" s="660">
        <f t="shared" si="6"/>
        <v>5</v>
      </c>
      <c r="L28" s="661">
        <f>SUM(L9:L27)</f>
        <v>4435</v>
      </c>
      <c r="M28" s="660">
        <f>SUM(M4:M27)</f>
        <v>6966</v>
      </c>
      <c r="N28" s="660">
        <f>SUM(N4:N27)</f>
        <v>43559</v>
      </c>
      <c r="O28" s="660">
        <f>SUM(O4:O27)</f>
        <v>48021</v>
      </c>
      <c r="P28" s="660" t="s">
        <v>217</v>
      </c>
      <c r="Q28" s="662" t="s">
        <v>85</v>
      </c>
      <c r="R28" s="660">
        <f aca="true" t="shared" si="7" ref="R28:W28">SUM(R9:R27)</f>
        <v>1526559</v>
      </c>
      <c r="S28" s="660">
        <f t="shared" si="7"/>
        <v>255</v>
      </c>
      <c r="T28" s="660">
        <f t="shared" si="7"/>
        <v>72270</v>
      </c>
      <c r="U28" s="660">
        <f t="shared" si="7"/>
        <v>155680</v>
      </c>
      <c r="V28" s="660">
        <f t="shared" si="7"/>
        <v>863756</v>
      </c>
      <c r="W28" s="660">
        <f t="shared" si="7"/>
        <v>434598</v>
      </c>
      <c r="X28" s="663">
        <f>R28/(J28+R28)*100</f>
        <v>93.68007634032813</v>
      </c>
      <c r="Y28" s="663">
        <f>S28/(K28+S28)*100</f>
        <v>98.07692307692307</v>
      </c>
      <c r="Z28" s="663">
        <f t="shared" si="0"/>
        <v>94.21810833713577</v>
      </c>
      <c r="AA28" s="663">
        <f t="shared" si="0"/>
        <v>95.71707880919297</v>
      </c>
      <c r="AB28" s="663">
        <f t="shared" si="0"/>
        <v>95.19913150339188</v>
      </c>
      <c r="AC28" s="663">
        <f t="shared" si="0"/>
        <v>90.04991515046031</v>
      </c>
      <c r="AD28" s="658">
        <v>88.52</v>
      </c>
      <c r="AF28" s="216"/>
      <c r="AG28" s="174"/>
      <c r="AH28" s="174"/>
      <c r="AI28" s="174"/>
      <c r="AJ28" s="174"/>
      <c r="AK28" s="174"/>
      <c r="AL28" s="174"/>
      <c r="AM28" s="174"/>
      <c r="AN28" s="174"/>
      <c r="AO28" s="235"/>
      <c r="AP28" s="629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235"/>
      <c r="BE28" s="629"/>
      <c r="BF28" s="52"/>
      <c r="BG28" s="52"/>
      <c r="BH28" s="52"/>
      <c r="BI28" s="52"/>
      <c r="BJ28" s="52"/>
      <c r="BK28" s="52"/>
      <c r="BL28" s="99"/>
      <c r="BM28" s="99"/>
      <c r="BN28" s="99"/>
      <c r="BO28" s="99"/>
      <c r="BP28" s="99"/>
      <c r="BQ28" s="99"/>
      <c r="BR28" s="99"/>
      <c r="BS28" s="174"/>
    </row>
    <row r="29" spans="1:71" ht="27" customHeight="1">
      <c r="A29" s="664" t="s">
        <v>1011</v>
      </c>
      <c r="B29" s="665" t="s">
        <v>1435</v>
      </c>
      <c r="C29" s="666">
        <v>122</v>
      </c>
      <c r="D29" s="666">
        <v>1421736</v>
      </c>
      <c r="E29" s="666">
        <v>226</v>
      </c>
      <c r="F29" s="666">
        <v>65677</v>
      </c>
      <c r="G29" s="666">
        <v>131309</v>
      </c>
      <c r="H29" s="666">
        <v>783306</v>
      </c>
      <c r="I29" s="666">
        <v>441218</v>
      </c>
      <c r="J29" s="666">
        <v>47873</v>
      </c>
      <c r="K29" s="666">
        <v>1</v>
      </c>
      <c r="L29" s="666">
        <v>4045</v>
      </c>
      <c r="M29" s="666">
        <v>4608</v>
      </c>
      <c r="N29" s="666">
        <v>19779</v>
      </c>
      <c r="O29" s="666">
        <v>19440</v>
      </c>
      <c r="P29" s="664" t="s">
        <v>1011</v>
      </c>
      <c r="Q29" s="665" t="s">
        <v>1435</v>
      </c>
      <c r="R29" s="666">
        <v>1373985</v>
      </c>
      <c r="S29" s="666">
        <v>225</v>
      </c>
      <c r="T29" s="666">
        <v>61632</v>
      </c>
      <c r="U29" s="666">
        <v>126701</v>
      </c>
      <c r="V29" s="666">
        <v>763577</v>
      </c>
      <c r="W29" s="666">
        <v>421850</v>
      </c>
      <c r="X29" s="667">
        <v>96.6</v>
      </c>
      <c r="Y29" s="667">
        <v>99.6</v>
      </c>
      <c r="Z29" s="666">
        <v>93.8</v>
      </c>
      <c r="AA29" s="667">
        <v>96.5</v>
      </c>
      <c r="AB29" s="666">
        <v>97.5</v>
      </c>
      <c r="AC29" s="666">
        <v>95.6</v>
      </c>
      <c r="AD29" s="306">
        <v>87.9</v>
      </c>
      <c r="AE29" s="647" t="s">
        <v>1485</v>
      </c>
      <c r="AF29" s="216"/>
      <c r="AG29" s="174"/>
      <c r="AH29" s="216"/>
      <c r="AI29" s="216"/>
      <c r="AJ29" s="216"/>
      <c r="AK29" s="216"/>
      <c r="AL29" s="216"/>
      <c r="AM29" s="174"/>
      <c r="AN29" s="174"/>
      <c r="AO29" s="235"/>
      <c r="AP29" s="629"/>
      <c r="AQ29" s="52"/>
      <c r="AR29" s="216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235"/>
      <c r="BE29" s="629"/>
      <c r="BF29" s="52"/>
      <c r="BG29" s="52"/>
      <c r="BH29" s="52"/>
      <c r="BI29" s="52"/>
      <c r="BJ29" s="52"/>
      <c r="BK29" s="52"/>
      <c r="BL29" s="99"/>
      <c r="BM29" s="99"/>
      <c r="BN29" s="99"/>
      <c r="BO29" s="99"/>
      <c r="BP29" s="99"/>
      <c r="BQ29" s="99"/>
      <c r="BR29" s="99"/>
      <c r="BS29" s="174"/>
    </row>
    <row r="30" spans="32:71" ht="12.75"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</row>
    <row r="31" spans="32:71" ht="12.75"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</row>
    <row r="32" spans="32:71" ht="12.75"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</row>
    <row r="33" spans="32:71" ht="12.75"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</row>
    <row r="34" spans="32:71" ht="12.75"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</row>
    <row r="35" spans="32:71" ht="12.75"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</row>
    <row r="36" spans="32:71" ht="12.75"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</row>
    <row r="37" spans="32:71" ht="12.75"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</row>
    <row r="38" spans="32:71" ht="12.75"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</row>
    <row r="39" spans="32:71" ht="12.75"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</row>
    <row r="40" spans="32:71" ht="12.75"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</row>
    <row r="41" spans="32:71" ht="12.75"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</row>
    <row r="42" spans="32:71" ht="12.75"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</row>
    <row r="43" spans="32:71" ht="12.75"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</row>
    <row r="44" spans="32:71" ht="12.75"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</row>
    <row r="45" spans="32:71" ht="12.75"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C14" sqref="AC14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4.125" style="0" customWidth="1"/>
    <col min="4" max="5" width="6.00390625" style="0" customWidth="1"/>
    <col min="6" max="7" width="7.00390625" style="0" customWidth="1"/>
    <col min="8" max="8" width="7.25390625" style="0" customWidth="1"/>
    <col min="9" max="9" width="4.375" style="0" customWidth="1"/>
    <col min="10" max="10" width="6.375" style="0" customWidth="1"/>
    <col min="11" max="11" width="6.125" style="0" customWidth="1"/>
    <col min="12" max="12" width="7.25390625" style="0" customWidth="1"/>
    <col min="13" max="13" width="6.875" style="0" customWidth="1"/>
    <col min="14" max="14" width="5.125" style="0" customWidth="1"/>
    <col min="15" max="15" width="3.875" style="0" customWidth="1"/>
    <col min="16" max="17" width="4.875" style="0" customWidth="1"/>
    <col min="18" max="18" width="4.625" style="0" customWidth="1"/>
    <col min="19" max="19" width="4.75390625" style="0" customWidth="1"/>
    <col min="20" max="20" width="5.625" style="0" customWidth="1"/>
    <col min="21" max="21" width="4.00390625" style="0" customWidth="1"/>
    <col min="22" max="22" width="5.00390625" style="0" customWidth="1"/>
    <col min="23" max="25" width="4.875" style="0" customWidth="1"/>
  </cols>
  <sheetData>
    <row r="1" spans="1:25" ht="27">
      <c r="A1" s="314" t="s">
        <v>651</v>
      </c>
      <c r="B1" s="314"/>
      <c r="C1" s="314"/>
      <c r="D1" s="668"/>
      <c r="E1" s="551"/>
      <c r="F1" s="669" t="s">
        <v>1490</v>
      </c>
      <c r="G1" s="551"/>
      <c r="H1" s="314"/>
      <c r="I1" s="551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</row>
    <row r="2" spans="1:26" ht="27">
      <c r="A2" s="314"/>
      <c r="B2" s="314"/>
      <c r="C2" s="314"/>
      <c r="D2" s="668"/>
      <c r="E2" s="551"/>
      <c r="F2" s="314"/>
      <c r="G2" s="551"/>
      <c r="H2" s="551"/>
      <c r="I2" s="551"/>
      <c r="J2" s="314"/>
      <c r="K2" s="314"/>
      <c r="L2" s="314"/>
      <c r="M2" s="314"/>
      <c r="N2" s="314"/>
      <c r="O2" s="314"/>
      <c r="P2" s="314"/>
      <c r="Q2" s="314"/>
      <c r="R2" s="314"/>
      <c r="S2" s="317"/>
      <c r="T2" s="670" t="s">
        <v>1491</v>
      </c>
      <c r="U2" s="314"/>
      <c r="V2" s="314"/>
      <c r="W2" s="314"/>
      <c r="X2" s="314"/>
      <c r="Y2" s="314"/>
      <c r="Z2" s="316"/>
    </row>
    <row r="3" spans="1:25" ht="15.75" customHeight="1">
      <c r="A3" s="671"/>
      <c r="B3" s="1414">
        <v>2014</v>
      </c>
      <c r="C3" s="1415"/>
      <c r="D3" s="1415"/>
      <c r="E3" s="1415"/>
      <c r="F3" s="1415"/>
      <c r="G3" s="1416"/>
      <c r="H3" s="1414">
        <v>2015</v>
      </c>
      <c r="I3" s="1415"/>
      <c r="J3" s="1415"/>
      <c r="K3" s="1415"/>
      <c r="L3" s="1415"/>
      <c r="M3" s="1416"/>
      <c r="N3" s="672" t="s">
        <v>1492</v>
      </c>
      <c r="O3" s="673"/>
      <c r="P3" s="673"/>
      <c r="Q3" s="673"/>
      <c r="R3" s="673"/>
      <c r="S3" s="674"/>
      <c r="T3" s="672" t="s">
        <v>1493</v>
      </c>
      <c r="U3" s="673"/>
      <c r="V3" s="673"/>
      <c r="W3" s="673"/>
      <c r="X3" s="673"/>
      <c r="Y3" s="673"/>
    </row>
    <row r="4" spans="1:25" ht="15.75" customHeight="1">
      <c r="A4" s="675" t="s">
        <v>740</v>
      </c>
      <c r="B4" s="455" t="s">
        <v>1494</v>
      </c>
      <c r="C4" s="498" t="s">
        <v>1413</v>
      </c>
      <c r="D4" s="676" t="s">
        <v>1495</v>
      </c>
      <c r="E4" s="676" t="s">
        <v>1496</v>
      </c>
      <c r="F4" s="676" t="s">
        <v>1497</v>
      </c>
      <c r="G4" s="676" t="s">
        <v>1498</v>
      </c>
      <c r="H4" s="455" t="s">
        <v>1494</v>
      </c>
      <c r="I4" s="498" t="s">
        <v>1413</v>
      </c>
      <c r="J4" s="676" t="s">
        <v>1495</v>
      </c>
      <c r="K4" s="676" t="s">
        <v>1496</v>
      </c>
      <c r="L4" s="676" t="s">
        <v>1497</v>
      </c>
      <c r="M4" s="676" t="s">
        <v>1498</v>
      </c>
      <c r="N4" s="493" t="s">
        <v>84</v>
      </c>
      <c r="O4" s="455" t="s">
        <v>1413</v>
      </c>
      <c r="P4" s="455" t="s">
        <v>1414</v>
      </c>
      <c r="Q4" s="455" t="s">
        <v>1499</v>
      </c>
      <c r="R4" s="455" t="s">
        <v>1500</v>
      </c>
      <c r="S4" s="455" t="s">
        <v>1417</v>
      </c>
      <c r="T4" s="455" t="s">
        <v>84</v>
      </c>
      <c r="U4" s="455" t="s">
        <v>1413</v>
      </c>
      <c r="V4" s="455" t="s">
        <v>1414</v>
      </c>
      <c r="W4" s="455" t="s">
        <v>1499</v>
      </c>
      <c r="X4" s="455" t="s">
        <v>1500</v>
      </c>
      <c r="Y4" s="454" t="s">
        <v>1417</v>
      </c>
    </row>
    <row r="5" spans="1:25" ht="18" customHeight="1">
      <c r="A5" s="677" t="s">
        <v>1207</v>
      </c>
      <c r="B5" s="678">
        <f>C5+D5+E5+F5+G5</f>
        <v>158173</v>
      </c>
      <c r="C5" s="679">
        <v>2</v>
      </c>
      <c r="D5" s="679">
        <v>11988</v>
      </c>
      <c r="E5" s="679">
        <v>19145</v>
      </c>
      <c r="F5" s="679">
        <v>75868</v>
      </c>
      <c r="G5" s="680">
        <v>51170</v>
      </c>
      <c r="H5" s="681">
        <f>I5+J5+K5+L5+M5</f>
        <v>168658</v>
      </c>
      <c r="I5" s="682">
        <v>3</v>
      </c>
      <c r="J5" s="682">
        <v>13470</v>
      </c>
      <c r="K5" s="682">
        <v>21772</v>
      </c>
      <c r="L5" s="682">
        <v>81545</v>
      </c>
      <c r="M5" s="682">
        <v>51868</v>
      </c>
      <c r="N5" s="683">
        <f aca="true" t="shared" si="0" ref="N5:S20">H5/B5*100</f>
        <v>106.62881781340683</v>
      </c>
      <c r="O5" s="684">
        <f t="shared" si="0"/>
        <v>150</v>
      </c>
      <c r="P5" s="684">
        <f t="shared" si="0"/>
        <v>112.36236236236236</v>
      </c>
      <c r="Q5" s="684">
        <f t="shared" si="0"/>
        <v>113.72159832854531</v>
      </c>
      <c r="R5" s="684">
        <f t="shared" si="0"/>
        <v>107.48273316813413</v>
      </c>
      <c r="S5" s="685">
        <f t="shared" si="0"/>
        <v>101.36408051592728</v>
      </c>
      <c r="T5" s="681">
        <f aca="true" t="shared" si="1" ref="T5:T23">H5-B5</f>
        <v>10485</v>
      </c>
      <c r="U5" s="681">
        <f aca="true" t="shared" si="2" ref="U5:Y20">I5-C5</f>
        <v>1</v>
      </c>
      <c r="V5" s="681">
        <f t="shared" si="2"/>
        <v>1482</v>
      </c>
      <c r="W5" s="681">
        <f t="shared" si="2"/>
        <v>2627</v>
      </c>
      <c r="X5" s="681">
        <f t="shared" si="2"/>
        <v>5677</v>
      </c>
      <c r="Y5" s="681">
        <f t="shared" si="2"/>
        <v>698</v>
      </c>
    </row>
    <row r="6" spans="1:25" ht="18" customHeight="1">
      <c r="A6" s="686" t="s">
        <v>1219</v>
      </c>
      <c r="B6" s="687">
        <f aca="true" t="shared" si="3" ref="B6:B23">C6+D6+E6+F6+G6</f>
        <v>320005</v>
      </c>
      <c r="C6" s="688">
        <v>34</v>
      </c>
      <c r="D6" s="689">
        <v>27244</v>
      </c>
      <c r="E6" s="689">
        <v>26542</v>
      </c>
      <c r="F6" s="689">
        <v>170193</v>
      </c>
      <c r="G6" s="690">
        <v>95992</v>
      </c>
      <c r="H6" s="691">
        <f aca="true" t="shared" si="4" ref="H6:H23">I6+J6+K6+L6+M6</f>
        <v>324746</v>
      </c>
      <c r="I6" s="692">
        <v>27</v>
      </c>
      <c r="J6" s="692">
        <v>28020</v>
      </c>
      <c r="K6" s="692">
        <v>27990</v>
      </c>
      <c r="L6" s="692">
        <v>176602</v>
      </c>
      <c r="M6" s="692">
        <v>92107</v>
      </c>
      <c r="N6" s="693">
        <f t="shared" si="0"/>
        <v>101.48153935094764</v>
      </c>
      <c r="O6" s="694">
        <f>I6/C6*100</f>
        <v>79.41176470588235</v>
      </c>
      <c r="P6" s="694">
        <f t="shared" si="0"/>
        <v>102.84833357803554</v>
      </c>
      <c r="Q6" s="694">
        <f t="shared" si="0"/>
        <v>105.45550448346017</v>
      </c>
      <c r="R6" s="694">
        <f t="shared" si="0"/>
        <v>103.76572479479181</v>
      </c>
      <c r="S6" s="695">
        <f t="shared" si="0"/>
        <v>95.95278773231102</v>
      </c>
      <c r="T6" s="691">
        <f t="shared" si="1"/>
        <v>4741</v>
      </c>
      <c r="U6" s="691">
        <f t="shared" si="2"/>
        <v>-7</v>
      </c>
      <c r="V6" s="691">
        <f t="shared" si="2"/>
        <v>776</v>
      </c>
      <c r="W6" s="691">
        <f t="shared" si="2"/>
        <v>1448</v>
      </c>
      <c r="X6" s="691">
        <f t="shared" si="2"/>
        <v>6409</v>
      </c>
      <c r="Y6" s="691">
        <f t="shared" si="2"/>
        <v>-3885</v>
      </c>
    </row>
    <row r="7" spans="1:25" ht="18" customHeight="1">
      <c r="A7" s="686" t="s">
        <v>1208</v>
      </c>
      <c r="B7" s="687">
        <f t="shared" si="3"/>
        <v>93138</v>
      </c>
      <c r="C7" s="688"/>
      <c r="D7" s="689">
        <v>8846</v>
      </c>
      <c r="E7" s="689">
        <v>23914</v>
      </c>
      <c r="F7" s="688">
        <v>28582</v>
      </c>
      <c r="G7" s="690">
        <v>31796</v>
      </c>
      <c r="H7" s="691">
        <f t="shared" si="4"/>
        <v>96508</v>
      </c>
      <c r="I7" s="692"/>
      <c r="J7" s="692">
        <v>9620</v>
      </c>
      <c r="K7" s="692">
        <v>28008</v>
      </c>
      <c r="L7" s="692">
        <v>29411</v>
      </c>
      <c r="M7" s="692">
        <v>29469</v>
      </c>
      <c r="N7" s="693">
        <f t="shared" si="0"/>
        <v>103.61828684317894</v>
      </c>
      <c r="O7" s="694"/>
      <c r="P7" s="694">
        <f t="shared" si="0"/>
        <v>108.74971738638932</v>
      </c>
      <c r="Q7" s="694">
        <f t="shared" si="0"/>
        <v>117.11967884920966</v>
      </c>
      <c r="R7" s="694">
        <f t="shared" si="0"/>
        <v>102.90042684206844</v>
      </c>
      <c r="S7" s="695">
        <f t="shared" si="0"/>
        <v>92.68146936721601</v>
      </c>
      <c r="T7" s="691">
        <f t="shared" si="1"/>
        <v>3370</v>
      </c>
      <c r="U7" s="691">
        <f t="shared" si="2"/>
        <v>0</v>
      </c>
      <c r="V7" s="691">
        <f t="shared" si="2"/>
        <v>774</v>
      </c>
      <c r="W7" s="691">
        <f t="shared" si="2"/>
        <v>4094</v>
      </c>
      <c r="X7" s="691">
        <f t="shared" si="2"/>
        <v>829</v>
      </c>
      <c r="Y7" s="691">
        <f t="shared" si="2"/>
        <v>-2327</v>
      </c>
    </row>
    <row r="8" spans="1:25" ht="18" customHeight="1">
      <c r="A8" s="686" t="s">
        <v>1225</v>
      </c>
      <c r="B8" s="687">
        <f t="shared" si="3"/>
        <v>219573</v>
      </c>
      <c r="C8" s="688"/>
      <c r="D8" s="689">
        <v>10389</v>
      </c>
      <c r="E8" s="689">
        <v>23003</v>
      </c>
      <c r="F8" s="689">
        <v>116421</v>
      </c>
      <c r="G8" s="696">
        <v>69760</v>
      </c>
      <c r="H8" s="691">
        <f t="shared" si="4"/>
        <v>232138</v>
      </c>
      <c r="I8" s="692"/>
      <c r="J8" s="692">
        <v>11166</v>
      </c>
      <c r="K8" s="692">
        <v>25020</v>
      </c>
      <c r="L8" s="692">
        <v>123601</v>
      </c>
      <c r="M8" s="692">
        <v>72351</v>
      </c>
      <c r="N8" s="693">
        <f t="shared" si="0"/>
        <v>105.7224704312461</v>
      </c>
      <c r="O8" s="694"/>
      <c r="P8" s="694">
        <f t="shared" si="0"/>
        <v>107.4790643950332</v>
      </c>
      <c r="Q8" s="694">
        <f t="shared" si="0"/>
        <v>108.7684215102378</v>
      </c>
      <c r="R8" s="694">
        <f t="shared" si="0"/>
        <v>106.16727222751909</v>
      </c>
      <c r="S8" s="695">
        <f t="shared" si="0"/>
        <v>103.7141628440367</v>
      </c>
      <c r="T8" s="691">
        <f t="shared" si="1"/>
        <v>12565</v>
      </c>
      <c r="U8" s="691">
        <f t="shared" si="2"/>
        <v>0</v>
      </c>
      <c r="V8" s="691">
        <f t="shared" si="2"/>
        <v>777</v>
      </c>
      <c r="W8" s="691">
        <f t="shared" si="2"/>
        <v>2017</v>
      </c>
      <c r="X8" s="691">
        <f t="shared" si="2"/>
        <v>7180</v>
      </c>
      <c r="Y8" s="691">
        <f t="shared" si="2"/>
        <v>2591</v>
      </c>
    </row>
    <row r="9" spans="1:25" ht="18" customHeight="1">
      <c r="A9" s="686" t="s">
        <v>1234</v>
      </c>
      <c r="B9" s="687">
        <f t="shared" si="3"/>
        <v>283580</v>
      </c>
      <c r="C9" s="688"/>
      <c r="D9" s="689">
        <v>21085</v>
      </c>
      <c r="E9" s="689">
        <v>44614</v>
      </c>
      <c r="F9" s="689">
        <v>137098</v>
      </c>
      <c r="G9" s="690">
        <v>80783</v>
      </c>
      <c r="H9" s="691">
        <f t="shared" si="4"/>
        <v>300654</v>
      </c>
      <c r="I9" s="697"/>
      <c r="J9" s="692">
        <v>22394</v>
      </c>
      <c r="K9" s="692">
        <v>48000</v>
      </c>
      <c r="L9" s="692">
        <v>147577</v>
      </c>
      <c r="M9" s="692">
        <v>82683</v>
      </c>
      <c r="N9" s="693">
        <f t="shared" si="0"/>
        <v>106.02087594329643</v>
      </c>
      <c r="O9" s="694"/>
      <c r="P9" s="694">
        <f t="shared" si="0"/>
        <v>106.20820488498933</v>
      </c>
      <c r="Q9" s="694">
        <f t="shared" si="0"/>
        <v>107.58954588245841</v>
      </c>
      <c r="R9" s="694">
        <f t="shared" si="0"/>
        <v>107.64343754102906</v>
      </c>
      <c r="S9" s="695">
        <f t="shared" si="0"/>
        <v>102.3519799957912</v>
      </c>
      <c r="T9" s="691">
        <f t="shared" si="1"/>
        <v>17074</v>
      </c>
      <c r="U9" s="691">
        <f t="shared" si="2"/>
        <v>0</v>
      </c>
      <c r="V9" s="691">
        <f t="shared" si="2"/>
        <v>1309</v>
      </c>
      <c r="W9" s="691">
        <f t="shared" si="2"/>
        <v>3386</v>
      </c>
      <c r="X9" s="691">
        <f t="shared" si="2"/>
        <v>10479</v>
      </c>
      <c r="Y9" s="691">
        <f t="shared" si="2"/>
        <v>1900</v>
      </c>
    </row>
    <row r="10" spans="1:25" ht="18" customHeight="1">
      <c r="A10" s="686" t="s">
        <v>1216</v>
      </c>
      <c r="B10" s="687">
        <f t="shared" si="3"/>
        <v>232959</v>
      </c>
      <c r="C10" s="689">
        <v>398</v>
      </c>
      <c r="D10" s="689">
        <v>14376</v>
      </c>
      <c r="E10" s="689">
        <v>15187</v>
      </c>
      <c r="F10" s="689">
        <v>128131</v>
      </c>
      <c r="G10" s="690">
        <v>74867</v>
      </c>
      <c r="H10" s="691">
        <f t="shared" si="4"/>
        <v>252767</v>
      </c>
      <c r="I10" s="692">
        <v>290</v>
      </c>
      <c r="J10" s="692">
        <v>15941</v>
      </c>
      <c r="K10" s="692">
        <v>17034</v>
      </c>
      <c r="L10" s="692">
        <v>137598</v>
      </c>
      <c r="M10" s="692">
        <v>81904</v>
      </c>
      <c r="N10" s="693">
        <f t="shared" si="0"/>
        <v>108.50278375164729</v>
      </c>
      <c r="O10" s="694">
        <f>I10/C10*100</f>
        <v>72.8643216080402</v>
      </c>
      <c r="P10" s="694">
        <f t="shared" si="0"/>
        <v>110.88619922092376</v>
      </c>
      <c r="Q10" s="694">
        <f t="shared" si="0"/>
        <v>112.16171725818134</v>
      </c>
      <c r="R10" s="694">
        <f t="shared" si="0"/>
        <v>107.38853204923086</v>
      </c>
      <c r="S10" s="695">
        <f t="shared" si="0"/>
        <v>109.39933482041486</v>
      </c>
      <c r="T10" s="691">
        <f t="shared" si="1"/>
        <v>19808</v>
      </c>
      <c r="U10" s="691">
        <f t="shared" si="2"/>
        <v>-108</v>
      </c>
      <c r="V10" s="691">
        <f t="shared" si="2"/>
        <v>1565</v>
      </c>
      <c r="W10" s="691">
        <f t="shared" si="2"/>
        <v>1847</v>
      </c>
      <c r="X10" s="691">
        <f t="shared" si="2"/>
        <v>9467</v>
      </c>
      <c r="Y10" s="691">
        <f t="shared" si="2"/>
        <v>7037</v>
      </c>
    </row>
    <row r="11" spans="1:25" ht="18" customHeight="1">
      <c r="A11" s="686" t="s">
        <v>1218</v>
      </c>
      <c r="B11" s="687">
        <f t="shared" si="3"/>
        <v>234305</v>
      </c>
      <c r="C11" s="689">
        <v>312</v>
      </c>
      <c r="D11" s="689">
        <v>16418</v>
      </c>
      <c r="E11" s="689">
        <v>15027</v>
      </c>
      <c r="F11" s="689">
        <v>128523</v>
      </c>
      <c r="G11" s="690">
        <v>74025</v>
      </c>
      <c r="H11" s="691">
        <f t="shared" si="4"/>
        <v>242909</v>
      </c>
      <c r="I11" s="692">
        <v>311</v>
      </c>
      <c r="J11" s="692">
        <v>18239</v>
      </c>
      <c r="K11" s="692">
        <v>16414</v>
      </c>
      <c r="L11" s="692">
        <v>134349</v>
      </c>
      <c r="M11" s="692">
        <v>73596</v>
      </c>
      <c r="N11" s="693">
        <f t="shared" si="0"/>
        <v>103.67213674484113</v>
      </c>
      <c r="O11" s="694">
        <f>I11/C11*100</f>
        <v>99.67948717948718</v>
      </c>
      <c r="P11" s="694">
        <f t="shared" si="0"/>
        <v>111.0914849555366</v>
      </c>
      <c r="Q11" s="694">
        <f t="shared" si="0"/>
        <v>109.230052572037</v>
      </c>
      <c r="R11" s="694">
        <f t="shared" si="0"/>
        <v>104.5330407786933</v>
      </c>
      <c r="S11" s="695">
        <f t="shared" si="0"/>
        <v>99.42046605876394</v>
      </c>
      <c r="T11" s="691">
        <f t="shared" si="1"/>
        <v>8604</v>
      </c>
      <c r="U11" s="691">
        <f t="shared" si="2"/>
        <v>-1</v>
      </c>
      <c r="V11" s="691">
        <f t="shared" si="2"/>
        <v>1821</v>
      </c>
      <c r="W11" s="691">
        <f t="shared" si="2"/>
        <v>1387</v>
      </c>
      <c r="X11" s="691">
        <f t="shared" si="2"/>
        <v>5826</v>
      </c>
      <c r="Y11" s="691">
        <f t="shared" si="2"/>
        <v>-429</v>
      </c>
    </row>
    <row r="12" spans="1:25" ht="18" customHeight="1">
      <c r="A12" s="686" t="s">
        <v>1228</v>
      </c>
      <c r="B12" s="687">
        <f t="shared" si="3"/>
        <v>292522</v>
      </c>
      <c r="C12" s="688"/>
      <c r="D12" s="689">
        <v>22236</v>
      </c>
      <c r="E12" s="689">
        <v>48689</v>
      </c>
      <c r="F12" s="689">
        <v>153465</v>
      </c>
      <c r="G12" s="690">
        <v>68132</v>
      </c>
      <c r="H12" s="691">
        <f t="shared" si="4"/>
        <v>300666</v>
      </c>
      <c r="I12" s="697"/>
      <c r="J12" s="692">
        <v>23057</v>
      </c>
      <c r="K12" s="692">
        <v>51010</v>
      </c>
      <c r="L12" s="692">
        <v>158235</v>
      </c>
      <c r="M12" s="692">
        <v>68364</v>
      </c>
      <c r="N12" s="693">
        <f t="shared" si="0"/>
        <v>102.78406410458017</v>
      </c>
      <c r="O12" s="694"/>
      <c r="P12" s="694">
        <f t="shared" si="0"/>
        <v>103.69221082928584</v>
      </c>
      <c r="Q12" s="694">
        <f t="shared" si="0"/>
        <v>104.76699049066525</v>
      </c>
      <c r="R12" s="694">
        <f t="shared" si="0"/>
        <v>103.1082005669045</v>
      </c>
      <c r="S12" s="695">
        <f t="shared" si="0"/>
        <v>100.34051546997004</v>
      </c>
      <c r="T12" s="691">
        <f t="shared" si="1"/>
        <v>8144</v>
      </c>
      <c r="U12" s="691">
        <f t="shared" si="2"/>
        <v>0</v>
      </c>
      <c r="V12" s="691">
        <f t="shared" si="2"/>
        <v>821</v>
      </c>
      <c r="W12" s="691">
        <f t="shared" si="2"/>
        <v>2321</v>
      </c>
      <c r="X12" s="691">
        <f t="shared" si="2"/>
        <v>4770</v>
      </c>
      <c r="Y12" s="691">
        <f t="shared" si="2"/>
        <v>232</v>
      </c>
    </row>
    <row r="13" spans="1:25" ht="18" customHeight="1">
      <c r="A13" s="686" t="s">
        <v>1229</v>
      </c>
      <c r="B13" s="687">
        <f t="shared" si="3"/>
        <v>220273</v>
      </c>
      <c r="C13" s="689"/>
      <c r="D13" s="689">
        <v>11505</v>
      </c>
      <c r="E13" s="689">
        <v>39170</v>
      </c>
      <c r="F13" s="689">
        <v>111194</v>
      </c>
      <c r="G13" s="690">
        <v>58404</v>
      </c>
      <c r="H13" s="691">
        <f t="shared" si="4"/>
        <v>233739</v>
      </c>
      <c r="I13" s="692"/>
      <c r="J13" s="692">
        <v>12365</v>
      </c>
      <c r="K13" s="692">
        <v>42092</v>
      </c>
      <c r="L13" s="692">
        <v>118499</v>
      </c>
      <c r="M13" s="692">
        <v>60783</v>
      </c>
      <c r="N13" s="693">
        <f t="shared" si="0"/>
        <v>106.11332301280683</v>
      </c>
      <c r="O13" s="694"/>
      <c r="P13" s="694">
        <f t="shared" si="0"/>
        <v>107.47501086484137</v>
      </c>
      <c r="Q13" s="694">
        <f t="shared" si="0"/>
        <v>107.45979065611438</v>
      </c>
      <c r="R13" s="694">
        <f t="shared" si="0"/>
        <v>106.56959907908701</v>
      </c>
      <c r="S13" s="695">
        <f t="shared" si="0"/>
        <v>104.07335114033285</v>
      </c>
      <c r="T13" s="691">
        <f t="shared" si="1"/>
        <v>13466</v>
      </c>
      <c r="U13" s="691">
        <f t="shared" si="2"/>
        <v>0</v>
      </c>
      <c r="V13" s="691">
        <f t="shared" si="2"/>
        <v>860</v>
      </c>
      <c r="W13" s="691">
        <f t="shared" si="2"/>
        <v>2922</v>
      </c>
      <c r="X13" s="691">
        <f t="shared" si="2"/>
        <v>7305</v>
      </c>
      <c r="Y13" s="691">
        <f t="shared" si="2"/>
        <v>2379</v>
      </c>
    </row>
    <row r="14" spans="1:25" ht="18" customHeight="1">
      <c r="A14" s="686" t="s">
        <v>1209</v>
      </c>
      <c r="B14" s="687">
        <f t="shared" si="3"/>
        <v>109611</v>
      </c>
      <c r="C14" s="689"/>
      <c r="D14" s="689">
        <v>7341</v>
      </c>
      <c r="E14" s="689">
        <v>9430</v>
      </c>
      <c r="F14" s="689">
        <v>51606</v>
      </c>
      <c r="G14" s="690">
        <v>41234</v>
      </c>
      <c r="H14" s="691">
        <f t="shared" si="4"/>
        <v>116104</v>
      </c>
      <c r="I14" s="697"/>
      <c r="J14" s="692">
        <v>8017</v>
      </c>
      <c r="K14" s="692">
        <v>10623</v>
      </c>
      <c r="L14" s="692">
        <v>53810</v>
      </c>
      <c r="M14" s="692">
        <v>43654</v>
      </c>
      <c r="N14" s="693">
        <f t="shared" si="0"/>
        <v>105.92367554351296</v>
      </c>
      <c r="O14" s="694"/>
      <c r="P14" s="694">
        <f t="shared" si="0"/>
        <v>109.20855469282114</v>
      </c>
      <c r="Q14" s="694">
        <f t="shared" si="0"/>
        <v>112.65111346765642</v>
      </c>
      <c r="R14" s="694">
        <f t="shared" si="0"/>
        <v>104.27082122233848</v>
      </c>
      <c r="S14" s="695">
        <f t="shared" si="0"/>
        <v>105.86894310520445</v>
      </c>
      <c r="T14" s="691">
        <f t="shared" si="1"/>
        <v>6493</v>
      </c>
      <c r="U14" s="691">
        <f t="shared" si="2"/>
        <v>0</v>
      </c>
      <c r="V14" s="691">
        <f t="shared" si="2"/>
        <v>676</v>
      </c>
      <c r="W14" s="691">
        <f t="shared" si="2"/>
        <v>1193</v>
      </c>
      <c r="X14" s="691">
        <f t="shared" si="2"/>
        <v>2204</v>
      </c>
      <c r="Y14" s="691">
        <f t="shared" si="2"/>
        <v>2420</v>
      </c>
    </row>
    <row r="15" spans="1:25" ht="18" customHeight="1">
      <c r="A15" s="686" t="s">
        <v>1221</v>
      </c>
      <c r="B15" s="687">
        <f t="shared" si="3"/>
        <v>290717</v>
      </c>
      <c r="C15" s="689"/>
      <c r="D15" s="689">
        <v>26719</v>
      </c>
      <c r="E15" s="689">
        <v>23715</v>
      </c>
      <c r="F15" s="689">
        <v>163093</v>
      </c>
      <c r="G15" s="690">
        <v>77190</v>
      </c>
      <c r="H15" s="691">
        <f t="shared" si="4"/>
        <v>289979</v>
      </c>
      <c r="I15" s="697"/>
      <c r="J15" s="692">
        <v>26486</v>
      </c>
      <c r="K15" s="692">
        <v>23670</v>
      </c>
      <c r="L15" s="692">
        <v>166019</v>
      </c>
      <c r="M15" s="692">
        <v>73804</v>
      </c>
      <c r="N15" s="693">
        <f t="shared" si="0"/>
        <v>99.74614487628862</v>
      </c>
      <c r="O15" s="694"/>
      <c r="P15" s="694">
        <f t="shared" si="0"/>
        <v>99.12796137579998</v>
      </c>
      <c r="Q15" s="694">
        <f t="shared" si="0"/>
        <v>99.81024667931689</v>
      </c>
      <c r="R15" s="694">
        <f t="shared" si="0"/>
        <v>101.79406841495344</v>
      </c>
      <c r="S15" s="695">
        <f t="shared" si="0"/>
        <v>95.61342142764607</v>
      </c>
      <c r="T15" s="691">
        <f t="shared" si="1"/>
        <v>-738</v>
      </c>
      <c r="U15" s="691">
        <f t="shared" si="2"/>
        <v>0</v>
      </c>
      <c r="V15" s="691">
        <f t="shared" si="2"/>
        <v>-233</v>
      </c>
      <c r="W15" s="691">
        <f t="shared" si="2"/>
        <v>-45</v>
      </c>
      <c r="X15" s="691">
        <f t="shared" si="2"/>
        <v>2926</v>
      </c>
      <c r="Y15" s="691">
        <f t="shared" si="2"/>
        <v>-3386</v>
      </c>
    </row>
    <row r="16" spans="1:25" ht="18" customHeight="1">
      <c r="A16" s="686" t="s">
        <v>1231</v>
      </c>
      <c r="B16" s="687">
        <f t="shared" si="3"/>
        <v>99545</v>
      </c>
      <c r="C16" s="689"/>
      <c r="D16" s="689">
        <v>7431</v>
      </c>
      <c r="E16" s="689">
        <v>35711</v>
      </c>
      <c r="F16" s="689">
        <v>33072</v>
      </c>
      <c r="G16" s="690">
        <v>23331</v>
      </c>
      <c r="H16" s="691">
        <f t="shared" si="4"/>
        <v>105837</v>
      </c>
      <c r="I16" s="697"/>
      <c r="J16" s="692">
        <v>7789</v>
      </c>
      <c r="K16" s="692">
        <v>38714</v>
      </c>
      <c r="L16" s="692">
        <v>35066</v>
      </c>
      <c r="M16" s="692">
        <v>24268</v>
      </c>
      <c r="N16" s="693">
        <f t="shared" si="0"/>
        <v>106.32075945552262</v>
      </c>
      <c r="O16" s="694"/>
      <c r="P16" s="694">
        <f t="shared" si="0"/>
        <v>104.81765576638406</v>
      </c>
      <c r="Q16" s="694">
        <f t="shared" si="0"/>
        <v>108.40917364397524</v>
      </c>
      <c r="R16" s="694">
        <f t="shared" si="0"/>
        <v>106.02926947266569</v>
      </c>
      <c r="S16" s="695">
        <f t="shared" si="0"/>
        <v>104.01611589730402</v>
      </c>
      <c r="T16" s="691">
        <f t="shared" si="1"/>
        <v>6292</v>
      </c>
      <c r="U16" s="691">
        <f t="shared" si="2"/>
        <v>0</v>
      </c>
      <c r="V16" s="691">
        <f t="shared" si="2"/>
        <v>358</v>
      </c>
      <c r="W16" s="691">
        <f t="shared" si="2"/>
        <v>3003</v>
      </c>
      <c r="X16" s="691">
        <f t="shared" si="2"/>
        <v>1994</v>
      </c>
      <c r="Y16" s="691">
        <f t="shared" si="2"/>
        <v>937</v>
      </c>
    </row>
    <row r="17" spans="1:25" ht="18" customHeight="1">
      <c r="A17" s="686" t="s">
        <v>1214</v>
      </c>
      <c r="B17" s="687">
        <f t="shared" si="3"/>
        <v>280542</v>
      </c>
      <c r="C17" s="689">
        <v>400</v>
      </c>
      <c r="D17" s="689">
        <v>19755</v>
      </c>
      <c r="E17" s="689">
        <v>13348</v>
      </c>
      <c r="F17" s="689">
        <v>158105</v>
      </c>
      <c r="G17" s="690">
        <v>88934</v>
      </c>
      <c r="H17" s="691">
        <f t="shared" si="4"/>
        <v>301373</v>
      </c>
      <c r="I17" s="692">
        <v>384</v>
      </c>
      <c r="J17" s="692">
        <v>21524</v>
      </c>
      <c r="K17" s="692">
        <v>15154</v>
      </c>
      <c r="L17" s="692">
        <v>169593</v>
      </c>
      <c r="M17" s="692">
        <v>94718</v>
      </c>
      <c r="N17" s="693">
        <f t="shared" si="0"/>
        <v>107.42526965659331</v>
      </c>
      <c r="O17" s="694">
        <f>I17/C17*100</f>
        <v>96</v>
      </c>
      <c r="P17" s="694">
        <f t="shared" si="0"/>
        <v>108.95469501392053</v>
      </c>
      <c r="Q17" s="694">
        <f t="shared" si="0"/>
        <v>113.53011687144141</v>
      </c>
      <c r="R17" s="694">
        <f t="shared" si="0"/>
        <v>107.26605736693968</v>
      </c>
      <c r="S17" s="695">
        <f t="shared" si="0"/>
        <v>106.50369937256843</v>
      </c>
      <c r="T17" s="691">
        <f t="shared" si="1"/>
        <v>20831</v>
      </c>
      <c r="U17" s="691">
        <f t="shared" si="2"/>
        <v>-16</v>
      </c>
      <c r="V17" s="691">
        <f t="shared" si="2"/>
        <v>1769</v>
      </c>
      <c r="W17" s="691">
        <f t="shared" si="2"/>
        <v>1806</v>
      </c>
      <c r="X17" s="691">
        <f t="shared" si="2"/>
        <v>11488</v>
      </c>
      <c r="Y17" s="691">
        <f t="shared" si="2"/>
        <v>5784</v>
      </c>
    </row>
    <row r="18" spans="1:25" ht="18" customHeight="1">
      <c r="A18" s="686" t="s">
        <v>1212</v>
      </c>
      <c r="B18" s="687">
        <f t="shared" si="3"/>
        <v>244673</v>
      </c>
      <c r="C18" s="689"/>
      <c r="D18" s="689">
        <v>20637</v>
      </c>
      <c r="E18" s="689">
        <v>19071</v>
      </c>
      <c r="F18" s="689">
        <v>111453</v>
      </c>
      <c r="G18" s="690">
        <v>93512</v>
      </c>
      <c r="H18" s="691">
        <f t="shared" si="4"/>
        <v>266296</v>
      </c>
      <c r="I18" s="697"/>
      <c r="J18" s="692">
        <v>23646</v>
      </c>
      <c r="K18" s="692">
        <v>22730</v>
      </c>
      <c r="L18" s="692">
        <v>119172</v>
      </c>
      <c r="M18" s="692">
        <v>100748</v>
      </c>
      <c r="N18" s="693">
        <f t="shared" si="0"/>
        <v>108.83750965574461</v>
      </c>
      <c r="O18" s="694"/>
      <c r="P18" s="694">
        <f t="shared" si="0"/>
        <v>114.58060764646024</v>
      </c>
      <c r="Q18" s="694">
        <f t="shared" si="0"/>
        <v>119.18619894080015</v>
      </c>
      <c r="R18" s="694">
        <f t="shared" si="0"/>
        <v>106.9257893461818</v>
      </c>
      <c r="S18" s="695">
        <f t="shared" si="0"/>
        <v>107.73804431516811</v>
      </c>
      <c r="T18" s="691">
        <f t="shared" si="1"/>
        <v>21623</v>
      </c>
      <c r="U18" s="691">
        <f t="shared" si="2"/>
        <v>0</v>
      </c>
      <c r="V18" s="691">
        <f t="shared" si="2"/>
        <v>3009</v>
      </c>
      <c r="W18" s="691">
        <f t="shared" si="2"/>
        <v>3659</v>
      </c>
      <c r="X18" s="691">
        <f t="shared" si="2"/>
        <v>7719</v>
      </c>
      <c r="Y18" s="691">
        <f t="shared" si="2"/>
        <v>7236</v>
      </c>
    </row>
    <row r="19" spans="1:25" ht="18" customHeight="1">
      <c r="A19" s="686" t="s">
        <v>1206</v>
      </c>
      <c r="B19" s="687">
        <f t="shared" si="3"/>
        <v>97771</v>
      </c>
      <c r="C19" s="689"/>
      <c r="D19" s="689">
        <v>4772</v>
      </c>
      <c r="E19" s="689">
        <v>21766</v>
      </c>
      <c r="F19" s="689">
        <v>46521</v>
      </c>
      <c r="G19" s="690">
        <v>24712</v>
      </c>
      <c r="H19" s="691">
        <f t="shared" si="4"/>
        <v>99675</v>
      </c>
      <c r="I19" s="697"/>
      <c r="J19" s="692">
        <v>4901</v>
      </c>
      <c r="K19" s="692">
        <v>23533</v>
      </c>
      <c r="L19" s="692">
        <v>45738</v>
      </c>
      <c r="M19" s="692">
        <v>25503</v>
      </c>
      <c r="N19" s="693">
        <f t="shared" si="0"/>
        <v>101.94740771803501</v>
      </c>
      <c r="O19" s="694"/>
      <c r="P19" s="694">
        <f t="shared" si="0"/>
        <v>102.7032690695725</v>
      </c>
      <c r="Q19" s="694">
        <f t="shared" si="0"/>
        <v>108.11816594688966</v>
      </c>
      <c r="R19" s="694">
        <f t="shared" si="0"/>
        <v>98.31688914683691</v>
      </c>
      <c r="S19" s="695">
        <f t="shared" si="0"/>
        <v>103.20087406927809</v>
      </c>
      <c r="T19" s="691">
        <f t="shared" si="1"/>
        <v>1904</v>
      </c>
      <c r="U19" s="691">
        <f t="shared" si="2"/>
        <v>0</v>
      </c>
      <c r="V19" s="691">
        <f t="shared" si="2"/>
        <v>129</v>
      </c>
      <c r="W19" s="691">
        <f t="shared" si="2"/>
        <v>1767</v>
      </c>
      <c r="X19" s="691">
        <f t="shared" si="2"/>
        <v>-783</v>
      </c>
      <c r="Y19" s="691">
        <f t="shared" si="2"/>
        <v>791</v>
      </c>
    </row>
    <row r="20" spans="1:25" ht="18" customHeight="1">
      <c r="A20" s="686" t="s">
        <v>1210</v>
      </c>
      <c r="B20" s="687">
        <f t="shared" si="3"/>
        <v>240470</v>
      </c>
      <c r="C20" s="689">
        <v>17</v>
      </c>
      <c r="D20" s="689">
        <v>22180</v>
      </c>
      <c r="E20" s="689">
        <v>35388</v>
      </c>
      <c r="F20" s="689">
        <v>105568</v>
      </c>
      <c r="G20" s="690">
        <v>77317</v>
      </c>
      <c r="H20" s="691">
        <f t="shared" si="4"/>
        <v>257302</v>
      </c>
      <c r="I20" s="692">
        <v>19</v>
      </c>
      <c r="J20" s="692">
        <v>24626</v>
      </c>
      <c r="K20" s="692">
        <v>39487</v>
      </c>
      <c r="L20" s="692">
        <v>113431</v>
      </c>
      <c r="M20" s="692">
        <v>79739</v>
      </c>
      <c r="N20" s="693">
        <f t="shared" si="0"/>
        <v>106.99962573293966</v>
      </c>
      <c r="O20" s="694">
        <f>I20/C20*100</f>
        <v>111.76470588235294</v>
      </c>
      <c r="P20" s="694">
        <f t="shared" si="0"/>
        <v>111.02795311091074</v>
      </c>
      <c r="Q20" s="694">
        <f t="shared" si="0"/>
        <v>111.58302249350062</v>
      </c>
      <c r="R20" s="694">
        <f t="shared" si="0"/>
        <v>107.44827978175205</v>
      </c>
      <c r="S20" s="695">
        <f t="shared" si="0"/>
        <v>103.13255816961342</v>
      </c>
      <c r="T20" s="691">
        <f t="shared" si="1"/>
        <v>16832</v>
      </c>
      <c r="U20" s="691">
        <f t="shared" si="2"/>
        <v>2</v>
      </c>
      <c r="V20" s="691">
        <f t="shared" si="2"/>
        <v>2446</v>
      </c>
      <c r="W20" s="691">
        <f t="shared" si="2"/>
        <v>4099</v>
      </c>
      <c r="X20" s="691">
        <f t="shared" si="2"/>
        <v>7863</v>
      </c>
      <c r="Y20" s="691">
        <f t="shared" si="2"/>
        <v>2422</v>
      </c>
    </row>
    <row r="21" spans="1:25" ht="18" customHeight="1">
      <c r="A21" s="686" t="s">
        <v>1223</v>
      </c>
      <c r="B21" s="687">
        <f t="shared" si="3"/>
        <v>290757</v>
      </c>
      <c r="C21" s="688">
        <v>9</v>
      </c>
      <c r="D21" s="689">
        <v>14038</v>
      </c>
      <c r="E21" s="689">
        <v>16116</v>
      </c>
      <c r="F21" s="689">
        <v>164118</v>
      </c>
      <c r="G21" s="690">
        <v>96476</v>
      </c>
      <c r="H21" s="691">
        <f t="shared" si="4"/>
        <v>283636</v>
      </c>
      <c r="I21" s="692">
        <v>9</v>
      </c>
      <c r="J21" s="692">
        <v>14528</v>
      </c>
      <c r="K21" s="692">
        <v>16513</v>
      </c>
      <c r="L21" s="692">
        <v>161483</v>
      </c>
      <c r="M21" s="692">
        <v>91103</v>
      </c>
      <c r="N21" s="693">
        <f>H21/B21*100</f>
        <v>97.55087581726322</v>
      </c>
      <c r="O21" s="694">
        <f>I21/C21*100</f>
        <v>100</v>
      </c>
      <c r="P21" s="694">
        <f aca="true" t="shared" si="5" ref="P21:S24">J21/D21*100</f>
        <v>103.49052571591395</v>
      </c>
      <c r="Q21" s="694">
        <f t="shared" si="5"/>
        <v>102.46339041945893</v>
      </c>
      <c r="R21" s="694">
        <f t="shared" si="5"/>
        <v>98.39444789724466</v>
      </c>
      <c r="S21" s="695">
        <f t="shared" si="5"/>
        <v>94.43073925121274</v>
      </c>
      <c r="T21" s="691">
        <f t="shared" si="1"/>
        <v>-7121</v>
      </c>
      <c r="U21" s="691">
        <f aca="true" t="shared" si="6" ref="U21:Y23">I21-C21</f>
        <v>0</v>
      </c>
      <c r="V21" s="691">
        <f t="shared" si="6"/>
        <v>490</v>
      </c>
      <c r="W21" s="691">
        <f t="shared" si="6"/>
        <v>397</v>
      </c>
      <c r="X21" s="691">
        <f t="shared" si="6"/>
        <v>-2635</v>
      </c>
      <c r="Y21" s="691">
        <f t="shared" si="6"/>
        <v>-5373</v>
      </c>
    </row>
    <row r="22" spans="1:25" ht="18" customHeight="1">
      <c r="A22" s="686" t="s">
        <v>1232</v>
      </c>
      <c r="B22" s="687">
        <f t="shared" si="3"/>
        <v>164157</v>
      </c>
      <c r="C22" s="688"/>
      <c r="D22" s="689">
        <v>12414</v>
      </c>
      <c r="E22" s="689">
        <v>42538</v>
      </c>
      <c r="F22" s="689">
        <v>72883</v>
      </c>
      <c r="G22" s="690">
        <v>36322</v>
      </c>
      <c r="H22" s="691">
        <f t="shared" si="4"/>
        <v>168747</v>
      </c>
      <c r="I22" s="697"/>
      <c r="J22" s="692">
        <v>12997</v>
      </c>
      <c r="K22" s="692">
        <v>45497</v>
      </c>
      <c r="L22" s="692">
        <v>74682</v>
      </c>
      <c r="M22" s="692">
        <v>35571</v>
      </c>
      <c r="N22" s="693">
        <f>H22/B22*100</f>
        <v>102.79610372996582</v>
      </c>
      <c r="O22" s="694"/>
      <c r="P22" s="694">
        <f t="shared" si="5"/>
        <v>104.69631061704527</v>
      </c>
      <c r="Q22" s="694">
        <f t="shared" si="5"/>
        <v>106.95613333960223</v>
      </c>
      <c r="R22" s="694">
        <f t="shared" si="5"/>
        <v>102.46833966768656</v>
      </c>
      <c r="S22" s="695">
        <f t="shared" si="5"/>
        <v>97.93238257805187</v>
      </c>
      <c r="T22" s="691">
        <f t="shared" si="1"/>
        <v>4590</v>
      </c>
      <c r="U22" s="691">
        <f t="shared" si="6"/>
        <v>0</v>
      </c>
      <c r="V22" s="691">
        <f t="shared" si="6"/>
        <v>583</v>
      </c>
      <c r="W22" s="691">
        <f t="shared" si="6"/>
        <v>2959</v>
      </c>
      <c r="X22" s="691">
        <f t="shared" si="6"/>
        <v>1799</v>
      </c>
      <c r="Y22" s="691">
        <f t="shared" si="6"/>
        <v>-751</v>
      </c>
    </row>
    <row r="23" spans="1:25" ht="18" customHeight="1">
      <c r="A23" s="698" t="s">
        <v>1226</v>
      </c>
      <c r="B23" s="699">
        <f t="shared" si="3"/>
        <v>420445</v>
      </c>
      <c r="C23" s="700">
        <v>33</v>
      </c>
      <c r="D23" s="701">
        <v>24557</v>
      </c>
      <c r="E23" s="701">
        <v>30195</v>
      </c>
      <c r="F23" s="701">
        <v>273603</v>
      </c>
      <c r="G23" s="702">
        <v>92057</v>
      </c>
      <c r="H23" s="703">
        <f t="shared" si="4"/>
        <v>415348</v>
      </c>
      <c r="I23" s="704">
        <v>36</v>
      </c>
      <c r="J23" s="704">
        <v>25368</v>
      </c>
      <c r="K23" s="704">
        <v>30978</v>
      </c>
      <c r="L23" s="704">
        <v>270610</v>
      </c>
      <c r="M23" s="704">
        <v>88356</v>
      </c>
      <c r="N23" s="705">
        <f>H23/B23*100</f>
        <v>98.7877130183496</v>
      </c>
      <c r="O23" s="706">
        <f>I23/C23*100</f>
        <v>109.09090909090908</v>
      </c>
      <c r="P23" s="706">
        <f t="shared" si="5"/>
        <v>103.30252066620515</v>
      </c>
      <c r="Q23" s="706">
        <f t="shared" si="5"/>
        <v>102.59314456035769</v>
      </c>
      <c r="R23" s="706">
        <f t="shared" si="5"/>
        <v>98.90607924620709</v>
      </c>
      <c r="S23" s="707">
        <f t="shared" si="5"/>
        <v>95.97966477291243</v>
      </c>
      <c r="T23" s="703">
        <f t="shared" si="1"/>
        <v>-5097</v>
      </c>
      <c r="U23" s="703">
        <f t="shared" si="6"/>
        <v>3</v>
      </c>
      <c r="V23" s="703">
        <f t="shared" si="6"/>
        <v>811</v>
      </c>
      <c r="W23" s="703">
        <f t="shared" si="6"/>
        <v>783</v>
      </c>
      <c r="X23" s="703">
        <f t="shared" si="6"/>
        <v>-2993</v>
      </c>
      <c r="Y23" s="703">
        <f t="shared" si="6"/>
        <v>-3701</v>
      </c>
    </row>
    <row r="24" spans="1:26" ht="23.25" customHeight="1">
      <c r="A24" s="708" t="s">
        <v>1501</v>
      </c>
      <c r="B24" s="709">
        <f aca="true" t="shared" si="7" ref="B24:M24">SUM(B5:B23)</f>
        <v>4293216</v>
      </c>
      <c r="C24" s="710">
        <f t="shared" si="7"/>
        <v>1205</v>
      </c>
      <c r="D24" s="710">
        <f t="shared" si="7"/>
        <v>303931</v>
      </c>
      <c r="E24" s="710">
        <f t="shared" si="7"/>
        <v>502569</v>
      </c>
      <c r="F24" s="710">
        <f t="shared" si="7"/>
        <v>2229497</v>
      </c>
      <c r="G24" s="711">
        <f t="shared" si="7"/>
        <v>1256014</v>
      </c>
      <c r="H24" s="712">
        <f t="shared" si="7"/>
        <v>4457082</v>
      </c>
      <c r="I24" s="710">
        <f t="shared" si="7"/>
        <v>1079</v>
      </c>
      <c r="J24" s="710">
        <f t="shared" si="7"/>
        <v>324154</v>
      </c>
      <c r="K24" s="710">
        <f t="shared" si="7"/>
        <v>544239</v>
      </c>
      <c r="L24" s="710">
        <f t="shared" si="7"/>
        <v>2317021</v>
      </c>
      <c r="M24" s="710">
        <f t="shared" si="7"/>
        <v>1270589</v>
      </c>
      <c r="N24" s="713">
        <f>H24/B24*100</f>
        <v>103.81685897005882</v>
      </c>
      <c r="O24" s="714">
        <f>I24/C24*100</f>
        <v>89.5435684647303</v>
      </c>
      <c r="P24" s="714">
        <f t="shared" si="5"/>
        <v>106.65381287200056</v>
      </c>
      <c r="Q24" s="714">
        <f t="shared" si="5"/>
        <v>108.29139879300156</v>
      </c>
      <c r="R24" s="714">
        <f t="shared" si="5"/>
        <v>103.92572853876906</v>
      </c>
      <c r="S24" s="715">
        <f t="shared" si="5"/>
        <v>101.16041700172131</v>
      </c>
      <c r="T24" s="710">
        <f aca="true" t="shared" si="8" ref="T24:Y24">SUM(T5:T23)</f>
        <v>163866</v>
      </c>
      <c r="U24" s="710">
        <f t="shared" si="8"/>
        <v>-126</v>
      </c>
      <c r="V24" s="710">
        <f t="shared" si="8"/>
        <v>20223</v>
      </c>
      <c r="W24" s="710">
        <f t="shared" si="8"/>
        <v>41670</v>
      </c>
      <c r="X24" s="710">
        <f t="shared" si="8"/>
        <v>87524</v>
      </c>
      <c r="Y24" s="710">
        <f t="shared" si="8"/>
        <v>14575</v>
      </c>
      <c r="Z24" s="716"/>
    </row>
  </sheetData>
  <sheetProtection/>
  <mergeCells count="2">
    <mergeCell ref="B3:G3"/>
    <mergeCell ref="H3:M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3.75390625" style="0" customWidth="1"/>
    <col min="2" max="2" width="7.00390625" style="0" customWidth="1"/>
    <col min="3" max="3" width="4.25390625" style="0" customWidth="1"/>
    <col min="4" max="4" width="5.875" style="0" customWidth="1"/>
    <col min="5" max="5" width="6.375" style="0" customWidth="1"/>
    <col min="6" max="6" width="7.00390625" style="0" customWidth="1"/>
    <col min="7" max="7" width="6.875" style="0" customWidth="1"/>
    <col min="8" max="8" width="7.125" style="0" customWidth="1"/>
    <col min="9" max="9" width="3.75390625" style="0" customWidth="1"/>
    <col min="10" max="11" width="5.875" style="0" customWidth="1"/>
    <col min="12" max="13" width="6.75390625" style="0" customWidth="1"/>
    <col min="14" max="14" width="6.125" style="0" customWidth="1"/>
    <col min="15" max="15" width="4.625" style="0" customWidth="1"/>
    <col min="16" max="16" width="5.00390625" style="0" customWidth="1"/>
    <col min="17" max="17" width="4.75390625" style="0" customWidth="1"/>
    <col min="18" max="18" width="4.375" style="0" customWidth="1"/>
    <col min="19" max="19" width="5.00390625" style="0" customWidth="1"/>
    <col min="20" max="20" width="5.625" style="0" customWidth="1"/>
    <col min="21" max="21" width="4.00390625" style="0" customWidth="1"/>
    <col min="22" max="22" width="4.75390625" style="0" customWidth="1"/>
    <col min="23" max="23" width="5.00390625" style="0" customWidth="1"/>
    <col min="24" max="24" width="5.375" style="0" customWidth="1"/>
    <col min="25" max="25" width="5.00390625" style="0" customWidth="1"/>
  </cols>
  <sheetData>
    <row r="1" spans="1:25" ht="12.75">
      <c r="A1" s="317"/>
      <c r="B1" s="317"/>
      <c r="C1" s="317"/>
      <c r="D1" s="317"/>
      <c r="E1" s="317"/>
      <c r="F1" s="317"/>
      <c r="G1" s="317"/>
      <c r="H1" s="317"/>
      <c r="I1" s="330" t="s">
        <v>1502</v>
      </c>
      <c r="J1" s="317"/>
      <c r="K1" s="317"/>
      <c r="L1" s="317"/>
      <c r="M1" s="317"/>
      <c r="N1" s="317"/>
      <c r="O1" s="317"/>
      <c r="P1" s="317"/>
      <c r="Q1" s="317"/>
      <c r="R1" s="323"/>
      <c r="S1" s="317"/>
      <c r="T1" s="317"/>
      <c r="U1" s="317"/>
      <c r="V1" s="317"/>
      <c r="W1" s="317"/>
      <c r="X1" s="317"/>
      <c r="Y1" s="317"/>
    </row>
    <row r="2" spans="1:25" ht="12.75">
      <c r="A2" s="317"/>
      <c r="B2" s="317"/>
      <c r="C2" s="317"/>
      <c r="D2" s="317"/>
      <c r="E2" s="317"/>
      <c r="F2" s="317"/>
      <c r="G2" s="317"/>
      <c r="H2" s="317"/>
      <c r="I2" s="330" t="s">
        <v>1503</v>
      </c>
      <c r="J2" s="317"/>
      <c r="K2" s="317"/>
      <c r="L2" s="317"/>
      <c r="M2" s="317"/>
      <c r="N2" s="317"/>
      <c r="O2" s="317"/>
      <c r="P2" s="317"/>
      <c r="Q2" s="317"/>
      <c r="R2" s="323"/>
      <c r="S2" s="317"/>
      <c r="T2" s="317"/>
      <c r="U2" s="317"/>
      <c r="V2" s="717" t="s">
        <v>1504</v>
      </c>
      <c r="W2" s="317"/>
      <c r="X2" s="317"/>
      <c r="Y2" s="317"/>
    </row>
    <row r="3" spans="1:25" ht="12.75">
      <c r="A3" s="317"/>
      <c r="B3" s="317"/>
      <c r="C3" s="317"/>
      <c r="D3" s="317"/>
      <c r="E3" s="317"/>
      <c r="F3" s="343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23"/>
      <c r="S3" s="317"/>
      <c r="T3" s="317"/>
      <c r="U3" s="317"/>
      <c r="V3" s="317"/>
      <c r="W3" s="317"/>
      <c r="X3" s="317"/>
      <c r="Y3" s="317"/>
    </row>
    <row r="4" spans="1:25" ht="12.75">
      <c r="A4" s="427"/>
      <c r="B4" s="1408">
        <v>2014</v>
      </c>
      <c r="C4" s="1417"/>
      <c r="D4" s="1417"/>
      <c r="E4" s="1417"/>
      <c r="F4" s="1417"/>
      <c r="G4" s="1417"/>
      <c r="H4" s="1408">
        <v>2015</v>
      </c>
      <c r="I4" s="1409"/>
      <c r="J4" s="1417"/>
      <c r="K4" s="1409"/>
      <c r="L4" s="1409"/>
      <c r="M4" s="1410"/>
      <c r="N4" s="1418" t="s">
        <v>1505</v>
      </c>
      <c r="O4" s="1419"/>
      <c r="P4" s="1419"/>
      <c r="Q4" s="1419"/>
      <c r="R4" s="1419"/>
      <c r="S4" s="1419"/>
      <c r="T4" s="1419"/>
      <c r="U4" s="1419"/>
      <c r="V4" s="1419"/>
      <c r="W4" s="1419"/>
      <c r="X4" s="1419"/>
      <c r="Y4" s="1419"/>
    </row>
    <row r="5" spans="1:25" ht="12.75">
      <c r="A5" s="323"/>
      <c r="B5" s="321"/>
      <c r="C5" s="718"/>
      <c r="D5" s="427"/>
      <c r="E5" s="718"/>
      <c r="F5" s="427"/>
      <c r="G5" s="321"/>
      <c r="H5" s="356"/>
      <c r="I5" s="584"/>
      <c r="J5" s="323"/>
      <c r="K5" s="584"/>
      <c r="L5" s="323"/>
      <c r="M5" s="584"/>
      <c r="N5" s="321"/>
      <c r="O5" s="718"/>
      <c r="P5" s="427"/>
      <c r="Q5" s="718"/>
      <c r="R5" s="427" t="s">
        <v>1506</v>
      </c>
      <c r="S5" s="718" t="s">
        <v>1506</v>
      </c>
      <c r="T5" s="321"/>
      <c r="U5" s="718"/>
      <c r="V5" s="427"/>
      <c r="W5" s="718"/>
      <c r="X5" s="427" t="s">
        <v>1506</v>
      </c>
      <c r="Y5" s="321" t="s">
        <v>1506</v>
      </c>
    </row>
    <row r="6" spans="1:25" ht="18" customHeight="1">
      <c r="A6" s="323" t="s">
        <v>740</v>
      </c>
      <c r="B6" s="719" t="s">
        <v>84</v>
      </c>
      <c r="C6" s="720" t="s">
        <v>1418</v>
      </c>
      <c r="D6" s="615" t="s">
        <v>1507</v>
      </c>
      <c r="E6" s="720" t="s">
        <v>1508</v>
      </c>
      <c r="F6" s="322" t="s">
        <v>1454</v>
      </c>
      <c r="G6" s="721" t="s">
        <v>1422</v>
      </c>
      <c r="H6" s="720" t="s">
        <v>84</v>
      </c>
      <c r="I6" s="720" t="s">
        <v>1418</v>
      </c>
      <c r="J6" s="615" t="s">
        <v>1507</v>
      </c>
      <c r="K6" s="720" t="s">
        <v>1508</v>
      </c>
      <c r="L6" s="320" t="s">
        <v>1454</v>
      </c>
      <c r="M6" s="721" t="s">
        <v>1422</v>
      </c>
      <c r="N6" s="719" t="s">
        <v>84</v>
      </c>
      <c r="O6" s="721" t="s">
        <v>1509</v>
      </c>
      <c r="P6" s="615" t="s">
        <v>1507</v>
      </c>
      <c r="Q6" s="720" t="s">
        <v>1508</v>
      </c>
      <c r="R6" s="320" t="s">
        <v>1500</v>
      </c>
      <c r="S6" s="721" t="s">
        <v>1417</v>
      </c>
      <c r="T6" s="719" t="s">
        <v>84</v>
      </c>
      <c r="U6" s="721" t="s">
        <v>1509</v>
      </c>
      <c r="V6" s="615" t="s">
        <v>1507</v>
      </c>
      <c r="W6" s="720" t="s">
        <v>1420</v>
      </c>
      <c r="X6" s="320" t="s">
        <v>1500</v>
      </c>
      <c r="Y6" s="322" t="s">
        <v>1417</v>
      </c>
    </row>
    <row r="7" spans="1:26" ht="18" customHeight="1">
      <c r="A7" s="677" t="s">
        <v>1207</v>
      </c>
      <c r="B7" s="321">
        <f>C7+D7+E7+F7+G7</f>
        <v>67196</v>
      </c>
      <c r="C7" s="427">
        <v>1</v>
      </c>
      <c r="D7" s="427">
        <v>3640</v>
      </c>
      <c r="E7" s="427">
        <v>7000</v>
      </c>
      <c r="F7" s="427">
        <v>34519</v>
      </c>
      <c r="G7" s="671">
        <v>22036</v>
      </c>
      <c r="H7" s="323">
        <f>I7+J7+K7+L7+M7</f>
        <v>72760</v>
      </c>
      <c r="I7" s="323">
        <v>1</v>
      </c>
      <c r="J7" s="323">
        <v>4255</v>
      </c>
      <c r="K7" s="323">
        <v>8162</v>
      </c>
      <c r="L7" s="323">
        <v>36676</v>
      </c>
      <c r="M7" s="323">
        <v>23666</v>
      </c>
      <c r="N7" s="722">
        <f aca="true" t="shared" si="0" ref="N7:S22">H7/B7*100</f>
        <v>108.28025477707006</v>
      </c>
      <c r="O7" s="723">
        <f t="shared" si="0"/>
        <v>100</v>
      </c>
      <c r="P7" s="723">
        <f t="shared" si="0"/>
        <v>116.89560439560441</v>
      </c>
      <c r="Q7" s="723">
        <f t="shared" si="0"/>
        <v>116.6</v>
      </c>
      <c r="R7" s="723">
        <f t="shared" si="0"/>
        <v>106.24873258205625</v>
      </c>
      <c r="S7" s="724">
        <f t="shared" si="0"/>
        <v>107.39698674895625</v>
      </c>
      <c r="T7" s="427">
        <f>H7-B7</f>
        <v>5564</v>
      </c>
      <c r="U7" s="427"/>
      <c r="V7" s="427">
        <f>J7-D7</f>
        <v>615</v>
      </c>
      <c r="W7" s="427">
        <f>K7-E7</f>
        <v>1162</v>
      </c>
      <c r="X7" s="427">
        <f>L7-F7</f>
        <v>2157</v>
      </c>
      <c r="Y7" s="427">
        <f>M7-G7</f>
        <v>1630</v>
      </c>
      <c r="Z7" s="317"/>
    </row>
    <row r="8" spans="1:26" ht="18" customHeight="1">
      <c r="A8" s="686" t="s">
        <v>1219</v>
      </c>
      <c r="B8" s="356">
        <f aca="true" t="shared" si="1" ref="B8:B24">C8+D8+E8+F8+G8</f>
        <v>124207</v>
      </c>
      <c r="C8" s="323">
        <v>12</v>
      </c>
      <c r="D8" s="323">
        <v>7823</v>
      </c>
      <c r="E8" s="323">
        <v>8902</v>
      </c>
      <c r="F8" s="323">
        <v>69258</v>
      </c>
      <c r="G8" s="596">
        <v>38212</v>
      </c>
      <c r="H8" s="323">
        <f aca="true" t="shared" si="2" ref="H8:H25">I8+J8+K8+L8+M8</f>
        <v>122486</v>
      </c>
      <c r="I8" s="323">
        <v>8</v>
      </c>
      <c r="J8" s="323">
        <v>8065</v>
      </c>
      <c r="K8" s="323">
        <v>9333</v>
      </c>
      <c r="L8" s="323">
        <v>69656</v>
      </c>
      <c r="M8" s="323">
        <v>35424</v>
      </c>
      <c r="N8" s="725">
        <f t="shared" si="0"/>
        <v>98.6144098158719</v>
      </c>
      <c r="O8" s="466">
        <f>I8/C8*100</f>
        <v>66.66666666666666</v>
      </c>
      <c r="P8" s="466">
        <f t="shared" si="0"/>
        <v>103.0934424133964</v>
      </c>
      <c r="Q8" s="466">
        <f t="shared" si="0"/>
        <v>104.84160862727477</v>
      </c>
      <c r="R8" s="466">
        <f t="shared" si="0"/>
        <v>100.57466285483265</v>
      </c>
      <c r="S8" s="726">
        <f t="shared" si="0"/>
        <v>92.7038626609442</v>
      </c>
      <c r="T8" s="323">
        <f aca="true" t="shared" si="3" ref="T8:U25">H8-B8</f>
        <v>-1721</v>
      </c>
      <c r="U8" s="323"/>
      <c r="V8" s="323">
        <f aca="true" t="shared" si="4" ref="V8:Y25">J8-D8</f>
        <v>242</v>
      </c>
      <c r="W8" s="323">
        <f t="shared" si="4"/>
        <v>431</v>
      </c>
      <c r="X8" s="323">
        <f t="shared" si="4"/>
        <v>398</v>
      </c>
      <c r="Y8" s="323">
        <f t="shared" si="4"/>
        <v>-2788</v>
      </c>
      <c r="Z8" s="317"/>
    </row>
    <row r="9" spans="1:26" ht="18" customHeight="1">
      <c r="A9" s="686" t="s">
        <v>1208</v>
      </c>
      <c r="B9" s="356">
        <f t="shared" si="1"/>
        <v>41497</v>
      </c>
      <c r="C9" s="323"/>
      <c r="D9" s="323">
        <v>3013</v>
      </c>
      <c r="E9" s="323">
        <v>9604</v>
      </c>
      <c r="F9" s="323">
        <v>13732</v>
      </c>
      <c r="G9" s="596">
        <v>15148</v>
      </c>
      <c r="H9" s="323">
        <f t="shared" si="2"/>
        <v>40459</v>
      </c>
      <c r="I9" s="323"/>
      <c r="J9" s="323">
        <v>3020</v>
      </c>
      <c r="K9" s="323">
        <v>10695</v>
      </c>
      <c r="L9" s="323">
        <v>13291</v>
      </c>
      <c r="M9" s="323">
        <v>13453</v>
      </c>
      <c r="N9" s="725">
        <f t="shared" si="0"/>
        <v>97.49861435766441</v>
      </c>
      <c r="O9" s="466"/>
      <c r="P9" s="466">
        <f t="shared" si="0"/>
        <v>100.23232658479921</v>
      </c>
      <c r="Q9" s="466">
        <f t="shared" si="0"/>
        <v>111.35985006247398</v>
      </c>
      <c r="R9" s="466">
        <f t="shared" si="0"/>
        <v>96.78852315758812</v>
      </c>
      <c r="S9" s="726">
        <f t="shared" si="0"/>
        <v>88.81040401373119</v>
      </c>
      <c r="T9" s="323">
        <f t="shared" si="3"/>
        <v>-1038</v>
      </c>
      <c r="U9" s="323"/>
      <c r="V9" s="323">
        <f t="shared" si="4"/>
        <v>7</v>
      </c>
      <c r="W9" s="323">
        <f t="shared" si="4"/>
        <v>1091</v>
      </c>
      <c r="X9" s="323">
        <f t="shared" si="4"/>
        <v>-441</v>
      </c>
      <c r="Y9" s="323">
        <f t="shared" si="4"/>
        <v>-1695</v>
      </c>
      <c r="Z9" s="317"/>
    </row>
    <row r="10" spans="1:26" ht="18" customHeight="1">
      <c r="A10" s="686" t="s">
        <v>1225</v>
      </c>
      <c r="B10" s="356">
        <f t="shared" si="1"/>
        <v>94452</v>
      </c>
      <c r="C10" s="323"/>
      <c r="D10" s="323">
        <v>3095</v>
      </c>
      <c r="E10" s="323">
        <v>8515</v>
      </c>
      <c r="F10" s="323">
        <v>51833</v>
      </c>
      <c r="G10" s="596">
        <v>31009</v>
      </c>
      <c r="H10" s="323">
        <f t="shared" si="2"/>
        <v>97520</v>
      </c>
      <c r="I10" s="323"/>
      <c r="J10" s="323">
        <v>3169</v>
      </c>
      <c r="K10" s="323">
        <v>9123</v>
      </c>
      <c r="L10" s="323">
        <v>53915</v>
      </c>
      <c r="M10" s="323">
        <v>31313</v>
      </c>
      <c r="N10" s="725">
        <f t="shared" si="0"/>
        <v>103.24821073137677</v>
      </c>
      <c r="O10" s="466"/>
      <c r="P10" s="466">
        <f t="shared" si="0"/>
        <v>102.39095315024234</v>
      </c>
      <c r="Q10" s="466">
        <f t="shared" si="0"/>
        <v>107.14034057545507</v>
      </c>
      <c r="R10" s="466">
        <f t="shared" si="0"/>
        <v>104.01674608839929</v>
      </c>
      <c r="S10" s="726">
        <f t="shared" si="0"/>
        <v>100.98036054048825</v>
      </c>
      <c r="T10" s="323">
        <f t="shared" si="3"/>
        <v>3068</v>
      </c>
      <c r="U10" s="323"/>
      <c r="V10" s="323">
        <f t="shared" si="4"/>
        <v>74</v>
      </c>
      <c r="W10" s="323">
        <f t="shared" si="4"/>
        <v>608</v>
      </c>
      <c r="X10" s="323">
        <f t="shared" si="4"/>
        <v>2082</v>
      </c>
      <c r="Y10" s="323">
        <f t="shared" si="4"/>
        <v>304</v>
      </c>
      <c r="Z10" s="317"/>
    </row>
    <row r="11" spans="1:26" ht="18" customHeight="1">
      <c r="A11" s="686" t="s">
        <v>1234</v>
      </c>
      <c r="B11" s="356">
        <f t="shared" si="1"/>
        <v>130881</v>
      </c>
      <c r="C11" s="323"/>
      <c r="D11" s="323">
        <v>6969</v>
      </c>
      <c r="E11" s="323">
        <v>18127</v>
      </c>
      <c r="F11" s="323">
        <v>67741</v>
      </c>
      <c r="G11" s="596">
        <v>38044</v>
      </c>
      <c r="H11" s="323">
        <f t="shared" si="2"/>
        <v>137111</v>
      </c>
      <c r="I11" s="323"/>
      <c r="J11" s="323">
        <v>7450</v>
      </c>
      <c r="K11" s="323">
        <v>19462</v>
      </c>
      <c r="L11" s="323">
        <v>71393</v>
      </c>
      <c r="M11" s="323">
        <v>38806</v>
      </c>
      <c r="N11" s="725">
        <f t="shared" si="0"/>
        <v>104.76004920500301</v>
      </c>
      <c r="O11" s="466"/>
      <c r="P11" s="466">
        <f t="shared" si="0"/>
        <v>106.90199454728082</v>
      </c>
      <c r="Q11" s="466">
        <f t="shared" si="0"/>
        <v>107.36470458432173</v>
      </c>
      <c r="R11" s="466">
        <f t="shared" si="0"/>
        <v>105.39112206787618</v>
      </c>
      <c r="S11" s="726">
        <f t="shared" si="0"/>
        <v>102.0029439596257</v>
      </c>
      <c r="T11" s="323">
        <f t="shared" si="3"/>
        <v>6230</v>
      </c>
      <c r="U11" s="323"/>
      <c r="V11" s="323">
        <f t="shared" si="4"/>
        <v>481</v>
      </c>
      <c r="W11" s="323">
        <f t="shared" si="4"/>
        <v>1335</v>
      </c>
      <c r="X11" s="323">
        <f t="shared" si="4"/>
        <v>3652</v>
      </c>
      <c r="Y11" s="323">
        <f t="shared" si="4"/>
        <v>762</v>
      </c>
      <c r="Z11" s="317"/>
    </row>
    <row r="12" spans="1:26" ht="18" customHeight="1">
      <c r="A12" s="686" t="s">
        <v>1216</v>
      </c>
      <c r="B12" s="356">
        <f t="shared" si="1"/>
        <v>102419</v>
      </c>
      <c r="C12" s="323">
        <v>116</v>
      </c>
      <c r="D12" s="323">
        <v>4279</v>
      </c>
      <c r="E12" s="323">
        <v>5644</v>
      </c>
      <c r="F12" s="323">
        <v>58804</v>
      </c>
      <c r="G12" s="596">
        <v>33576</v>
      </c>
      <c r="H12" s="323">
        <f t="shared" si="2"/>
        <v>112788</v>
      </c>
      <c r="I12" s="323">
        <v>131</v>
      </c>
      <c r="J12" s="323">
        <v>4858</v>
      </c>
      <c r="K12" s="323">
        <v>6403</v>
      </c>
      <c r="L12" s="323">
        <v>64216</v>
      </c>
      <c r="M12" s="323">
        <v>37180</v>
      </c>
      <c r="N12" s="725">
        <f t="shared" si="0"/>
        <v>110.12409806774133</v>
      </c>
      <c r="O12" s="466">
        <f>I12/C12*100</f>
        <v>112.93103448275863</v>
      </c>
      <c r="P12" s="466">
        <f t="shared" si="0"/>
        <v>113.53119887824259</v>
      </c>
      <c r="Q12" s="466">
        <f t="shared" si="0"/>
        <v>113.44790928419562</v>
      </c>
      <c r="R12" s="466">
        <f t="shared" si="0"/>
        <v>109.20345554724169</v>
      </c>
      <c r="S12" s="726">
        <f t="shared" si="0"/>
        <v>110.73385751727425</v>
      </c>
      <c r="T12" s="323">
        <f t="shared" si="3"/>
        <v>10369</v>
      </c>
      <c r="U12" s="323"/>
      <c r="V12" s="323">
        <f t="shared" si="4"/>
        <v>579</v>
      </c>
      <c r="W12" s="323">
        <f t="shared" si="4"/>
        <v>759</v>
      </c>
      <c r="X12" s="323">
        <f t="shared" si="4"/>
        <v>5412</v>
      </c>
      <c r="Y12" s="323">
        <f t="shared" si="4"/>
        <v>3604</v>
      </c>
      <c r="Z12" s="317"/>
    </row>
    <row r="13" spans="1:26" ht="18" customHeight="1">
      <c r="A13" s="686" t="s">
        <v>1218</v>
      </c>
      <c r="B13" s="356">
        <f t="shared" si="1"/>
        <v>108240</v>
      </c>
      <c r="C13" s="323">
        <v>121</v>
      </c>
      <c r="D13" s="323">
        <v>5133</v>
      </c>
      <c r="E13" s="323">
        <v>5811</v>
      </c>
      <c r="F13" s="323">
        <v>62311</v>
      </c>
      <c r="G13" s="596">
        <v>34864</v>
      </c>
      <c r="H13" s="323">
        <f t="shared" si="2"/>
        <v>113362</v>
      </c>
      <c r="I13" s="323">
        <v>126</v>
      </c>
      <c r="J13" s="323">
        <v>5862</v>
      </c>
      <c r="K13" s="323">
        <v>6348</v>
      </c>
      <c r="L13" s="323">
        <v>65886</v>
      </c>
      <c r="M13" s="323">
        <v>35140</v>
      </c>
      <c r="N13" s="725">
        <f t="shared" si="0"/>
        <v>104.73207686622321</v>
      </c>
      <c r="O13" s="466">
        <f>I13/C13*100</f>
        <v>104.13223140495869</v>
      </c>
      <c r="P13" s="466">
        <f t="shared" si="0"/>
        <v>114.2022209234366</v>
      </c>
      <c r="Q13" s="466">
        <f t="shared" si="0"/>
        <v>109.24109447599379</v>
      </c>
      <c r="R13" s="466">
        <f t="shared" si="0"/>
        <v>105.73734974563078</v>
      </c>
      <c r="S13" s="726">
        <f t="shared" si="0"/>
        <v>100.7916475447453</v>
      </c>
      <c r="T13" s="323">
        <f t="shared" si="3"/>
        <v>5122</v>
      </c>
      <c r="U13" s="323">
        <f>I13-C13</f>
        <v>5</v>
      </c>
      <c r="V13" s="323">
        <f t="shared" si="4"/>
        <v>729</v>
      </c>
      <c r="W13" s="323">
        <f t="shared" si="4"/>
        <v>537</v>
      </c>
      <c r="X13" s="323">
        <f t="shared" si="4"/>
        <v>3575</v>
      </c>
      <c r="Y13" s="323">
        <f t="shared" si="4"/>
        <v>276</v>
      </c>
      <c r="Z13" s="317"/>
    </row>
    <row r="14" spans="1:26" ht="18" customHeight="1">
      <c r="A14" s="686" t="s">
        <v>1228</v>
      </c>
      <c r="B14" s="356">
        <f t="shared" si="1"/>
        <v>132094</v>
      </c>
      <c r="C14" s="323"/>
      <c r="D14" s="323">
        <v>7257</v>
      </c>
      <c r="E14" s="323">
        <v>19200</v>
      </c>
      <c r="F14" s="323">
        <v>73883</v>
      </c>
      <c r="G14" s="596">
        <v>31754</v>
      </c>
      <c r="H14" s="323">
        <f t="shared" si="2"/>
        <v>138145</v>
      </c>
      <c r="I14" s="323"/>
      <c r="J14" s="323">
        <v>7642</v>
      </c>
      <c r="K14" s="323">
        <v>20731</v>
      </c>
      <c r="L14" s="323">
        <v>77050</v>
      </c>
      <c r="M14" s="323">
        <v>32722</v>
      </c>
      <c r="N14" s="725">
        <f t="shared" si="0"/>
        <v>104.58082880373067</v>
      </c>
      <c r="O14" s="466"/>
      <c r="P14" s="466">
        <f t="shared" si="0"/>
        <v>105.30522254375086</v>
      </c>
      <c r="Q14" s="466">
        <f t="shared" si="0"/>
        <v>107.97395833333334</v>
      </c>
      <c r="R14" s="466">
        <f t="shared" si="0"/>
        <v>104.28650704492237</v>
      </c>
      <c r="S14" s="726">
        <f t="shared" si="0"/>
        <v>103.04843484285445</v>
      </c>
      <c r="T14" s="323">
        <f t="shared" si="3"/>
        <v>6051</v>
      </c>
      <c r="U14" s="323"/>
      <c r="V14" s="323">
        <f t="shared" si="4"/>
        <v>385</v>
      </c>
      <c r="W14" s="323">
        <f t="shared" si="4"/>
        <v>1531</v>
      </c>
      <c r="X14" s="323">
        <f t="shared" si="4"/>
        <v>3167</v>
      </c>
      <c r="Y14" s="323">
        <f t="shared" si="4"/>
        <v>968</v>
      </c>
      <c r="Z14" s="317"/>
    </row>
    <row r="15" spans="1:26" ht="18" customHeight="1">
      <c r="A15" s="686" t="s">
        <v>1229</v>
      </c>
      <c r="B15" s="356">
        <f t="shared" si="1"/>
        <v>101108</v>
      </c>
      <c r="C15" s="323"/>
      <c r="D15" s="323">
        <v>3715</v>
      </c>
      <c r="E15" s="323">
        <v>15937</v>
      </c>
      <c r="F15" s="323">
        <v>54124</v>
      </c>
      <c r="G15" s="596">
        <v>27332</v>
      </c>
      <c r="H15" s="323">
        <f t="shared" si="2"/>
        <v>102562</v>
      </c>
      <c r="I15" s="323"/>
      <c r="J15" s="323">
        <v>3998</v>
      </c>
      <c r="K15" s="323">
        <v>17081</v>
      </c>
      <c r="L15" s="323">
        <v>54323</v>
      </c>
      <c r="M15" s="323">
        <v>27160</v>
      </c>
      <c r="N15" s="725">
        <f t="shared" si="0"/>
        <v>101.43806622621356</v>
      </c>
      <c r="O15" s="466"/>
      <c r="P15" s="466">
        <f t="shared" si="0"/>
        <v>107.61776581426649</v>
      </c>
      <c r="Q15" s="466">
        <f t="shared" si="0"/>
        <v>107.17826441613853</v>
      </c>
      <c r="R15" s="466">
        <f t="shared" si="0"/>
        <v>100.36767422954698</v>
      </c>
      <c r="S15" s="726">
        <f t="shared" si="0"/>
        <v>99.37070100980534</v>
      </c>
      <c r="T15" s="323">
        <f t="shared" si="3"/>
        <v>1454</v>
      </c>
      <c r="U15" s="323"/>
      <c r="V15" s="323">
        <f t="shared" si="4"/>
        <v>283</v>
      </c>
      <c r="W15" s="323">
        <f t="shared" si="4"/>
        <v>1144</v>
      </c>
      <c r="X15" s="323">
        <f t="shared" si="4"/>
        <v>199</v>
      </c>
      <c r="Y15" s="323">
        <f t="shared" si="4"/>
        <v>-172</v>
      </c>
      <c r="Z15" s="317"/>
    </row>
    <row r="16" spans="1:26" ht="18" customHeight="1">
      <c r="A16" s="686" t="s">
        <v>1209</v>
      </c>
      <c r="B16" s="356">
        <f t="shared" si="1"/>
        <v>47012</v>
      </c>
      <c r="C16" s="323"/>
      <c r="D16" s="323">
        <v>2090</v>
      </c>
      <c r="E16" s="323">
        <v>3541</v>
      </c>
      <c r="F16" s="323">
        <v>23753</v>
      </c>
      <c r="G16" s="596">
        <v>17628</v>
      </c>
      <c r="H16" s="323">
        <f t="shared" si="2"/>
        <v>50528</v>
      </c>
      <c r="I16" s="323"/>
      <c r="J16" s="323">
        <v>2375</v>
      </c>
      <c r="K16" s="323">
        <v>4061</v>
      </c>
      <c r="L16" s="323">
        <v>24805</v>
      </c>
      <c r="M16" s="323">
        <v>19287</v>
      </c>
      <c r="N16" s="725">
        <f t="shared" si="0"/>
        <v>107.4789415468391</v>
      </c>
      <c r="O16" s="466"/>
      <c r="P16" s="466">
        <f t="shared" si="0"/>
        <v>113.63636363636364</v>
      </c>
      <c r="Q16" s="466">
        <f t="shared" si="0"/>
        <v>114.6851171985315</v>
      </c>
      <c r="R16" s="466">
        <f t="shared" si="0"/>
        <v>104.42891424241148</v>
      </c>
      <c r="S16" s="726">
        <f t="shared" si="0"/>
        <v>109.41116405718176</v>
      </c>
      <c r="T16" s="323">
        <f t="shared" si="3"/>
        <v>3516</v>
      </c>
      <c r="U16" s="323">
        <f t="shared" si="3"/>
        <v>0</v>
      </c>
      <c r="V16" s="323">
        <f t="shared" si="4"/>
        <v>285</v>
      </c>
      <c r="W16" s="323">
        <f t="shared" si="4"/>
        <v>520</v>
      </c>
      <c r="X16" s="323">
        <f t="shared" si="4"/>
        <v>1052</v>
      </c>
      <c r="Y16" s="323">
        <f t="shared" si="4"/>
        <v>1659</v>
      </c>
      <c r="Z16" s="317"/>
    </row>
    <row r="17" spans="1:26" ht="18" customHeight="1">
      <c r="A17" s="686" t="s">
        <v>1221</v>
      </c>
      <c r="B17" s="356">
        <f t="shared" si="1"/>
        <v>117425</v>
      </c>
      <c r="C17" s="323"/>
      <c r="D17" s="323">
        <v>8051</v>
      </c>
      <c r="E17" s="323">
        <v>8043</v>
      </c>
      <c r="F17" s="323">
        <v>69069</v>
      </c>
      <c r="G17" s="596">
        <v>32262</v>
      </c>
      <c r="H17" s="323">
        <f t="shared" si="2"/>
        <v>113833</v>
      </c>
      <c r="I17" s="323"/>
      <c r="J17" s="323">
        <v>7622</v>
      </c>
      <c r="K17" s="323">
        <v>7654</v>
      </c>
      <c r="L17" s="323">
        <v>67842</v>
      </c>
      <c r="M17" s="323">
        <v>30715</v>
      </c>
      <c r="N17" s="725">
        <f t="shared" si="0"/>
        <v>96.94102618692783</v>
      </c>
      <c r="O17" s="466"/>
      <c r="P17" s="466">
        <f t="shared" si="0"/>
        <v>94.67146938268539</v>
      </c>
      <c r="Q17" s="466">
        <f t="shared" si="0"/>
        <v>95.16349620788263</v>
      </c>
      <c r="R17" s="466">
        <f t="shared" si="0"/>
        <v>98.22351561481997</v>
      </c>
      <c r="S17" s="726">
        <f t="shared" si="0"/>
        <v>95.2048850040295</v>
      </c>
      <c r="T17" s="323">
        <f t="shared" si="3"/>
        <v>-3592</v>
      </c>
      <c r="U17" s="323">
        <f t="shared" si="3"/>
        <v>0</v>
      </c>
      <c r="V17" s="323">
        <f t="shared" si="4"/>
        <v>-429</v>
      </c>
      <c r="W17" s="323">
        <f t="shared" si="4"/>
        <v>-389</v>
      </c>
      <c r="X17" s="323">
        <f t="shared" si="4"/>
        <v>-1227</v>
      </c>
      <c r="Y17" s="323">
        <f t="shared" si="4"/>
        <v>-1547</v>
      </c>
      <c r="Z17" s="317"/>
    </row>
    <row r="18" spans="1:26" ht="18" customHeight="1">
      <c r="A18" s="686" t="s">
        <v>1231</v>
      </c>
      <c r="B18" s="356">
        <f t="shared" si="1"/>
        <v>43355</v>
      </c>
      <c r="C18" s="323"/>
      <c r="D18" s="323">
        <v>2294</v>
      </c>
      <c r="E18" s="323">
        <v>13883</v>
      </c>
      <c r="F18" s="323">
        <v>16411</v>
      </c>
      <c r="G18" s="596">
        <v>10767</v>
      </c>
      <c r="H18" s="323">
        <f t="shared" si="2"/>
        <v>46597</v>
      </c>
      <c r="I18" s="323"/>
      <c r="J18" s="323">
        <v>2413</v>
      </c>
      <c r="K18" s="323">
        <v>15271</v>
      </c>
      <c r="L18" s="323">
        <v>17506</v>
      </c>
      <c r="M18" s="323">
        <v>11407</v>
      </c>
      <c r="N18" s="725">
        <f t="shared" si="0"/>
        <v>107.47779956175758</v>
      </c>
      <c r="O18" s="466"/>
      <c r="P18" s="466">
        <f t="shared" si="0"/>
        <v>105.18744551002615</v>
      </c>
      <c r="Q18" s="466">
        <f t="shared" si="0"/>
        <v>109.99783908377152</v>
      </c>
      <c r="R18" s="466">
        <f t="shared" si="0"/>
        <v>106.6723539089635</v>
      </c>
      <c r="S18" s="726">
        <f t="shared" si="0"/>
        <v>105.94408841831522</v>
      </c>
      <c r="T18" s="323">
        <f t="shared" si="3"/>
        <v>3242</v>
      </c>
      <c r="U18" s="323">
        <f t="shared" si="3"/>
        <v>0</v>
      </c>
      <c r="V18" s="323">
        <f t="shared" si="4"/>
        <v>119</v>
      </c>
      <c r="W18" s="323">
        <f t="shared" si="4"/>
        <v>1388</v>
      </c>
      <c r="X18" s="323">
        <f t="shared" si="4"/>
        <v>1095</v>
      </c>
      <c r="Y18" s="323">
        <f t="shared" si="4"/>
        <v>640</v>
      </c>
      <c r="Z18" s="317"/>
    </row>
    <row r="19" spans="1:26" ht="18" customHeight="1">
      <c r="A19" s="686" t="s">
        <v>1214</v>
      </c>
      <c r="B19" s="356">
        <f t="shared" si="1"/>
        <v>118378</v>
      </c>
      <c r="C19" s="323">
        <v>132</v>
      </c>
      <c r="D19" s="323">
        <v>5743</v>
      </c>
      <c r="E19" s="323">
        <v>4844</v>
      </c>
      <c r="F19" s="323">
        <v>69895</v>
      </c>
      <c r="G19" s="596">
        <v>37764</v>
      </c>
      <c r="H19" s="323">
        <f t="shared" si="2"/>
        <v>129721</v>
      </c>
      <c r="I19" s="323">
        <v>127</v>
      </c>
      <c r="J19" s="323">
        <v>6297</v>
      </c>
      <c r="K19" s="323">
        <v>5543</v>
      </c>
      <c r="L19" s="323">
        <v>76799</v>
      </c>
      <c r="M19" s="323">
        <v>40955</v>
      </c>
      <c r="N19" s="725">
        <f t="shared" si="0"/>
        <v>109.58201692882123</v>
      </c>
      <c r="O19" s="466">
        <f t="shared" si="0"/>
        <v>96.21212121212122</v>
      </c>
      <c r="P19" s="466">
        <f t="shared" si="0"/>
        <v>109.64652620581579</v>
      </c>
      <c r="Q19" s="466">
        <f t="shared" si="0"/>
        <v>114.4302229562345</v>
      </c>
      <c r="R19" s="466">
        <f t="shared" si="0"/>
        <v>109.87767365333714</v>
      </c>
      <c r="S19" s="726">
        <f t="shared" si="0"/>
        <v>108.44984641457474</v>
      </c>
      <c r="T19" s="323">
        <f t="shared" si="3"/>
        <v>11343</v>
      </c>
      <c r="U19" s="323">
        <f t="shared" si="3"/>
        <v>-5</v>
      </c>
      <c r="V19" s="323">
        <f t="shared" si="4"/>
        <v>554</v>
      </c>
      <c r="W19" s="323">
        <f t="shared" si="4"/>
        <v>699</v>
      </c>
      <c r="X19" s="323">
        <f t="shared" si="4"/>
        <v>6904</v>
      </c>
      <c r="Y19" s="323">
        <f t="shared" si="4"/>
        <v>3191</v>
      </c>
      <c r="Z19" s="317"/>
    </row>
    <row r="20" spans="1:26" ht="18" customHeight="1">
      <c r="A20" s="686" t="s">
        <v>1212</v>
      </c>
      <c r="B20" s="356">
        <f t="shared" si="1"/>
        <v>98886</v>
      </c>
      <c r="C20" s="323"/>
      <c r="D20" s="323">
        <v>6252</v>
      </c>
      <c r="E20" s="323">
        <v>6474</v>
      </c>
      <c r="F20" s="323">
        <v>46595</v>
      </c>
      <c r="G20" s="596">
        <v>39565</v>
      </c>
      <c r="H20" s="323">
        <f t="shared" si="2"/>
        <v>104936</v>
      </c>
      <c r="I20" s="323"/>
      <c r="J20" s="323">
        <v>7012</v>
      </c>
      <c r="K20" s="323">
        <v>7521</v>
      </c>
      <c r="L20" s="323">
        <v>48926</v>
      </c>
      <c r="M20" s="323">
        <v>41477</v>
      </c>
      <c r="N20" s="725">
        <f t="shared" si="0"/>
        <v>106.1181562607447</v>
      </c>
      <c r="O20" s="466"/>
      <c r="P20" s="466">
        <f t="shared" si="0"/>
        <v>112.15611004478568</v>
      </c>
      <c r="Q20" s="466">
        <f t="shared" si="0"/>
        <v>116.17238183503244</v>
      </c>
      <c r="R20" s="466">
        <f t="shared" si="0"/>
        <v>105.00268269127588</v>
      </c>
      <c r="S20" s="726">
        <f t="shared" si="0"/>
        <v>104.83255402502212</v>
      </c>
      <c r="T20" s="323">
        <f t="shared" si="3"/>
        <v>6050</v>
      </c>
      <c r="U20" s="323">
        <f t="shared" si="3"/>
        <v>0</v>
      </c>
      <c r="V20" s="323">
        <f t="shared" si="4"/>
        <v>760</v>
      </c>
      <c r="W20" s="323">
        <f t="shared" si="4"/>
        <v>1047</v>
      </c>
      <c r="X20" s="323">
        <f t="shared" si="4"/>
        <v>2331</v>
      </c>
      <c r="Y20" s="323">
        <f t="shared" si="4"/>
        <v>1912</v>
      </c>
      <c r="Z20" s="317"/>
    </row>
    <row r="21" spans="1:26" ht="18" customHeight="1">
      <c r="A21" s="686" t="s">
        <v>1206</v>
      </c>
      <c r="B21" s="356">
        <f t="shared" si="1"/>
        <v>45149</v>
      </c>
      <c r="C21" s="323"/>
      <c r="D21" s="323">
        <v>1535</v>
      </c>
      <c r="E21" s="323">
        <v>8624</v>
      </c>
      <c r="F21" s="323">
        <v>22973</v>
      </c>
      <c r="G21" s="596">
        <v>12017</v>
      </c>
      <c r="H21" s="323">
        <f t="shared" si="2"/>
        <v>46577</v>
      </c>
      <c r="I21" s="323"/>
      <c r="J21" s="323">
        <v>1521</v>
      </c>
      <c r="K21" s="323">
        <v>9221</v>
      </c>
      <c r="L21" s="323">
        <v>23239</v>
      </c>
      <c r="M21" s="323">
        <v>12596</v>
      </c>
      <c r="N21" s="725">
        <f t="shared" si="0"/>
        <v>103.16286074996124</v>
      </c>
      <c r="O21" s="466"/>
      <c r="P21" s="466">
        <f t="shared" si="0"/>
        <v>99.08794788273616</v>
      </c>
      <c r="Q21" s="466">
        <f t="shared" si="0"/>
        <v>106.92254174397031</v>
      </c>
      <c r="R21" s="466">
        <f t="shared" si="0"/>
        <v>101.15788099072824</v>
      </c>
      <c r="S21" s="726">
        <f t="shared" si="0"/>
        <v>104.8181742531414</v>
      </c>
      <c r="T21" s="323">
        <f t="shared" si="3"/>
        <v>1428</v>
      </c>
      <c r="U21" s="323">
        <f t="shared" si="3"/>
        <v>0</v>
      </c>
      <c r="V21" s="323">
        <f t="shared" si="4"/>
        <v>-14</v>
      </c>
      <c r="W21" s="323">
        <f t="shared" si="4"/>
        <v>597</v>
      </c>
      <c r="X21" s="323">
        <f t="shared" si="4"/>
        <v>266</v>
      </c>
      <c r="Y21" s="323">
        <f t="shared" si="4"/>
        <v>579</v>
      </c>
      <c r="Z21" s="317"/>
    </row>
    <row r="22" spans="1:26" ht="18" customHeight="1">
      <c r="A22" s="686" t="s">
        <v>1210</v>
      </c>
      <c r="B22" s="356">
        <f t="shared" si="1"/>
        <v>92030</v>
      </c>
      <c r="C22" s="323">
        <v>4</v>
      </c>
      <c r="D22" s="323">
        <v>5546</v>
      </c>
      <c r="E22" s="323">
        <v>11221</v>
      </c>
      <c r="F22" s="323">
        <v>43515</v>
      </c>
      <c r="G22" s="596">
        <v>31744</v>
      </c>
      <c r="H22" s="323">
        <f t="shared" si="2"/>
        <v>102238</v>
      </c>
      <c r="I22" s="323">
        <v>5</v>
      </c>
      <c r="J22" s="323">
        <v>6842</v>
      </c>
      <c r="K22" s="323">
        <v>13532</v>
      </c>
      <c r="L22" s="323">
        <v>48206</v>
      </c>
      <c r="M22" s="323">
        <v>33653</v>
      </c>
      <c r="N22" s="725">
        <f t="shared" si="0"/>
        <v>111.09203520591112</v>
      </c>
      <c r="O22" s="466">
        <f t="shared" si="0"/>
        <v>125</v>
      </c>
      <c r="P22" s="466">
        <f t="shared" si="0"/>
        <v>123.36819329246305</v>
      </c>
      <c r="Q22" s="466">
        <f t="shared" si="0"/>
        <v>120.59531236075216</v>
      </c>
      <c r="R22" s="466">
        <f t="shared" si="0"/>
        <v>110.7801907388257</v>
      </c>
      <c r="S22" s="726">
        <f t="shared" si="0"/>
        <v>106.01373487903226</v>
      </c>
      <c r="T22" s="323">
        <f t="shared" si="3"/>
        <v>10208</v>
      </c>
      <c r="U22" s="323">
        <f t="shared" si="3"/>
        <v>1</v>
      </c>
      <c r="V22" s="323">
        <f t="shared" si="4"/>
        <v>1296</v>
      </c>
      <c r="W22" s="323">
        <f t="shared" si="4"/>
        <v>2311</v>
      </c>
      <c r="X22" s="323">
        <f t="shared" si="4"/>
        <v>4691</v>
      </c>
      <c r="Y22" s="323">
        <f t="shared" si="4"/>
        <v>1909</v>
      </c>
      <c r="Z22" s="317"/>
    </row>
    <row r="23" spans="1:26" ht="18" customHeight="1">
      <c r="A23" s="686" t="s">
        <v>1223</v>
      </c>
      <c r="B23" s="356">
        <f t="shared" si="1"/>
        <v>117459</v>
      </c>
      <c r="C23" s="323">
        <v>4</v>
      </c>
      <c r="D23" s="323">
        <v>3830</v>
      </c>
      <c r="E23" s="323">
        <v>5262</v>
      </c>
      <c r="F23" s="323">
        <v>67658</v>
      </c>
      <c r="G23" s="596">
        <v>40705</v>
      </c>
      <c r="H23" s="323">
        <f t="shared" si="2"/>
        <v>113964</v>
      </c>
      <c r="I23" s="323">
        <v>4</v>
      </c>
      <c r="J23" s="323">
        <v>4250</v>
      </c>
      <c r="K23" s="323">
        <v>5521</v>
      </c>
      <c r="L23" s="323">
        <v>65740</v>
      </c>
      <c r="M23" s="323">
        <v>38449</v>
      </c>
      <c r="N23" s="725">
        <f aca="true" t="shared" si="5" ref="N23:S23">H23/B23*100</f>
        <v>97.02449365310449</v>
      </c>
      <c r="O23" s="466">
        <f t="shared" si="5"/>
        <v>100</v>
      </c>
      <c r="P23" s="466">
        <f t="shared" si="5"/>
        <v>110.96605744125327</v>
      </c>
      <c r="Q23" s="466">
        <f t="shared" si="5"/>
        <v>104.92208285822882</v>
      </c>
      <c r="R23" s="466">
        <f t="shared" si="5"/>
        <v>97.16515415767537</v>
      </c>
      <c r="S23" s="726">
        <f t="shared" si="5"/>
        <v>94.45768333128608</v>
      </c>
      <c r="T23" s="323">
        <f t="shared" si="3"/>
        <v>-3495</v>
      </c>
      <c r="U23" s="323"/>
      <c r="V23" s="323">
        <f t="shared" si="4"/>
        <v>420</v>
      </c>
      <c r="W23" s="323">
        <f t="shared" si="4"/>
        <v>259</v>
      </c>
      <c r="X23" s="323">
        <f t="shared" si="4"/>
        <v>-1918</v>
      </c>
      <c r="Y23" s="323">
        <f t="shared" si="4"/>
        <v>-2256</v>
      </c>
      <c r="Z23" s="317"/>
    </row>
    <row r="24" spans="1:26" ht="18" customHeight="1">
      <c r="A24" s="686" t="s">
        <v>1232</v>
      </c>
      <c r="B24" s="356">
        <f t="shared" si="1"/>
        <v>74228</v>
      </c>
      <c r="C24" s="323"/>
      <c r="D24" s="323">
        <v>3931</v>
      </c>
      <c r="E24" s="323">
        <v>17174</v>
      </c>
      <c r="F24" s="323">
        <v>36241</v>
      </c>
      <c r="G24" s="596">
        <v>16882</v>
      </c>
      <c r="H24" s="323">
        <f t="shared" si="2"/>
        <v>78370</v>
      </c>
      <c r="I24" s="323"/>
      <c r="J24" s="323">
        <v>4230</v>
      </c>
      <c r="K24" s="323">
        <v>18852</v>
      </c>
      <c r="L24" s="323">
        <v>38379</v>
      </c>
      <c r="M24" s="323">
        <v>16909</v>
      </c>
      <c r="N24" s="725">
        <f>H24/B24*100</f>
        <v>105.58010454276014</v>
      </c>
      <c r="O24" s="466"/>
      <c r="P24" s="466">
        <f aca="true" t="shared" si="6" ref="P24:S26">J24/D24*100</f>
        <v>107.60620707199186</v>
      </c>
      <c r="Q24" s="466">
        <f t="shared" si="6"/>
        <v>109.77058344008385</v>
      </c>
      <c r="R24" s="466">
        <f t="shared" si="6"/>
        <v>105.89939571203885</v>
      </c>
      <c r="S24" s="726">
        <f t="shared" si="6"/>
        <v>100.15993365714964</v>
      </c>
      <c r="T24" s="323">
        <f t="shared" si="3"/>
        <v>4142</v>
      </c>
      <c r="U24" s="323"/>
      <c r="V24" s="323">
        <f t="shared" si="4"/>
        <v>299</v>
      </c>
      <c r="W24" s="323">
        <f t="shared" si="4"/>
        <v>1678</v>
      </c>
      <c r="X24" s="323">
        <f t="shared" si="4"/>
        <v>2138</v>
      </c>
      <c r="Y24" s="323">
        <f t="shared" si="4"/>
        <v>27</v>
      </c>
      <c r="Z24" s="317"/>
    </row>
    <row r="25" spans="1:26" ht="18" customHeight="1">
      <c r="A25" s="698" t="s">
        <v>1226</v>
      </c>
      <c r="B25" s="356">
        <f>C25+D25+E25+F25+G25</f>
        <v>186017</v>
      </c>
      <c r="C25" s="323">
        <v>11</v>
      </c>
      <c r="D25" s="323">
        <v>7704</v>
      </c>
      <c r="E25" s="323">
        <v>11037</v>
      </c>
      <c r="F25" s="323">
        <v>126609</v>
      </c>
      <c r="G25" s="596">
        <v>40656</v>
      </c>
      <c r="H25" s="323">
        <f t="shared" si="2"/>
        <v>181828</v>
      </c>
      <c r="I25" s="323">
        <v>11</v>
      </c>
      <c r="J25" s="323">
        <v>7853</v>
      </c>
      <c r="K25" s="323">
        <v>10990</v>
      </c>
      <c r="L25" s="323">
        <v>124209</v>
      </c>
      <c r="M25" s="323">
        <v>38765</v>
      </c>
      <c r="N25" s="727">
        <f>H25/B25*100</f>
        <v>97.74805528526963</v>
      </c>
      <c r="O25" s="466">
        <f>I25/C25*100</f>
        <v>100</v>
      </c>
      <c r="P25" s="728">
        <f t="shared" si="6"/>
        <v>101.93406022845275</v>
      </c>
      <c r="Q25" s="728">
        <f t="shared" si="6"/>
        <v>99.57415964483103</v>
      </c>
      <c r="R25" s="728">
        <f t="shared" si="6"/>
        <v>98.10440016112598</v>
      </c>
      <c r="S25" s="729">
        <f t="shared" si="6"/>
        <v>95.34878000787091</v>
      </c>
      <c r="T25" s="323">
        <f t="shared" si="3"/>
        <v>-4189</v>
      </c>
      <c r="U25" s="323"/>
      <c r="V25" s="323">
        <f t="shared" si="4"/>
        <v>149</v>
      </c>
      <c r="W25" s="323">
        <f t="shared" si="4"/>
        <v>-47</v>
      </c>
      <c r="X25" s="323">
        <f t="shared" si="4"/>
        <v>-2400</v>
      </c>
      <c r="Y25" s="323">
        <f t="shared" si="4"/>
        <v>-1891</v>
      </c>
      <c r="Z25" s="317"/>
    </row>
    <row r="26" spans="1:26" ht="18" customHeight="1">
      <c r="A26" s="730" t="s">
        <v>1501</v>
      </c>
      <c r="B26" s="731">
        <f aca="true" t="shared" si="7" ref="B26:M26">SUM(B7:B25)</f>
        <v>1842033</v>
      </c>
      <c r="C26" s="730">
        <f t="shared" si="7"/>
        <v>401</v>
      </c>
      <c r="D26" s="730">
        <f t="shared" si="7"/>
        <v>91900</v>
      </c>
      <c r="E26" s="730">
        <f t="shared" si="7"/>
        <v>188843</v>
      </c>
      <c r="F26" s="730">
        <f t="shared" si="7"/>
        <v>1008924</v>
      </c>
      <c r="G26" s="732">
        <f t="shared" si="7"/>
        <v>551965</v>
      </c>
      <c r="H26" s="730">
        <f t="shared" si="7"/>
        <v>1905785</v>
      </c>
      <c r="I26" s="730">
        <f t="shared" si="7"/>
        <v>413</v>
      </c>
      <c r="J26" s="730">
        <f t="shared" si="7"/>
        <v>98734</v>
      </c>
      <c r="K26" s="730">
        <f t="shared" si="7"/>
        <v>205504</v>
      </c>
      <c r="L26" s="730">
        <f t="shared" si="7"/>
        <v>1042057</v>
      </c>
      <c r="M26" s="730">
        <f t="shared" si="7"/>
        <v>559077</v>
      </c>
      <c r="N26" s="733">
        <f>H26/B26*100</f>
        <v>103.46095862560551</v>
      </c>
      <c r="O26" s="734">
        <f>I26/C26*100</f>
        <v>102.99251870324188</v>
      </c>
      <c r="P26" s="734">
        <f t="shared" si="6"/>
        <v>107.43634385201307</v>
      </c>
      <c r="Q26" s="734">
        <f t="shared" si="6"/>
        <v>108.82267280227491</v>
      </c>
      <c r="R26" s="734">
        <f t="shared" si="6"/>
        <v>103.28399364074994</v>
      </c>
      <c r="S26" s="735">
        <f t="shared" si="6"/>
        <v>101.28848749467811</v>
      </c>
      <c r="T26" s="730">
        <f aca="true" t="shared" si="8" ref="T26:Y26">H26-B26</f>
        <v>63752</v>
      </c>
      <c r="U26" s="730">
        <f t="shared" si="8"/>
        <v>12</v>
      </c>
      <c r="V26" s="730">
        <f t="shared" si="8"/>
        <v>6834</v>
      </c>
      <c r="W26" s="730">
        <f t="shared" si="8"/>
        <v>16661</v>
      </c>
      <c r="X26" s="730">
        <f t="shared" si="8"/>
        <v>33133</v>
      </c>
      <c r="Y26" s="730">
        <f t="shared" si="8"/>
        <v>7112</v>
      </c>
      <c r="Z26" s="317"/>
    </row>
    <row r="27" ht="12.75">
      <c r="Z27" s="317"/>
    </row>
    <row r="28" ht="12.75">
      <c r="Z28" s="317"/>
    </row>
    <row r="29" ht="12.75">
      <c r="Z29" s="317"/>
    </row>
  </sheetData>
  <sheetProtection/>
  <mergeCells count="3">
    <mergeCell ref="B4:G4"/>
    <mergeCell ref="H4:M4"/>
    <mergeCell ref="N4:Y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5.375" style="0" customWidth="1"/>
    <col min="2" max="2" width="6.00390625" style="0" customWidth="1"/>
    <col min="3" max="3" width="7.375" style="0" customWidth="1"/>
    <col min="4" max="4" width="8.00390625" style="0" customWidth="1"/>
    <col min="5" max="5" width="8.375" style="0" customWidth="1"/>
    <col min="6" max="6" width="10.875" style="0" customWidth="1"/>
    <col min="7" max="7" width="8.625" style="0" customWidth="1"/>
    <col min="12" max="12" width="7.375" style="0" customWidth="1"/>
    <col min="13" max="13" width="8.625" style="0" customWidth="1"/>
    <col min="14" max="14" width="9.00390625" style="0" customWidth="1"/>
    <col min="15" max="16" width="9.875" style="0" customWidth="1"/>
    <col min="17" max="17" width="8.00390625" style="0" customWidth="1"/>
    <col min="18" max="18" width="6.375" style="0" customWidth="1"/>
  </cols>
  <sheetData>
    <row r="1" spans="1:28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</row>
    <row r="2" spans="1:28" ht="12.75">
      <c r="A2" s="90" t="s">
        <v>651</v>
      </c>
      <c r="B2" s="90"/>
      <c r="C2" s="90"/>
      <c r="D2" s="210" t="s">
        <v>1510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491"/>
      <c r="R2" s="491"/>
      <c r="S2" s="583"/>
      <c r="T2" s="583"/>
      <c r="U2" s="583"/>
      <c r="V2" s="583"/>
      <c r="W2" s="583"/>
      <c r="X2" s="549"/>
      <c r="Y2" s="549"/>
      <c r="Z2" s="549"/>
      <c r="AA2" s="549"/>
      <c r="AB2" s="549"/>
    </row>
    <row r="3" spans="1:28" ht="12.75">
      <c r="A3" s="90"/>
      <c r="B3" s="90"/>
      <c r="C3" s="90"/>
      <c r="D3" s="210" t="s">
        <v>1511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491"/>
      <c r="R3" s="491"/>
      <c r="S3" s="583"/>
      <c r="T3" s="583"/>
      <c r="U3" s="583"/>
      <c r="V3" s="583"/>
      <c r="W3" s="583"/>
      <c r="X3" s="549"/>
      <c r="Y3" s="549"/>
      <c r="Z3" s="549"/>
      <c r="AA3" s="549"/>
      <c r="AB3" s="549"/>
    </row>
    <row r="4" spans="1:28" ht="12.75">
      <c r="A4" s="90"/>
      <c r="B4" s="90"/>
      <c r="C4" s="90"/>
      <c r="D4" s="21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491"/>
      <c r="R4" s="491"/>
      <c r="S4" s="583"/>
      <c r="T4" s="583"/>
      <c r="U4" s="583"/>
      <c r="V4" s="583"/>
      <c r="W4" s="583"/>
      <c r="X4" s="549"/>
      <c r="Y4" s="549"/>
      <c r="Z4" s="549"/>
      <c r="AA4" s="549"/>
      <c r="AB4" s="549"/>
    </row>
    <row r="5" spans="1:28" ht="12.75">
      <c r="A5" s="1434" t="s">
        <v>740</v>
      </c>
      <c r="B5" s="1436" t="s">
        <v>51</v>
      </c>
      <c r="C5" s="1438" t="s">
        <v>1512</v>
      </c>
      <c r="D5" s="1439"/>
      <c r="E5" s="1440"/>
      <c r="F5" s="1440"/>
      <c r="G5" s="1441"/>
      <c r="H5" s="736"/>
      <c r="I5" s="548" t="s">
        <v>1513</v>
      </c>
      <c r="J5" s="737"/>
      <c r="K5" s="737"/>
      <c r="L5" s="737"/>
      <c r="M5" s="1430" t="s">
        <v>1514</v>
      </c>
      <c r="N5" s="1431"/>
      <c r="O5" s="1431"/>
      <c r="P5" s="1431"/>
      <c r="Q5" s="491"/>
      <c r="R5" s="491"/>
      <c r="S5" s="583"/>
      <c r="T5" s="583"/>
      <c r="U5" s="583"/>
      <c r="V5" s="583"/>
      <c r="W5" s="583"/>
      <c r="X5" s="549"/>
      <c r="Y5" s="549"/>
      <c r="Z5" s="549"/>
      <c r="AA5" s="549"/>
      <c r="AB5" s="549"/>
    </row>
    <row r="6" spans="1:28" ht="12.75" customHeight="1">
      <c r="A6" s="1435"/>
      <c r="B6" s="1437"/>
      <c r="C6" s="1420">
        <v>2013</v>
      </c>
      <c r="D6" s="1420">
        <v>2014</v>
      </c>
      <c r="E6" s="1421">
        <v>2015</v>
      </c>
      <c r="F6" s="1422"/>
      <c r="G6" s="1423"/>
      <c r="H6" s="1420">
        <v>2013</v>
      </c>
      <c r="I6" s="1420">
        <v>2014</v>
      </c>
      <c r="J6" s="1421">
        <v>2015</v>
      </c>
      <c r="K6" s="1422"/>
      <c r="L6" s="1423"/>
      <c r="M6" s="1427" t="s">
        <v>1515</v>
      </c>
      <c r="N6" s="1427"/>
      <c r="O6" s="1427"/>
      <c r="P6" s="1427"/>
      <c r="Q6" s="491"/>
      <c r="R6" s="491"/>
      <c r="S6" s="583"/>
      <c r="T6" s="583"/>
      <c r="U6" s="583"/>
      <c r="V6" s="583"/>
      <c r="W6" s="583"/>
      <c r="X6" s="549"/>
      <c r="Y6" s="549"/>
      <c r="Z6" s="549"/>
      <c r="AA6" s="549"/>
      <c r="AB6" s="549"/>
    </row>
    <row r="7" spans="1:28" ht="12.75">
      <c r="A7" s="1435"/>
      <c r="B7" s="1437"/>
      <c r="C7" s="1314"/>
      <c r="D7" s="1314"/>
      <c r="E7" s="1424"/>
      <c r="F7" s="1425"/>
      <c r="G7" s="1426"/>
      <c r="H7" s="1314"/>
      <c r="I7" s="1314"/>
      <c r="J7" s="1424"/>
      <c r="K7" s="1425"/>
      <c r="L7" s="1426"/>
      <c r="M7" s="1428" t="s">
        <v>1516</v>
      </c>
      <c r="N7" s="1429"/>
      <c r="O7" s="1430" t="s">
        <v>1517</v>
      </c>
      <c r="P7" s="1431"/>
      <c r="Q7" s="739"/>
      <c r="R7" s="739"/>
      <c r="S7" s="583"/>
      <c r="T7" s="583"/>
      <c r="U7" s="583"/>
      <c r="V7" s="583"/>
      <c r="W7" s="583"/>
      <c r="X7" s="549"/>
      <c r="Y7" s="549"/>
      <c r="Z7" s="549"/>
      <c r="AA7" s="549"/>
      <c r="AB7" s="549"/>
    </row>
    <row r="8" spans="1:28" ht="40.5" customHeight="1">
      <c r="A8" s="1435"/>
      <c r="B8" s="1437"/>
      <c r="C8" s="1314"/>
      <c r="D8" s="1314"/>
      <c r="E8" s="738" t="s">
        <v>1518</v>
      </c>
      <c r="F8" s="740" t="s">
        <v>1519</v>
      </c>
      <c r="G8" s="741" t="s">
        <v>1520</v>
      </c>
      <c r="H8" s="1314"/>
      <c r="I8" s="1314"/>
      <c r="J8" s="546" t="s">
        <v>1518</v>
      </c>
      <c r="K8" s="740" t="s">
        <v>1521</v>
      </c>
      <c r="L8" s="741" t="s">
        <v>1520</v>
      </c>
      <c r="M8" s="738" t="s">
        <v>1518</v>
      </c>
      <c r="N8" s="742" t="s">
        <v>1521</v>
      </c>
      <c r="O8" s="546" t="s">
        <v>1518</v>
      </c>
      <c r="P8" s="741" t="s">
        <v>1519</v>
      </c>
      <c r="Q8" s="739"/>
      <c r="R8" s="739"/>
      <c r="S8" s="583"/>
      <c r="T8" s="583"/>
      <c r="U8" s="583"/>
      <c r="V8" s="583"/>
      <c r="W8" s="583"/>
      <c r="X8" s="549"/>
      <c r="Y8" s="549"/>
      <c r="Z8" s="549"/>
      <c r="AA8" s="549"/>
      <c r="AB8" s="549"/>
    </row>
    <row r="9" spans="1:28" ht="15" customHeight="1">
      <c r="A9" s="743" t="s">
        <v>1207</v>
      </c>
      <c r="B9" s="744" t="s">
        <v>1522</v>
      </c>
      <c r="C9" s="745">
        <v>5125</v>
      </c>
      <c r="D9" s="745">
        <v>5116</v>
      </c>
      <c r="E9" s="746">
        <v>5100</v>
      </c>
      <c r="F9" s="747">
        <v>5125</v>
      </c>
      <c r="G9" s="748">
        <f>F9/E9*100</f>
        <v>100.49019607843137</v>
      </c>
      <c r="H9" s="746">
        <v>69</v>
      </c>
      <c r="I9" s="746">
        <v>61</v>
      </c>
      <c r="J9" s="746">
        <v>80</v>
      </c>
      <c r="K9" s="747">
        <v>80.9</v>
      </c>
      <c r="L9" s="748">
        <f>K9/J9*100</f>
        <v>101.125</v>
      </c>
      <c r="M9" s="749">
        <v>100</v>
      </c>
      <c r="N9" s="749">
        <v>125</v>
      </c>
      <c r="O9" s="749">
        <v>30</v>
      </c>
      <c r="P9" s="750">
        <v>30.9</v>
      </c>
      <c r="Q9" s="751"/>
      <c r="R9" s="751"/>
      <c r="S9" s="583"/>
      <c r="T9" s="752"/>
      <c r="U9" s="752"/>
      <c r="V9" s="583"/>
      <c r="W9" s="583"/>
      <c r="X9" s="549"/>
      <c r="Y9" s="549"/>
      <c r="Z9" s="549"/>
      <c r="AA9" s="549"/>
      <c r="AB9" s="549"/>
    </row>
    <row r="10" spans="1:28" ht="15" customHeight="1">
      <c r="A10" s="753" t="s">
        <v>1219</v>
      </c>
      <c r="B10" s="754" t="s">
        <v>249</v>
      </c>
      <c r="C10" s="755">
        <v>6128</v>
      </c>
      <c r="D10" s="756">
        <v>5800</v>
      </c>
      <c r="E10" s="756">
        <v>5600</v>
      </c>
      <c r="F10" s="757">
        <v>5580</v>
      </c>
      <c r="G10" s="758">
        <f aca="true" t="shared" si="0" ref="G10:G29">F10/E10*100</f>
        <v>99.64285714285714</v>
      </c>
      <c r="H10" s="756">
        <v>75</v>
      </c>
      <c r="I10" s="756">
        <v>75</v>
      </c>
      <c r="J10" s="756">
        <v>110</v>
      </c>
      <c r="K10" s="757">
        <v>75</v>
      </c>
      <c r="L10" s="758">
        <f aca="true" t="shared" si="1" ref="L10:L29">K10/J10*100</f>
        <v>68.18181818181817</v>
      </c>
      <c r="M10" s="759">
        <v>100</v>
      </c>
      <c r="N10" s="759">
        <v>10</v>
      </c>
      <c r="O10" s="759">
        <v>30</v>
      </c>
      <c r="P10" s="760"/>
      <c r="Q10" s="761"/>
      <c r="R10" s="762"/>
      <c r="S10" s="583"/>
      <c r="T10" s="583"/>
      <c r="U10" s="583"/>
      <c r="V10" s="583"/>
      <c r="W10" s="583"/>
      <c r="X10" s="549"/>
      <c r="Y10" s="549"/>
      <c r="Z10" s="549"/>
      <c r="AA10" s="549"/>
      <c r="AB10" s="549"/>
    </row>
    <row r="11" spans="1:23" ht="15" customHeight="1">
      <c r="A11" s="753" t="s">
        <v>1208</v>
      </c>
      <c r="B11" s="754" t="s">
        <v>1523</v>
      </c>
      <c r="C11" s="756">
        <v>625</v>
      </c>
      <c r="D11" s="756">
        <v>2803</v>
      </c>
      <c r="E11" s="756">
        <v>3600</v>
      </c>
      <c r="F11" s="757">
        <v>3155</v>
      </c>
      <c r="G11" s="758">
        <f t="shared" si="0"/>
        <v>87.63888888888889</v>
      </c>
      <c r="H11" s="756">
        <v>60</v>
      </c>
      <c r="I11" s="756">
        <v>90</v>
      </c>
      <c r="J11" s="756">
        <v>70</v>
      </c>
      <c r="K11" s="757">
        <v>84</v>
      </c>
      <c r="L11" s="758">
        <f t="shared" si="1"/>
        <v>120</v>
      </c>
      <c r="M11" s="759">
        <v>100</v>
      </c>
      <c r="N11" s="759">
        <v>94</v>
      </c>
      <c r="O11" s="759">
        <v>30</v>
      </c>
      <c r="P11" s="760">
        <v>42</v>
      </c>
      <c r="Q11" s="761"/>
      <c r="R11" s="762"/>
      <c r="S11" s="174"/>
      <c r="T11" s="174"/>
      <c r="U11" s="174"/>
      <c r="V11" s="174"/>
      <c r="W11" s="174"/>
    </row>
    <row r="12" spans="1:23" ht="15" customHeight="1">
      <c r="A12" s="753" t="s">
        <v>1225</v>
      </c>
      <c r="B12" s="754" t="s">
        <v>246</v>
      </c>
      <c r="C12" s="755">
        <v>5250</v>
      </c>
      <c r="D12" s="755">
        <v>5219</v>
      </c>
      <c r="E12" s="756">
        <v>4600</v>
      </c>
      <c r="F12" s="757">
        <v>3661.6</v>
      </c>
      <c r="G12" s="758">
        <f t="shared" si="0"/>
        <v>79.6</v>
      </c>
      <c r="H12" s="756">
        <v>86</v>
      </c>
      <c r="I12" s="756">
        <v>72</v>
      </c>
      <c r="J12" s="756">
        <v>100</v>
      </c>
      <c r="K12" s="757">
        <v>63.4</v>
      </c>
      <c r="L12" s="758">
        <v>63.4</v>
      </c>
      <c r="M12" s="759">
        <v>100</v>
      </c>
      <c r="N12" s="759">
        <v>11.6</v>
      </c>
      <c r="O12" s="759">
        <v>30</v>
      </c>
      <c r="P12" s="760">
        <v>7.4</v>
      </c>
      <c r="Q12" s="761"/>
      <c r="R12" s="762"/>
      <c r="S12" s="174"/>
      <c r="T12" s="174"/>
      <c r="U12" s="174"/>
      <c r="V12" s="174"/>
      <c r="W12" s="174"/>
    </row>
    <row r="13" spans="1:23" ht="15" customHeight="1">
      <c r="A13" s="753" t="s">
        <v>1234</v>
      </c>
      <c r="B13" s="754" t="s">
        <v>671</v>
      </c>
      <c r="C13" s="755">
        <v>5200</v>
      </c>
      <c r="D13" s="755">
        <v>5000</v>
      </c>
      <c r="E13" s="756">
        <v>5100</v>
      </c>
      <c r="F13" s="757">
        <v>5000</v>
      </c>
      <c r="G13" s="758">
        <f t="shared" si="0"/>
        <v>98.0392156862745</v>
      </c>
      <c r="H13" s="756">
        <v>62</v>
      </c>
      <c r="I13" s="756">
        <v>65</v>
      </c>
      <c r="J13" s="756">
        <v>110</v>
      </c>
      <c r="K13" s="757">
        <v>45</v>
      </c>
      <c r="L13" s="758">
        <f t="shared" si="1"/>
        <v>40.909090909090914</v>
      </c>
      <c r="M13" s="759">
        <v>100</v>
      </c>
      <c r="N13" s="759">
        <v>100</v>
      </c>
      <c r="O13" s="759">
        <v>30</v>
      </c>
      <c r="P13" s="760"/>
      <c r="Q13" s="761"/>
      <c r="R13" s="762"/>
      <c r="S13" s="174"/>
      <c r="T13" s="174"/>
      <c r="U13" s="174"/>
      <c r="V13" s="174"/>
      <c r="W13" s="174"/>
    </row>
    <row r="14" spans="1:23" ht="15" customHeight="1">
      <c r="A14" s="753" t="s">
        <v>1216</v>
      </c>
      <c r="B14" s="754" t="s">
        <v>251</v>
      </c>
      <c r="C14" s="755">
        <v>2559</v>
      </c>
      <c r="D14" s="755">
        <v>3515.8</v>
      </c>
      <c r="E14" s="756">
        <v>3600</v>
      </c>
      <c r="F14" s="757">
        <v>3655</v>
      </c>
      <c r="G14" s="758">
        <f t="shared" si="0"/>
        <v>101.52777777777777</v>
      </c>
      <c r="H14" s="758">
        <v>58.3</v>
      </c>
      <c r="I14" s="756">
        <v>51</v>
      </c>
      <c r="J14" s="756">
        <v>100</v>
      </c>
      <c r="K14" s="757">
        <v>120</v>
      </c>
      <c r="L14" s="758">
        <f t="shared" si="1"/>
        <v>120</v>
      </c>
      <c r="M14" s="759">
        <v>100</v>
      </c>
      <c r="N14" s="759">
        <v>100</v>
      </c>
      <c r="O14" s="759">
        <v>30</v>
      </c>
      <c r="P14" s="760">
        <v>30</v>
      </c>
      <c r="Q14" s="307"/>
      <c r="R14" s="762"/>
      <c r="S14" s="174"/>
      <c r="T14" s="174"/>
      <c r="U14" s="174"/>
      <c r="V14" s="174"/>
      <c r="W14" s="174"/>
    </row>
    <row r="15" spans="1:23" ht="15" customHeight="1">
      <c r="A15" s="753" t="s">
        <v>1218</v>
      </c>
      <c r="B15" s="754" t="s">
        <v>250</v>
      </c>
      <c r="C15" s="755">
        <v>3800</v>
      </c>
      <c r="D15" s="755">
        <v>4000</v>
      </c>
      <c r="E15" s="756">
        <v>4100</v>
      </c>
      <c r="F15" s="757">
        <v>2050</v>
      </c>
      <c r="G15" s="758">
        <f t="shared" si="0"/>
        <v>50</v>
      </c>
      <c r="H15" s="756">
        <v>181</v>
      </c>
      <c r="I15" s="756">
        <v>115</v>
      </c>
      <c r="J15" s="756">
        <v>100</v>
      </c>
      <c r="K15" s="757">
        <v>190</v>
      </c>
      <c r="L15" s="758">
        <f t="shared" si="1"/>
        <v>190</v>
      </c>
      <c r="M15" s="759">
        <v>100</v>
      </c>
      <c r="N15" s="759">
        <v>50</v>
      </c>
      <c r="O15" s="759">
        <v>30</v>
      </c>
      <c r="P15" s="760">
        <v>50</v>
      </c>
      <c r="Q15" s="761"/>
      <c r="R15" s="762"/>
      <c r="S15" s="174"/>
      <c r="T15" s="174"/>
      <c r="U15" s="174"/>
      <c r="V15" s="174"/>
      <c r="W15" s="174"/>
    </row>
    <row r="16" spans="1:23" ht="15" customHeight="1">
      <c r="A16" s="753" t="s">
        <v>1228</v>
      </c>
      <c r="B16" s="754" t="s">
        <v>244</v>
      </c>
      <c r="C16" s="755">
        <v>6252</v>
      </c>
      <c r="D16" s="755">
        <v>6250</v>
      </c>
      <c r="E16" s="756">
        <v>6100</v>
      </c>
      <c r="F16" s="757">
        <v>6075</v>
      </c>
      <c r="G16" s="758">
        <f t="shared" si="0"/>
        <v>99.59016393442623</v>
      </c>
      <c r="H16" s="756">
        <v>100</v>
      </c>
      <c r="I16" s="756">
        <v>80</v>
      </c>
      <c r="J16" s="756">
        <v>110</v>
      </c>
      <c r="K16" s="757">
        <v>130</v>
      </c>
      <c r="L16" s="758">
        <f t="shared" si="1"/>
        <v>118.18181818181819</v>
      </c>
      <c r="M16" s="759">
        <v>100</v>
      </c>
      <c r="N16" s="759"/>
      <c r="O16" s="759">
        <v>30</v>
      </c>
      <c r="P16" s="760"/>
      <c r="Q16" s="761"/>
      <c r="R16" s="762"/>
      <c r="S16" s="174"/>
      <c r="T16" s="174"/>
      <c r="U16" s="174"/>
      <c r="V16" s="174"/>
      <c r="W16" s="174"/>
    </row>
    <row r="17" spans="1:23" ht="15" customHeight="1">
      <c r="A17" s="753" t="s">
        <v>1229</v>
      </c>
      <c r="B17" s="754" t="s">
        <v>243</v>
      </c>
      <c r="C17" s="755">
        <v>2585</v>
      </c>
      <c r="D17" s="755">
        <v>3650</v>
      </c>
      <c r="E17" s="756">
        <v>4100</v>
      </c>
      <c r="F17" s="757">
        <v>3600</v>
      </c>
      <c r="G17" s="758">
        <f t="shared" si="0"/>
        <v>87.8048780487805</v>
      </c>
      <c r="H17" s="758">
        <v>47.1</v>
      </c>
      <c r="I17" s="756">
        <v>70</v>
      </c>
      <c r="J17" s="756">
        <v>110</v>
      </c>
      <c r="K17" s="757">
        <v>40</v>
      </c>
      <c r="L17" s="758">
        <f t="shared" si="1"/>
        <v>36.36363636363637</v>
      </c>
      <c r="M17" s="759">
        <v>100</v>
      </c>
      <c r="N17" s="759">
        <v>120</v>
      </c>
      <c r="O17" s="759">
        <v>30</v>
      </c>
      <c r="P17" s="760">
        <v>20</v>
      </c>
      <c r="Q17" s="761"/>
      <c r="R17" s="762"/>
      <c r="S17" s="174"/>
      <c r="T17" s="174"/>
      <c r="U17" s="174"/>
      <c r="V17" s="174"/>
      <c r="W17" s="174"/>
    </row>
    <row r="18" spans="1:23" ht="15" customHeight="1">
      <c r="A18" s="753" t="s">
        <v>1209</v>
      </c>
      <c r="B18" s="754" t="s">
        <v>255</v>
      </c>
      <c r="C18" s="755">
        <v>6000</v>
      </c>
      <c r="D18" s="755">
        <v>4500</v>
      </c>
      <c r="E18" s="756">
        <v>4600</v>
      </c>
      <c r="F18" s="757">
        <v>4500</v>
      </c>
      <c r="G18" s="758">
        <f t="shared" si="0"/>
        <v>97.82608695652173</v>
      </c>
      <c r="H18" s="756">
        <v>70</v>
      </c>
      <c r="I18" s="756">
        <v>40</v>
      </c>
      <c r="J18" s="756">
        <v>70</v>
      </c>
      <c r="K18" s="757">
        <v>50</v>
      </c>
      <c r="L18" s="758">
        <f t="shared" si="1"/>
        <v>71.42857142857143</v>
      </c>
      <c r="M18" s="759">
        <v>100</v>
      </c>
      <c r="N18" s="759">
        <v>100</v>
      </c>
      <c r="O18" s="759">
        <v>30</v>
      </c>
      <c r="P18" s="760"/>
      <c r="Q18" s="761"/>
      <c r="R18" s="762"/>
      <c r="S18" s="174"/>
      <c r="T18" s="174"/>
      <c r="U18" s="174"/>
      <c r="V18" s="174"/>
      <c r="W18" s="174"/>
    </row>
    <row r="19" spans="1:23" ht="15" customHeight="1">
      <c r="A19" s="753" t="s">
        <v>1221</v>
      </c>
      <c r="B19" s="754" t="s">
        <v>248</v>
      </c>
      <c r="C19" s="756">
        <v>4265</v>
      </c>
      <c r="D19" s="756">
        <v>4625</v>
      </c>
      <c r="E19" s="756">
        <v>4600</v>
      </c>
      <c r="F19" s="757">
        <v>4000</v>
      </c>
      <c r="G19" s="758">
        <f t="shared" si="0"/>
        <v>86.95652173913044</v>
      </c>
      <c r="H19" s="758">
        <v>61.1</v>
      </c>
      <c r="I19" s="756">
        <v>80</v>
      </c>
      <c r="J19" s="756">
        <v>110</v>
      </c>
      <c r="K19" s="757">
        <v>80</v>
      </c>
      <c r="L19" s="758">
        <f t="shared" si="1"/>
        <v>72.72727272727273</v>
      </c>
      <c r="M19" s="759">
        <v>100</v>
      </c>
      <c r="N19" s="759">
        <v>21</v>
      </c>
      <c r="O19" s="759">
        <v>30</v>
      </c>
      <c r="P19" s="760"/>
      <c r="Q19" s="307"/>
      <c r="R19" s="762"/>
      <c r="S19" s="174"/>
      <c r="T19" s="174"/>
      <c r="U19" s="174"/>
      <c r="V19" s="174"/>
      <c r="W19" s="174"/>
    </row>
    <row r="20" spans="1:23" ht="15" customHeight="1">
      <c r="A20" s="753" t="s">
        <v>1231</v>
      </c>
      <c r="B20" s="754" t="s">
        <v>242</v>
      </c>
      <c r="C20" s="755">
        <v>185</v>
      </c>
      <c r="D20" s="755">
        <v>2550</v>
      </c>
      <c r="E20" s="756">
        <v>3600</v>
      </c>
      <c r="F20" s="757">
        <v>318.4</v>
      </c>
      <c r="G20" s="758">
        <f t="shared" si="0"/>
        <v>8.844444444444443</v>
      </c>
      <c r="H20" s="756">
        <v>40</v>
      </c>
      <c r="I20" s="756">
        <v>65</v>
      </c>
      <c r="J20" s="756">
        <v>90</v>
      </c>
      <c r="K20" s="757">
        <v>10</v>
      </c>
      <c r="L20" s="758">
        <f t="shared" si="1"/>
        <v>11.11111111111111</v>
      </c>
      <c r="M20" s="759">
        <v>100</v>
      </c>
      <c r="N20" s="759">
        <v>20</v>
      </c>
      <c r="O20" s="759">
        <v>30</v>
      </c>
      <c r="P20" s="759">
        <v>10</v>
      </c>
      <c r="Q20" s="761"/>
      <c r="R20" s="762"/>
      <c r="S20" s="174"/>
      <c r="T20" s="174"/>
      <c r="U20" s="323"/>
      <c r="V20" s="174"/>
      <c r="W20" s="174"/>
    </row>
    <row r="21" spans="1:23" ht="15" customHeight="1">
      <c r="A21" s="753" t="s">
        <v>1214</v>
      </c>
      <c r="B21" s="754" t="s">
        <v>252</v>
      </c>
      <c r="C21" s="755">
        <v>3199</v>
      </c>
      <c r="D21" s="756">
        <v>2915</v>
      </c>
      <c r="E21" s="756">
        <v>3600</v>
      </c>
      <c r="F21" s="757">
        <v>3423</v>
      </c>
      <c r="G21" s="758">
        <f t="shared" si="0"/>
        <v>95.08333333333333</v>
      </c>
      <c r="H21" s="756">
        <v>234</v>
      </c>
      <c r="I21" s="758">
        <v>116.2</v>
      </c>
      <c r="J21" s="756">
        <v>100</v>
      </c>
      <c r="K21" s="757">
        <v>114</v>
      </c>
      <c r="L21" s="758">
        <f t="shared" si="1"/>
        <v>113.99999999999999</v>
      </c>
      <c r="M21" s="759">
        <v>100</v>
      </c>
      <c r="N21" s="759"/>
      <c r="O21" s="759">
        <v>30</v>
      </c>
      <c r="P21" s="759"/>
      <c r="Q21" s="761"/>
      <c r="R21" s="762"/>
      <c r="S21" s="174"/>
      <c r="T21" s="174"/>
      <c r="U21" s="174"/>
      <c r="V21" s="174"/>
      <c r="W21" s="174"/>
    </row>
    <row r="22" spans="1:23" ht="15" customHeight="1">
      <c r="A22" s="753" t="s">
        <v>1212</v>
      </c>
      <c r="B22" s="754" t="s">
        <v>253</v>
      </c>
      <c r="C22" s="755">
        <v>4706</v>
      </c>
      <c r="D22" s="755">
        <v>5200</v>
      </c>
      <c r="E22" s="756">
        <v>5600</v>
      </c>
      <c r="F22" s="757">
        <v>5850</v>
      </c>
      <c r="G22" s="758">
        <f t="shared" si="0"/>
        <v>104.46428571428572</v>
      </c>
      <c r="H22" s="756">
        <v>110</v>
      </c>
      <c r="I22" s="756">
        <v>120</v>
      </c>
      <c r="J22" s="756">
        <v>100</v>
      </c>
      <c r="K22" s="757">
        <v>120</v>
      </c>
      <c r="L22" s="758">
        <f t="shared" si="1"/>
        <v>120</v>
      </c>
      <c r="M22" s="759">
        <v>100</v>
      </c>
      <c r="N22" s="759">
        <v>100</v>
      </c>
      <c r="O22" s="759">
        <v>30</v>
      </c>
      <c r="P22" s="760">
        <v>30</v>
      </c>
      <c r="Q22" s="761"/>
      <c r="R22" s="762"/>
      <c r="S22" s="174"/>
      <c r="T22" s="174"/>
      <c r="U22" s="174"/>
      <c r="V22" s="174"/>
      <c r="W22" s="174"/>
    </row>
    <row r="23" spans="1:23" ht="15" customHeight="1">
      <c r="A23" s="753" t="s">
        <v>1206</v>
      </c>
      <c r="B23" s="754" t="s">
        <v>258</v>
      </c>
      <c r="C23" s="755">
        <v>1370</v>
      </c>
      <c r="D23" s="755">
        <v>2781</v>
      </c>
      <c r="E23" s="756">
        <v>3600</v>
      </c>
      <c r="F23" s="757">
        <v>1968</v>
      </c>
      <c r="G23" s="758">
        <f t="shared" si="0"/>
        <v>54.666666666666664</v>
      </c>
      <c r="H23" s="756">
        <v>21</v>
      </c>
      <c r="I23" s="756">
        <v>45</v>
      </c>
      <c r="J23" s="756">
        <v>70</v>
      </c>
      <c r="K23" s="757">
        <v>37</v>
      </c>
      <c r="L23" s="758">
        <f t="shared" si="1"/>
        <v>52.85714285714286</v>
      </c>
      <c r="M23" s="759">
        <v>100</v>
      </c>
      <c r="N23" s="759">
        <v>48</v>
      </c>
      <c r="O23" s="759">
        <v>30</v>
      </c>
      <c r="P23" s="759"/>
      <c r="Q23" s="761"/>
      <c r="R23" s="762"/>
      <c r="S23" s="174"/>
      <c r="T23" s="174"/>
      <c r="U23" s="174"/>
      <c r="V23" s="174"/>
      <c r="W23" s="174"/>
    </row>
    <row r="24" spans="1:23" ht="15" customHeight="1">
      <c r="A24" s="753" t="s">
        <v>1210</v>
      </c>
      <c r="B24" s="754" t="s">
        <v>254</v>
      </c>
      <c r="C24" s="755">
        <v>5254</v>
      </c>
      <c r="D24" s="755">
        <v>5200</v>
      </c>
      <c r="E24" s="756">
        <v>5100</v>
      </c>
      <c r="F24" s="757">
        <v>4000</v>
      </c>
      <c r="G24" s="758">
        <f t="shared" si="0"/>
        <v>78.43137254901961</v>
      </c>
      <c r="H24" s="756">
        <v>110</v>
      </c>
      <c r="I24" s="756">
        <v>70</v>
      </c>
      <c r="J24" s="756">
        <v>100</v>
      </c>
      <c r="K24" s="757">
        <v>55.7</v>
      </c>
      <c r="L24" s="758">
        <f t="shared" si="1"/>
        <v>55.7</v>
      </c>
      <c r="M24" s="759">
        <v>100</v>
      </c>
      <c r="N24" s="760">
        <v>5.5</v>
      </c>
      <c r="O24" s="759">
        <v>30</v>
      </c>
      <c r="P24" s="760"/>
      <c r="Q24" s="307"/>
      <c r="R24" s="762"/>
      <c r="S24" s="174"/>
      <c r="T24" s="174"/>
      <c r="U24" s="174"/>
      <c r="V24" s="174"/>
      <c r="W24" s="174"/>
    </row>
    <row r="25" spans="1:23" ht="15" customHeight="1">
      <c r="A25" s="753" t="s">
        <v>1223</v>
      </c>
      <c r="B25" s="754" t="s">
        <v>247</v>
      </c>
      <c r="C25" s="755">
        <v>5151</v>
      </c>
      <c r="D25" s="755">
        <v>4625</v>
      </c>
      <c r="E25" s="756">
        <v>4600</v>
      </c>
      <c r="F25" s="757">
        <v>2440</v>
      </c>
      <c r="G25" s="758">
        <f t="shared" si="0"/>
        <v>53.04347826086957</v>
      </c>
      <c r="H25" s="758">
        <v>87.5</v>
      </c>
      <c r="I25" s="756">
        <v>100</v>
      </c>
      <c r="J25" s="756">
        <v>110</v>
      </c>
      <c r="K25" s="757">
        <v>30</v>
      </c>
      <c r="L25" s="758">
        <f t="shared" si="1"/>
        <v>27.27272727272727</v>
      </c>
      <c r="M25" s="759">
        <v>100</v>
      </c>
      <c r="N25" s="760">
        <v>100</v>
      </c>
      <c r="O25" s="759">
        <v>30</v>
      </c>
      <c r="P25" s="760">
        <v>5</v>
      </c>
      <c r="Q25" s="761"/>
      <c r="R25" s="762"/>
      <c r="S25" s="174"/>
      <c r="T25" s="228"/>
      <c r="U25" s="228"/>
      <c r="V25" s="174"/>
      <c r="W25" s="174"/>
    </row>
    <row r="26" spans="1:23" ht="15" customHeight="1">
      <c r="A26" s="753" t="s">
        <v>1232</v>
      </c>
      <c r="B26" s="754" t="s">
        <v>241</v>
      </c>
      <c r="C26" s="755">
        <v>2606</v>
      </c>
      <c r="D26" s="755">
        <v>2300</v>
      </c>
      <c r="E26" s="756">
        <v>3600</v>
      </c>
      <c r="F26" s="757">
        <v>2050</v>
      </c>
      <c r="G26" s="758">
        <f t="shared" si="0"/>
        <v>56.94444444444444</v>
      </c>
      <c r="H26" s="756">
        <v>95</v>
      </c>
      <c r="I26" s="756">
        <v>40</v>
      </c>
      <c r="J26" s="756">
        <v>110</v>
      </c>
      <c r="K26" s="757">
        <v>50</v>
      </c>
      <c r="L26" s="758">
        <f t="shared" si="1"/>
        <v>45.45454545454545</v>
      </c>
      <c r="M26" s="759">
        <v>100</v>
      </c>
      <c r="N26" s="760"/>
      <c r="O26" s="759">
        <v>30</v>
      </c>
      <c r="P26" s="760"/>
      <c r="Q26" s="761"/>
      <c r="R26" s="762"/>
      <c r="S26" s="174"/>
      <c r="T26" s="174"/>
      <c r="U26" s="174"/>
      <c r="V26" s="174"/>
      <c r="W26" s="174"/>
    </row>
    <row r="27" spans="1:23" ht="15" customHeight="1">
      <c r="A27" s="753" t="s">
        <v>1226</v>
      </c>
      <c r="B27" s="754" t="s">
        <v>245</v>
      </c>
      <c r="C27" s="755">
        <v>5103</v>
      </c>
      <c r="D27" s="755">
        <v>5250</v>
      </c>
      <c r="E27" s="756">
        <v>6100</v>
      </c>
      <c r="F27" s="757">
        <v>5125</v>
      </c>
      <c r="G27" s="758">
        <f t="shared" si="0"/>
        <v>84.01639344262296</v>
      </c>
      <c r="H27" s="756">
        <v>93</v>
      </c>
      <c r="I27" s="756">
        <v>90</v>
      </c>
      <c r="J27" s="756">
        <v>120</v>
      </c>
      <c r="K27" s="757">
        <v>103</v>
      </c>
      <c r="L27" s="758">
        <f t="shared" si="1"/>
        <v>85.83333333333333</v>
      </c>
      <c r="M27" s="759">
        <v>100</v>
      </c>
      <c r="N27" s="759">
        <v>125</v>
      </c>
      <c r="O27" s="759">
        <v>30</v>
      </c>
      <c r="P27" s="760">
        <v>25</v>
      </c>
      <c r="Q27" s="761"/>
      <c r="R27" s="762"/>
      <c r="S27" s="174"/>
      <c r="T27" s="174"/>
      <c r="U27" s="174"/>
      <c r="V27" s="174"/>
      <c r="W27" s="174"/>
    </row>
    <row r="28" spans="1:23" ht="25.5" customHeight="1">
      <c r="A28" s="1432" t="s">
        <v>1524</v>
      </c>
      <c r="B28" s="1433"/>
      <c r="C28" s="763"/>
      <c r="D28" s="763"/>
      <c r="E28" s="764">
        <v>400</v>
      </c>
      <c r="F28" s="763">
        <v>254</v>
      </c>
      <c r="G28" s="765">
        <f t="shared" si="0"/>
        <v>63.5</v>
      </c>
      <c r="H28" s="766"/>
      <c r="I28" s="766"/>
      <c r="J28" s="764">
        <v>50</v>
      </c>
      <c r="K28" s="765">
        <v>63</v>
      </c>
      <c r="L28" s="767">
        <f t="shared" si="1"/>
        <v>126</v>
      </c>
      <c r="M28" s="768"/>
      <c r="N28" s="768"/>
      <c r="O28" s="768"/>
      <c r="P28" s="766"/>
      <c r="Q28" s="761"/>
      <c r="R28" s="762"/>
      <c r="S28" s="174"/>
      <c r="T28" s="761"/>
      <c r="U28" s="174"/>
      <c r="V28" s="174"/>
      <c r="W28" s="174"/>
    </row>
    <row r="29" spans="1:23" ht="33" customHeight="1">
      <c r="A29" s="769" t="s">
        <v>217</v>
      </c>
      <c r="B29" s="770" t="s">
        <v>85</v>
      </c>
      <c r="C29" s="771">
        <f aca="true" t="shared" si="2" ref="C29:P29">SUM(C9:C28)</f>
        <v>75363</v>
      </c>
      <c r="D29" s="772">
        <f t="shared" si="2"/>
        <v>81299.8</v>
      </c>
      <c r="E29" s="771">
        <f t="shared" si="2"/>
        <v>87300</v>
      </c>
      <c r="F29" s="771">
        <f t="shared" si="2"/>
        <v>71830</v>
      </c>
      <c r="G29" s="765">
        <f t="shared" si="0"/>
        <v>82.2794959908362</v>
      </c>
      <c r="H29" s="771">
        <f t="shared" si="2"/>
        <v>1660</v>
      </c>
      <c r="I29" s="772">
        <f t="shared" si="2"/>
        <v>1445.2</v>
      </c>
      <c r="J29" s="771">
        <f t="shared" si="2"/>
        <v>1920</v>
      </c>
      <c r="K29" s="772">
        <f t="shared" si="2"/>
        <v>1541</v>
      </c>
      <c r="L29" s="765">
        <f t="shared" si="1"/>
        <v>80.26041666666667</v>
      </c>
      <c r="M29" s="771">
        <f t="shared" si="2"/>
        <v>1900</v>
      </c>
      <c r="N29" s="771">
        <f t="shared" si="2"/>
        <v>1130.1</v>
      </c>
      <c r="O29" s="771">
        <f t="shared" si="2"/>
        <v>570</v>
      </c>
      <c r="P29" s="771">
        <f t="shared" si="2"/>
        <v>250.3</v>
      </c>
      <c r="Q29" s="307"/>
      <c r="R29" s="762"/>
      <c r="S29" s="174"/>
      <c r="T29" s="174"/>
      <c r="U29" s="174"/>
      <c r="V29" s="174"/>
      <c r="W29" s="174"/>
    </row>
    <row r="30" spans="1:23" ht="12.75">
      <c r="A30" s="773"/>
      <c r="B30" s="533"/>
      <c r="C30" s="192"/>
      <c r="D30" s="192"/>
      <c r="E30" s="313"/>
      <c r="F30" s="192"/>
      <c r="G30" s="762"/>
      <c r="H30" s="313"/>
      <c r="I30" s="762"/>
      <c r="J30" s="313"/>
      <c r="K30" s="762"/>
      <c r="L30" s="762"/>
      <c r="M30" s="762"/>
      <c r="N30" s="761"/>
      <c r="O30" s="761"/>
      <c r="P30" s="313"/>
      <c r="Q30" s="761"/>
      <c r="R30" s="762"/>
      <c r="S30" s="174"/>
      <c r="T30" s="174"/>
      <c r="U30" s="174"/>
      <c r="V30" s="174"/>
      <c r="W30" s="174"/>
    </row>
    <row r="31" spans="1:23" ht="12.75">
      <c r="A31" s="773"/>
      <c r="B31" s="533"/>
      <c r="C31" s="313"/>
      <c r="D31" s="313"/>
      <c r="E31" s="313"/>
      <c r="F31" s="313"/>
      <c r="G31" s="762"/>
      <c r="H31" s="313"/>
      <c r="I31" s="762"/>
      <c r="J31" s="313"/>
      <c r="K31" s="762"/>
      <c r="L31" s="313"/>
      <c r="M31" s="762"/>
      <c r="N31" s="761"/>
      <c r="O31" s="761"/>
      <c r="P31" s="313"/>
      <c r="Q31" s="761"/>
      <c r="R31" s="762"/>
      <c r="S31" s="174"/>
      <c r="T31" s="174"/>
      <c r="U31" s="174"/>
      <c r="V31" s="174"/>
      <c r="W31" s="174"/>
    </row>
    <row r="32" spans="1:23" ht="12.75">
      <c r="A32" s="773"/>
      <c r="B32" s="533"/>
      <c r="C32" s="313"/>
      <c r="D32" s="313"/>
      <c r="E32" s="313"/>
      <c r="F32" s="762"/>
      <c r="G32" s="762"/>
      <c r="H32" s="313"/>
      <c r="I32" s="762"/>
      <c r="J32" s="313"/>
      <c r="K32" s="762"/>
      <c r="L32" s="762"/>
      <c r="M32" s="762"/>
      <c r="N32" s="761"/>
      <c r="O32" s="761"/>
      <c r="P32" s="313"/>
      <c r="Q32" s="761"/>
      <c r="R32" s="762"/>
      <c r="S32" s="174"/>
      <c r="T32" s="174"/>
      <c r="U32" s="174"/>
      <c r="V32" s="174"/>
      <c r="W32" s="174"/>
    </row>
    <row r="33" spans="1:23" ht="12.75">
      <c r="A33" s="774"/>
      <c r="B33" s="775"/>
      <c r="C33" s="192"/>
      <c r="D33" s="192"/>
      <c r="E33" s="313"/>
      <c r="F33" s="192"/>
      <c r="G33" s="762"/>
      <c r="H33" s="762"/>
      <c r="I33" s="762"/>
      <c r="J33" s="762"/>
      <c r="K33" s="762"/>
      <c r="L33" s="762"/>
      <c r="M33" s="313"/>
      <c r="N33" s="192"/>
      <c r="O33" s="192"/>
      <c r="P33" s="192"/>
      <c r="Q33" s="192"/>
      <c r="R33" s="762"/>
      <c r="S33" s="174"/>
      <c r="T33" s="174"/>
      <c r="U33" s="174"/>
      <c r="V33" s="174"/>
      <c r="W33" s="174"/>
    </row>
    <row r="34" spans="1:23" ht="27" customHeight="1">
      <c r="A34" s="776"/>
      <c r="B34" s="777"/>
      <c r="C34" s="778"/>
      <c r="D34" s="778"/>
      <c r="E34" s="778"/>
      <c r="F34" s="778"/>
      <c r="G34" s="779"/>
      <c r="H34" s="778"/>
      <c r="I34" s="778"/>
      <c r="J34" s="778"/>
      <c r="K34" s="779"/>
      <c r="L34" s="778"/>
      <c r="M34" s="778"/>
      <c r="N34" s="778"/>
      <c r="O34" s="778"/>
      <c r="P34" s="778"/>
      <c r="Q34" s="778"/>
      <c r="R34" s="762"/>
      <c r="S34" s="174"/>
      <c r="T34" s="174"/>
      <c r="U34" s="174"/>
      <c r="V34" s="174"/>
      <c r="W34" s="174"/>
    </row>
    <row r="35" spans="1:23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</row>
    <row r="36" spans="1:23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</row>
    <row r="37" spans="1:23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</row>
  </sheetData>
  <sheetProtection/>
  <mergeCells count="14">
    <mergeCell ref="A28:B28"/>
    <mergeCell ref="A5:A8"/>
    <mergeCell ref="B5:B8"/>
    <mergeCell ref="C5:G5"/>
    <mergeCell ref="M5:P5"/>
    <mergeCell ref="C6:C8"/>
    <mergeCell ref="D6:D8"/>
    <mergeCell ref="E6:G7"/>
    <mergeCell ref="H6:H8"/>
    <mergeCell ref="I6:I8"/>
    <mergeCell ref="J6:L7"/>
    <mergeCell ref="M6:P6"/>
    <mergeCell ref="M7:N7"/>
    <mergeCell ref="O7:P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U37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6.875" style="0" customWidth="1"/>
    <col min="8" max="8" width="9.125" style="0" customWidth="1"/>
    <col min="11" max="11" width="9.125" style="0" customWidth="1"/>
    <col min="14" max="14" width="7.75390625" style="0" customWidth="1"/>
    <col min="17" max="17" width="5.75390625" style="0" customWidth="1"/>
    <col min="18" max="18" width="6.125" style="0" customWidth="1"/>
    <col min="19" max="20" width="6.875" style="0" customWidth="1"/>
    <col min="21" max="21" width="7.00390625" style="0" customWidth="1"/>
    <col min="22" max="23" width="7.25390625" style="0" customWidth="1"/>
    <col min="24" max="24" width="8.75390625" style="0" customWidth="1"/>
    <col min="25" max="25" width="7.625" style="0" customWidth="1"/>
    <col min="26" max="26" width="6.75390625" style="0" customWidth="1"/>
    <col min="27" max="27" width="7.25390625" style="0" customWidth="1"/>
    <col min="28" max="28" width="8.25390625" style="0" customWidth="1"/>
    <col min="29" max="29" width="6.875" style="0" customWidth="1"/>
    <col min="30" max="30" width="8.75390625" style="0" customWidth="1"/>
    <col min="31" max="31" width="8.00390625" style="0" customWidth="1"/>
    <col min="32" max="32" width="7.625" style="0" customWidth="1"/>
    <col min="33" max="33" width="7.375" style="0" customWidth="1"/>
    <col min="34" max="34" width="6.00390625" style="0" customWidth="1"/>
    <col min="35" max="35" width="7.125" style="0" customWidth="1"/>
    <col min="36" max="36" width="6.375" style="0" customWidth="1"/>
  </cols>
  <sheetData>
    <row r="2" spans="1:29" ht="12.75">
      <c r="A2" s="314"/>
      <c r="B2" s="314"/>
      <c r="C2" s="210"/>
      <c r="D2" s="210" t="s">
        <v>1525</v>
      </c>
      <c r="E2" s="49"/>
      <c r="F2" s="49"/>
      <c r="G2" s="49"/>
      <c r="H2" s="314"/>
      <c r="I2" s="314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210" t="s">
        <v>1525</v>
      </c>
      <c r="W2" s="49"/>
      <c r="X2" s="49"/>
      <c r="Y2" s="49"/>
      <c r="Z2" s="314"/>
      <c r="AA2" s="314"/>
      <c r="AB2" s="90"/>
      <c r="AC2" s="90"/>
    </row>
    <row r="3" spans="1:29" ht="12.75">
      <c r="A3" s="90"/>
      <c r="B3" s="90"/>
      <c r="C3" s="210"/>
      <c r="D3" s="210" t="s">
        <v>1526</v>
      </c>
      <c r="E3" s="51"/>
      <c r="F3" s="51"/>
      <c r="G3" s="5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210" t="s">
        <v>1526</v>
      </c>
      <c r="W3" s="51"/>
      <c r="X3" s="51"/>
      <c r="Y3" s="51"/>
      <c r="Z3" s="90"/>
      <c r="AA3" s="90"/>
      <c r="AB3" s="90"/>
      <c r="AC3" s="90"/>
    </row>
    <row r="4" spans="1:29" ht="12.75">
      <c r="A4" s="170"/>
      <c r="B4" s="170"/>
      <c r="C4" s="170"/>
      <c r="D4" s="170"/>
      <c r="E4" s="170"/>
      <c r="F4" s="17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213"/>
      <c r="V4" s="170"/>
      <c r="W4" s="170"/>
      <c r="X4" s="170"/>
      <c r="Y4" s="170"/>
      <c r="Z4" s="170"/>
      <c r="AA4" s="170"/>
      <c r="AB4" s="170"/>
      <c r="AC4" s="170"/>
    </row>
    <row r="5" spans="1:46" ht="12.75">
      <c r="A5" s="1456" t="s">
        <v>740</v>
      </c>
      <c r="B5" s="1459" t="s">
        <v>51</v>
      </c>
      <c r="C5" s="1322" t="s">
        <v>1527</v>
      </c>
      <c r="D5" s="1461"/>
      <c r="E5" s="1464" t="s">
        <v>1528</v>
      </c>
      <c r="F5" s="1465"/>
      <c r="G5" s="1465"/>
      <c r="H5" s="1460"/>
      <c r="I5" s="1466" t="s">
        <v>1529</v>
      </c>
      <c r="J5" s="1461"/>
      <c r="K5" s="1325" t="s">
        <v>1530</v>
      </c>
      <c r="L5" s="1461"/>
      <c r="M5" s="1325" t="s">
        <v>1531</v>
      </c>
      <c r="N5" s="1468"/>
      <c r="O5" s="1469" t="s">
        <v>1532</v>
      </c>
      <c r="P5" s="1468"/>
      <c r="Q5" s="1347" t="s">
        <v>740</v>
      </c>
      <c r="R5" s="1450" t="s">
        <v>51</v>
      </c>
      <c r="S5" s="1345" t="s">
        <v>1533</v>
      </c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1451"/>
      <c r="AI5" s="1347" t="s">
        <v>740</v>
      </c>
      <c r="AJ5" s="1447" t="s">
        <v>51</v>
      </c>
      <c r="AK5" s="781"/>
      <c r="AL5" s="780"/>
      <c r="AM5" s="782"/>
      <c r="AN5" s="782"/>
      <c r="AO5" s="783" t="s">
        <v>1534</v>
      </c>
      <c r="AP5" s="782"/>
      <c r="AQ5" s="782"/>
      <c r="AR5" s="782"/>
      <c r="AS5" s="782"/>
      <c r="AT5" s="782"/>
    </row>
    <row r="6" spans="1:46" ht="12.75">
      <c r="A6" s="1457"/>
      <c r="B6" s="1460"/>
      <c r="C6" s="1462"/>
      <c r="D6" s="1463"/>
      <c r="E6" s="1452" t="s">
        <v>1535</v>
      </c>
      <c r="F6" s="1453"/>
      <c r="G6" s="784" t="s">
        <v>1536</v>
      </c>
      <c r="H6" s="785"/>
      <c r="I6" s="1467"/>
      <c r="J6" s="1463"/>
      <c r="K6" s="1462"/>
      <c r="L6" s="1463"/>
      <c r="M6" s="1462"/>
      <c r="N6" s="1467"/>
      <c r="O6" s="1462"/>
      <c r="P6" s="1470"/>
      <c r="Q6" s="1442"/>
      <c r="R6" s="1448"/>
      <c r="S6" s="1454" t="s">
        <v>1537</v>
      </c>
      <c r="T6" s="1444"/>
      <c r="U6" s="1443" t="s">
        <v>1538</v>
      </c>
      <c r="V6" s="1444"/>
      <c r="W6" s="1454" t="s">
        <v>1539</v>
      </c>
      <c r="X6" s="1444"/>
      <c r="Y6" s="1454" t="s">
        <v>1540</v>
      </c>
      <c r="Z6" s="1444"/>
      <c r="AA6" s="1454" t="s">
        <v>1541</v>
      </c>
      <c r="AB6" s="1444"/>
      <c r="AC6" s="1443" t="s">
        <v>1542</v>
      </c>
      <c r="AD6" s="1444"/>
      <c r="AE6" s="1443" t="s">
        <v>1543</v>
      </c>
      <c r="AF6" s="1444"/>
      <c r="AG6" s="1443" t="s">
        <v>1544</v>
      </c>
      <c r="AH6" s="1455"/>
      <c r="AI6" s="1442"/>
      <c r="AJ6" s="1448"/>
      <c r="AK6" s="1445" t="s">
        <v>1545</v>
      </c>
      <c r="AL6" s="1446"/>
      <c r="AM6" s="1445" t="s">
        <v>1546</v>
      </c>
      <c r="AN6" s="1446"/>
      <c r="AO6" s="1445" t="s">
        <v>1547</v>
      </c>
      <c r="AP6" s="1446"/>
      <c r="AQ6" s="1445" t="s">
        <v>1548</v>
      </c>
      <c r="AR6" s="1446"/>
      <c r="AS6" s="1445" t="s">
        <v>1549</v>
      </c>
      <c r="AT6" s="1446"/>
    </row>
    <row r="7" spans="1:46" ht="42">
      <c r="A7" s="1457"/>
      <c r="B7" s="1460"/>
      <c r="C7" s="786" t="s">
        <v>1550</v>
      </c>
      <c r="D7" s="787" t="s">
        <v>1551</v>
      </c>
      <c r="E7" s="786" t="s">
        <v>1550</v>
      </c>
      <c r="F7" s="787" t="s">
        <v>1551</v>
      </c>
      <c r="G7" s="786" t="s">
        <v>1550</v>
      </c>
      <c r="H7" s="787" t="s">
        <v>1551</v>
      </c>
      <c r="I7" s="786" t="s">
        <v>1550</v>
      </c>
      <c r="J7" s="787" t="s">
        <v>1551</v>
      </c>
      <c r="K7" s="786" t="s">
        <v>1550</v>
      </c>
      <c r="L7" s="787" t="s">
        <v>1551</v>
      </c>
      <c r="M7" s="786" t="s">
        <v>1550</v>
      </c>
      <c r="N7" s="787" t="s">
        <v>1551</v>
      </c>
      <c r="O7" s="786" t="s">
        <v>1550</v>
      </c>
      <c r="P7" s="788" t="s">
        <v>1551</v>
      </c>
      <c r="Q7" s="1442"/>
      <c r="R7" s="1448"/>
      <c r="S7" s="786" t="s">
        <v>1550</v>
      </c>
      <c r="T7" s="788" t="s">
        <v>1551</v>
      </c>
      <c r="U7" s="787" t="s">
        <v>1550</v>
      </c>
      <c r="V7" s="788" t="s">
        <v>1551</v>
      </c>
      <c r="W7" s="787" t="s">
        <v>1550</v>
      </c>
      <c r="X7" s="788" t="s">
        <v>1551</v>
      </c>
      <c r="Y7" s="787" t="s">
        <v>1550</v>
      </c>
      <c r="Z7" s="788" t="s">
        <v>1551</v>
      </c>
      <c r="AA7" s="787" t="s">
        <v>1550</v>
      </c>
      <c r="AB7" s="788" t="s">
        <v>1551</v>
      </c>
      <c r="AC7" s="787" t="s">
        <v>1550</v>
      </c>
      <c r="AD7" s="788" t="s">
        <v>1551</v>
      </c>
      <c r="AE7" s="787" t="s">
        <v>1550</v>
      </c>
      <c r="AF7" s="788" t="s">
        <v>1551</v>
      </c>
      <c r="AG7" s="787" t="s">
        <v>1550</v>
      </c>
      <c r="AH7" s="788" t="s">
        <v>1551</v>
      </c>
      <c r="AI7" s="1442"/>
      <c r="AJ7" s="1448"/>
      <c r="AK7" s="786" t="s">
        <v>1550</v>
      </c>
      <c r="AL7" s="788" t="s">
        <v>1551</v>
      </c>
      <c r="AM7" s="787" t="s">
        <v>1550</v>
      </c>
      <c r="AN7" s="788" t="s">
        <v>1551</v>
      </c>
      <c r="AO7" s="787" t="s">
        <v>1550</v>
      </c>
      <c r="AP7" s="788" t="s">
        <v>1551</v>
      </c>
      <c r="AQ7" s="787" t="s">
        <v>1550</v>
      </c>
      <c r="AR7" s="788" t="s">
        <v>1551</v>
      </c>
      <c r="AS7" s="787" t="s">
        <v>1550</v>
      </c>
      <c r="AT7" s="788" t="s">
        <v>1551</v>
      </c>
    </row>
    <row r="8" spans="1:46" ht="31.5">
      <c r="A8" s="1458"/>
      <c r="B8" s="1460"/>
      <c r="C8" s="789" t="s">
        <v>1552</v>
      </c>
      <c r="D8" s="361" t="s">
        <v>1553</v>
      </c>
      <c r="E8" s="789" t="s">
        <v>1552</v>
      </c>
      <c r="F8" s="361" t="s">
        <v>1553</v>
      </c>
      <c r="G8" s="789" t="s">
        <v>1552</v>
      </c>
      <c r="H8" s="361" t="s">
        <v>1553</v>
      </c>
      <c r="I8" s="789" t="s">
        <v>1552</v>
      </c>
      <c r="J8" s="790" t="s">
        <v>1553</v>
      </c>
      <c r="K8" s="789" t="s">
        <v>1552</v>
      </c>
      <c r="L8" s="790" t="s">
        <v>1553</v>
      </c>
      <c r="M8" s="789" t="s">
        <v>1552</v>
      </c>
      <c r="N8" s="790" t="s">
        <v>1553</v>
      </c>
      <c r="O8" s="789" t="s">
        <v>1552</v>
      </c>
      <c r="P8" s="791" t="s">
        <v>1553</v>
      </c>
      <c r="Q8" s="1442"/>
      <c r="R8" s="1449"/>
      <c r="S8" s="789" t="s">
        <v>1552</v>
      </c>
      <c r="T8" s="792" t="s">
        <v>1553</v>
      </c>
      <c r="U8" s="793" t="s">
        <v>1552</v>
      </c>
      <c r="V8" s="792" t="s">
        <v>1553</v>
      </c>
      <c r="W8" s="793" t="s">
        <v>1552</v>
      </c>
      <c r="X8" s="792" t="s">
        <v>1553</v>
      </c>
      <c r="Y8" s="793" t="s">
        <v>1552</v>
      </c>
      <c r="Z8" s="792" t="s">
        <v>1553</v>
      </c>
      <c r="AA8" s="793" t="s">
        <v>1552</v>
      </c>
      <c r="AB8" s="792" t="s">
        <v>1553</v>
      </c>
      <c r="AC8" s="793" t="s">
        <v>1552</v>
      </c>
      <c r="AD8" s="792" t="s">
        <v>1553</v>
      </c>
      <c r="AE8" s="793" t="s">
        <v>1552</v>
      </c>
      <c r="AF8" s="792" t="s">
        <v>1553</v>
      </c>
      <c r="AG8" s="793" t="s">
        <v>1552</v>
      </c>
      <c r="AH8" s="792" t="s">
        <v>1553</v>
      </c>
      <c r="AI8" s="1442"/>
      <c r="AJ8" s="1449"/>
      <c r="AK8" s="793" t="s">
        <v>1552</v>
      </c>
      <c r="AL8" s="792" t="s">
        <v>1553</v>
      </c>
      <c r="AM8" s="793" t="s">
        <v>1552</v>
      </c>
      <c r="AN8" s="792" t="s">
        <v>1553</v>
      </c>
      <c r="AO8" s="793" t="s">
        <v>1552</v>
      </c>
      <c r="AP8" s="792" t="s">
        <v>1553</v>
      </c>
      <c r="AQ8" s="793" t="s">
        <v>1552</v>
      </c>
      <c r="AR8" s="792" t="s">
        <v>1553</v>
      </c>
      <c r="AS8" s="793" t="s">
        <v>1552</v>
      </c>
      <c r="AT8" s="792" t="s">
        <v>1553</v>
      </c>
    </row>
    <row r="9" spans="1:47" ht="15" customHeight="1">
      <c r="A9" s="599" t="s">
        <v>1207</v>
      </c>
      <c r="B9" s="600" t="s">
        <v>257</v>
      </c>
      <c r="C9" s="794">
        <v>400</v>
      </c>
      <c r="D9" s="795"/>
      <c r="E9" s="796">
        <v>400</v>
      </c>
      <c r="F9" s="795"/>
      <c r="G9" s="795"/>
      <c r="H9" s="795"/>
      <c r="I9" s="796">
        <v>368</v>
      </c>
      <c r="J9" s="796">
        <v>3128</v>
      </c>
      <c r="K9" s="796">
        <v>600</v>
      </c>
      <c r="L9" s="796">
        <v>2500</v>
      </c>
      <c r="M9" s="796"/>
      <c r="N9" s="796"/>
      <c r="O9" s="797">
        <f>S9+U9+W9+Y9+AA9+AC9+AE9+AG9+AK9+AM9+AO9+AQ9+AS9</f>
        <v>127</v>
      </c>
      <c r="P9" s="797">
        <f>T9+V9+X9+Z9+AB9+AD9+AF9+AH9+AL9+AN9+AP9+AR9+AT9</f>
        <v>1170</v>
      </c>
      <c r="Q9" s="798" t="s">
        <v>1207</v>
      </c>
      <c r="R9" s="796" t="s">
        <v>257</v>
      </c>
      <c r="S9" s="794">
        <v>12</v>
      </c>
      <c r="T9" s="796">
        <v>120</v>
      </c>
      <c r="U9" s="796">
        <v>29</v>
      </c>
      <c r="V9" s="796">
        <v>290</v>
      </c>
      <c r="W9" s="796">
        <v>52</v>
      </c>
      <c r="X9" s="796">
        <v>520</v>
      </c>
      <c r="Y9" s="796">
        <v>12</v>
      </c>
      <c r="Z9" s="796">
        <v>96</v>
      </c>
      <c r="AA9" s="796">
        <v>12</v>
      </c>
      <c r="AB9" s="796">
        <v>84</v>
      </c>
      <c r="AC9" s="796"/>
      <c r="AD9" s="796"/>
      <c r="AE9" s="796">
        <v>3</v>
      </c>
      <c r="AF9" s="796">
        <v>18</v>
      </c>
      <c r="AG9" s="796">
        <v>3</v>
      </c>
      <c r="AH9" s="796">
        <v>18</v>
      </c>
      <c r="AI9" s="798" t="s">
        <v>1207</v>
      </c>
      <c r="AJ9" s="796" t="s">
        <v>257</v>
      </c>
      <c r="AK9" s="796"/>
      <c r="AL9" s="796"/>
      <c r="AM9" s="796"/>
      <c r="AN9" s="796"/>
      <c r="AO9" s="796"/>
      <c r="AP9" s="796"/>
      <c r="AQ9" s="796">
        <v>3</v>
      </c>
      <c r="AR9" s="796">
        <v>18</v>
      </c>
      <c r="AS9" s="796">
        <v>1</v>
      </c>
      <c r="AT9" s="796">
        <v>6</v>
      </c>
      <c r="AU9" s="317"/>
    </row>
    <row r="10" spans="1:47" ht="15" customHeight="1">
      <c r="A10" s="606" t="s">
        <v>1219</v>
      </c>
      <c r="B10" s="607" t="s">
        <v>249</v>
      </c>
      <c r="C10" s="799"/>
      <c r="D10" s="800"/>
      <c r="E10" s="801"/>
      <c r="F10" s="800"/>
      <c r="G10" s="800"/>
      <c r="H10" s="800"/>
      <c r="I10" s="801">
        <v>10</v>
      </c>
      <c r="J10" s="801">
        <v>18.5</v>
      </c>
      <c r="K10" s="801"/>
      <c r="L10" s="801"/>
      <c r="M10" s="801"/>
      <c r="N10" s="801"/>
      <c r="O10" s="802">
        <f aca="true" t="shared" si="0" ref="O10:P27">S10+U10+W10+Y10+AA10+AC10+AE10+AG10+AK10+AM10+AO10+AQ10+AS10</f>
        <v>1.5</v>
      </c>
      <c r="P10" s="802">
        <f t="shared" si="0"/>
        <v>3.44</v>
      </c>
      <c r="Q10" s="803" t="s">
        <v>1219</v>
      </c>
      <c r="R10" s="801" t="s">
        <v>249</v>
      </c>
      <c r="S10" s="804">
        <v>0.3</v>
      </c>
      <c r="T10" s="801">
        <v>0.6</v>
      </c>
      <c r="U10" s="801">
        <v>0.6</v>
      </c>
      <c r="V10" s="801">
        <v>0.51</v>
      </c>
      <c r="W10" s="801">
        <v>0.2</v>
      </c>
      <c r="X10" s="801">
        <v>2.1</v>
      </c>
      <c r="Y10" s="801"/>
      <c r="Z10" s="801"/>
      <c r="AA10" s="801">
        <v>0.2</v>
      </c>
      <c r="AB10" s="801"/>
      <c r="AC10" s="801"/>
      <c r="AD10" s="801"/>
      <c r="AE10" s="801">
        <v>0.1</v>
      </c>
      <c r="AF10" s="801">
        <v>0.12</v>
      </c>
      <c r="AG10" s="801">
        <v>0.1</v>
      </c>
      <c r="AH10" s="801">
        <v>0.11</v>
      </c>
      <c r="AI10" s="803" t="s">
        <v>1219</v>
      </c>
      <c r="AJ10" s="801" t="s">
        <v>249</v>
      </c>
      <c r="AK10" s="801"/>
      <c r="AL10" s="801"/>
      <c r="AM10" s="801"/>
      <c r="AN10" s="801"/>
      <c r="AO10" s="801"/>
      <c r="AP10" s="801"/>
      <c r="AQ10" s="801"/>
      <c r="AR10" s="801"/>
      <c r="AS10" s="801"/>
      <c r="AT10" s="801"/>
      <c r="AU10" s="317"/>
    </row>
    <row r="11" spans="1:47" ht="15" customHeight="1">
      <c r="A11" s="606" t="s">
        <v>1208</v>
      </c>
      <c r="B11" s="607" t="s">
        <v>256</v>
      </c>
      <c r="C11" s="799"/>
      <c r="D11" s="800"/>
      <c r="E11" s="801"/>
      <c r="F11" s="800"/>
      <c r="G11" s="800"/>
      <c r="H11" s="800"/>
      <c r="I11" s="801">
        <v>23</v>
      </c>
      <c r="J11" s="801">
        <v>16</v>
      </c>
      <c r="K11" s="801">
        <v>55</v>
      </c>
      <c r="L11" s="801">
        <v>119</v>
      </c>
      <c r="M11" s="801"/>
      <c r="N11" s="801"/>
      <c r="O11" s="802">
        <f t="shared" si="0"/>
        <v>3</v>
      </c>
      <c r="P11" s="802">
        <f t="shared" si="0"/>
        <v>5.5</v>
      </c>
      <c r="Q11" s="803" t="s">
        <v>1208</v>
      </c>
      <c r="R11" s="801" t="s">
        <v>256</v>
      </c>
      <c r="S11" s="804">
        <v>1</v>
      </c>
      <c r="T11" s="801">
        <v>2</v>
      </c>
      <c r="U11" s="801">
        <v>1</v>
      </c>
      <c r="V11" s="801">
        <v>1</v>
      </c>
      <c r="W11" s="801">
        <v>1</v>
      </c>
      <c r="X11" s="801">
        <v>2.5</v>
      </c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3" t="s">
        <v>1208</v>
      </c>
      <c r="AJ11" s="801" t="s">
        <v>256</v>
      </c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317"/>
    </row>
    <row r="12" spans="1:47" ht="15" customHeight="1">
      <c r="A12" s="606" t="s">
        <v>1225</v>
      </c>
      <c r="B12" s="607" t="s">
        <v>246</v>
      </c>
      <c r="C12" s="799"/>
      <c r="D12" s="800"/>
      <c r="E12" s="801"/>
      <c r="F12" s="800"/>
      <c r="G12" s="800"/>
      <c r="H12" s="800"/>
      <c r="I12" s="801"/>
      <c r="J12" s="801"/>
      <c r="K12" s="801"/>
      <c r="L12" s="801"/>
      <c r="M12" s="801"/>
      <c r="N12" s="801"/>
      <c r="O12" s="802"/>
      <c r="P12" s="802"/>
      <c r="Q12" s="803"/>
      <c r="R12" s="801"/>
      <c r="S12" s="804"/>
      <c r="T12" s="801"/>
      <c r="U12" s="801"/>
      <c r="V12" s="801"/>
      <c r="W12" s="801"/>
      <c r="X12" s="801"/>
      <c r="Y12" s="801"/>
      <c r="Z12" s="801"/>
      <c r="AA12" s="801"/>
      <c r="AB12" s="801"/>
      <c r="AC12" s="801"/>
      <c r="AD12" s="801"/>
      <c r="AE12" s="801"/>
      <c r="AF12" s="801"/>
      <c r="AG12" s="801"/>
      <c r="AH12" s="801"/>
      <c r="AI12" s="803"/>
      <c r="AJ12" s="801"/>
      <c r="AK12" s="801"/>
      <c r="AL12" s="801"/>
      <c r="AM12" s="801"/>
      <c r="AN12" s="801"/>
      <c r="AO12" s="801"/>
      <c r="AP12" s="801"/>
      <c r="AQ12" s="801"/>
      <c r="AR12" s="801"/>
      <c r="AS12" s="801"/>
      <c r="AT12" s="801"/>
      <c r="AU12" s="317"/>
    </row>
    <row r="13" spans="1:47" ht="15" customHeight="1">
      <c r="A13" s="606" t="s">
        <v>1234</v>
      </c>
      <c r="B13" s="607" t="s">
        <v>671</v>
      </c>
      <c r="C13" s="805"/>
      <c r="D13" s="800"/>
      <c r="E13" s="801"/>
      <c r="F13" s="800"/>
      <c r="G13" s="800"/>
      <c r="H13" s="800"/>
      <c r="I13" s="801">
        <v>15</v>
      </c>
      <c r="J13" s="801">
        <v>70</v>
      </c>
      <c r="K13" s="801">
        <v>69</v>
      </c>
      <c r="L13" s="801">
        <v>150</v>
      </c>
      <c r="M13" s="801"/>
      <c r="N13" s="801"/>
      <c r="O13" s="802">
        <f t="shared" si="0"/>
        <v>7.999999999999999</v>
      </c>
      <c r="P13" s="802">
        <f t="shared" si="0"/>
        <v>40</v>
      </c>
      <c r="Q13" s="803" t="s">
        <v>1234</v>
      </c>
      <c r="R13" s="801" t="s">
        <v>671</v>
      </c>
      <c r="S13" s="804"/>
      <c r="T13" s="801"/>
      <c r="U13" s="801">
        <v>3.55</v>
      </c>
      <c r="V13" s="801">
        <v>15.5</v>
      </c>
      <c r="W13" s="801">
        <v>4.01</v>
      </c>
      <c r="X13" s="801">
        <v>22</v>
      </c>
      <c r="Y13" s="801"/>
      <c r="Z13" s="801"/>
      <c r="AA13" s="801">
        <v>0.3</v>
      </c>
      <c r="AB13" s="801">
        <v>1</v>
      </c>
      <c r="AC13" s="801"/>
      <c r="AD13" s="801"/>
      <c r="AE13" s="801">
        <v>0.06</v>
      </c>
      <c r="AF13" s="801">
        <v>1</v>
      </c>
      <c r="AG13" s="801">
        <v>0.08</v>
      </c>
      <c r="AH13" s="801">
        <v>0.5</v>
      </c>
      <c r="AI13" s="803" t="s">
        <v>1234</v>
      </c>
      <c r="AJ13" s="801" t="s">
        <v>671</v>
      </c>
      <c r="AK13" s="801"/>
      <c r="AL13" s="801"/>
      <c r="AM13" s="801"/>
      <c r="AN13" s="801"/>
      <c r="AO13" s="801"/>
      <c r="AP13" s="801"/>
      <c r="AQ13" s="801"/>
      <c r="AR13" s="801"/>
      <c r="AS13" s="801"/>
      <c r="AT13" s="801"/>
      <c r="AU13" s="317"/>
    </row>
    <row r="14" spans="1:47" ht="15" customHeight="1">
      <c r="A14" s="606" t="s">
        <v>1216</v>
      </c>
      <c r="B14" s="607" t="s">
        <v>251</v>
      </c>
      <c r="C14" s="799">
        <v>79</v>
      </c>
      <c r="D14" s="801">
        <v>46</v>
      </c>
      <c r="E14" s="801">
        <v>75</v>
      </c>
      <c r="F14" s="801">
        <v>30</v>
      </c>
      <c r="G14" s="800">
        <v>4</v>
      </c>
      <c r="H14" s="800">
        <v>16</v>
      </c>
      <c r="I14" s="801">
        <v>3</v>
      </c>
      <c r="J14" s="801">
        <v>7</v>
      </c>
      <c r="K14" s="801"/>
      <c r="L14" s="801"/>
      <c r="M14" s="801"/>
      <c r="N14" s="801"/>
      <c r="O14" s="802">
        <f t="shared" si="0"/>
        <v>0.5</v>
      </c>
      <c r="P14" s="802">
        <f t="shared" si="0"/>
        <v>0.9000000000000001</v>
      </c>
      <c r="Q14" s="803" t="s">
        <v>1216</v>
      </c>
      <c r="R14" s="801" t="s">
        <v>251</v>
      </c>
      <c r="S14" s="804">
        <v>0.18</v>
      </c>
      <c r="T14" s="801">
        <v>0.34</v>
      </c>
      <c r="U14" s="801">
        <v>0.08</v>
      </c>
      <c r="V14" s="801">
        <v>0.3</v>
      </c>
      <c r="W14" s="801">
        <v>0.05</v>
      </c>
      <c r="X14" s="801">
        <v>0.15</v>
      </c>
      <c r="Y14" s="801">
        <v>0.05</v>
      </c>
      <c r="Z14" s="801">
        <v>0.05</v>
      </c>
      <c r="AA14" s="801">
        <v>0.08</v>
      </c>
      <c r="AB14" s="801">
        <v>0.03</v>
      </c>
      <c r="AC14" s="801">
        <v>0.05</v>
      </c>
      <c r="AD14" s="801">
        <v>0.005</v>
      </c>
      <c r="AE14" s="801">
        <v>0.002</v>
      </c>
      <c r="AF14" s="801">
        <v>0.005</v>
      </c>
      <c r="AG14" s="801">
        <v>0.008</v>
      </c>
      <c r="AH14" s="801">
        <v>0.02</v>
      </c>
      <c r="AI14" s="803" t="s">
        <v>1216</v>
      </c>
      <c r="AJ14" s="801" t="s">
        <v>251</v>
      </c>
      <c r="AK14" s="801"/>
      <c r="AL14" s="801"/>
      <c r="AM14" s="801"/>
      <c r="AN14" s="801"/>
      <c r="AO14" s="801"/>
      <c r="AP14" s="801"/>
      <c r="AQ14" s="801"/>
      <c r="AR14" s="801"/>
      <c r="AS14" s="801"/>
      <c r="AT14" s="801"/>
      <c r="AU14" s="317"/>
    </row>
    <row r="15" spans="1:47" ht="15" customHeight="1">
      <c r="A15" s="606" t="s">
        <v>1218</v>
      </c>
      <c r="B15" s="607" t="s">
        <v>250</v>
      </c>
      <c r="C15" s="799"/>
      <c r="D15" s="801"/>
      <c r="E15" s="801"/>
      <c r="F15" s="801"/>
      <c r="G15" s="800"/>
      <c r="H15" s="800"/>
      <c r="I15" s="801">
        <v>5</v>
      </c>
      <c r="J15" s="801">
        <v>8</v>
      </c>
      <c r="K15" s="801">
        <v>170</v>
      </c>
      <c r="L15" s="801">
        <v>50</v>
      </c>
      <c r="M15" s="801"/>
      <c r="N15" s="801"/>
      <c r="O15" s="802">
        <f t="shared" si="0"/>
        <v>2.6000000000000005</v>
      </c>
      <c r="P15" s="802">
        <f t="shared" si="0"/>
        <v>2.2</v>
      </c>
      <c r="Q15" s="803" t="s">
        <v>1218</v>
      </c>
      <c r="R15" s="801" t="s">
        <v>250</v>
      </c>
      <c r="S15" s="806"/>
      <c r="T15" s="801"/>
      <c r="U15" s="801">
        <v>1</v>
      </c>
      <c r="V15" s="801">
        <v>0.5</v>
      </c>
      <c r="W15" s="801">
        <v>1</v>
      </c>
      <c r="X15" s="801">
        <v>0.6</v>
      </c>
      <c r="Y15" s="801"/>
      <c r="Z15" s="801"/>
      <c r="AA15" s="801"/>
      <c r="AB15" s="801"/>
      <c r="AC15" s="801"/>
      <c r="AD15" s="801"/>
      <c r="AE15" s="801"/>
      <c r="AF15" s="801"/>
      <c r="AG15" s="801">
        <v>0.2</v>
      </c>
      <c r="AH15" s="801">
        <v>0.5</v>
      </c>
      <c r="AI15" s="803" t="s">
        <v>1218</v>
      </c>
      <c r="AJ15" s="801" t="s">
        <v>250</v>
      </c>
      <c r="AK15" s="801">
        <v>0.2</v>
      </c>
      <c r="AL15" s="801">
        <v>0.3</v>
      </c>
      <c r="AM15" s="801">
        <v>0.2</v>
      </c>
      <c r="AN15" s="801">
        <v>0.3</v>
      </c>
      <c r="AO15" s="801"/>
      <c r="AP15" s="801"/>
      <c r="AQ15" s="801"/>
      <c r="AR15" s="801"/>
      <c r="AS15" s="801"/>
      <c r="AT15" s="801"/>
      <c r="AU15" s="317"/>
    </row>
    <row r="16" spans="1:47" ht="15" customHeight="1">
      <c r="A16" s="606" t="s">
        <v>1228</v>
      </c>
      <c r="B16" s="607" t="s">
        <v>244</v>
      </c>
      <c r="C16" s="799"/>
      <c r="D16" s="801"/>
      <c r="E16" s="801"/>
      <c r="F16" s="801"/>
      <c r="G16" s="800"/>
      <c r="H16" s="800"/>
      <c r="I16" s="801"/>
      <c r="J16" s="801"/>
      <c r="K16" s="801">
        <v>8</v>
      </c>
      <c r="L16" s="801">
        <v>8</v>
      </c>
      <c r="M16" s="801"/>
      <c r="N16" s="801"/>
      <c r="O16" s="802">
        <f t="shared" si="0"/>
        <v>0</v>
      </c>
      <c r="P16" s="802">
        <f t="shared" si="0"/>
        <v>0</v>
      </c>
      <c r="Q16" s="803" t="s">
        <v>1228</v>
      </c>
      <c r="R16" s="801" t="s">
        <v>244</v>
      </c>
      <c r="S16" s="806"/>
      <c r="T16" s="801"/>
      <c r="U16" s="807"/>
      <c r="V16" s="801"/>
      <c r="W16" s="807"/>
      <c r="X16" s="801"/>
      <c r="Y16" s="807"/>
      <c r="Z16" s="801"/>
      <c r="AA16" s="807"/>
      <c r="AB16" s="801"/>
      <c r="AC16" s="807"/>
      <c r="AD16" s="801"/>
      <c r="AE16" s="807"/>
      <c r="AF16" s="801"/>
      <c r="AG16" s="807"/>
      <c r="AH16" s="801"/>
      <c r="AI16" s="803" t="s">
        <v>1228</v>
      </c>
      <c r="AJ16" s="801" t="s">
        <v>244</v>
      </c>
      <c r="AK16" s="807"/>
      <c r="AL16" s="801"/>
      <c r="AM16" s="807"/>
      <c r="AN16" s="801"/>
      <c r="AO16" s="807"/>
      <c r="AP16" s="801"/>
      <c r="AQ16" s="807"/>
      <c r="AR16" s="801"/>
      <c r="AS16" s="807"/>
      <c r="AT16" s="801"/>
      <c r="AU16" s="317"/>
    </row>
    <row r="17" spans="1:47" ht="15" customHeight="1">
      <c r="A17" s="606" t="s">
        <v>1229</v>
      </c>
      <c r="B17" s="607" t="s">
        <v>243</v>
      </c>
      <c r="C17" s="799"/>
      <c r="D17" s="801"/>
      <c r="E17" s="801"/>
      <c r="F17" s="801"/>
      <c r="G17" s="800"/>
      <c r="H17" s="800"/>
      <c r="I17" s="801">
        <v>1.5</v>
      </c>
      <c r="J17" s="801">
        <v>13.5</v>
      </c>
      <c r="K17" s="801">
        <v>11.5</v>
      </c>
      <c r="L17" s="801">
        <v>3</v>
      </c>
      <c r="M17" s="801"/>
      <c r="N17" s="801"/>
      <c r="O17" s="802">
        <f t="shared" si="0"/>
        <v>0.6499999999999999</v>
      </c>
      <c r="P17" s="802">
        <f t="shared" si="0"/>
        <v>4.7</v>
      </c>
      <c r="Q17" s="803" t="s">
        <v>1229</v>
      </c>
      <c r="R17" s="801" t="s">
        <v>243</v>
      </c>
      <c r="S17" s="799">
        <v>0.2</v>
      </c>
      <c r="T17" s="801">
        <v>1.5</v>
      </c>
      <c r="U17" s="801">
        <v>0.1</v>
      </c>
      <c r="V17" s="801">
        <v>1</v>
      </c>
      <c r="W17" s="801">
        <v>0.2</v>
      </c>
      <c r="X17" s="801">
        <v>0.7</v>
      </c>
      <c r="Y17" s="801"/>
      <c r="Z17" s="801"/>
      <c r="AA17" s="801"/>
      <c r="AB17" s="801"/>
      <c r="AC17" s="801"/>
      <c r="AD17" s="801"/>
      <c r="AE17" s="801">
        <v>0.075</v>
      </c>
      <c r="AF17" s="801">
        <v>0.8</v>
      </c>
      <c r="AG17" s="801">
        <v>0.075</v>
      </c>
      <c r="AH17" s="801">
        <v>0.7</v>
      </c>
      <c r="AI17" s="803" t="s">
        <v>1229</v>
      </c>
      <c r="AJ17" s="801" t="s">
        <v>243</v>
      </c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317"/>
    </row>
    <row r="18" spans="1:47" ht="15" customHeight="1">
      <c r="A18" s="606" t="s">
        <v>1209</v>
      </c>
      <c r="B18" s="607" t="s">
        <v>255</v>
      </c>
      <c r="C18" s="799">
        <v>3560</v>
      </c>
      <c r="D18" s="801">
        <v>2514</v>
      </c>
      <c r="E18" s="801">
        <v>3560</v>
      </c>
      <c r="F18" s="801">
        <v>2514</v>
      </c>
      <c r="G18" s="807"/>
      <c r="H18" s="800"/>
      <c r="I18" s="801">
        <v>18</v>
      </c>
      <c r="J18" s="801">
        <v>144</v>
      </c>
      <c r="K18" s="801">
        <v>100</v>
      </c>
      <c r="L18" s="801">
        <v>1125</v>
      </c>
      <c r="M18" s="808">
        <v>580</v>
      </c>
      <c r="N18" s="801">
        <v>232</v>
      </c>
      <c r="O18" s="802">
        <f t="shared" si="0"/>
        <v>2</v>
      </c>
      <c r="P18" s="802">
        <f t="shared" si="0"/>
        <v>17</v>
      </c>
      <c r="Q18" s="803" t="s">
        <v>1209</v>
      </c>
      <c r="R18" s="801" t="s">
        <v>255</v>
      </c>
      <c r="S18" s="799">
        <v>0.5</v>
      </c>
      <c r="T18" s="801">
        <v>5.5</v>
      </c>
      <c r="U18" s="801">
        <v>0.3</v>
      </c>
      <c r="V18" s="801">
        <v>4</v>
      </c>
      <c r="W18" s="801">
        <v>0.5</v>
      </c>
      <c r="X18" s="801">
        <v>3.9</v>
      </c>
      <c r="Y18" s="801"/>
      <c r="Z18" s="801"/>
      <c r="AA18" s="801">
        <v>0.3</v>
      </c>
      <c r="AB18" s="801">
        <v>1.7</v>
      </c>
      <c r="AC18" s="801"/>
      <c r="AD18" s="801"/>
      <c r="AE18" s="801">
        <v>0.2</v>
      </c>
      <c r="AF18" s="801">
        <v>1</v>
      </c>
      <c r="AG18" s="801">
        <v>0.2</v>
      </c>
      <c r="AH18" s="801">
        <v>0.9</v>
      </c>
      <c r="AI18" s="803" t="s">
        <v>1209</v>
      </c>
      <c r="AJ18" s="801" t="s">
        <v>255</v>
      </c>
      <c r="AK18" s="801"/>
      <c r="AL18" s="801"/>
      <c r="AM18" s="801"/>
      <c r="AN18" s="801"/>
      <c r="AO18" s="801"/>
      <c r="AP18" s="801"/>
      <c r="AQ18" s="801"/>
      <c r="AR18" s="801"/>
      <c r="AS18" s="801"/>
      <c r="AT18" s="801"/>
      <c r="AU18" s="317"/>
    </row>
    <row r="19" spans="1:47" ht="15" customHeight="1">
      <c r="A19" s="606" t="s">
        <v>1221</v>
      </c>
      <c r="B19" s="607" t="s">
        <v>248</v>
      </c>
      <c r="C19" s="799">
        <v>172</v>
      </c>
      <c r="D19" s="801">
        <v>116.2</v>
      </c>
      <c r="E19" s="801">
        <v>172</v>
      </c>
      <c r="F19" s="801">
        <v>116.2</v>
      </c>
      <c r="G19" s="807"/>
      <c r="H19" s="807"/>
      <c r="I19" s="801">
        <v>10</v>
      </c>
      <c r="J19" s="801">
        <v>36.2</v>
      </c>
      <c r="K19" s="801">
        <v>100</v>
      </c>
      <c r="L19" s="801">
        <v>130</v>
      </c>
      <c r="M19" s="801">
        <v>500</v>
      </c>
      <c r="N19" s="801"/>
      <c r="O19" s="802">
        <f t="shared" si="0"/>
        <v>2</v>
      </c>
      <c r="P19" s="802">
        <f t="shared" si="0"/>
        <v>5</v>
      </c>
      <c r="Q19" s="803" t="s">
        <v>1221</v>
      </c>
      <c r="R19" s="801" t="s">
        <v>248</v>
      </c>
      <c r="S19" s="799">
        <v>0.8</v>
      </c>
      <c r="T19" s="801">
        <v>0</v>
      </c>
      <c r="U19" s="801">
        <v>0.5</v>
      </c>
      <c r="V19" s="801">
        <v>2.2</v>
      </c>
      <c r="W19" s="801">
        <v>0.7</v>
      </c>
      <c r="X19" s="801">
        <v>2.8</v>
      </c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3" t="s">
        <v>1221</v>
      </c>
      <c r="AJ19" s="801" t="s">
        <v>248</v>
      </c>
      <c r="AK19" s="801"/>
      <c r="AL19" s="801"/>
      <c r="AM19" s="801"/>
      <c r="AN19" s="801"/>
      <c r="AO19" s="801"/>
      <c r="AP19" s="801"/>
      <c r="AQ19" s="801"/>
      <c r="AR19" s="801"/>
      <c r="AS19" s="801"/>
      <c r="AT19" s="801"/>
      <c r="AU19" s="317"/>
    </row>
    <row r="20" spans="1:47" ht="15" customHeight="1">
      <c r="A20" s="606" t="s">
        <v>1231</v>
      </c>
      <c r="B20" s="607" t="s">
        <v>242</v>
      </c>
      <c r="C20" s="799"/>
      <c r="D20" s="802"/>
      <c r="E20" s="801"/>
      <c r="F20" s="802"/>
      <c r="G20" s="800"/>
      <c r="H20" s="800"/>
      <c r="I20" s="801">
        <v>0.08</v>
      </c>
      <c r="J20" s="801">
        <v>0.2</v>
      </c>
      <c r="K20" s="801"/>
      <c r="L20" s="801"/>
      <c r="M20" s="801"/>
      <c r="N20" s="801"/>
      <c r="O20" s="809">
        <f t="shared" si="0"/>
        <v>0.16999999999999998</v>
      </c>
      <c r="P20" s="809">
        <f t="shared" si="0"/>
        <v>0.30000000000000004</v>
      </c>
      <c r="Q20" s="803" t="s">
        <v>1231</v>
      </c>
      <c r="R20" s="801" t="s">
        <v>242</v>
      </c>
      <c r="S20" s="806"/>
      <c r="T20" s="801"/>
      <c r="U20" s="801">
        <v>0.03</v>
      </c>
      <c r="V20" s="801">
        <v>0.06</v>
      </c>
      <c r="W20" s="801">
        <v>0.03</v>
      </c>
      <c r="X20" s="801">
        <v>0.1</v>
      </c>
      <c r="Y20" s="801">
        <v>0.03</v>
      </c>
      <c r="Z20" s="801">
        <v>0.03</v>
      </c>
      <c r="AA20" s="801"/>
      <c r="AB20" s="801"/>
      <c r="AC20" s="801"/>
      <c r="AD20" s="801"/>
      <c r="AE20" s="801">
        <v>0.03</v>
      </c>
      <c r="AF20" s="801">
        <v>0.09</v>
      </c>
      <c r="AG20" s="801"/>
      <c r="AH20" s="801"/>
      <c r="AI20" s="803" t="s">
        <v>1231</v>
      </c>
      <c r="AJ20" s="801" t="s">
        <v>242</v>
      </c>
      <c r="AK20" s="801"/>
      <c r="AL20" s="801"/>
      <c r="AM20" s="801"/>
      <c r="AN20" s="801"/>
      <c r="AO20" s="801">
        <v>0.02</v>
      </c>
      <c r="AP20" s="801">
        <v>0.01</v>
      </c>
      <c r="AQ20" s="801"/>
      <c r="AR20" s="801"/>
      <c r="AS20" s="801">
        <v>0.03</v>
      </c>
      <c r="AT20" s="801">
        <v>0.01</v>
      </c>
      <c r="AU20" s="317"/>
    </row>
    <row r="21" spans="1:47" ht="15" customHeight="1">
      <c r="A21" s="606" t="s">
        <v>1214</v>
      </c>
      <c r="B21" s="607" t="s">
        <v>252</v>
      </c>
      <c r="C21" s="799"/>
      <c r="D21" s="800"/>
      <c r="E21" s="801"/>
      <c r="F21" s="800"/>
      <c r="G21" s="800"/>
      <c r="H21" s="800"/>
      <c r="I21" s="801">
        <v>1.79</v>
      </c>
      <c r="J21" s="801">
        <v>5.8</v>
      </c>
      <c r="K21" s="801"/>
      <c r="L21" s="801"/>
      <c r="M21" s="801"/>
      <c r="N21" s="801"/>
      <c r="O21" s="810">
        <f t="shared" si="0"/>
        <v>0.031000000000000003</v>
      </c>
      <c r="P21" s="810">
        <f t="shared" si="0"/>
        <v>0.832</v>
      </c>
      <c r="Q21" s="803" t="s">
        <v>1214</v>
      </c>
      <c r="R21" s="801" t="s">
        <v>252</v>
      </c>
      <c r="S21" s="806">
        <v>0.001</v>
      </c>
      <c r="T21" s="801">
        <v>0.2</v>
      </c>
      <c r="U21" s="801">
        <v>0.008</v>
      </c>
      <c r="V21" s="801">
        <v>0.2</v>
      </c>
      <c r="W21" s="801">
        <v>0.008</v>
      </c>
      <c r="X21" s="801">
        <v>0.22</v>
      </c>
      <c r="Y21" s="801">
        <v>0.003</v>
      </c>
      <c r="Z21" s="801">
        <v>0.02</v>
      </c>
      <c r="AA21" s="801">
        <v>0.004</v>
      </c>
      <c r="AB21" s="801">
        <v>0.014</v>
      </c>
      <c r="AC21" s="801">
        <v>0.001</v>
      </c>
      <c r="AD21" s="801">
        <v>0.003</v>
      </c>
      <c r="AE21" s="801">
        <v>0.003</v>
      </c>
      <c r="AF21" s="801">
        <v>0.09</v>
      </c>
      <c r="AG21" s="801">
        <v>0.001</v>
      </c>
      <c r="AH21" s="801">
        <v>0.08</v>
      </c>
      <c r="AI21" s="803" t="s">
        <v>1214</v>
      </c>
      <c r="AJ21" s="801" t="s">
        <v>252</v>
      </c>
      <c r="AK21" s="801">
        <v>0.001</v>
      </c>
      <c r="AL21" s="801">
        <v>0.002</v>
      </c>
      <c r="AM21" s="801">
        <v>0.001</v>
      </c>
      <c r="AN21" s="801">
        <v>0.003</v>
      </c>
      <c r="AO21" s="801"/>
      <c r="AP21" s="801"/>
      <c r="AQ21" s="801"/>
      <c r="AR21" s="801"/>
      <c r="AS21" s="801"/>
      <c r="AT21" s="801"/>
      <c r="AU21" s="317"/>
    </row>
    <row r="22" spans="1:47" ht="15" customHeight="1">
      <c r="A22" s="606" t="s">
        <v>1212</v>
      </c>
      <c r="B22" s="607" t="s">
        <v>253</v>
      </c>
      <c r="C22" s="799"/>
      <c r="D22" s="800"/>
      <c r="E22" s="801"/>
      <c r="F22" s="800"/>
      <c r="G22" s="800"/>
      <c r="H22" s="800"/>
      <c r="I22" s="801">
        <v>6</v>
      </c>
      <c r="J22" s="801">
        <v>30</v>
      </c>
      <c r="K22" s="801">
        <v>103</v>
      </c>
      <c r="L22" s="801">
        <v>258</v>
      </c>
      <c r="M22" s="801">
        <v>200</v>
      </c>
      <c r="N22" s="801">
        <v>101</v>
      </c>
      <c r="O22" s="809">
        <f t="shared" si="0"/>
        <v>2.91</v>
      </c>
      <c r="P22" s="809">
        <f t="shared" si="0"/>
        <v>23</v>
      </c>
      <c r="Q22" s="803" t="s">
        <v>1212</v>
      </c>
      <c r="R22" s="801" t="s">
        <v>253</v>
      </c>
      <c r="S22" s="799">
        <v>0.3</v>
      </c>
      <c r="T22" s="801">
        <v>4</v>
      </c>
      <c r="U22" s="801">
        <v>1.2</v>
      </c>
      <c r="V22" s="801">
        <v>8.3</v>
      </c>
      <c r="W22" s="801">
        <v>1.2</v>
      </c>
      <c r="X22" s="801">
        <v>7.5</v>
      </c>
      <c r="Y22" s="801">
        <v>0.2</v>
      </c>
      <c r="Z22" s="801">
        <v>2.4</v>
      </c>
      <c r="AA22" s="801"/>
      <c r="AB22" s="801"/>
      <c r="AC22" s="801"/>
      <c r="AD22" s="801"/>
      <c r="AE22" s="801">
        <v>0.005</v>
      </c>
      <c r="AF22" s="801">
        <v>0.4</v>
      </c>
      <c r="AG22" s="801">
        <v>0.004</v>
      </c>
      <c r="AH22" s="801">
        <v>0.3</v>
      </c>
      <c r="AI22" s="803" t="s">
        <v>1212</v>
      </c>
      <c r="AJ22" s="801" t="s">
        <v>253</v>
      </c>
      <c r="AK22" s="801"/>
      <c r="AL22" s="801"/>
      <c r="AM22" s="807"/>
      <c r="AN22" s="801"/>
      <c r="AO22" s="801"/>
      <c r="AP22" s="801"/>
      <c r="AQ22" s="801">
        <v>0.001</v>
      </c>
      <c r="AR22" s="801">
        <v>0.1</v>
      </c>
      <c r="AS22" s="801"/>
      <c r="AT22" s="801"/>
      <c r="AU22" s="317"/>
    </row>
    <row r="23" spans="1:47" ht="15" customHeight="1">
      <c r="A23" s="606" t="s">
        <v>1206</v>
      </c>
      <c r="B23" s="607" t="s">
        <v>258</v>
      </c>
      <c r="C23" s="799"/>
      <c r="D23" s="802"/>
      <c r="E23" s="801"/>
      <c r="F23" s="802"/>
      <c r="G23" s="802"/>
      <c r="H23" s="800"/>
      <c r="I23" s="801">
        <v>0.25</v>
      </c>
      <c r="J23" s="801">
        <v>2</v>
      </c>
      <c r="K23" s="801">
        <v>60</v>
      </c>
      <c r="L23" s="801">
        <v>72</v>
      </c>
      <c r="M23" s="801"/>
      <c r="N23" s="801"/>
      <c r="O23" s="809">
        <f t="shared" si="0"/>
        <v>0.25</v>
      </c>
      <c r="P23" s="809">
        <f t="shared" si="0"/>
        <v>1.5</v>
      </c>
      <c r="Q23" s="803" t="s">
        <v>1206</v>
      </c>
      <c r="R23" s="801" t="s">
        <v>258</v>
      </c>
      <c r="S23" s="806"/>
      <c r="T23" s="801"/>
      <c r="U23" s="801">
        <v>0.125</v>
      </c>
      <c r="V23" s="801">
        <v>0.7</v>
      </c>
      <c r="W23" s="801">
        <v>0.125</v>
      </c>
      <c r="X23" s="801">
        <v>0.8</v>
      </c>
      <c r="Y23" s="802"/>
      <c r="Z23" s="801"/>
      <c r="AA23" s="801"/>
      <c r="AB23" s="801"/>
      <c r="AC23" s="801"/>
      <c r="AD23" s="801"/>
      <c r="AE23" s="801"/>
      <c r="AF23" s="801"/>
      <c r="AG23" s="801"/>
      <c r="AH23" s="801"/>
      <c r="AI23" s="803" t="s">
        <v>1206</v>
      </c>
      <c r="AJ23" s="801" t="s">
        <v>258</v>
      </c>
      <c r="AK23" s="801"/>
      <c r="AL23" s="801"/>
      <c r="AM23" s="807"/>
      <c r="AN23" s="801"/>
      <c r="AO23" s="801"/>
      <c r="AP23" s="801"/>
      <c r="AQ23" s="801"/>
      <c r="AR23" s="801"/>
      <c r="AS23" s="801"/>
      <c r="AT23" s="801"/>
      <c r="AU23" s="317"/>
    </row>
    <row r="24" spans="1:47" ht="15" customHeight="1">
      <c r="A24" s="606" t="s">
        <v>1210</v>
      </c>
      <c r="B24" s="607" t="s">
        <v>254</v>
      </c>
      <c r="C24" s="799"/>
      <c r="D24" s="807"/>
      <c r="E24" s="801"/>
      <c r="F24" s="807"/>
      <c r="G24" s="807"/>
      <c r="H24" s="807"/>
      <c r="I24" s="801">
        <v>4</v>
      </c>
      <c r="J24" s="801">
        <v>41.3</v>
      </c>
      <c r="K24" s="801">
        <v>60</v>
      </c>
      <c r="L24" s="801">
        <v>70</v>
      </c>
      <c r="M24" s="801"/>
      <c r="N24" s="801"/>
      <c r="O24" s="810">
        <f t="shared" si="0"/>
        <v>4.893</v>
      </c>
      <c r="P24" s="810">
        <f t="shared" si="0"/>
        <v>14.409999999999998</v>
      </c>
      <c r="Q24" s="803" t="s">
        <v>1210</v>
      </c>
      <c r="R24" s="801" t="s">
        <v>254</v>
      </c>
      <c r="S24" s="806">
        <v>1.313</v>
      </c>
      <c r="T24" s="801">
        <v>3.9</v>
      </c>
      <c r="U24" s="801">
        <v>1.213</v>
      </c>
      <c r="V24" s="801">
        <v>2.2</v>
      </c>
      <c r="W24" s="801">
        <v>1.54</v>
      </c>
      <c r="X24" s="801">
        <v>2.8</v>
      </c>
      <c r="Y24" s="802"/>
      <c r="Z24" s="801"/>
      <c r="AA24" s="801">
        <v>0.15</v>
      </c>
      <c r="AB24" s="801">
        <v>0.5</v>
      </c>
      <c r="AC24" s="801"/>
      <c r="AD24" s="801"/>
      <c r="AE24" s="801">
        <v>0.577</v>
      </c>
      <c r="AF24" s="801">
        <v>3</v>
      </c>
      <c r="AG24" s="801">
        <v>0.05</v>
      </c>
      <c r="AH24" s="801">
        <v>2</v>
      </c>
      <c r="AI24" s="803" t="s">
        <v>1210</v>
      </c>
      <c r="AJ24" s="801" t="s">
        <v>254</v>
      </c>
      <c r="AK24" s="801"/>
      <c r="AL24" s="801"/>
      <c r="AM24" s="807"/>
      <c r="AN24" s="801"/>
      <c r="AO24" s="801"/>
      <c r="AP24" s="801"/>
      <c r="AQ24" s="801">
        <v>0.05</v>
      </c>
      <c r="AR24" s="801">
        <v>0.01</v>
      </c>
      <c r="AS24" s="801"/>
      <c r="AT24" s="801"/>
      <c r="AU24" s="317"/>
    </row>
    <row r="25" spans="1:47" ht="15" customHeight="1">
      <c r="A25" s="606" t="s">
        <v>1223</v>
      </c>
      <c r="B25" s="607" t="s">
        <v>247</v>
      </c>
      <c r="C25" s="799"/>
      <c r="D25" s="800"/>
      <c r="E25" s="801"/>
      <c r="F25" s="800"/>
      <c r="G25" s="800"/>
      <c r="H25" s="800"/>
      <c r="I25" s="801">
        <v>2.5</v>
      </c>
      <c r="J25" s="801">
        <v>3.1</v>
      </c>
      <c r="K25" s="801">
        <v>60</v>
      </c>
      <c r="L25" s="801">
        <v>47.5</v>
      </c>
      <c r="M25" s="801"/>
      <c r="N25" s="801"/>
      <c r="O25" s="802">
        <f t="shared" si="0"/>
        <v>0.5</v>
      </c>
      <c r="P25" s="802">
        <f t="shared" si="0"/>
        <v>0.4</v>
      </c>
      <c r="Q25" s="803" t="s">
        <v>1223</v>
      </c>
      <c r="R25" s="801" t="s">
        <v>247</v>
      </c>
      <c r="S25" s="806"/>
      <c r="T25" s="801">
        <v>0</v>
      </c>
      <c r="U25" s="801">
        <v>0.2</v>
      </c>
      <c r="V25" s="801">
        <v>0.2</v>
      </c>
      <c r="W25" s="801">
        <v>0.3</v>
      </c>
      <c r="X25" s="801">
        <v>0.2</v>
      </c>
      <c r="Y25" s="810"/>
      <c r="Z25" s="801"/>
      <c r="AA25" s="801"/>
      <c r="AB25" s="801"/>
      <c r="AC25" s="801"/>
      <c r="AD25" s="801"/>
      <c r="AE25" s="801"/>
      <c r="AF25" s="801"/>
      <c r="AG25" s="801"/>
      <c r="AH25" s="801"/>
      <c r="AI25" s="803" t="s">
        <v>1223</v>
      </c>
      <c r="AJ25" s="801" t="s">
        <v>247</v>
      </c>
      <c r="AK25" s="805"/>
      <c r="AL25" s="801"/>
      <c r="AM25" s="807"/>
      <c r="AN25" s="801"/>
      <c r="AO25" s="801"/>
      <c r="AP25" s="801"/>
      <c r="AQ25" s="801"/>
      <c r="AR25" s="801"/>
      <c r="AS25" s="801"/>
      <c r="AT25" s="801"/>
      <c r="AU25" s="317"/>
    </row>
    <row r="26" spans="1:47" ht="15" customHeight="1">
      <c r="A26" s="606" t="s">
        <v>1232</v>
      </c>
      <c r="B26" s="607" t="s">
        <v>241</v>
      </c>
      <c r="C26" s="799"/>
      <c r="D26" s="800"/>
      <c r="E26" s="801"/>
      <c r="F26" s="800"/>
      <c r="G26" s="800"/>
      <c r="H26" s="800"/>
      <c r="I26" s="801">
        <v>0.008</v>
      </c>
      <c r="J26" s="801">
        <v>0.14</v>
      </c>
      <c r="K26" s="801">
        <v>60</v>
      </c>
      <c r="L26" s="801"/>
      <c r="M26" s="801"/>
      <c r="N26" s="801"/>
      <c r="O26" s="810">
        <f t="shared" si="0"/>
        <v>0.022000000000000002</v>
      </c>
      <c r="P26" s="810">
        <f t="shared" si="0"/>
        <v>0.13599999999999998</v>
      </c>
      <c r="Q26" s="803" t="s">
        <v>1232</v>
      </c>
      <c r="R26" s="801" t="s">
        <v>241</v>
      </c>
      <c r="S26" s="806">
        <v>0.004</v>
      </c>
      <c r="T26" s="801">
        <v>0.02</v>
      </c>
      <c r="U26" s="801">
        <v>0.003</v>
      </c>
      <c r="V26" s="801">
        <v>0.008</v>
      </c>
      <c r="W26" s="801">
        <v>0.001</v>
      </c>
      <c r="X26" s="801"/>
      <c r="Y26" s="802"/>
      <c r="Z26" s="801"/>
      <c r="AA26" s="801">
        <v>0.001</v>
      </c>
      <c r="AB26" s="801">
        <v>0.06</v>
      </c>
      <c r="AC26" s="801"/>
      <c r="AD26" s="801"/>
      <c r="AE26" s="801">
        <v>0.002</v>
      </c>
      <c r="AF26" s="801">
        <v>0.011</v>
      </c>
      <c r="AG26" s="801">
        <v>0.002</v>
      </c>
      <c r="AH26" s="801">
        <v>0.011</v>
      </c>
      <c r="AI26" s="803" t="s">
        <v>1232</v>
      </c>
      <c r="AJ26" s="801" t="s">
        <v>241</v>
      </c>
      <c r="AK26" s="805"/>
      <c r="AL26" s="801"/>
      <c r="AM26" s="807"/>
      <c r="AN26" s="801"/>
      <c r="AO26" s="801">
        <v>0.001</v>
      </c>
      <c r="AP26" s="801">
        <v>0.004</v>
      </c>
      <c r="AQ26" s="801">
        <v>0.001</v>
      </c>
      <c r="AR26" s="801">
        <v>0.003</v>
      </c>
      <c r="AS26" s="801">
        <v>0.007</v>
      </c>
      <c r="AT26" s="801">
        <v>0.019</v>
      </c>
      <c r="AU26" s="317"/>
    </row>
    <row r="27" spans="1:47" ht="15" customHeight="1">
      <c r="A27" s="606" t="s">
        <v>1226</v>
      </c>
      <c r="B27" s="607" t="s">
        <v>245</v>
      </c>
      <c r="C27" s="811"/>
      <c r="D27" s="812"/>
      <c r="E27" s="812"/>
      <c r="F27" s="812"/>
      <c r="G27" s="812"/>
      <c r="H27" s="812"/>
      <c r="I27" s="813">
        <v>2.8</v>
      </c>
      <c r="J27" s="813">
        <v>14.8</v>
      </c>
      <c r="K27" s="811"/>
      <c r="L27" s="813"/>
      <c r="M27" s="811"/>
      <c r="N27" s="813"/>
      <c r="O27" s="811">
        <f t="shared" si="0"/>
        <v>2.0000000000000004</v>
      </c>
      <c r="P27" s="811">
        <f t="shared" si="0"/>
        <v>1.8809999999999996</v>
      </c>
      <c r="Q27" s="814" t="s">
        <v>1226</v>
      </c>
      <c r="R27" s="813" t="s">
        <v>245</v>
      </c>
      <c r="S27" s="815">
        <v>0.8</v>
      </c>
      <c r="T27" s="813">
        <v>0.8</v>
      </c>
      <c r="U27" s="813">
        <v>0.5</v>
      </c>
      <c r="V27" s="813">
        <v>0.2</v>
      </c>
      <c r="W27" s="813">
        <v>0.3</v>
      </c>
      <c r="X27" s="813">
        <v>0.2</v>
      </c>
      <c r="Y27" s="811"/>
      <c r="Z27" s="813"/>
      <c r="AA27" s="813">
        <v>0.1</v>
      </c>
      <c r="AB27" s="813">
        <v>0.025</v>
      </c>
      <c r="AC27" s="813"/>
      <c r="AD27" s="813"/>
      <c r="AE27" s="813">
        <v>0.05</v>
      </c>
      <c r="AF27" s="813">
        <v>0.6</v>
      </c>
      <c r="AG27" s="813">
        <v>0.05</v>
      </c>
      <c r="AH27" s="813">
        <v>0.045</v>
      </c>
      <c r="AI27" s="814" t="s">
        <v>1226</v>
      </c>
      <c r="AJ27" s="813" t="s">
        <v>245</v>
      </c>
      <c r="AK27" s="816"/>
      <c r="AL27" s="813"/>
      <c r="AM27" s="817"/>
      <c r="AN27" s="813"/>
      <c r="AO27" s="817"/>
      <c r="AP27" s="813"/>
      <c r="AQ27" s="817"/>
      <c r="AR27" s="813"/>
      <c r="AS27" s="813">
        <v>0.2</v>
      </c>
      <c r="AT27" s="813">
        <v>0.011</v>
      </c>
      <c r="AU27" s="317"/>
    </row>
    <row r="28" spans="1:47" ht="15" customHeight="1">
      <c r="A28" s="818" t="s">
        <v>983</v>
      </c>
      <c r="B28" s="819" t="s">
        <v>85</v>
      </c>
      <c r="C28" s="820">
        <f aca="true" t="shared" si="1" ref="C28:P28">SUM(C9:C27)</f>
        <v>4211</v>
      </c>
      <c r="D28" s="820">
        <f t="shared" si="1"/>
        <v>2676.2</v>
      </c>
      <c r="E28" s="820">
        <f t="shared" si="1"/>
        <v>4207</v>
      </c>
      <c r="F28" s="820">
        <f t="shared" si="1"/>
        <v>2660.2</v>
      </c>
      <c r="G28" s="820">
        <f t="shared" si="1"/>
        <v>4</v>
      </c>
      <c r="H28" s="820">
        <f t="shared" si="1"/>
        <v>16</v>
      </c>
      <c r="I28" s="820">
        <f t="shared" si="1"/>
        <v>470.928</v>
      </c>
      <c r="J28" s="821">
        <f t="shared" si="1"/>
        <v>3538.54</v>
      </c>
      <c r="K28" s="820">
        <f t="shared" si="1"/>
        <v>1456.5</v>
      </c>
      <c r="L28" s="820">
        <f t="shared" si="1"/>
        <v>4532.5</v>
      </c>
      <c r="M28" s="820">
        <f t="shared" si="1"/>
        <v>1280</v>
      </c>
      <c r="N28" s="820">
        <f t="shared" si="1"/>
        <v>333</v>
      </c>
      <c r="O28" s="822">
        <f t="shared" si="1"/>
        <v>158.02599999999998</v>
      </c>
      <c r="P28" s="822">
        <f t="shared" si="1"/>
        <v>1291.1990000000005</v>
      </c>
      <c r="Q28" s="823" t="s">
        <v>983</v>
      </c>
      <c r="R28" s="824" t="s">
        <v>85</v>
      </c>
      <c r="S28" s="822">
        <f>SUM(S9:S27)</f>
        <v>17.398000000000003</v>
      </c>
      <c r="T28" s="822">
        <f>SUM(T9:T27)</f>
        <v>138.86</v>
      </c>
      <c r="U28" s="822">
        <f aca="true" t="shared" si="2" ref="U28:AH28">SUM(U9:U27)</f>
        <v>39.409000000000006</v>
      </c>
      <c r="V28" s="820">
        <f>SUM(V9:V27)</f>
        <v>326.87799999999993</v>
      </c>
      <c r="W28" s="822">
        <f t="shared" si="2"/>
        <v>63.164</v>
      </c>
      <c r="X28" s="820">
        <f t="shared" si="2"/>
        <v>566.57</v>
      </c>
      <c r="Y28" s="822">
        <f t="shared" si="2"/>
        <v>12.283</v>
      </c>
      <c r="Z28" s="820">
        <f t="shared" si="2"/>
        <v>98.5</v>
      </c>
      <c r="AA28" s="822">
        <f t="shared" si="2"/>
        <v>13.135</v>
      </c>
      <c r="AB28" s="820">
        <f t="shared" si="2"/>
        <v>87.32900000000001</v>
      </c>
      <c r="AC28" s="822">
        <f t="shared" si="2"/>
        <v>0.051000000000000004</v>
      </c>
      <c r="AD28" s="822">
        <f t="shared" si="2"/>
        <v>0.008</v>
      </c>
      <c r="AE28" s="822">
        <f t="shared" si="2"/>
        <v>4.103999999999999</v>
      </c>
      <c r="AF28" s="820">
        <f t="shared" si="2"/>
        <v>25.116</v>
      </c>
      <c r="AG28" s="822">
        <f t="shared" si="2"/>
        <v>3.77</v>
      </c>
      <c r="AH28" s="820">
        <f t="shared" si="2"/>
        <v>23.165999999999997</v>
      </c>
      <c r="AI28" s="823" t="s">
        <v>983</v>
      </c>
      <c r="AJ28" s="824" t="s">
        <v>85</v>
      </c>
      <c r="AK28" s="822">
        <f>SUM(AK9:AK27)</f>
        <v>0.201</v>
      </c>
      <c r="AL28" s="820">
        <f>SUM(AL9:AL27)</f>
        <v>0.302</v>
      </c>
      <c r="AM28" s="817">
        <f>SUM(AM9:AM27)</f>
        <v>0.201</v>
      </c>
      <c r="AN28" s="817">
        <f aca="true" t="shared" si="3" ref="AN28:AT28">SUM(AN9:AN27)</f>
        <v>0.303</v>
      </c>
      <c r="AO28" s="817">
        <f t="shared" si="3"/>
        <v>0.021</v>
      </c>
      <c r="AP28" s="817">
        <f t="shared" si="3"/>
        <v>0.014</v>
      </c>
      <c r="AQ28" s="817">
        <f t="shared" si="3"/>
        <v>3.0519999999999996</v>
      </c>
      <c r="AR28" s="817">
        <f t="shared" si="3"/>
        <v>18.113000000000003</v>
      </c>
      <c r="AS28" s="817">
        <f t="shared" si="3"/>
        <v>1.2369999999999999</v>
      </c>
      <c r="AT28" s="817">
        <f t="shared" si="3"/>
        <v>6.04</v>
      </c>
      <c r="AU28" s="317"/>
    </row>
    <row r="29" spans="1:46" ht="15" customHeight="1">
      <c r="A29" s="825" t="s">
        <v>1011</v>
      </c>
      <c r="B29" s="826" t="s">
        <v>1435</v>
      </c>
      <c r="C29" s="827">
        <v>2666</v>
      </c>
      <c r="D29" s="827">
        <v>3539</v>
      </c>
      <c r="E29" s="827">
        <v>2606</v>
      </c>
      <c r="F29" s="827">
        <v>3479</v>
      </c>
      <c r="G29" s="827">
        <v>60</v>
      </c>
      <c r="H29" s="827">
        <v>60</v>
      </c>
      <c r="I29" s="667">
        <v>514.9</v>
      </c>
      <c r="J29" s="667">
        <v>3947</v>
      </c>
      <c r="K29" s="828">
        <v>1108.6</v>
      </c>
      <c r="L29" s="828">
        <v>2337</v>
      </c>
      <c r="M29" s="828">
        <v>100</v>
      </c>
      <c r="N29" s="667">
        <v>0</v>
      </c>
      <c r="O29" s="667">
        <v>178.2</v>
      </c>
      <c r="P29" s="829">
        <v>1342.04</v>
      </c>
      <c r="Q29" s="830" t="s">
        <v>1011</v>
      </c>
      <c r="R29" s="831" t="s">
        <v>1435</v>
      </c>
      <c r="S29" s="829">
        <v>28.35</v>
      </c>
      <c r="T29" s="829">
        <v>199.78</v>
      </c>
      <c r="U29" s="832">
        <v>43.695</v>
      </c>
      <c r="V29" s="829">
        <v>329.76</v>
      </c>
      <c r="W29" s="832">
        <v>50.254</v>
      </c>
      <c r="X29" s="829">
        <v>378.79</v>
      </c>
      <c r="Y29" s="832">
        <v>12.742</v>
      </c>
      <c r="Z29" s="829">
        <v>96.95</v>
      </c>
      <c r="AA29" s="832">
        <v>14.405</v>
      </c>
      <c r="AB29" s="829">
        <v>96.07</v>
      </c>
      <c r="AC29" s="833">
        <v>0.191</v>
      </c>
      <c r="AD29" s="834">
        <v>2.02</v>
      </c>
      <c r="AE29" s="833">
        <v>7.912</v>
      </c>
      <c r="AF29" s="834">
        <v>65.02</v>
      </c>
      <c r="AG29" s="833">
        <v>10.631</v>
      </c>
      <c r="AH29" s="834">
        <v>87.65</v>
      </c>
      <c r="AI29" s="835"/>
      <c r="AJ29" s="835"/>
      <c r="AK29" s="835"/>
      <c r="AL29" s="835"/>
      <c r="AM29" s="835"/>
      <c r="AN29" s="835"/>
      <c r="AO29" s="835"/>
      <c r="AP29" s="835"/>
      <c r="AQ29" s="835"/>
      <c r="AR29" s="835"/>
      <c r="AS29" s="835"/>
      <c r="AT29" s="835"/>
    </row>
    <row r="30" spans="1:44" ht="12.75">
      <c r="A30" s="95"/>
      <c r="B30" s="533"/>
      <c r="C30" s="836"/>
      <c r="D30" s="837"/>
      <c r="E30" s="837"/>
      <c r="F30" s="837"/>
      <c r="G30" s="837"/>
      <c r="H30" s="837"/>
      <c r="I30" s="837"/>
      <c r="J30" s="837"/>
      <c r="K30" s="838"/>
      <c r="L30" s="839"/>
      <c r="M30" s="838"/>
      <c r="N30" s="837"/>
      <c r="O30" s="837"/>
      <c r="P30" s="837"/>
      <c r="Q30" s="95"/>
      <c r="R30" s="533"/>
      <c r="S30" s="95"/>
      <c r="T30" s="840"/>
      <c r="U30" s="837"/>
      <c r="V30" s="837"/>
      <c r="W30" s="837"/>
      <c r="X30" s="837"/>
      <c r="Y30" s="837"/>
      <c r="Z30" s="837"/>
      <c r="AA30" s="837"/>
      <c r="AB30" s="837"/>
      <c r="AC30" s="837"/>
      <c r="AD30" s="841"/>
      <c r="AE30" s="841"/>
      <c r="AF30" s="841"/>
      <c r="AG30" s="841"/>
      <c r="AH30" s="841"/>
      <c r="AI30" s="842"/>
      <c r="AJ30" s="843"/>
      <c r="AK30" s="174"/>
      <c r="AL30" s="174"/>
      <c r="AM30" s="174"/>
      <c r="AN30" s="174"/>
      <c r="AO30" s="174"/>
      <c r="AP30" s="174"/>
      <c r="AQ30" s="174"/>
      <c r="AR30" s="174"/>
    </row>
    <row r="31" spans="1:44" ht="12.75">
      <c r="A31" s="95"/>
      <c r="B31" s="533"/>
      <c r="C31" s="515"/>
      <c r="D31" s="95"/>
      <c r="E31" s="95"/>
      <c r="F31" s="95"/>
      <c r="G31" s="95"/>
      <c r="H31" s="95"/>
      <c r="I31" s="837"/>
      <c r="J31" s="837"/>
      <c r="K31" s="95"/>
      <c r="L31" s="95"/>
      <c r="M31" s="95"/>
      <c r="N31" s="837"/>
      <c r="O31" s="837"/>
      <c r="P31" s="844"/>
      <c r="Q31" s="95"/>
      <c r="R31" s="533"/>
      <c r="S31" s="95"/>
      <c r="T31" s="840"/>
      <c r="U31" s="837"/>
      <c r="V31" s="837"/>
      <c r="W31" s="837"/>
      <c r="X31" s="837"/>
      <c r="Y31" s="837"/>
      <c r="Z31" s="837"/>
      <c r="AA31" s="837"/>
      <c r="AB31" s="837"/>
      <c r="AC31" s="837"/>
      <c r="AD31" s="841"/>
      <c r="AE31" s="841"/>
      <c r="AF31" s="841"/>
      <c r="AG31" s="841"/>
      <c r="AH31" s="841"/>
      <c r="AI31" s="845"/>
      <c r="AJ31" s="846"/>
      <c r="AK31" s="174"/>
      <c r="AL31" s="174"/>
      <c r="AM31" s="174"/>
      <c r="AN31" s="174"/>
      <c r="AO31" s="174"/>
      <c r="AP31" s="174"/>
      <c r="AQ31" s="174"/>
      <c r="AR31" s="174"/>
    </row>
    <row r="32" spans="1:44" ht="12.75">
      <c r="A32" s="95"/>
      <c r="B32" s="95"/>
      <c r="C32" s="515"/>
      <c r="D32" s="95"/>
      <c r="E32" s="95"/>
      <c r="F32" s="95"/>
      <c r="G32" s="95"/>
      <c r="H32" s="95"/>
      <c r="I32" s="837"/>
      <c r="J32" s="837"/>
      <c r="K32" s="95"/>
      <c r="L32" s="95"/>
      <c r="M32" s="95"/>
      <c r="N32" s="837"/>
      <c r="O32" s="95"/>
      <c r="P32" s="95"/>
      <c r="Q32" s="95"/>
      <c r="R32" s="95"/>
      <c r="S32" s="95"/>
      <c r="T32" s="95"/>
      <c r="U32" s="95"/>
      <c r="V32" s="844"/>
      <c r="W32" s="837"/>
      <c r="X32" s="837"/>
      <c r="Y32" s="837"/>
      <c r="Z32" s="837"/>
      <c r="AA32" s="837"/>
      <c r="AB32" s="837"/>
      <c r="AC32" s="837"/>
      <c r="AD32" s="841"/>
      <c r="AE32" s="841"/>
      <c r="AF32" s="841"/>
      <c r="AG32" s="841"/>
      <c r="AH32" s="841"/>
      <c r="AI32" s="842"/>
      <c r="AJ32" s="843"/>
      <c r="AK32" s="174"/>
      <c r="AL32" s="174"/>
      <c r="AM32" s="174"/>
      <c r="AN32" s="174"/>
      <c r="AO32" s="174"/>
      <c r="AP32" s="174"/>
      <c r="AQ32" s="174"/>
      <c r="AR32" s="174"/>
    </row>
    <row r="33" spans="1:44" ht="24.75" customHeight="1">
      <c r="A33" s="847"/>
      <c r="B33" s="848"/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50"/>
      <c r="Q33" s="851"/>
      <c r="R33" s="848"/>
      <c r="S33" s="541"/>
      <c r="T33" s="541"/>
      <c r="U33" s="541"/>
      <c r="V33" s="541"/>
      <c r="W33" s="541"/>
      <c r="X33" s="541"/>
      <c r="Y33" s="541"/>
      <c r="Z33" s="541"/>
      <c r="AA33" s="852"/>
      <c r="AB33" s="541"/>
      <c r="AC33" s="541"/>
      <c r="AD33" s="541"/>
      <c r="AE33" s="541"/>
      <c r="AF33" s="541"/>
      <c r="AG33" s="852"/>
      <c r="AH33" s="541"/>
      <c r="AI33" s="849"/>
      <c r="AJ33" s="853"/>
      <c r="AK33" s="174"/>
      <c r="AL33" s="174"/>
      <c r="AM33" s="174"/>
      <c r="AN33" s="174"/>
      <c r="AO33" s="174"/>
      <c r="AP33" s="174"/>
      <c r="AQ33" s="174"/>
      <c r="AR33" s="174"/>
    </row>
    <row r="34" spans="1:44" ht="17.25" customHeight="1">
      <c r="A34" s="633"/>
      <c r="B34" s="634"/>
      <c r="C34" s="854"/>
      <c r="D34" s="854"/>
      <c r="E34" s="854"/>
      <c r="F34" s="854"/>
      <c r="G34" s="854"/>
      <c r="H34" s="854"/>
      <c r="I34" s="854"/>
      <c r="J34" s="854"/>
      <c r="K34" s="854"/>
      <c r="L34" s="855"/>
      <c r="M34" s="854"/>
      <c r="N34" s="854"/>
      <c r="O34" s="854"/>
      <c r="P34" s="85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</row>
    <row r="35" spans="1:44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</row>
    <row r="36" spans="1:44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</row>
    <row r="37" spans="1:44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</row>
  </sheetData>
  <sheetProtection/>
  <mergeCells count="27">
    <mergeCell ref="Q5:Q8"/>
    <mergeCell ref="AA6:AB6"/>
    <mergeCell ref="AG6:AH6"/>
    <mergeCell ref="A5:A8"/>
    <mergeCell ref="B5:B8"/>
    <mergeCell ref="C5:D6"/>
    <mergeCell ref="E5:H5"/>
    <mergeCell ref="I5:J6"/>
    <mergeCell ref="K5:L6"/>
    <mergeCell ref="M5:N6"/>
    <mergeCell ref="O5:P6"/>
    <mergeCell ref="AQ6:AR6"/>
    <mergeCell ref="AS6:AT6"/>
    <mergeCell ref="AJ5:AJ8"/>
    <mergeCell ref="R5:R8"/>
    <mergeCell ref="S5:AH5"/>
    <mergeCell ref="E6:F6"/>
    <mergeCell ref="S6:T6"/>
    <mergeCell ref="U6:V6"/>
    <mergeCell ref="W6:X6"/>
    <mergeCell ref="Y6:Z6"/>
    <mergeCell ref="AI5:AI8"/>
    <mergeCell ref="AC6:AD6"/>
    <mergeCell ref="AE6:AF6"/>
    <mergeCell ref="AK6:AL6"/>
    <mergeCell ref="AM6:AN6"/>
    <mergeCell ref="AO6:AP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Z94"/>
  <sheetViews>
    <sheetView zoomScalePageLayoutView="0" workbookViewId="0" topLeftCell="A1">
      <selection activeCell="O31" sqref="O31"/>
    </sheetView>
  </sheetViews>
  <sheetFormatPr defaultColWidth="9.00390625" defaultRowHeight="12.75"/>
  <cols>
    <col min="1" max="1" width="5.875" style="0" customWidth="1"/>
    <col min="2" max="2" width="6.375" style="0" customWidth="1"/>
    <col min="3" max="3" width="7.625" style="0" customWidth="1"/>
    <col min="4" max="4" width="8.25390625" style="0" customWidth="1"/>
    <col min="5" max="5" width="6.75390625" style="0" customWidth="1"/>
    <col min="6" max="6" width="6.625" style="0" customWidth="1"/>
    <col min="7" max="7" width="6.75390625" style="0" customWidth="1"/>
    <col min="8" max="8" width="7.625" style="0" customWidth="1"/>
    <col min="9" max="9" width="6.875" style="0" customWidth="1"/>
    <col min="10" max="10" width="7.375" style="0" customWidth="1"/>
    <col min="11" max="11" width="8.25390625" style="0" customWidth="1"/>
    <col min="12" max="12" width="7.75390625" style="0" customWidth="1"/>
    <col min="13" max="13" width="8.125" style="0" customWidth="1"/>
    <col min="14" max="14" width="7.375" style="0" customWidth="1"/>
    <col min="15" max="16" width="7.75390625" style="0" customWidth="1"/>
    <col min="17" max="17" width="7.25390625" style="0" customWidth="1"/>
    <col min="18" max="18" width="7.375" style="0" customWidth="1"/>
    <col min="19" max="19" width="5.125" style="0" customWidth="1"/>
    <col min="20" max="20" width="5.75390625" style="0" customWidth="1"/>
    <col min="21" max="21" width="6.00390625" style="0" customWidth="1"/>
    <col min="22" max="22" width="6.75390625" style="0" customWidth="1"/>
    <col min="23" max="23" width="6.875" style="0" customWidth="1"/>
    <col min="24" max="24" width="7.125" style="0" customWidth="1"/>
    <col min="25" max="25" width="7.375" style="0" customWidth="1"/>
    <col min="26" max="27" width="6.25390625" style="0" customWidth="1"/>
    <col min="28" max="28" width="6.75390625" style="0" customWidth="1"/>
    <col min="29" max="29" width="6.125" style="0" customWidth="1"/>
    <col min="30" max="30" width="6.375" style="0" customWidth="1"/>
    <col min="31" max="31" width="6.00390625" style="0" customWidth="1"/>
    <col min="32" max="32" width="7.125" style="0" customWidth="1"/>
    <col min="33" max="33" width="7.25390625" style="0" customWidth="1"/>
    <col min="34" max="35" width="6.125" style="0" customWidth="1"/>
    <col min="36" max="38" width="6.375" style="0" customWidth="1"/>
    <col min="39" max="39" width="5.25390625" style="0" customWidth="1"/>
    <col min="40" max="40" width="8.00390625" style="0" customWidth="1"/>
  </cols>
  <sheetData>
    <row r="1" spans="19:52" ht="12.75">
      <c r="S1" s="174"/>
      <c r="T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</row>
    <row r="2" spans="1:52" ht="12.75">
      <c r="A2" s="314"/>
      <c r="B2" s="314"/>
      <c r="C2" s="314"/>
      <c r="D2" s="314"/>
      <c r="E2" s="210"/>
      <c r="F2" s="210" t="s">
        <v>1554</v>
      </c>
      <c r="G2" s="314"/>
      <c r="H2" s="314"/>
      <c r="I2" s="314"/>
      <c r="J2" s="314"/>
      <c r="K2" s="314"/>
      <c r="L2" s="90"/>
      <c r="M2" s="90"/>
      <c r="N2" s="90"/>
      <c r="O2" s="90"/>
      <c r="P2" s="90"/>
      <c r="Q2" s="90"/>
      <c r="R2" s="90"/>
      <c r="S2" s="134"/>
      <c r="T2" s="134"/>
      <c r="U2" s="90"/>
      <c r="V2" s="210" t="s">
        <v>1554</v>
      </c>
      <c r="W2" s="314"/>
      <c r="X2" s="314"/>
      <c r="Y2" s="314"/>
      <c r="Z2" s="314"/>
      <c r="AA2" s="314"/>
      <c r="AB2" s="90"/>
      <c r="AC2" s="90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</row>
    <row r="3" spans="1:52" ht="12.75">
      <c r="A3" s="90"/>
      <c r="B3" s="90"/>
      <c r="C3" s="90"/>
      <c r="D3" s="90"/>
      <c r="E3" s="90"/>
      <c r="F3" s="210" t="s">
        <v>1555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34"/>
      <c r="T3" s="134"/>
      <c r="U3" s="90"/>
      <c r="V3" s="210" t="s">
        <v>1555</v>
      </c>
      <c r="W3" s="90"/>
      <c r="X3" s="90"/>
      <c r="Y3" s="90"/>
      <c r="Z3" s="90"/>
      <c r="AA3" s="90"/>
      <c r="AB3" s="90"/>
      <c r="AC3" s="90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</row>
    <row r="4" spans="1:52" ht="12.75">
      <c r="A4" s="170"/>
      <c r="B4" s="170"/>
      <c r="C4" s="170"/>
      <c r="D4" s="170"/>
      <c r="E4" s="170"/>
      <c r="F4" s="17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34"/>
      <c r="T4" s="134"/>
      <c r="U4" s="213"/>
      <c r="V4" s="170"/>
      <c r="W4" s="170"/>
      <c r="X4" s="170"/>
      <c r="Y4" s="170"/>
      <c r="Z4" s="170"/>
      <c r="AA4" s="170"/>
      <c r="AB4" s="170"/>
      <c r="AC4" s="170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ht="13.5" customHeight="1">
      <c r="A5" s="1347" t="s">
        <v>740</v>
      </c>
      <c r="B5" s="1450" t="s">
        <v>51</v>
      </c>
      <c r="C5" s="1484" t="s">
        <v>1527</v>
      </c>
      <c r="D5" s="1477"/>
      <c r="E5" s="1345" t="s">
        <v>1528</v>
      </c>
      <c r="F5" s="1346"/>
      <c r="G5" s="1346"/>
      <c r="H5" s="1348"/>
      <c r="I5" s="1485" t="s">
        <v>1529</v>
      </c>
      <c r="J5" s="1477"/>
      <c r="K5" s="1309" t="s">
        <v>1530</v>
      </c>
      <c r="L5" s="1477"/>
      <c r="M5" s="1309" t="s">
        <v>1556</v>
      </c>
      <c r="N5" s="1481"/>
      <c r="O5" s="1490" t="s">
        <v>1532</v>
      </c>
      <c r="P5" s="1481"/>
      <c r="Q5" s="1418" t="s">
        <v>1534</v>
      </c>
      <c r="R5" s="1451"/>
      <c r="S5" s="1471" t="s">
        <v>740</v>
      </c>
      <c r="T5" s="1459" t="s">
        <v>51</v>
      </c>
      <c r="U5" s="1476" t="s">
        <v>1557</v>
      </c>
      <c r="V5" s="1476"/>
      <c r="W5" s="1476"/>
      <c r="X5" s="1476"/>
      <c r="Y5" s="1476"/>
      <c r="Z5" s="1476"/>
      <c r="AA5" s="1476"/>
      <c r="AB5" s="1476"/>
      <c r="AC5" s="1476"/>
      <c r="AD5" s="1476"/>
      <c r="AE5" s="1476"/>
      <c r="AF5" s="1476"/>
      <c r="AG5" s="1476"/>
      <c r="AH5" s="1476"/>
      <c r="AI5" s="782"/>
      <c r="AJ5" s="782"/>
      <c r="AK5" s="782"/>
      <c r="AL5" s="782"/>
      <c r="AM5" s="782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</row>
    <row r="6" spans="1:52" ht="22.5">
      <c r="A6" s="1442"/>
      <c r="B6" s="1448"/>
      <c r="C6" s="1478"/>
      <c r="D6" s="1479"/>
      <c r="E6" s="1487" t="s">
        <v>1535</v>
      </c>
      <c r="F6" s="1488"/>
      <c r="G6" s="856" t="s">
        <v>1536</v>
      </c>
      <c r="H6" s="857"/>
      <c r="I6" s="1482"/>
      <c r="J6" s="1479"/>
      <c r="K6" s="1478"/>
      <c r="L6" s="1479"/>
      <c r="M6" s="1478"/>
      <c r="N6" s="1482"/>
      <c r="O6" s="1478"/>
      <c r="P6" s="1482"/>
      <c r="Q6" s="1454" t="s">
        <v>1537</v>
      </c>
      <c r="R6" s="1489"/>
      <c r="S6" s="1472"/>
      <c r="T6" s="1460"/>
      <c r="U6" s="1473" t="s">
        <v>1538</v>
      </c>
      <c r="V6" s="1474"/>
      <c r="W6" s="1475" t="s">
        <v>1539</v>
      </c>
      <c r="X6" s="1474"/>
      <c r="Y6" s="1475" t="s">
        <v>1540</v>
      </c>
      <c r="Z6" s="1474"/>
      <c r="AA6" s="1475" t="s">
        <v>1541</v>
      </c>
      <c r="AB6" s="1474"/>
      <c r="AC6" s="1473" t="s">
        <v>1542</v>
      </c>
      <c r="AD6" s="1474"/>
      <c r="AE6" s="1473" t="s">
        <v>1543</v>
      </c>
      <c r="AF6" s="1474"/>
      <c r="AG6" s="1473" t="s">
        <v>1544</v>
      </c>
      <c r="AH6" s="1480"/>
      <c r="AI6" s="858" t="s">
        <v>1545</v>
      </c>
      <c r="AJ6" s="859" t="s">
        <v>1546</v>
      </c>
      <c r="AK6" s="860" t="s">
        <v>1547</v>
      </c>
      <c r="AL6" s="861" t="s">
        <v>1548</v>
      </c>
      <c r="AM6" s="862" t="s">
        <v>1549</v>
      </c>
      <c r="AN6" s="863"/>
      <c r="AO6" s="863"/>
      <c r="AP6" s="863"/>
      <c r="AQ6" s="863"/>
      <c r="AR6" s="863"/>
      <c r="AS6" s="863"/>
      <c r="AT6" s="174"/>
      <c r="AU6" s="174"/>
      <c r="AV6" s="174"/>
      <c r="AW6" s="174"/>
      <c r="AX6" s="174"/>
      <c r="AY6" s="174"/>
      <c r="AZ6" s="174"/>
    </row>
    <row r="7" spans="1:52" ht="23.25" customHeight="1">
      <c r="A7" s="1483"/>
      <c r="B7" s="1448"/>
      <c r="C7" s="864">
        <v>2014</v>
      </c>
      <c r="D7" s="864">
        <v>2015</v>
      </c>
      <c r="E7" s="864">
        <v>2014</v>
      </c>
      <c r="F7" s="864">
        <v>2015</v>
      </c>
      <c r="G7" s="864">
        <v>2014</v>
      </c>
      <c r="H7" s="864">
        <v>2015</v>
      </c>
      <c r="I7" s="864">
        <v>2014</v>
      </c>
      <c r="J7" s="864">
        <v>2015</v>
      </c>
      <c r="K7" s="864">
        <v>2014</v>
      </c>
      <c r="L7" s="864">
        <v>2015</v>
      </c>
      <c r="M7" s="864">
        <v>2014</v>
      </c>
      <c r="N7" s="864">
        <v>2015</v>
      </c>
      <c r="O7" s="864">
        <v>2014</v>
      </c>
      <c r="P7" s="864">
        <v>2015</v>
      </c>
      <c r="Q7" s="864">
        <v>2014</v>
      </c>
      <c r="R7" s="865">
        <v>2015</v>
      </c>
      <c r="S7" s="1472"/>
      <c r="T7" s="1486"/>
      <c r="U7" s="864">
        <v>2014</v>
      </c>
      <c r="V7" s="864">
        <v>2015</v>
      </c>
      <c r="W7" s="864">
        <v>2014</v>
      </c>
      <c r="X7" s="864">
        <v>2015</v>
      </c>
      <c r="Y7" s="864">
        <v>2014</v>
      </c>
      <c r="Z7" s="864">
        <v>2015</v>
      </c>
      <c r="AA7" s="864">
        <v>2014</v>
      </c>
      <c r="AB7" s="864">
        <v>2015</v>
      </c>
      <c r="AC7" s="864">
        <v>2014</v>
      </c>
      <c r="AD7" s="864">
        <v>2015</v>
      </c>
      <c r="AE7" s="864">
        <v>2014</v>
      </c>
      <c r="AF7" s="864">
        <v>2015</v>
      </c>
      <c r="AG7" s="864">
        <v>2014</v>
      </c>
      <c r="AH7" s="864">
        <v>2015</v>
      </c>
      <c r="AI7" s="864">
        <v>2014</v>
      </c>
      <c r="AJ7" s="864">
        <v>2015</v>
      </c>
      <c r="AK7" s="864">
        <v>2014</v>
      </c>
      <c r="AL7" s="864">
        <v>2015</v>
      </c>
      <c r="AM7" s="866">
        <v>2015</v>
      </c>
      <c r="AN7" s="323"/>
      <c r="AO7" s="323"/>
      <c r="AP7" s="323"/>
      <c r="AQ7" s="323"/>
      <c r="AR7" s="323"/>
      <c r="AS7" s="174"/>
      <c r="AT7" s="174"/>
      <c r="AU7" s="174"/>
      <c r="AV7" s="174"/>
      <c r="AW7" s="174"/>
      <c r="AX7" s="174"/>
      <c r="AY7" s="174"/>
      <c r="AZ7" s="174"/>
    </row>
    <row r="8" spans="1:52" ht="18" customHeight="1">
      <c r="A8" s="599" t="s">
        <v>1207</v>
      </c>
      <c r="B8" s="600" t="s">
        <v>257</v>
      </c>
      <c r="C8" s="544"/>
      <c r="D8" s="867">
        <v>400</v>
      </c>
      <c r="E8" s="544"/>
      <c r="F8" s="868">
        <v>400</v>
      </c>
      <c r="G8" s="544"/>
      <c r="H8" s="544"/>
      <c r="I8" s="869">
        <v>368</v>
      </c>
      <c r="J8" s="868">
        <v>368</v>
      </c>
      <c r="K8" s="869">
        <v>332</v>
      </c>
      <c r="L8" s="868">
        <v>600</v>
      </c>
      <c r="M8" s="869"/>
      <c r="N8" s="868"/>
      <c r="O8" s="870">
        <v>131.8</v>
      </c>
      <c r="P8" s="869">
        <f>R8+V8+X8+Z8+AB8+AD8+AF8+AH8+AI8+AJ8+AK8+AL8+AM8</f>
        <v>127</v>
      </c>
      <c r="Q8" s="544">
        <v>15.4</v>
      </c>
      <c r="R8" s="868">
        <v>12</v>
      </c>
      <c r="S8" s="871" t="s">
        <v>1207</v>
      </c>
      <c r="T8" s="868">
        <v>3.6</v>
      </c>
      <c r="U8" s="869">
        <v>30</v>
      </c>
      <c r="V8" s="868">
        <v>29</v>
      </c>
      <c r="W8" s="870">
        <v>35.9</v>
      </c>
      <c r="X8" s="868">
        <v>52</v>
      </c>
      <c r="Y8" s="870">
        <v>12.3</v>
      </c>
      <c r="Z8" s="868">
        <v>12</v>
      </c>
      <c r="AA8" s="870">
        <v>11.1</v>
      </c>
      <c r="AB8" s="868">
        <v>12</v>
      </c>
      <c r="AC8" s="872">
        <v>0.1</v>
      </c>
      <c r="AD8" s="868"/>
      <c r="AE8" s="873">
        <v>7</v>
      </c>
      <c r="AF8" s="868">
        <v>3</v>
      </c>
      <c r="AG8" s="873">
        <v>10</v>
      </c>
      <c r="AH8" s="868">
        <v>3</v>
      </c>
      <c r="AI8" s="868"/>
      <c r="AJ8" s="868"/>
      <c r="AK8" s="868"/>
      <c r="AL8" s="868">
        <v>3</v>
      </c>
      <c r="AM8" s="868">
        <v>1</v>
      </c>
      <c r="AN8" s="323"/>
      <c r="AO8" s="323"/>
      <c r="AP8" s="323"/>
      <c r="AQ8" s="323"/>
      <c r="AR8" s="323"/>
      <c r="AS8" s="174"/>
      <c r="AT8" s="174"/>
      <c r="AU8" s="174"/>
      <c r="AV8" s="174"/>
      <c r="AW8" s="174"/>
      <c r="AX8" s="174"/>
      <c r="AY8" s="174"/>
      <c r="AZ8" s="174"/>
    </row>
    <row r="9" spans="1:52" ht="18" customHeight="1">
      <c r="A9" s="606" t="s">
        <v>1219</v>
      </c>
      <c r="B9" s="607" t="s">
        <v>249</v>
      </c>
      <c r="C9" s="739"/>
      <c r="D9" s="874"/>
      <c r="E9" s="739"/>
      <c r="F9" s="875"/>
      <c r="G9" s="739"/>
      <c r="H9" s="739"/>
      <c r="I9" s="876">
        <v>8.2</v>
      </c>
      <c r="J9" s="875">
        <v>10</v>
      </c>
      <c r="K9" s="877">
        <v>20</v>
      </c>
      <c r="L9" s="875"/>
      <c r="M9" s="739"/>
      <c r="N9" s="875"/>
      <c r="O9" s="878">
        <f>Q9+U9+W9+Y9+AA9+AC9+AE9+AG9</f>
        <v>3</v>
      </c>
      <c r="P9" s="876">
        <f>R9+V9+X9+Z9+AB9+AD9+AF9+AH9+AI9+AJ9+AK9+AL9+AM9</f>
        <v>1.5</v>
      </c>
      <c r="Q9" s="739">
        <v>0.7</v>
      </c>
      <c r="R9" s="875">
        <v>0.3</v>
      </c>
      <c r="S9" s="879" t="s">
        <v>1219</v>
      </c>
      <c r="T9" s="875" t="s">
        <v>249</v>
      </c>
      <c r="U9" s="878">
        <v>0.7</v>
      </c>
      <c r="V9" s="875">
        <v>0.6</v>
      </c>
      <c r="W9" s="876">
        <v>0.7</v>
      </c>
      <c r="X9" s="875">
        <v>0.2</v>
      </c>
      <c r="Y9" s="876">
        <v>0.2</v>
      </c>
      <c r="Z9" s="875"/>
      <c r="AA9" s="876">
        <v>0.2</v>
      </c>
      <c r="AB9" s="875">
        <v>0.2</v>
      </c>
      <c r="AC9" s="880"/>
      <c r="AD9" s="875"/>
      <c r="AE9" s="880">
        <v>0.3</v>
      </c>
      <c r="AF9" s="875">
        <v>0.1</v>
      </c>
      <c r="AG9" s="880">
        <v>0.2</v>
      </c>
      <c r="AH9" s="875">
        <v>0.1</v>
      </c>
      <c r="AI9" s="875"/>
      <c r="AJ9" s="875"/>
      <c r="AK9" s="875"/>
      <c r="AL9" s="875"/>
      <c r="AM9" s="875"/>
      <c r="AN9" s="323"/>
      <c r="AO9" s="323"/>
      <c r="AP9" s="323"/>
      <c r="AQ9" s="323"/>
      <c r="AR9" s="323"/>
      <c r="AS9" s="174"/>
      <c r="AT9" s="174"/>
      <c r="AU9" s="174"/>
      <c r="AV9" s="174"/>
      <c r="AW9" s="174"/>
      <c r="AX9" s="174"/>
      <c r="AY9" s="174"/>
      <c r="AZ9" s="174"/>
    </row>
    <row r="10" spans="1:52" ht="18" customHeight="1">
      <c r="A10" s="606" t="s">
        <v>1208</v>
      </c>
      <c r="B10" s="607" t="s">
        <v>256</v>
      </c>
      <c r="C10" s="739"/>
      <c r="D10" s="874"/>
      <c r="E10" s="739"/>
      <c r="F10" s="875"/>
      <c r="G10" s="739"/>
      <c r="H10" s="739"/>
      <c r="I10" s="876">
        <v>14.8</v>
      </c>
      <c r="J10" s="875">
        <v>23</v>
      </c>
      <c r="K10" s="739">
        <v>85.5</v>
      </c>
      <c r="L10" s="875">
        <v>55</v>
      </c>
      <c r="M10" s="739"/>
      <c r="N10" s="875"/>
      <c r="O10" s="878">
        <f>Q10+U10+W10+Y10+AA10+AC10+AE10+AG10</f>
        <v>7.5</v>
      </c>
      <c r="P10" s="877">
        <f>R10+V10+X10+Z10+AB10+AD10+AF10+AH10+AI10+AJ10+AK10+AL10+AM10</f>
        <v>3</v>
      </c>
      <c r="Q10" s="739">
        <v>2.1</v>
      </c>
      <c r="R10" s="875">
        <v>1</v>
      </c>
      <c r="S10" s="879" t="s">
        <v>1208</v>
      </c>
      <c r="T10" s="875" t="s">
        <v>256</v>
      </c>
      <c r="U10" s="876">
        <v>1.7</v>
      </c>
      <c r="V10" s="875">
        <v>1</v>
      </c>
      <c r="W10" s="876">
        <v>3.2</v>
      </c>
      <c r="X10" s="875">
        <v>1</v>
      </c>
      <c r="Y10" s="876"/>
      <c r="Z10" s="875"/>
      <c r="AA10" s="876">
        <v>0.5</v>
      </c>
      <c r="AB10" s="875"/>
      <c r="AC10" s="880"/>
      <c r="AD10" s="875"/>
      <c r="AE10" s="880"/>
      <c r="AF10" s="875"/>
      <c r="AG10" s="880"/>
      <c r="AH10" s="875"/>
      <c r="AI10" s="875"/>
      <c r="AJ10" s="875"/>
      <c r="AK10" s="875"/>
      <c r="AL10" s="875"/>
      <c r="AM10" s="875"/>
      <c r="AN10" s="323"/>
      <c r="AO10" s="323"/>
      <c r="AP10" s="323"/>
      <c r="AQ10" s="323"/>
      <c r="AR10" s="323"/>
      <c r="AS10" s="174"/>
      <c r="AT10" s="174"/>
      <c r="AU10" s="174"/>
      <c r="AV10" s="174"/>
      <c r="AW10" s="174"/>
      <c r="AX10" s="174"/>
      <c r="AY10" s="174"/>
      <c r="AZ10" s="174"/>
    </row>
    <row r="11" spans="1:52" ht="18" customHeight="1">
      <c r="A11" s="606" t="s">
        <v>1234</v>
      </c>
      <c r="B11" s="607" t="s">
        <v>671</v>
      </c>
      <c r="C11" s="881"/>
      <c r="D11" s="880"/>
      <c r="E11" s="881"/>
      <c r="F11" s="875"/>
      <c r="G11" s="739"/>
      <c r="H11" s="739"/>
      <c r="I11" s="877">
        <v>15</v>
      </c>
      <c r="J11" s="875">
        <v>15</v>
      </c>
      <c r="K11" s="739">
        <v>95</v>
      </c>
      <c r="L11" s="875">
        <v>69</v>
      </c>
      <c r="M11" s="881"/>
      <c r="N11" s="875"/>
      <c r="O11" s="878">
        <f>Q11+U11+W11+Y11+AA11+AC11+AE11+AG11</f>
        <v>10.08</v>
      </c>
      <c r="P11" s="877">
        <f>R11+V11+X11+Z11+AB11+AD11+AF11+AH11+AI11+AJ11+AK11+AL11+AM11</f>
        <v>7.999999999999999</v>
      </c>
      <c r="Q11" s="739">
        <v>2</v>
      </c>
      <c r="R11" s="875"/>
      <c r="S11" s="879" t="s">
        <v>1234</v>
      </c>
      <c r="T11" s="875" t="s">
        <v>671</v>
      </c>
      <c r="U11" s="876">
        <v>3.6</v>
      </c>
      <c r="V11" s="875">
        <v>3.55</v>
      </c>
      <c r="W11" s="876">
        <v>4</v>
      </c>
      <c r="X11" s="875">
        <v>4.01</v>
      </c>
      <c r="Y11" s="876">
        <v>0.04</v>
      </c>
      <c r="Z11" s="875"/>
      <c r="AA11" s="876">
        <v>0.3</v>
      </c>
      <c r="AB11" s="875">
        <v>0.3</v>
      </c>
      <c r="AC11" s="880"/>
      <c r="AD11" s="875"/>
      <c r="AE11" s="882">
        <v>0.06</v>
      </c>
      <c r="AF11" s="875">
        <v>0.06</v>
      </c>
      <c r="AG11" s="882">
        <v>0.08</v>
      </c>
      <c r="AH11" s="875">
        <v>0.08</v>
      </c>
      <c r="AI11" s="875"/>
      <c r="AJ11" s="875"/>
      <c r="AK11" s="875"/>
      <c r="AL11" s="875"/>
      <c r="AM11" s="875"/>
      <c r="AN11" s="323"/>
      <c r="AO11" s="323"/>
      <c r="AP11" s="323"/>
      <c r="AQ11" s="323"/>
      <c r="AR11" s="323"/>
      <c r="AS11" s="174"/>
      <c r="AT11" s="174"/>
      <c r="AU11" s="174"/>
      <c r="AV11" s="174"/>
      <c r="AW11" s="174"/>
      <c r="AX11" s="174"/>
      <c r="AY11" s="174"/>
      <c r="AZ11" s="174"/>
    </row>
    <row r="12" spans="1:52" ht="18" customHeight="1">
      <c r="A12" s="883" t="s">
        <v>1225</v>
      </c>
      <c r="B12" s="884" t="s">
        <v>246</v>
      </c>
      <c r="C12" s="881"/>
      <c r="D12" s="880"/>
      <c r="E12" s="881"/>
      <c r="F12" s="875"/>
      <c r="G12" s="739"/>
      <c r="H12" s="739"/>
      <c r="I12" s="876">
        <v>3.9</v>
      </c>
      <c r="J12" s="875"/>
      <c r="K12" s="739">
        <v>10</v>
      </c>
      <c r="L12" s="875"/>
      <c r="M12" s="881"/>
      <c r="N12" s="875"/>
      <c r="O12" s="878"/>
      <c r="P12" s="877"/>
      <c r="Q12" s="739"/>
      <c r="R12" s="875"/>
      <c r="S12" s="648" t="s">
        <v>1225</v>
      </c>
      <c r="T12" s="610" t="s">
        <v>246</v>
      </c>
      <c r="U12" s="876"/>
      <c r="V12" s="875"/>
      <c r="W12" s="876"/>
      <c r="X12" s="875"/>
      <c r="Y12" s="876"/>
      <c r="Z12" s="875"/>
      <c r="AA12" s="876"/>
      <c r="AB12" s="875"/>
      <c r="AC12" s="880"/>
      <c r="AD12" s="875"/>
      <c r="AE12" s="882"/>
      <c r="AF12" s="875"/>
      <c r="AG12" s="882"/>
      <c r="AH12" s="875"/>
      <c r="AI12" s="875"/>
      <c r="AJ12" s="875"/>
      <c r="AK12" s="875"/>
      <c r="AL12" s="875"/>
      <c r="AM12" s="875"/>
      <c r="AN12" s="323"/>
      <c r="AO12" s="323"/>
      <c r="AP12" s="323"/>
      <c r="AQ12" s="323"/>
      <c r="AR12" s="323"/>
      <c r="AS12" s="174"/>
      <c r="AT12" s="174"/>
      <c r="AU12" s="174"/>
      <c r="AV12" s="174"/>
      <c r="AW12" s="174"/>
      <c r="AX12" s="174"/>
      <c r="AY12" s="174"/>
      <c r="AZ12" s="174"/>
    </row>
    <row r="13" spans="1:52" ht="18" customHeight="1">
      <c r="A13" s="606" t="s">
        <v>1216</v>
      </c>
      <c r="B13" s="607" t="s">
        <v>251</v>
      </c>
      <c r="C13" s="739">
        <v>100</v>
      </c>
      <c r="D13" s="874">
        <v>79</v>
      </c>
      <c r="E13" s="739">
        <v>100</v>
      </c>
      <c r="F13" s="875">
        <v>75</v>
      </c>
      <c r="G13" s="739"/>
      <c r="H13" s="739">
        <v>4</v>
      </c>
      <c r="I13" s="876">
        <v>1.6</v>
      </c>
      <c r="J13" s="875">
        <v>3</v>
      </c>
      <c r="K13" s="876"/>
      <c r="L13" s="875"/>
      <c r="M13" s="876"/>
      <c r="N13" s="875"/>
      <c r="O13" s="878">
        <f>Q13+U13+W13+Y13+AA13+AC13+AE13+AG13</f>
        <v>0.5</v>
      </c>
      <c r="P13" s="876">
        <f aca="true" t="shared" si="0" ref="P13:P27">R13+V13+X13+Z13+AB13+AD13+AF13+AH13+AI13+AJ13+AK13+AL13+AM13</f>
        <v>0.5</v>
      </c>
      <c r="Q13" s="739">
        <v>0.1</v>
      </c>
      <c r="R13" s="875">
        <v>0.18</v>
      </c>
      <c r="S13" s="879" t="s">
        <v>1216</v>
      </c>
      <c r="T13" s="875" t="s">
        <v>251</v>
      </c>
      <c r="U13" s="876">
        <v>0.2</v>
      </c>
      <c r="V13" s="875">
        <v>0.08</v>
      </c>
      <c r="W13" s="876">
        <v>0.2</v>
      </c>
      <c r="X13" s="875">
        <v>0.05</v>
      </c>
      <c r="Y13" s="876"/>
      <c r="Z13" s="875">
        <v>0.05</v>
      </c>
      <c r="AA13" s="876"/>
      <c r="AB13" s="875">
        <v>0.08</v>
      </c>
      <c r="AC13" s="880"/>
      <c r="AD13" s="875">
        <v>0.05</v>
      </c>
      <c r="AE13" s="880"/>
      <c r="AF13" s="875">
        <v>0.002</v>
      </c>
      <c r="AG13" s="880"/>
      <c r="AH13" s="875">
        <v>0.008</v>
      </c>
      <c r="AI13" s="875"/>
      <c r="AJ13" s="875"/>
      <c r="AK13" s="875"/>
      <c r="AL13" s="875"/>
      <c r="AM13" s="875"/>
      <c r="AN13" s="323"/>
      <c r="AO13" s="323"/>
      <c r="AP13" s="323"/>
      <c r="AQ13" s="323"/>
      <c r="AR13" s="323"/>
      <c r="AS13" s="174"/>
      <c r="AT13" s="174"/>
      <c r="AU13" s="174"/>
      <c r="AV13" s="174"/>
      <c r="AW13" s="174"/>
      <c r="AX13" s="174"/>
      <c r="AY13" s="174"/>
      <c r="AZ13" s="174"/>
    </row>
    <row r="14" spans="1:52" ht="18" customHeight="1">
      <c r="A14" s="606" t="s">
        <v>1218</v>
      </c>
      <c r="B14" s="607" t="s">
        <v>250</v>
      </c>
      <c r="C14" s="739"/>
      <c r="D14" s="874"/>
      <c r="E14" s="739"/>
      <c r="F14" s="875"/>
      <c r="G14" s="739"/>
      <c r="H14" s="739"/>
      <c r="I14" s="877">
        <v>15</v>
      </c>
      <c r="J14" s="875">
        <v>5</v>
      </c>
      <c r="K14" s="877">
        <v>142</v>
      </c>
      <c r="L14" s="875">
        <v>170</v>
      </c>
      <c r="M14" s="876"/>
      <c r="N14" s="875"/>
      <c r="O14" s="878">
        <f>Q14+U14+W14+Y14+AA14+AC14+AE14+AG14</f>
        <v>5</v>
      </c>
      <c r="P14" s="876">
        <f t="shared" si="0"/>
        <v>2.6000000000000005</v>
      </c>
      <c r="Q14" s="876">
        <v>1.5</v>
      </c>
      <c r="R14" s="875"/>
      <c r="S14" s="879" t="s">
        <v>1218</v>
      </c>
      <c r="T14" s="875" t="s">
        <v>250</v>
      </c>
      <c r="U14" s="876">
        <v>1.5</v>
      </c>
      <c r="V14" s="875">
        <v>1</v>
      </c>
      <c r="W14" s="876">
        <v>1</v>
      </c>
      <c r="X14" s="875">
        <v>1</v>
      </c>
      <c r="Y14" s="876"/>
      <c r="Z14" s="875"/>
      <c r="AA14" s="876">
        <v>1</v>
      </c>
      <c r="AB14" s="875"/>
      <c r="AC14" s="880"/>
      <c r="AD14" s="875"/>
      <c r="AE14" s="880"/>
      <c r="AF14" s="875"/>
      <c r="AG14" s="882"/>
      <c r="AH14" s="875">
        <v>0.2</v>
      </c>
      <c r="AI14" s="875">
        <v>0.2</v>
      </c>
      <c r="AJ14" s="875">
        <v>0.2</v>
      </c>
      <c r="AK14" s="875"/>
      <c r="AL14" s="875"/>
      <c r="AM14" s="875"/>
      <c r="AN14" s="323"/>
      <c r="AO14" s="323"/>
      <c r="AP14" s="323"/>
      <c r="AQ14" s="323"/>
      <c r="AR14" s="323"/>
      <c r="AS14" s="174"/>
      <c r="AT14" s="174"/>
      <c r="AU14" s="174"/>
      <c r="AV14" s="174"/>
      <c r="AW14" s="174"/>
      <c r="AX14" s="174"/>
      <c r="AY14" s="174"/>
      <c r="AZ14" s="174"/>
    </row>
    <row r="15" spans="1:52" ht="18" customHeight="1">
      <c r="A15" s="606" t="s">
        <v>1228</v>
      </c>
      <c r="B15" s="607" t="s">
        <v>244</v>
      </c>
      <c r="C15" s="739"/>
      <c r="D15" s="874"/>
      <c r="E15" s="739"/>
      <c r="F15" s="875"/>
      <c r="G15" s="739"/>
      <c r="H15" s="739"/>
      <c r="I15" s="876"/>
      <c r="J15" s="875"/>
      <c r="K15" s="877">
        <v>5</v>
      </c>
      <c r="L15" s="875">
        <v>8</v>
      </c>
      <c r="M15" s="876"/>
      <c r="N15" s="875"/>
      <c r="O15" s="878">
        <f>Q15+U16+W16+Y16+AA16+AC16+AE16+AG16</f>
        <v>1.1</v>
      </c>
      <c r="P15" s="878">
        <f t="shared" si="0"/>
        <v>0</v>
      </c>
      <c r="Q15" s="739"/>
      <c r="R15" s="875"/>
      <c r="S15" s="879" t="s">
        <v>1228</v>
      </c>
      <c r="T15" s="875" t="s">
        <v>244</v>
      </c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  <c r="AK15" s="881"/>
      <c r="AL15" s="881"/>
      <c r="AM15" s="881"/>
      <c r="AN15" s="323"/>
      <c r="AO15" s="323"/>
      <c r="AP15" s="323"/>
      <c r="AQ15" s="323"/>
      <c r="AR15" s="323"/>
      <c r="AS15" s="174"/>
      <c r="AT15" s="174"/>
      <c r="AU15" s="174"/>
      <c r="AV15" s="174"/>
      <c r="AW15" s="174"/>
      <c r="AX15" s="174"/>
      <c r="AY15" s="174"/>
      <c r="AZ15" s="174"/>
    </row>
    <row r="16" spans="1:52" ht="18" customHeight="1">
      <c r="A16" s="606" t="s">
        <v>1229</v>
      </c>
      <c r="B16" s="607" t="s">
        <v>243</v>
      </c>
      <c r="C16" s="739"/>
      <c r="D16" s="874"/>
      <c r="E16" s="739"/>
      <c r="F16" s="875"/>
      <c r="G16" s="739"/>
      <c r="H16" s="739"/>
      <c r="I16" s="876">
        <v>3.8</v>
      </c>
      <c r="J16" s="875">
        <v>1.5</v>
      </c>
      <c r="K16" s="876">
        <v>2.1</v>
      </c>
      <c r="L16" s="875">
        <v>11.5</v>
      </c>
      <c r="M16" s="876"/>
      <c r="N16" s="875"/>
      <c r="O16" s="878">
        <f>Q16+U16+W16</f>
        <v>1.6</v>
      </c>
      <c r="P16" s="878">
        <f t="shared" si="0"/>
        <v>0.6499999999999999</v>
      </c>
      <c r="Q16" s="739">
        <v>0.5</v>
      </c>
      <c r="R16" s="875">
        <v>0.2</v>
      </c>
      <c r="S16" s="879" t="s">
        <v>1229</v>
      </c>
      <c r="T16" s="875" t="s">
        <v>243</v>
      </c>
      <c r="U16" s="876">
        <v>0.5</v>
      </c>
      <c r="V16" s="875">
        <v>0.1</v>
      </c>
      <c r="W16" s="876">
        <v>0.6</v>
      </c>
      <c r="X16" s="875">
        <v>0.2</v>
      </c>
      <c r="Y16" s="876"/>
      <c r="Z16" s="875"/>
      <c r="AA16" s="876"/>
      <c r="AB16" s="875"/>
      <c r="AC16" s="880"/>
      <c r="AD16" s="875"/>
      <c r="AE16" s="880"/>
      <c r="AF16" s="875">
        <v>0.075</v>
      </c>
      <c r="AG16" s="880"/>
      <c r="AH16" s="875">
        <v>0.075</v>
      </c>
      <c r="AI16" s="875"/>
      <c r="AJ16" s="875"/>
      <c r="AK16" s="875"/>
      <c r="AL16" s="875"/>
      <c r="AM16" s="875"/>
      <c r="AN16" s="323"/>
      <c r="AO16" s="323"/>
      <c r="AP16" s="323"/>
      <c r="AQ16" s="323"/>
      <c r="AR16" s="323"/>
      <c r="AS16" s="174"/>
      <c r="AT16" s="174"/>
      <c r="AU16" s="174"/>
      <c r="AV16" s="174"/>
      <c r="AW16" s="174"/>
      <c r="AX16" s="174"/>
      <c r="AY16" s="174"/>
      <c r="AZ16" s="174"/>
    </row>
    <row r="17" spans="1:52" ht="18" customHeight="1">
      <c r="A17" s="606" t="s">
        <v>1209</v>
      </c>
      <c r="B17" s="607" t="s">
        <v>255</v>
      </c>
      <c r="C17" s="881">
        <v>2400</v>
      </c>
      <c r="D17" s="874">
        <v>3560</v>
      </c>
      <c r="E17" s="881">
        <v>2340</v>
      </c>
      <c r="F17" s="875">
        <v>3560</v>
      </c>
      <c r="G17" s="881">
        <v>60</v>
      </c>
      <c r="H17" s="881"/>
      <c r="I17" s="876">
        <v>20.7</v>
      </c>
      <c r="J17" s="875">
        <v>18</v>
      </c>
      <c r="K17" s="881">
        <v>100.5</v>
      </c>
      <c r="L17" s="875">
        <v>100</v>
      </c>
      <c r="M17" s="881"/>
      <c r="N17" s="885">
        <v>580</v>
      </c>
      <c r="O17" s="877">
        <f>Q17+U17+W17+Y17+AA17+AC17+AE17+AG17</f>
        <v>2</v>
      </c>
      <c r="P17" s="877">
        <f t="shared" si="0"/>
        <v>2</v>
      </c>
      <c r="Q17" s="739">
        <v>0.5</v>
      </c>
      <c r="R17" s="875">
        <v>0.5</v>
      </c>
      <c r="S17" s="879" t="s">
        <v>1209</v>
      </c>
      <c r="T17" s="875" t="s">
        <v>255</v>
      </c>
      <c r="U17" s="876">
        <v>0.5</v>
      </c>
      <c r="V17" s="875">
        <v>0.3</v>
      </c>
      <c r="W17" s="876">
        <v>0.6</v>
      </c>
      <c r="X17" s="875">
        <v>0.5</v>
      </c>
      <c r="Y17" s="876">
        <v>0.1</v>
      </c>
      <c r="Z17" s="875"/>
      <c r="AA17" s="876">
        <v>0.2</v>
      </c>
      <c r="AB17" s="875">
        <v>0.3</v>
      </c>
      <c r="AC17" s="880"/>
      <c r="AD17" s="875"/>
      <c r="AE17" s="880">
        <v>0.1</v>
      </c>
      <c r="AF17" s="875">
        <v>0.2</v>
      </c>
      <c r="AG17" s="880"/>
      <c r="AH17" s="875">
        <v>0.2</v>
      </c>
      <c r="AI17" s="875"/>
      <c r="AJ17" s="875"/>
      <c r="AK17" s="875"/>
      <c r="AL17" s="875"/>
      <c r="AM17" s="875"/>
      <c r="AN17" s="323"/>
      <c r="AO17" s="323"/>
      <c r="AP17" s="323"/>
      <c r="AQ17" s="323"/>
      <c r="AR17" s="323"/>
      <c r="AS17" s="174"/>
      <c r="AT17" s="174"/>
      <c r="AU17" s="174"/>
      <c r="AV17" s="174"/>
      <c r="AW17" s="174"/>
      <c r="AX17" s="174"/>
      <c r="AY17" s="174"/>
      <c r="AZ17" s="174"/>
    </row>
    <row r="18" spans="1:52" ht="18" customHeight="1">
      <c r="A18" s="606" t="s">
        <v>1221</v>
      </c>
      <c r="B18" s="607" t="s">
        <v>248</v>
      </c>
      <c r="C18" s="876">
        <v>166</v>
      </c>
      <c r="D18" s="874">
        <v>172</v>
      </c>
      <c r="E18" s="876">
        <v>166</v>
      </c>
      <c r="F18" s="875">
        <v>172</v>
      </c>
      <c r="G18" s="739"/>
      <c r="H18" s="739"/>
      <c r="I18" s="877">
        <v>10</v>
      </c>
      <c r="J18" s="875">
        <v>10</v>
      </c>
      <c r="K18" s="876"/>
      <c r="L18" s="875">
        <v>100</v>
      </c>
      <c r="M18" s="876"/>
      <c r="N18" s="875">
        <v>500</v>
      </c>
      <c r="O18" s="877">
        <f>Q18+U18+W18+Y18+AA18+AC18+AE18+AG18+AH18+AI18+AJ18+AK18+AL18</f>
        <v>2</v>
      </c>
      <c r="P18" s="877">
        <f t="shared" si="0"/>
        <v>2</v>
      </c>
      <c r="Q18" s="739">
        <v>1</v>
      </c>
      <c r="R18" s="875">
        <v>0.8</v>
      </c>
      <c r="S18" s="879" t="s">
        <v>1221</v>
      </c>
      <c r="T18" s="875" t="s">
        <v>248</v>
      </c>
      <c r="U18" s="876">
        <v>0.5</v>
      </c>
      <c r="V18" s="875">
        <v>0.5</v>
      </c>
      <c r="W18" s="876">
        <v>0.5</v>
      </c>
      <c r="X18" s="875">
        <v>0.7</v>
      </c>
      <c r="Y18" s="876"/>
      <c r="Z18" s="875"/>
      <c r="AA18" s="876"/>
      <c r="AB18" s="875"/>
      <c r="AC18" s="880"/>
      <c r="AD18" s="875"/>
      <c r="AE18" s="880"/>
      <c r="AF18" s="875"/>
      <c r="AG18" s="880"/>
      <c r="AH18" s="875"/>
      <c r="AI18" s="875"/>
      <c r="AJ18" s="875"/>
      <c r="AK18" s="875"/>
      <c r="AL18" s="875"/>
      <c r="AM18" s="875"/>
      <c r="AN18" s="323"/>
      <c r="AO18" s="323"/>
      <c r="AP18" s="323"/>
      <c r="AQ18" s="323"/>
      <c r="AR18" s="323"/>
      <c r="AS18" s="174"/>
      <c r="AT18" s="174"/>
      <c r="AU18" s="174"/>
      <c r="AV18" s="174"/>
      <c r="AW18" s="174"/>
      <c r="AX18" s="174"/>
      <c r="AY18" s="174"/>
      <c r="AZ18" s="174"/>
    </row>
    <row r="19" spans="1:52" ht="18" customHeight="1">
      <c r="A19" s="606" t="s">
        <v>1231</v>
      </c>
      <c r="B19" s="607" t="s">
        <v>242</v>
      </c>
      <c r="C19" s="739"/>
      <c r="D19" s="874"/>
      <c r="E19" s="739"/>
      <c r="F19" s="875"/>
      <c r="G19" s="739"/>
      <c r="H19" s="739"/>
      <c r="I19" s="876">
        <v>0.1</v>
      </c>
      <c r="J19" s="875">
        <v>0.08</v>
      </c>
      <c r="K19" s="876"/>
      <c r="L19" s="875"/>
      <c r="M19" s="876"/>
      <c r="N19" s="875"/>
      <c r="O19" s="886">
        <f>Q19+U19+W19+Y19+AA19+AC19+AE19+AG19</f>
        <v>0.25</v>
      </c>
      <c r="P19" s="878">
        <f t="shared" si="0"/>
        <v>0.16999999999999998</v>
      </c>
      <c r="Q19" s="739">
        <v>0.05</v>
      </c>
      <c r="R19" s="875"/>
      <c r="S19" s="879" t="s">
        <v>1231</v>
      </c>
      <c r="T19" s="875" t="s">
        <v>242</v>
      </c>
      <c r="U19" s="876"/>
      <c r="V19" s="875">
        <v>0.03</v>
      </c>
      <c r="W19" s="878">
        <v>0.05</v>
      </c>
      <c r="X19" s="875">
        <v>0.03</v>
      </c>
      <c r="Y19" s="876"/>
      <c r="Z19" s="875">
        <v>0.03</v>
      </c>
      <c r="AA19" s="878">
        <v>0.05</v>
      </c>
      <c r="AB19" s="875"/>
      <c r="AC19" s="880"/>
      <c r="AD19" s="875"/>
      <c r="AE19" s="882">
        <v>0.05</v>
      </c>
      <c r="AF19" s="875">
        <v>0.03</v>
      </c>
      <c r="AG19" s="882">
        <v>0.05</v>
      </c>
      <c r="AH19" s="875"/>
      <c r="AI19" s="875"/>
      <c r="AJ19" s="875"/>
      <c r="AK19" s="875">
        <v>0.02</v>
      </c>
      <c r="AL19" s="875"/>
      <c r="AM19" s="875">
        <v>0.03</v>
      </c>
      <c r="AN19" s="323"/>
      <c r="AO19" s="323"/>
      <c r="AP19" s="323"/>
      <c r="AQ19" s="323"/>
      <c r="AR19" s="323"/>
      <c r="AS19" s="174"/>
      <c r="AT19" s="134"/>
      <c r="AU19" s="174"/>
      <c r="AV19" s="174"/>
      <c r="AW19" s="174"/>
      <c r="AX19" s="174"/>
      <c r="AY19" s="174"/>
      <c r="AZ19" s="174"/>
    </row>
    <row r="20" spans="1:52" ht="18" customHeight="1">
      <c r="A20" s="606" t="s">
        <v>1214</v>
      </c>
      <c r="B20" s="607" t="s">
        <v>252</v>
      </c>
      <c r="C20" s="739"/>
      <c r="D20" s="874"/>
      <c r="E20" s="739"/>
      <c r="F20" s="875"/>
      <c r="G20" s="739"/>
      <c r="H20" s="739"/>
      <c r="I20" s="876">
        <v>0.9</v>
      </c>
      <c r="J20" s="875">
        <v>1.79</v>
      </c>
      <c r="K20" s="876"/>
      <c r="L20" s="875"/>
      <c r="M20" s="876"/>
      <c r="N20" s="875"/>
      <c r="O20" s="886">
        <f aca="true" t="shared" si="1" ref="O20:O26">Q20+U20+W20+Y20+AA20+AC20+AE20+AG20</f>
        <v>0.020000000000000004</v>
      </c>
      <c r="P20" s="886">
        <f t="shared" si="0"/>
        <v>0.031000000000000003</v>
      </c>
      <c r="Q20" s="739"/>
      <c r="R20" s="875">
        <v>0.001</v>
      </c>
      <c r="S20" s="879" t="s">
        <v>1214</v>
      </c>
      <c r="T20" s="875" t="s">
        <v>252</v>
      </c>
      <c r="U20" s="886">
        <v>0.005</v>
      </c>
      <c r="V20" s="875">
        <v>0.008</v>
      </c>
      <c r="W20" s="886">
        <v>0.004</v>
      </c>
      <c r="X20" s="875">
        <v>0.008</v>
      </c>
      <c r="Y20" s="886">
        <v>0.002</v>
      </c>
      <c r="Z20" s="875">
        <v>0.003</v>
      </c>
      <c r="AA20" s="886">
        <v>0.005</v>
      </c>
      <c r="AB20" s="875">
        <v>0.004</v>
      </c>
      <c r="AC20" s="887">
        <v>0.001</v>
      </c>
      <c r="AD20" s="875">
        <v>0.001</v>
      </c>
      <c r="AE20" s="887">
        <v>0.002</v>
      </c>
      <c r="AF20" s="875">
        <v>0.003</v>
      </c>
      <c r="AG20" s="887">
        <v>0.001</v>
      </c>
      <c r="AH20" s="875">
        <v>0.001</v>
      </c>
      <c r="AI20" s="875">
        <v>0.001</v>
      </c>
      <c r="AJ20" s="875">
        <v>0.001</v>
      </c>
      <c r="AK20" s="875"/>
      <c r="AL20" s="875"/>
      <c r="AM20" s="875"/>
      <c r="AN20" s="323"/>
      <c r="AO20" s="323"/>
      <c r="AP20" s="323"/>
      <c r="AQ20" s="323"/>
      <c r="AR20" s="323"/>
      <c r="AS20" s="174"/>
      <c r="AT20" s="134"/>
      <c r="AU20" s="174"/>
      <c r="AV20" s="174"/>
      <c r="AW20" s="174"/>
      <c r="AX20" s="174"/>
      <c r="AY20" s="174"/>
      <c r="AZ20" s="174"/>
    </row>
    <row r="21" spans="1:52" ht="18" customHeight="1">
      <c r="A21" s="606" t="s">
        <v>1212</v>
      </c>
      <c r="B21" s="607" t="s">
        <v>253</v>
      </c>
      <c r="C21" s="876"/>
      <c r="D21" s="874"/>
      <c r="E21" s="876"/>
      <c r="F21" s="875"/>
      <c r="G21" s="876"/>
      <c r="H21" s="739"/>
      <c r="I21" s="876">
        <v>4.5</v>
      </c>
      <c r="J21" s="875">
        <v>6</v>
      </c>
      <c r="K21" s="876">
        <v>9.5</v>
      </c>
      <c r="L21" s="875">
        <v>103</v>
      </c>
      <c r="M21" s="877">
        <v>100</v>
      </c>
      <c r="N21" s="875">
        <v>200</v>
      </c>
      <c r="O21" s="878">
        <f t="shared" si="1"/>
        <v>1.5500000000000005</v>
      </c>
      <c r="P21" s="878">
        <f t="shared" si="0"/>
        <v>2.91</v>
      </c>
      <c r="Q21" s="739">
        <v>0.1</v>
      </c>
      <c r="R21" s="875">
        <v>0.3</v>
      </c>
      <c r="S21" s="879" t="s">
        <v>1212</v>
      </c>
      <c r="T21" s="875" t="s">
        <v>253</v>
      </c>
      <c r="U21" s="876">
        <v>0.5</v>
      </c>
      <c r="V21" s="875">
        <v>1.2</v>
      </c>
      <c r="W21" s="876">
        <v>0.5</v>
      </c>
      <c r="X21" s="875">
        <v>1.2</v>
      </c>
      <c r="Y21" s="876">
        <v>0.1</v>
      </c>
      <c r="Z21" s="875">
        <v>0.2</v>
      </c>
      <c r="AA21" s="878">
        <v>0.05</v>
      </c>
      <c r="AB21" s="875"/>
      <c r="AC21" s="882">
        <v>0.1</v>
      </c>
      <c r="AD21" s="875"/>
      <c r="AE21" s="880">
        <v>0.1</v>
      </c>
      <c r="AF21" s="875">
        <v>0.005</v>
      </c>
      <c r="AG21" s="880">
        <v>0.1</v>
      </c>
      <c r="AH21" s="875">
        <v>0.004</v>
      </c>
      <c r="AI21" s="875"/>
      <c r="AJ21" s="875"/>
      <c r="AK21" s="875"/>
      <c r="AL21" s="875">
        <v>0.001</v>
      </c>
      <c r="AM21" s="875"/>
      <c r="AN21" s="323"/>
      <c r="AO21" s="323"/>
      <c r="AP21" s="323"/>
      <c r="AQ21" s="323"/>
      <c r="AR21" s="323"/>
      <c r="AS21" s="174"/>
      <c r="AT21" s="134"/>
      <c r="AU21" s="174"/>
      <c r="AV21" s="174"/>
      <c r="AW21" s="174"/>
      <c r="AX21" s="174"/>
      <c r="AY21" s="174"/>
      <c r="AZ21" s="174"/>
    </row>
    <row r="22" spans="1:52" ht="18" customHeight="1">
      <c r="A22" s="606" t="s">
        <v>1206</v>
      </c>
      <c r="B22" s="607" t="s">
        <v>258</v>
      </c>
      <c r="C22" s="881"/>
      <c r="D22" s="874"/>
      <c r="E22" s="881"/>
      <c r="F22" s="875"/>
      <c r="G22" s="881"/>
      <c r="H22" s="881"/>
      <c r="I22" s="876"/>
      <c r="J22" s="875">
        <v>0.25</v>
      </c>
      <c r="K22" s="881"/>
      <c r="L22" s="875">
        <v>60</v>
      </c>
      <c r="M22" s="881"/>
      <c r="N22" s="875"/>
      <c r="O22" s="878">
        <f t="shared" si="1"/>
        <v>0</v>
      </c>
      <c r="P22" s="878">
        <f t="shared" si="0"/>
        <v>0.25</v>
      </c>
      <c r="Q22" s="739"/>
      <c r="R22" s="875"/>
      <c r="S22" s="879" t="s">
        <v>1206</v>
      </c>
      <c r="T22" s="875" t="s">
        <v>258</v>
      </c>
      <c r="U22" s="876"/>
      <c r="V22" s="875">
        <v>0.125</v>
      </c>
      <c r="W22" s="876"/>
      <c r="X22" s="875">
        <v>0.125</v>
      </c>
      <c r="Y22" s="876"/>
      <c r="Z22" s="875"/>
      <c r="AA22" s="876"/>
      <c r="AB22" s="875"/>
      <c r="AC22" s="880"/>
      <c r="AD22" s="875"/>
      <c r="AE22" s="880"/>
      <c r="AF22" s="875"/>
      <c r="AG22" s="880"/>
      <c r="AH22" s="875"/>
      <c r="AI22" s="875"/>
      <c r="AJ22" s="875"/>
      <c r="AK22" s="875"/>
      <c r="AL22" s="875"/>
      <c r="AM22" s="875"/>
      <c r="AN22" s="323"/>
      <c r="AO22" s="323"/>
      <c r="AP22" s="323"/>
      <c r="AQ22" s="323"/>
      <c r="AR22" s="323"/>
      <c r="AS22" s="174"/>
      <c r="AT22" s="134"/>
      <c r="AU22" s="174"/>
      <c r="AV22" s="174"/>
      <c r="AW22" s="174"/>
      <c r="AX22" s="174"/>
      <c r="AY22" s="174"/>
      <c r="AZ22" s="174"/>
    </row>
    <row r="23" spans="1:52" ht="18" customHeight="1">
      <c r="A23" s="606" t="s">
        <v>1210</v>
      </c>
      <c r="B23" s="607" t="s">
        <v>254</v>
      </c>
      <c r="C23" s="739"/>
      <c r="D23" s="874"/>
      <c r="E23" s="739"/>
      <c r="F23" s="875"/>
      <c r="G23" s="739"/>
      <c r="H23" s="739"/>
      <c r="I23" s="877">
        <v>12</v>
      </c>
      <c r="J23" s="875">
        <v>4</v>
      </c>
      <c r="K23" s="877">
        <v>105</v>
      </c>
      <c r="L23" s="875">
        <v>60</v>
      </c>
      <c r="M23" s="876"/>
      <c r="N23" s="875"/>
      <c r="O23" s="878">
        <f t="shared" si="1"/>
        <v>7.1000000000000005</v>
      </c>
      <c r="P23" s="886">
        <f t="shared" si="0"/>
        <v>4.893</v>
      </c>
      <c r="Q23" s="739">
        <v>3.4</v>
      </c>
      <c r="R23" s="875">
        <v>1.313</v>
      </c>
      <c r="S23" s="879" t="s">
        <v>1210</v>
      </c>
      <c r="T23" s="875" t="s">
        <v>254</v>
      </c>
      <c r="U23" s="876">
        <v>1</v>
      </c>
      <c r="V23" s="875">
        <v>1.213</v>
      </c>
      <c r="W23" s="876">
        <v>1.2</v>
      </c>
      <c r="X23" s="875">
        <v>1.54</v>
      </c>
      <c r="Y23" s="876"/>
      <c r="Z23" s="875"/>
      <c r="AA23" s="876">
        <v>1</v>
      </c>
      <c r="AB23" s="875">
        <v>0.15</v>
      </c>
      <c r="AC23" s="880"/>
      <c r="AD23" s="875"/>
      <c r="AE23" s="880">
        <v>0.3</v>
      </c>
      <c r="AF23" s="875">
        <v>0.577</v>
      </c>
      <c r="AG23" s="880">
        <v>0.2</v>
      </c>
      <c r="AH23" s="875">
        <v>0.05</v>
      </c>
      <c r="AI23" s="875"/>
      <c r="AJ23" s="875"/>
      <c r="AK23" s="875"/>
      <c r="AL23" s="875">
        <v>0.05</v>
      </c>
      <c r="AM23" s="875"/>
      <c r="AN23" s="323"/>
      <c r="AO23" s="323"/>
      <c r="AP23" s="323"/>
      <c r="AQ23" s="323"/>
      <c r="AR23" s="323"/>
      <c r="AS23" s="174"/>
      <c r="AT23" s="134"/>
      <c r="AU23" s="174"/>
      <c r="AV23" s="174"/>
      <c r="AW23" s="174"/>
      <c r="AX23" s="174"/>
      <c r="AY23" s="174"/>
      <c r="AZ23" s="174"/>
    </row>
    <row r="24" spans="1:52" ht="18" customHeight="1">
      <c r="A24" s="606" t="s">
        <v>1223</v>
      </c>
      <c r="B24" s="607" t="s">
        <v>247</v>
      </c>
      <c r="C24" s="739"/>
      <c r="D24" s="874"/>
      <c r="E24" s="739"/>
      <c r="F24" s="875"/>
      <c r="G24" s="739"/>
      <c r="H24" s="739"/>
      <c r="I24" s="876">
        <v>7.5</v>
      </c>
      <c r="J24" s="875">
        <v>2.5</v>
      </c>
      <c r="K24" s="876">
        <v>2</v>
      </c>
      <c r="L24" s="875">
        <v>60</v>
      </c>
      <c r="M24" s="876"/>
      <c r="N24" s="875"/>
      <c r="O24" s="886">
        <f t="shared" si="1"/>
        <v>0</v>
      </c>
      <c r="P24" s="876">
        <f t="shared" si="0"/>
        <v>0.5</v>
      </c>
      <c r="Q24" s="739"/>
      <c r="R24" s="875"/>
      <c r="S24" s="879" t="s">
        <v>1223</v>
      </c>
      <c r="T24" s="875" t="s">
        <v>247</v>
      </c>
      <c r="U24" s="876"/>
      <c r="V24" s="875">
        <v>0.2</v>
      </c>
      <c r="W24" s="886"/>
      <c r="X24" s="875">
        <v>0.3</v>
      </c>
      <c r="Y24" s="886"/>
      <c r="Z24" s="875"/>
      <c r="AA24" s="886"/>
      <c r="AB24" s="875"/>
      <c r="AC24" s="887"/>
      <c r="AD24" s="875"/>
      <c r="AE24" s="887"/>
      <c r="AF24" s="875"/>
      <c r="AG24" s="887"/>
      <c r="AH24" s="875"/>
      <c r="AI24" s="875"/>
      <c r="AJ24" s="875"/>
      <c r="AK24" s="875"/>
      <c r="AL24" s="875"/>
      <c r="AM24" s="875"/>
      <c r="AN24" s="323"/>
      <c r="AO24" s="323"/>
      <c r="AP24" s="323"/>
      <c r="AQ24" s="323"/>
      <c r="AR24" s="323"/>
      <c r="AS24" s="174"/>
      <c r="AT24" s="134"/>
      <c r="AU24" s="174"/>
      <c r="AV24" s="174"/>
      <c r="AW24" s="174"/>
      <c r="AX24" s="174"/>
      <c r="AY24" s="174"/>
      <c r="AZ24" s="174"/>
    </row>
    <row r="25" spans="1:52" ht="18" customHeight="1">
      <c r="A25" s="606" t="s">
        <v>1232</v>
      </c>
      <c r="B25" s="607" t="s">
        <v>241</v>
      </c>
      <c r="C25" s="739"/>
      <c r="D25" s="874"/>
      <c r="E25" s="739"/>
      <c r="F25" s="875"/>
      <c r="G25" s="739"/>
      <c r="H25" s="739"/>
      <c r="I25" s="876">
        <v>1.4</v>
      </c>
      <c r="J25" s="875">
        <v>0.008</v>
      </c>
      <c r="K25" s="876"/>
      <c r="L25" s="875">
        <v>60</v>
      </c>
      <c r="M25" s="876"/>
      <c r="N25" s="875"/>
      <c r="O25" s="886">
        <f t="shared" si="1"/>
        <v>0.09</v>
      </c>
      <c r="P25" s="878">
        <f t="shared" si="0"/>
        <v>0.022000000000000002</v>
      </c>
      <c r="Q25" s="739"/>
      <c r="R25" s="875">
        <v>0.004</v>
      </c>
      <c r="S25" s="879" t="s">
        <v>1232</v>
      </c>
      <c r="T25" s="875" t="s">
        <v>241</v>
      </c>
      <c r="U25" s="876">
        <v>0.09</v>
      </c>
      <c r="V25" s="875">
        <v>0.003</v>
      </c>
      <c r="W25" s="876"/>
      <c r="X25" s="875">
        <v>0.001</v>
      </c>
      <c r="Y25" s="876"/>
      <c r="Z25" s="875"/>
      <c r="AA25" s="878"/>
      <c r="AB25" s="875">
        <v>0.001</v>
      </c>
      <c r="AC25" s="882"/>
      <c r="AD25" s="875"/>
      <c r="AE25" s="880"/>
      <c r="AF25" s="875">
        <v>0.002</v>
      </c>
      <c r="AG25" s="880"/>
      <c r="AH25" s="875">
        <v>0.002</v>
      </c>
      <c r="AI25" s="875"/>
      <c r="AJ25" s="875"/>
      <c r="AK25" s="875">
        <v>0.001</v>
      </c>
      <c r="AL25" s="875">
        <v>0.001</v>
      </c>
      <c r="AM25" s="875">
        <v>0.007</v>
      </c>
      <c r="AN25" s="323"/>
      <c r="AO25" s="323"/>
      <c r="AP25" s="323"/>
      <c r="AQ25" s="323"/>
      <c r="AR25" s="323"/>
      <c r="AS25" s="174"/>
      <c r="AT25" s="134"/>
      <c r="AU25" s="174"/>
      <c r="AV25" s="174"/>
      <c r="AW25" s="174"/>
      <c r="AX25" s="174"/>
      <c r="AY25" s="174"/>
      <c r="AZ25" s="174"/>
    </row>
    <row r="26" spans="1:52" ht="18" customHeight="1">
      <c r="A26" s="606" t="s">
        <v>1226</v>
      </c>
      <c r="B26" s="607" t="s">
        <v>245</v>
      </c>
      <c r="C26" s="888"/>
      <c r="D26" s="888"/>
      <c r="E26" s="888"/>
      <c r="F26" s="889"/>
      <c r="G26" s="888"/>
      <c r="H26" s="888"/>
      <c r="I26" s="888">
        <v>27.5</v>
      </c>
      <c r="J26" s="889">
        <v>2.8</v>
      </c>
      <c r="K26" s="890">
        <v>200</v>
      </c>
      <c r="L26" s="888"/>
      <c r="M26" s="890"/>
      <c r="N26" s="888"/>
      <c r="O26" s="878">
        <f t="shared" si="1"/>
        <v>5.7</v>
      </c>
      <c r="P26" s="890">
        <f t="shared" si="0"/>
        <v>2.0000000000000004</v>
      </c>
      <c r="Q26" s="891">
        <v>1</v>
      </c>
      <c r="R26" s="889">
        <v>0.8</v>
      </c>
      <c r="S26" s="892" t="s">
        <v>1226</v>
      </c>
      <c r="T26" s="889" t="s">
        <v>245</v>
      </c>
      <c r="U26" s="888">
        <v>2.9</v>
      </c>
      <c r="V26" s="889">
        <v>0.5</v>
      </c>
      <c r="W26" s="888">
        <v>1.8</v>
      </c>
      <c r="X26" s="889">
        <v>0.3</v>
      </c>
      <c r="Y26" s="888"/>
      <c r="Z26" s="889"/>
      <c r="AA26" s="888"/>
      <c r="AB26" s="889">
        <v>0.1</v>
      </c>
      <c r="AC26" s="893"/>
      <c r="AD26" s="889"/>
      <c r="AE26" s="893"/>
      <c r="AF26" s="889">
        <v>0.05</v>
      </c>
      <c r="AG26" s="893"/>
      <c r="AH26" s="889">
        <v>0.05</v>
      </c>
      <c r="AI26" s="889"/>
      <c r="AJ26" s="889"/>
      <c r="AK26" s="889"/>
      <c r="AL26" s="889"/>
      <c r="AM26" s="889">
        <v>0.2</v>
      </c>
      <c r="AN26" s="323"/>
      <c r="AO26" s="323"/>
      <c r="AP26" s="323"/>
      <c r="AQ26" s="323"/>
      <c r="AR26" s="323"/>
      <c r="AS26" s="323"/>
      <c r="AT26" s="134"/>
      <c r="AU26" s="174"/>
      <c r="AV26" s="174"/>
      <c r="AW26" s="174"/>
      <c r="AX26" s="174"/>
      <c r="AY26" s="174"/>
      <c r="AZ26" s="174"/>
    </row>
    <row r="27" spans="1:52" ht="30" customHeight="1">
      <c r="A27" s="894" t="s">
        <v>217</v>
      </c>
      <c r="B27" s="895" t="s">
        <v>85</v>
      </c>
      <c r="C27" s="896">
        <f>SUM(C8:C26)</f>
        <v>2666</v>
      </c>
      <c r="D27" s="896">
        <f>SUM(D8:D26)</f>
        <v>4211</v>
      </c>
      <c r="E27" s="896">
        <f aca="true" t="shared" si="2" ref="E27:N27">SUM(E8:E26)</f>
        <v>2606</v>
      </c>
      <c r="F27" s="896">
        <f t="shared" si="2"/>
        <v>4207</v>
      </c>
      <c r="G27" s="896">
        <f t="shared" si="2"/>
        <v>60</v>
      </c>
      <c r="H27" s="896">
        <f t="shared" si="2"/>
        <v>4</v>
      </c>
      <c r="I27" s="897">
        <f t="shared" si="2"/>
        <v>514.9</v>
      </c>
      <c r="J27" s="897">
        <f t="shared" si="2"/>
        <v>470.928</v>
      </c>
      <c r="K27" s="897">
        <f t="shared" si="2"/>
        <v>1108.6</v>
      </c>
      <c r="L27" s="896">
        <f t="shared" si="2"/>
        <v>1456.5</v>
      </c>
      <c r="M27" s="896">
        <f t="shared" si="2"/>
        <v>100</v>
      </c>
      <c r="N27" s="896">
        <f t="shared" si="2"/>
        <v>1280</v>
      </c>
      <c r="O27" s="898">
        <f>Q27+U27+W27+Y27+AA27+AC27+AE27+AG27+AN27</f>
        <v>168.19000000000003</v>
      </c>
      <c r="P27" s="899">
        <f t="shared" si="0"/>
        <v>158.02599999999995</v>
      </c>
      <c r="Q27" s="184">
        <f>SUM(Q8:Q26)</f>
        <v>28.350000000000005</v>
      </c>
      <c r="R27" s="184">
        <f>SUM(R8:R26)</f>
        <v>17.398000000000003</v>
      </c>
      <c r="S27" s="894" t="s">
        <v>217</v>
      </c>
      <c r="T27" s="895" t="s">
        <v>85</v>
      </c>
      <c r="U27" s="899">
        <f>SUM(U8:U26)</f>
        <v>43.69500000000001</v>
      </c>
      <c r="V27" s="899">
        <f>SUM(V8:V26)</f>
        <v>39.409000000000006</v>
      </c>
      <c r="W27" s="899">
        <f aca="true" t="shared" si="3" ref="W27:AM27">SUM(W8:W26)</f>
        <v>50.254000000000005</v>
      </c>
      <c r="X27" s="899">
        <f t="shared" si="3"/>
        <v>63.164</v>
      </c>
      <c r="Y27" s="899">
        <f t="shared" si="3"/>
        <v>12.741999999999999</v>
      </c>
      <c r="Z27" s="899">
        <f t="shared" si="3"/>
        <v>12.283</v>
      </c>
      <c r="AA27" s="899">
        <f t="shared" si="3"/>
        <v>14.405000000000001</v>
      </c>
      <c r="AB27" s="899">
        <f t="shared" si="3"/>
        <v>13.135</v>
      </c>
      <c r="AC27" s="899">
        <f t="shared" si="3"/>
        <v>0.201</v>
      </c>
      <c r="AD27" s="899">
        <f t="shared" si="3"/>
        <v>0.051000000000000004</v>
      </c>
      <c r="AE27" s="899">
        <f t="shared" si="3"/>
        <v>7.911999999999998</v>
      </c>
      <c r="AF27" s="899">
        <f t="shared" si="3"/>
        <v>4.103999999999999</v>
      </c>
      <c r="AG27" s="899">
        <f t="shared" si="3"/>
        <v>10.630999999999998</v>
      </c>
      <c r="AH27" s="898">
        <f t="shared" si="3"/>
        <v>3.77</v>
      </c>
      <c r="AI27" s="899">
        <f t="shared" si="3"/>
        <v>0.201</v>
      </c>
      <c r="AJ27" s="899">
        <f t="shared" si="3"/>
        <v>0.201</v>
      </c>
      <c r="AK27" s="899">
        <f t="shared" si="3"/>
        <v>0.021</v>
      </c>
      <c r="AL27" s="899">
        <f t="shared" si="3"/>
        <v>3.0519999999999996</v>
      </c>
      <c r="AM27" s="899">
        <f t="shared" si="3"/>
        <v>1.2369999999999999</v>
      </c>
      <c r="AN27" s="323"/>
      <c r="AO27" s="323"/>
      <c r="AP27" s="323"/>
      <c r="AQ27" s="323"/>
      <c r="AR27" s="323"/>
      <c r="AS27" s="174"/>
      <c r="AT27" s="174"/>
      <c r="AU27" s="174"/>
      <c r="AV27" s="174"/>
      <c r="AW27" s="174"/>
      <c r="AX27" s="174"/>
      <c r="AY27" s="174"/>
      <c r="AZ27" s="174"/>
    </row>
    <row r="28" spans="1:52" ht="12.75">
      <c r="A28" s="95"/>
      <c r="B28" s="533"/>
      <c r="C28" s="837"/>
      <c r="D28" s="837"/>
      <c r="E28" s="837"/>
      <c r="F28" s="837"/>
      <c r="G28" s="837"/>
      <c r="H28" s="837"/>
      <c r="I28" s="837"/>
      <c r="J28" s="837"/>
      <c r="K28" s="838"/>
      <c r="L28" s="837"/>
      <c r="M28" s="838"/>
      <c r="N28" s="837"/>
      <c r="O28" s="837"/>
      <c r="P28" s="837"/>
      <c r="Q28" s="95"/>
      <c r="R28" s="533"/>
      <c r="S28" s="95"/>
      <c r="T28" s="840"/>
      <c r="U28" s="837"/>
      <c r="V28" s="837"/>
      <c r="W28" s="837"/>
      <c r="X28" s="837"/>
      <c r="Y28" s="838"/>
      <c r="Z28" s="837"/>
      <c r="AA28" s="837"/>
      <c r="AB28" s="837"/>
      <c r="AC28" s="841"/>
      <c r="AD28" s="841"/>
      <c r="AE28" s="841"/>
      <c r="AF28" s="841"/>
      <c r="AG28" s="841"/>
      <c r="AH28" s="841"/>
      <c r="AI28" s="842"/>
      <c r="AJ28" s="843"/>
      <c r="AK28" s="323"/>
      <c r="AL28" s="323"/>
      <c r="AM28" s="323"/>
      <c r="AN28" s="323"/>
      <c r="AO28" s="323"/>
      <c r="AP28" s="323"/>
      <c r="AQ28" s="323"/>
      <c r="AR28" s="323"/>
      <c r="AS28" s="174"/>
      <c r="AT28" s="174"/>
      <c r="AU28" s="174"/>
      <c r="AV28" s="174"/>
      <c r="AW28" s="174"/>
      <c r="AX28" s="174"/>
      <c r="AY28" s="174"/>
      <c r="AZ28" s="174"/>
    </row>
    <row r="29" spans="1:52" ht="12.75">
      <c r="A29" s="95"/>
      <c r="B29" s="533"/>
      <c r="C29" s="837"/>
      <c r="D29" s="837"/>
      <c r="E29" s="837"/>
      <c r="F29" s="837"/>
      <c r="G29" s="837"/>
      <c r="H29" s="837"/>
      <c r="I29" s="837"/>
      <c r="J29" s="837"/>
      <c r="K29" s="838"/>
      <c r="L29" s="837"/>
      <c r="M29" s="838"/>
      <c r="N29" s="837"/>
      <c r="O29" s="837"/>
      <c r="P29" s="837"/>
      <c r="Q29" s="95"/>
      <c r="R29" s="533"/>
      <c r="S29" s="95"/>
      <c r="T29" s="840"/>
      <c r="U29" s="837"/>
      <c r="V29" s="837"/>
      <c r="W29" s="838"/>
      <c r="X29" s="837"/>
      <c r="Y29" s="837"/>
      <c r="Z29" s="837"/>
      <c r="AA29" s="837"/>
      <c r="AB29" s="837"/>
      <c r="AC29" s="837"/>
      <c r="AD29" s="841"/>
      <c r="AE29" s="841"/>
      <c r="AF29" s="841"/>
      <c r="AG29" s="841"/>
      <c r="AH29" s="841"/>
      <c r="AI29" s="842"/>
      <c r="AJ29" s="843"/>
      <c r="AK29" s="323"/>
      <c r="AL29" s="323"/>
      <c r="AM29" s="323"/>
      <c r="AN29" s="324"/>
      <c r="AO29" s="323"/>
      <c r="AP29" s="323"/>
      <c r="AQ29" s="323"/>
      <c r="AR29" s="323"/>
      <c r="AS29" s="174"/>
      <c r="AT29" s="174"/>
      <c r="AU29" s="174"/>
      <c r="AV29" s="174"/>
      <c r="AW29" s="174"/>
      <c r="AX29" s="174"/>
      <c r="AY29" s="174"/>
      <c r="AZ29" s="174"/>
    </row>
    <row r="30" spans="1:52" ht="12.75">
      <c r="A30" s="95"/>
      <c r="B30" s="533"/>
      <c r="C30" s="773"/>
      <c r="D30" s="95"/>
      <c r="E30" s="95"/>
      <c r="F30" s="95"/>
      <c r="G30" s="95"/>
      <c r="H30" s="95"/>
      <c r="I30" s="837"/>
      <c r="J30" s="837"/>
      <c r="K30" s="95"/>
      <c r="L30" s="95"/>
      <c r="M30" s="95"/>
      <c r="N30" s="837"/>
      <c r="O30" s="837"/>
      <c r="P30" s="837"/>
      <c r="Q30" s="95"/>
      <c r="R30" s="533"/>
      <c r="S30" s="95"/>
      <c r="T30" s="840"/>
      <c r="U30" s="837"/>
      <c r="V30" s="837"/>
      <c r="W30" s="837"/>
      <c r="X30" s="837"/>
      <c r="Y30" s="837"/>
      <c r="Z30" s="837"/>
      <c r="AA30" s="837"/>
      <c r="AB30" s="837"/>
      <c r="AC30" s="837"/>
      <c r="AD30" s="841"/>
      <c r="AE30" s="841"/>
      <c r="AF30" s="841"/>
      <c r="AG30" s="841"/>
      <c r="AH30" s="841"/>
      <c r="AI30" s="845"/>
      <c r="AJ30" s="846"/>
      <c r="AK30" s="323"/>
      <c r="AL30" s="323"/>
      <c r="AM30" s="323"/>
      <c r="AN30" s="323"/>
      <c r="AO30" s="323"/>
      <c r="AP30" s="323"/>
      <c r="AQ30" s="323"/>
      <c r="AR30" s="323"/>
      <c r="AS30" s="174"/>
      <c r="AT30" s="174"/>
      <c r="AU30" s="174"/>
      <c r="AV30" s="174"/>
      <c r="AW30" s="174"/>
      <c r="AX30" s="174"/>
      <c r="AY30" s="174"/>
      <c r="AZ30" s="174"/>
    </row>
    <row r="31" spans="1:52" ht="12.75">
      <c r="A31" s="95"/>
      <c r="B31" s="95"/>
      <c r="C31" s="95"/>
      <c r="D31" s="95"/>
      <c r="E31" s="95"/>
      <c r="F31" s="95"/>
      <c r="G31" s="95"/>
      <c r="H31" s="95"/>
      <c r="I31" s="837"/>
      <c r="J31" s="837"/>
      <c r="K31" s="95"/>
      <c r="L31" s="95"/>
      <c r="M31" s="95"/>
      <c r="N31" s="837"/>
      <c r="O31" s="95"/>
      <c r="P31" s="95"/>
      <c r="Q31" s="95"/>
      <c r="R31" s="95"/>
      <c r="S31" s="95"/>
      <c r="T31" s="95"/>
      <c r="U31" s="95"/>
      <c r="V31" s="844"/>
      <c r="W31" s="837"/>
      <c r="X31" s="837"/>
      <c r="Y31" s="837"/>
      <c r="Z31" s="837"/>
      <c r="AA31" s="837"/>
      <c r="AB31" s="837"/>
      <c r="AC31" s="837"/>
      <c r="AD31" s="841"/>
      <c r="AE31" s="841"/>
      <c r="AF31" s="841"/>
      <c r="AG31" s="841"/>
      <c r="AH31" s="841"/>
      <c r="AI31" s="842"/>
      <c r="AJ31" s="843"/>
      <c r="AK31" s="323"/>
      <c r="AL31" s="323"/>
      <c r="AM31" s="323"/>
      <c r="AN31" s="323"/>
      <c r="AO31" s="323"/>
      <c r="AP31" s="323"/>
      <c r="AQ31" s="323"/>
      <c r="AR31" s="323"/>
      <c r="AS31" s="174"/>
      <c r="AT31" s="174"/>
      <c r="AU31" s="174"/>
      <c r="AV31" s="174"/>
      <c r="AW31" s="174"/>
      <c r="AX31" s="174"/>
      <c r="AY31" s="174"/>
      <c r="AZ31" s="174"/>
    </row>
    <row r="32" spans="1:52" ht="24" customHeight="1">
      <c r="A32" s="847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50"/>
      <c r="Q32" s="851"/>
      <c r="R32" s="848"/>
      <c r="S32" s="541"/>
      <c r="T32" s="541"/>
      <c r="U32" s="541"/>
      <c r="V32" s="852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852"/>
      <c r="AI32" s="776"/>
      <c r="AJ32" s="900"/>
      <c r="AK32" s="901"/>
      <c r="AL32" s="901"/>
      <c r="AM32" s="901"/>
      <c r="AN32" s="901"/>
      <c r="AO32" s="901"/>
      <c r="AP32" s="901"/>
      <c r="AQ32" s="901"/>
      <c r="AR32" s="901"/>
      <c r="AS32" s="174"/>
      <c r="AT32" s="174"/>
      <c r="AU32" s="174"/>
      <c r="AV32" s="174"/>
      <c r="AW32" s="174"/>
      <c r="AX32" s="174"/>
      <c r="AY32" s="174"/>
      <c r="AZ32" s="174"/>
    </row>
    <row r="33" spans="1:52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99"/>
      <c r="P33" s="99"/>
      <c r="Q33" s="52"/>
      <c r="R33" s="52"/>
      <c r="S33" s="52"/>
      <c r="T33" s="99"/>
      <c r="U33" s="52"/>
      <c r="V33" s="52"/>
      <c r="W33" s="52"/>
      <c r="X33" s="52"/>
      <c r="Y33" s="52"/>
      <c r="Z33" s="630"/>
      <c r="AA33" s="99"/>
      <c r="AB33" s="99"/>
      <c r="AC33" s="99"/>
      <c r="AD33" s="99"/>
      <c r="AE33" s="99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134"/>
      <c r="AX33" s="134"/>
      <c r="AY33" s="134"/>
      <c r="AZ33" s="134"/>
    </row>
    <row r="34" spans="1:52" ht="12.7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</row>
    <row r="35" spans="1:52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</row>
    <row r="36" spans="1:52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</row>
    <row r="37" spans="1:52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</row>
    <row r="38" spans="1:52" ht="12.7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</row>
    <row r="39" spans="1:32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</row>
    <row r="40" spans="1:32" ht="12.7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</row>
    <row r="41" spans="1:32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</row>
    <row r="42" spans="1:32" ht="12.7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</row>
    <row r="43" spans="1:32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</row>
    <row r="44" spans="1:32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</row>
    <row r="45" spans="1:32" ht="12.7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</row>
    <row r="46" spans="1:32" ht="12.7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</row>
    <row r="47" spans="1:32" ht="12.7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</row>
    <row r="48" spans="1:32" ht="12.7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</row>
    <row r="49" spans="1:32" ht="12.7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</row>
    <row r="50" spans="1:32" ht="12.7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</row>
    <row r="51" spans="1:32" ht="12.7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1:32" ht="12.7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</row>
    <row r="53" spans="1:32" ht="12.7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</row>
    <row r="54" spans="1:32" ht="12.7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</row>
    <row r="55" spans="1:32" ht="12.7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</row>
    <row r="56" spans="1:32" ht="12.7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</row>
    <row r="57" spans="1:32" ht="12.7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</row>
    <row r="58" spans="1:32" ht="12.7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</row>
    <row r="59" spans="1:32" ht="12.7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</row>
    <row r="60" spans="1:32" ht="12.7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</row>
    <row r="61" spans="1:32" ht="12.7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</row>
    <row r="62" spans="1:32" ht="12.7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</row>
    <row r="63" spans="1:32" ht="12.7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</row>
    <row r="64" spans="1:32" ht="12.7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</row>
    <row r="65" spans="1:32" ht="12.7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</row>
    <row r="66" spans="1:32" ht="12.7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</row>
    <row r="67" spans="1:32" ht="12.7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</row>
    <row r="68" spans="1:32" ht="12.7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</row>
    <row r="69" spans="1:32" ht="12.7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</row>
    <row r="70" spans="1:32" ht="12.7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</row>
    <row r="71" spans="1:32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</row>
    <row r="72" spans="1:32" ht="12.7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</row>
    <row r="73" spans="1:32" ht="12.7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1:32" ht="12.7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1:32" ht="12.7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1:32" ht="12.7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1:32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1:32" ht="12.7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1:32" ht="12.7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1:32" ht="12.7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1:32" ht="12.7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1:32" ht="12.7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:32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</row>
    <row r="84" spans="1:32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</row>
    <row r="85" spans="1:32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</row>
    <row r="86" spans="1:32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</row>
    <row r="87" spans="1:32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</row>
    <row r="88" spans="1:32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</row>
    <row r="89" spans="1:32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</row>
    <row r="90" spans="1:32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</row>
    <row r="91" spans="1:32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</row>
    <row r="92" spans="1:32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</row>
    <row r="93" spans="1:32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1:32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</row>
  </sheetData>
  <sheetProtection/>
  <mergeCells count="21">
    <mergeCell ref="T5:T7"/>
    <mergeCell ref="E6:F6"/>
    <mergeCell ref="Q6:R6"/>
    <mergeCell ref="O5:P6"/>
    <mergeCell ref="Q5:R5"/>
    <mergeCell ref="M5:N6"/>
    <mergeCell ref="A5:A7"/>
    <mergeCell ref="B5:B7"/>
    <mergeCell ref="C5:D6"/>
    <mergeCell ref="E5:H5"/>
    <mergeCell ref="I5:J6"/>
    <mergeCell ref="S5:S7"/>
    <mergeCell ref="U6:V6"/>
    <mergeCell ref="W6:X6"/>
    <mergeCell ref="Y6:Z6"/>
    <mergeCell ref="U5:AH5"/>
    <mergeCell ref="K5:L6"/>
    <mergeCell ref="AA6:AB6"/>
    <mergeCell ref="AC6:AD6"/>
    <mergeCell ref="AE6:AF6"/>
    <mergeCell ref="AG6:AH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641"/>
  <sheetViews>
    <sheetView zoomScalePageLayoutView="0" workbookViewId="0" topLeftCell="B1">
      <selection activeCell="J38" sqref="J38"/>
    </sheetView>
  </sheetViews>
  <sheetFormatPr defaultColWidth="9.00390625" defaultRowHeight="12.75"/>
  <cols>
    <col min="1" max="1" width="4.375" style="902" hidden="1" customWidth="1"/>
    <col min="2" max="2" width="5.375" style="902" customWidth="1"/>
    <col min="3" max="3" width="5.875" style="902" customWidth="1"/>
    <col min="4" max="4" width="14.25390625" style="902" customWidth="1"/>
    <col min="5" max="5" width="10.375" style="902" customWidth="1"/>
    <col min="6" max="6" width="10.25390625" style="902" customWidth="1"/>
    <col min="7" max="7" width="14.25390625" style="902" customWidth="1"/>
    <col min="8" max="8" width="9.75390625" style="902" customWidth="1"/>
    <col min="9" max="9" width="15.00390625" style="902" customWidth="1"/>
    <col min="10" max="10" width="10.75390625" style="902" customWidth="1"/>
    <col min="11" max="11" width="15.875" style="902" customWidth="1"/>
    <col min="12" max="12" width="17.875" style="902" customWidth="1"/>
    <col min="13" max="13" width="15.375" style="902" customWidth="1"/>
    <col min="14" max="14" width="4.00390625" style="902" customWidth="1"/>
    <col min="15" max="15" width="4.375" style="902" customWidth="1"/>
    <col min="16" max="16" width="8.00390625" style="902" customWidth="1"/>
    <col min="17" max="16384" width="9.125" style="902" customWidth="1"/>
  </cols>
  <sheetData>
    <row r="1" spans="2:10" ht="12.75">
      <c r="B1" s="903"/>
      <c r="C1" s="903"/>
      <c r="D1" s="903" t="s">
        <v>651</v>
      </c>
      <c r="E1" s="903"/>
      <c r="F1" s="904" t="s">
        <v>1558</v>
      </c>
      <c r="G1" s="905" t="s">
        <v>1559</v>
      </c>
      <c r="I1" s="903"/>
      <c r="J1" s="903"/>
    </row>
    <row r="2" spans="1:12" ht="12.75">
      <c r="A2" s="902" t="s">
        <v>1560</v>
      </c>
      <c r="B2" s="903"/>
      <c r="C2" s="903"/>
      <c r="D2" s="903"/>
      <c r="E2" s="903"/>
      <c r="F2" s="903"/>
      <c r="G2" s="905" t="s">
        <v>1561</v>
      </c>
      <c r="I2" s="903"/>
      <c r="J2" s="906"/>
      <c r="K2" s="903" t="s">
        <v>651</v>
      </c>
      <c r="L2" s="907"/>
    </row>
    <row r="3" spans="2:12" ht="12.75">
      <c r="B3" s="903"/>
      <c r="C3" s="903"/>
      <c r="D3" s="903"/>
      <c r="E3" s="903"/>
      <c r="F3" s="903"/>
      <c r="G3" s="903"/>
      <c r="H3" s="905"/>
      <c r="I3" s="903"/>
      <c r="J3" s="906"/>
      <c r="K3" s="903"/>
      <c r="L3" s="907"/>
    </row>
    <row r="4" spans="2:20" ht="12.75" customHeight="1">
      <c r="B4" s="908"/>
      <c r="C4" s="909"/>
      <c r="D4" s="910" t="s">
        <v>1562</v>
      </c>
      <c r="E4" s="911"/>
      <c r="F4" s="912"/>
      <c r="G4" s="913"/>
      <c r="H4" s="913" t="s">
        <v>1563</v>
      </c>
      <c r="I4" s="913"/>
      <c r="J4" s="913"/>
      <c r="K4" s="914" t="s">
        <v>1564</v>
      </c>
      <c r="L4" s="911" t="s">
        <v>1565</v>
      </c>
      <c r="M4" s="910" t="s">
        <v>1566</v>
      </c>
      <c r="N4" s="915"/>
      <c r="O4" s="915"/>
      <c r="P4" s="915"/>
      <c r="Q4" s="915"/>
      <c r="R4" s="915"/>
      <c r="S4" s="915"/>
      <c r="T4" s="903"/>
    </row>
    <row r="5" spans="1:24" ht="16.5" customHeight="1">
      <c r="A5" s="903"/>
      <c r="B5" s="903"/>
      <c r="C5" s="916"/>
      <c r="D5" s="917" t="s">
        <v>1567</v>
      </c>
      <c r="E5" s="918"/>
      <c r="F5" s="919"/>
      <c r="G5" s="910" t="s">
        <v>1568</v>
      </c>
      <c r="H5" s="912"/>
      <c r="I5" s="1499" t="s">
        <v>1569</v>
      </c>
      <c r="J5" s="1500"/>
      <c r="K5" s="920" t="s">
        <v>1570</v>
      </c>
      <c r="L5" s="915" t="s">
        <v>1571</v>
      </c>
      <c r="M5" s="921" t="s">
        <v>711</v>
      </c>
      <c r="N5" s="922"/>
      <c r="O5" s="922"/>
      <c r="P5" s="922"/>
      <c r="Q5" s="922"/>
      <c r="R5" s="922"/>
      <c r="S5" s="922"/>
      <c r="T5" s="1501" t="s">
        <v>1572</v>
      </c>
      <c r="U5" s="1501" t="s">
        <v>1573</v>
      </c>
      <c r="V5" s="1501" t="s">
        <v>1574</v>
      </c>
      <c r="W5" s="1491" t="s">
        <v>1575</v>
      </c>
      <c r="X5" s="1491" t="s">
        <v>1576</v>
      </c>
    </row>
    <row r="6" spans="1:24" ht="15.75" customHeight="1">
      <c r="A6" s="903"/>
      <c r="B6" s="923" t="s">
        <v>408</v>
      </c>
      <c r="C6" s="921" t="s">
        <v>1577</v>
      </c>
      <c r="D6" s="914" t="s">
        <v>1578</v>
      </c>
      <c r="E6" s="924" t="s">
        <v>1579</v>
      </c>
      <c r="F6" s="925" t="s">
        <v>1580</v>
      </c>
      <c r="G6" s="1493" t="s">
        <v>1581</v>
      </c>
      <c r="H6" s="1494"/>
      <c r="I6" s="1495" t="s">
        <v>1582</v>
      </c>
      <c r="J6" s="1496"/>
      <c r="K6" s="920" t="s">
        <v>1583</v>
      </c>
      <c r="L6" s="926" t="s">
        <v>1584</v>
      </c>
      <c r="M6" s="917" t="s">
        <v>1585</v>
      </c>
      <c r="N6" s="922"/>
      <c r="O6" s="922"/>
      <c r="P6" s="922"/>
      <c r="Q6" s="922"/>
      <c r="R6" s="922"/>
      <c r="S6" s="922"/>
      <c r="T6" s="1502"/>
      <c r="U6" s="1502"/>
      <c r="V6" s="1502"/>
      <c r="W6" s="1492"/>
      <c r="X6" s="1492"/>
    </row>
    <row r="7" spans="1:24" ht="12.75">
      <c r="A7" s="903"/>
      <c r="B7" s="915"/>
      <c r="C7" s="927"/>
      <c r="D7" s="928" t="s">
        <v>1586</v>
      </c>
      <c r="E7" s="1497">
        <v>2014</v>
      </c>
      <c r="F7" s="1497">
        <v>2015</v>
      </c>
      <c r="G7" s="914" t="s">
        <v>1578</v>
      </c>
      <c r="H7" s="915" t="s">
        <v>1579</v>
      </c>
      <c r="I7" s="914" t="s">
        <v>1578</v>
      </c>
      <c r="J7" s="915" t="s">
        <v>1579</v>
      </c>
      <c r="K7" s="920" t="s">
        <v>1587</v>
      </c>
      <c r="L7" s="918" t="s">
        <v>1588</v>
      </c>
      <c r="M7" s="917" t="s">
        <v>1589</v>
      </c>
      <c r="N7" s="903"/>
      <c r="O7" s="903"/>
      <c r="P7" s="903"/>
      <c r="Q7" s="903"/>
      <c r="R7" s="903"/>
      <c r="S7" s="903"/>
      <c r="T7" s="1502"/>
      <c r="U7" s="1502"/>
      <c r="V7" s="1502"/>
      <c r="W7" s="1492"/>
      <c r="X7" s="1492"/>
    </row>
    <row r="8" spans="1:25" ht="17.25" customHeight="1">
      <c r="A8" s="903"/>
      <c r="B8" s="929"/>
      <c r="C8" s="930"/>
      <c r="D8" s="931"/>
      <c r="E8" s="1498"/>
      <c r="F8" s="1498"/>
      <c r="G8" s="932" t="s">
        <v>1586</v>
      </c>
      <c r="H8" s="933" t="s">
        <v>1580</v>
      </c>
      <c r="I8" s="932" t="s">
        <v>1586</v>
      </c>
      <c r="J8" s="933" t="s">
        <v>1580</v>
      </c>
      <c r="K8" s="931" t="s">
        <v>651</v>
      </c>
      <c r="L8" s="929"/>
      <c r="M8" s="930"/>
      <c r="N8" s="915"/>
      <c r="O8" s="915"/>
      <c r="P8" s="915"/>
      <c r="Q8" s="915"/>
      <c r="R8" s="915"/>
      <c r="S8" s="915"/>
      <c r="T8" s="1502"/>
      <c r="U8" s="1502"/>
      <c r="V8" s="1502"/>
      <c r="W8" s="1492"/>
      <c r="X8" s="1492"/>
      <c r="Y8" s="934" t="s">
        <v>1237</v>
      </c>
    </row>
    <row r="9" spans="1:25" ht="13.5" customHeight="1">
      <c r="A9" s="903"/>
      <c r="B9" s="90" t="s">
        <v>727</v>
      </c>
      <c r="C9" s="211" t="s">
        <v>671</v>
      </c>
      <c r="D9" s="935">
        <f aca="true" t="shared" si="0" ref="D9:D17">G9+I9</f>
        <v>15484</v>
      </c>
      <c r="E9" s="935">
        <v>4473</v>
      </c>
      <c r="F9" s="935">
        <f>H9+J9</f>
        <v>16202.8</v>
      </c>
      <c r="G9" s="935">
        <v>2451.3</v>
      </c>
      <c r="H9" s="935">
        <v>746.8</v>
      </c>
      <c r="I9" s="935">
        <v>13032.7</v>
      </c>
      <c r="J9" s="936">
        <v>15456</v>
      </c>
      <c r="K9" s="935">
        <v>33837.2</v>
      </c>
      <c r="L9" s="935"/>
      <c r="M9" s="935"/>
      <c r="N9" s="937"/>
      <c r="O9" s="937"/>
      <c r="P9" s="937"/>
      <c r="Q9" s="937"/>
      <c r="R9" s="937"/>
      <c r="S9" s="937"/>
      <c r="T9" s="934">
        <v>13</v>
      </c>
      <c r="U9" s="934">
        <v>200</v>
      </c>
      <c r="V9" s="934">
        <v>1915.6</v>
      </c>
      <c r="W9" s="934"/>
      <c r="X9" s="934">
        <v>322.67</v>
      </c>
      <c r="Y9" s="934">
        <f>T9+U9+V9+W9+X9</f>
        <v>2451.27</v>
      </c>
    </row>
    <row r="10" spans="1:25" ht="13.5" customHeight="1">
      <c r="A10" s="903"/>
      <c r="B10" s="90" t="s">
        <v>728</v>
      </c>
      <c r="C10" s="211" t="s">
        <v>241</v>
      </c>
      <c r="D10" s="935">
        <f t="shared" si="0"/>
        <v>9153.8</v>
      </c>
      <c r="E10" s="935">
        <v>3465</v>
      </c>
      <c r="F10" s="935">
        <f aca="true" t="shared" si="1" ref="F10:F31">H10+J10</f>
        <v>6748</v>
      </c>
      <c r="G10" s="935">
        <v>650</v>
      </c>
      <c r="H10" s="935">
        <v>38</v>
      </c>
      <c r="I10" s="935">
        <v>8503.8</v>
      </c>
      <c r="J10" s="936">
        <v>6710</v>
      </c>
      <c r="K10" s="935">
        <v>4201.1</v>
      </c>
      <c r="L10" s="935">
        <v>659.8</v>
      </c>
      <c r="M10" s="935"/>
      <c r="N10" s="937"/>
      <c r="O10" s="937"/>
      <c r="P10" s="937"/>
      <c r="Q10" s="937"/>
      <c r="R10" s="937"/>
      <c r="S10" s="937"/>
      <c r="T10" s="934">
        <v>0</v>
      </c>
      <c r="U10" s="934">
        <v>150</v>
      </c>
      <c r="V10" s="934">
        <v>400</v>
      </c>
      <c r="W10" s="934"/>
      <c r="X10" s="934">
        <v>100</v>
      </c>
      <c r="Y10" s="934">
        <f>T10+U10+V10+W10+X10</f>
        <v>650</v>
      </c>
    </row>
    <row r="11" spans="1:25" ht="13.5" customHeight="1">
      <c r="A11" s="903"/>
      <c r="B11" s="90" t="s">
        <v>729</v>
      </c>
      <c r="C11" s="211" t="s">
        <v>242</v>
      </c>
      <c r="D11" s="935">
        <f t="shared" si="0"/>
        <v>4215</v>
      </c>
      <c r="E11" s="935">
        <v>2454.9</v>
      </c>
      <c r="F11" s="935">
        <f t="shared" si="1"/>
        <v>3607</v>
      </c>
      <c r="G11" s="935">
        <v>500</v>
      </c>
      <c r="H11" s="935">
        <v>334.7</v>
      </c>
      <c r="I11" s="935">
        <v>3715</v>
      </c>
      <c r="J11" s="936">
        <v>3272.3</v>
      </c>
      <c r="K11" s="935">
        <v>11981.7</v>
      </c>
      <c r="L11" s="935"/>
      <c r="M11" s="935"/>
      <c r="N11" s="937"/>
      <c r="O11" s="937"/>
      <c r="P11" s="937"/>
      <c r="Q11" s="937"/>
      <c r="R11" s="937"/>
      <c r="S11" s="937"/>
      <c r="T11" s="934">
        <v>50</v>
      </c>
      <c r="U11" s="934">
        <v>50</v>
      </c>
      <c r="V11" s="934">
        <v>300</v>
      </c>
      <c r="W11" s="934"/>
      <c r="X11" s="934">
        <v>100</v>
      </c>
      <c r="Y11" s="934">
        <f>T11+U11+V11+W11+X11</f>
        <v>500</v>
      </c>
    </row>
    <row r="12" spans="1:25" ht="13.5" customHeight="1">
      <c r="A12" s="903"/>
      <c r="B12" s="90" t="s">
        <v>730</v>
      </c>
      <c r="C12" s="211" t="s">
        <v>243</v>
      </c>
      <c r="D12" s="935">
        <f t="shared" si="0"/>
        <v>14696.5</v>
      </c>
      <c r="E12" s="935">
        <v>5255</v>
      </c>
      <c r="F12" s="935">
        <f t="shared" si="1"/>
        <v>7077.3</v>
      </c>
      <c r="G12" s="935">
        <v>1961.5</v>
      </c>
      <c r="H12" s="935">
        <v>400</v>
      </c>
      <c r="I12" s="935">
        <v>12735</v>
      </c>
      <c r="J12" s="936">
        <v>6677.3</v>
      </c>
      <c r="K12" s="935">
        <v>25100.5</v>
      </c>
      <c r="L12" s="935">
        <v>131</v>
      </c>
      <c r="M12" s="935">
        <v>1920</v>
      </c>
      <c r="N12" s="937"/>
      <c r="O12" s="937"/>
      <c r="P12" s="937"/>
      <c r="Q12" s="937"/>
      <c r="R12" s="937"/>
      <c r="S12" s="937"/>
      <c r="T12" s="934">
        <v>0</v>
      </c>
      <c r="U12" s="934">
        <v>100</v>
      </c>
      <c r="V12" s="934">
        <v>1105</v>
      </c>
      <c r="W12" s="934">
        <v>200</v>
      </c>
      <c r="X12" s="934">
        <v>556.5</v>
      </c>
      <c r="Y12" s="934">
        <f>T12+U12+V12+W12+X12</f>
        <v>1961.5</v>
      </c>
    </row>
    <row r="13" spans="2:25" ht="13.5" customHeight="1">
      <c r="B13" s="90"/>
      <c r="C13" s="211"/>
      <c r="D13" s="935"/>
      <c r="E13" s="935"/>
      <c r="F13" s="935"/>
      <c r="G13" s="936"/>
      <c r="H13" s="936"/>
      <c r="I13" s="936"/>
      <c r="J13" s="936"/>
      <c r="K13" s="934"/>
      <c r="L13" s="934"/>
      <c r="M13" s="936"/>
      <c r="N13" s="937"/>
      <c r="O13" s="937"/>
      <c r="P13" s="937"/>
      <c r="Q13" s="937"/>
      <c r="R13" s="937"/>
      <c r="S13" s="937"/>
      <c r="T13" s="934"/>
      <c r="U13" s="934"/>
      <c r="V13" s="934"/>
      <c r="W13" s="934"/>
      <c r="X13" s="934"/>
      <c r="Y13" s="934"/>
    </row>
    <row r="14" spans="2:25" ht="13.5" customHeight="1">
      <c r="B14" s="90" t="s">
        <v>731</v>
      </c>
      <c r="C14" s="211" t="s">
        <v>244</v>
      </c>
      <c r="D14" s="935">
        <f t="shared" si="0"/>
        <v>11197</v>
      </c>
      <c r="E14" s="935">
        <v>7975.2</v>
      </c>
      <c r="F14" s="935">
        <f t="shared" si="1"/>
        <v>16323.5</v>
      </c>
      <c r="G14" s="935">
        <v>1908</v>
      </c>
      <c r="H14" s="935">
        <v>1243.4</v>
      </c>
      <c r="I14" s="935">
        <v>9289</v>
      </c>
      <c r="J14" s="936">
        <v>15080.1</v>
      </c>
      <c r="K14" s="935">
        <v>39237.3</v>
      </c>
      <c r="L14" s="935"/>
      <c r="M14" s="935"/>
      <c r="N14" s="937"/>
      <c r="O14" s="937"/>
      <c r="P14" s="937"/>
      <c r="Q14" s="937"/>
      <c r="R14" s="937"/>
      <c r="S14" s="937"/>
      <c r="T14" s="934">
        <v>50</v>
      </c>
      <c r="U14" s="934">
        <v>130</v>
      </c>
      <c r="V14" s="934">
        <v>1700</v>
      </c>
      <c r="W14" s="934"/>
      <c r="X14" s="934">
        <v>28</v>
      </c>
      <c r="Y14" s="934">
        <f>T14+U14+V14+W14+X14</f>
        <v>1908</v>
      </c>
    </row>
    <row r="15" spans="2:25" ht="13.5" customHeight="1">
      <c r="B15" s="90" t="s">
        <v>732</v>
      </c>
      <c r="C15" s="211" t="s">
        <v>245</v>
      </c>
      <c r="D15" s="935">
        <f t="shared" si="0"/>
        <v>7665</v>
      </c>
      <c r="E15" s="935">
        <v>5284</v>
      </c>
      <c r="F15" s="935">
        <f t="shared" si="1"/>
        <v>6819.5</v>
      </c>
      <c r="G15" s="935">
        <v>650</v>
      </c>
      <c r="H15" s="935">
        <v>451.1</v>
      </c>
      <c r="I15" s="935">
        <v>7015</v>
      </c>
      <c r="J15" s="936">
        <v>6368.4</v>
      </c>
      <c r="K15" s="935">
        <v>20526.5</v>
      </c>
      <c r="L15" s="935">
        <v>2112</v>
      </c>
      <c r="M15" s="935">
        <v>296</v>
      </c>
      <c r="N15" s="937"/>
      <c r="O15" s="937"/>
      <c r="P15" s="937"/>
      <c r="Q15" s="937"/>
      <c r="R15" s="937"/>
      <c r="S15" s="937"/>
      <c r="T15" s="934">
        <v>100</v>
      </c>
      <c r="U15" s="934">
        <v>200</v>
      </c>
      <c r="V15" s="934">
        <v>50</v>
      </c>
      <c r="W15" s="934"/>
      <c r="X15" s="934">
        <v>300</v>
      </c>
      <c r="Y15" s="934">
        <f>T15+U15+V15+W15+X15</f>
        <v>650</v>
      </c>
    </row>
    <row r="16" spans="2:29" ht="13.5" customHeight="1">
      <c r="B16" s="90" t="s">
        <v>389</v>
      </c>
      <c r="C16" s="211" t="s">
        <v>246</v>
      </c>
      <c r="D16" s="935">
        <f t="shared" si="0"/>
        <v>25100.5</v>
      </c>
      <c r="E16" s="935">
        <v>6079</v>
      </c>
      <c r="F16" s="935">
        <f t="shared" si="1"/>
        <v>7962.1</v>
      </c>
      <c r="G16" s="935">
        <v>3514.8</v>
      </c>
      <c r="H16" s="935">
        <v>1607</v>
      </c>
      <c r="I16" s="935">
        <v>21585.7</v>
      </c>
      <c r="J16" s="936">
        <v>6355.1</v>
      </c>
      <c r="K16" s="935">
        <v>57526.7</v>
      </c>
      <c r="L16" s="935">
        <v>1597.9</v>
      </c>
      <c r="M16" s="935"/>
      <c r="N16" s="937"/>
      <c r="O16" s="937"/>
      <c r="P16" s="937"/>
      <c r="Q16" s="937"/>
      <c r="R16" s="937"/>
      <c r="S16" s="937"/>
      <c r="T16" s="934">
        <v>0</v>
      </c>
      <c r="U16" s="934">
        <v>100</v>
      </c>
      <c r="V16" s="934">
        <v>2200</v>
      </c>
      <c r="W16" s="934">
        <v>200</v>
      </c>
      <c r="X16" s="934">
        <v>1014.8</v>
      </c>
      <c r="Y16" s="934">
        <f>T16+U16+V16+W16+X16</f>
        <v>3514.8</v>
      </c>
      <c r="Z16" s="938">
        <v>104523.6</v>
      </c>
      <c r="AA16" s="938" t="s">
        <v>1590</v>
      </c>
      <c r="AB16" s="938"/>
      <c r="AC16" s="938"/>
    </row>
    <row r="17" spans="2:25" ht="13.5" customHeight="1">
      <c r="B17" s="90" t="s">
        <v>390</v>
      </c>
      <c r="C17" s="211" t="s">
        <v>247</v>
      </c>
      <c r="D17" s="935">
        <f t="shared" si="0"/>
        <v>6465</v>
      </c>
      <c r="E17" s="935">
        <v>4020</v>
      </c>
      <c r="F17" s="935">
        <f t="shared" si="1"/>
        <v>6603</v>
      </c>
      <c r="G17" s="935">
        <v>450</v>
      </c>
      <c r="H17" s="935">
        <v>325</v>
      </c>
      <c r="I17" s="935">
        <v>6015</v>
      </c>
      <c r="J17" s="936">
        <v>6278</v>
      </c>
      <c r="K17" s="935">
        <v>18494.2</v>
      </c>
      <c r="L17" s="935">
        <v>961</v>
      </c>
      <c r="M17" s="935"/>
      <c r="N17" s="937"/>
      <c r="O17" s="937"/>
      <c r="P17" s="937"/>
      <c r="Q17" s="937"/>
      <c r="R17" s="937"/>
      <c r="S17" s="937"/>
      <c r="T17" s="934">
        <v>50</v>
      </c>
      <c r="U17" s="934">
        <v>130</v>
      </c>
      <c r="V17" s="934">
        <v>205</v>
      </c>
      <c r="W17" s="934"/>
      <c r="X17" s="934">
        <v>65</v>
      </c>
      <c r="Y17" s="934">
        <f>T17+U17+V17+W17+X17</f>
        <v>450</v>
      </c>
    </row>
    <row r="18" spans="2:25" ht="13.5" customHeight="1">
      <c r="B18" s="90"/>
      <c r="C18" s="211"/>
      <c r="D18" s="935"/>
      <c r="E18" s="935"/>
      <c r="F18" s="935"/>
      <c r="G18" s="936"/>
      <c r="H18" s="936"/>
      <c r="I18" s="936"/>
      <c r="J18" s="936"/>
      <c r="K18" s="934"/>
      <c r="L18" s="934"/>
      <c r="M18" s="936"/>
      <c r="N18" s="937"/>
      <c r="O18" s="937"/>
      <c r="P18" s="937"/>
      <c r="Q18" s="937"/>
      <c r="R18" s="937"/>
      <c r="S18" s="937"/>
      <c r="T18" s="934"/>
      <c r="U18" s="934"/>
      <c r="V18" s="934"/>
      <c r="W18" s="934"/>
      <c r="X18" s="934"/>
      <c r="Y18" s="934"/>
    </row>
    <row r="19" spans="2:25" ht="13.5" customHeight="1">
      <c r="B19" s="90" t="s">
        <v>382</v>
      </c>
      <c r="C19" s="211" t="s">
        <v>248</v>
      </c>
      <c r="D19" s="935">
        <f>G19+I19</f>
        <v>3600</v>
      </c>
      <c r="E19" s="935">
        <v>1580</v>
      </c>
      <c r="F19" s="935">
        <f t="shared" si="1"/>
        <v>4305</v>
      </c>
      <c r="G19" s="935">
        <v>600</v>
      </c>
      <c r="H19" s="935">
        <v>407</v>
      </c>
      <c r="I19" s="935">
        <v>3000</v>
      </c>
      <c r="J19" s="936">
        <v>3898</v>
      </c>
      <c r="K19" s="935">
        <v>13866.2</v>
      </c>
      <c r="L19" s="935">
        <v>960</v>
      </c>
      <c r="M19" s="935"/>
      <c r="N19" s="937"/>
      <c r="O19" s="937"/>
      <c r="P19" s="937"/>
      <c r="Q19" s="937"/>
      <c r="R19" s="937"/>
      <c r="S19" s="937"/>
      <c r="T19" s="934">
        <v>50</v>
      </c>
      <c r="U19" s="934">
        <v>200</v>
      </c>
      <c r="V19" s="934">
        <v>250</v>
      </c>
      <c r="W19" s="934"/>
      <c r="X19" s="934">
        <v>100</v>
      </c>
      <c r="Y19" s="934">
        <f>T19+U19+V19+W19+X19</f>
        <v>600</v>
      </c>
    </row>
    <row r="20" spans="2:25" ht="13.5" customHeight="1">
      <c r="B20" s="90" t="s">
        <v>383</v>
      </c>
      <c r="C20" s="211" t="s">
        <v>249</v>
      </c>
      <c r="D20" s="935">
        <f>G20+I20</f>
        <v>2765</v>
      </c>
      <c r="E20" s="935">
        <v>1422</v>
      </c>
      <c r="F20" s="935">
        <f t="shared" si="1"/>
        <v>4786</v>
      </c>
      <c r="G20" s="935">
        <v>250</v>
      </c>
      <c r="H20" s="935">
        <v>258</v>
      </c>
      <c r="I20" s="935">
        <v>2515</v>
      </c>
      <c r="J20" s="936">
        <v>4528</v>
      </c>
      <c r="K20" s="935">
        <v>14215.3</v>
      </c>
      <c r="L20" s="935"/>
      <c r="M20" s="935"/>
      <c r="N20" s="937"/>
      <c r="O20" s="937"/>
      <c r="P20" s="937"/>
      <c r="Q20" s="937"/>
      <c r="R20" s="937"/>
      <c r="S20" s="937"/>
      <c r="T20" s="934">
        <v>50</v>
      </c>
      <c r="U20" s="934">
        <v>100</v>
      </c>
      <c r="V20" s="934">
        <v>61</v>
      </c>
      <c r="W20" s="934"/>
      <c r="X20" s="934">
        <v>39</v>
      </c>
      <c r="Y20" s="934">
        <f>T20+U20+V20+W20+X20</f>
        <v>250</v>
      </c>
    </row>
    <row r="21" spans="2:25" ht="13.5" customHeight="1">
      <c r="B21" s="90" t="s">
        <v>707</v>
      </c>
      <c r="C21" s="211" t="s">
        <v>250</v>
      </c>
      <c r="D21" s="935">
        <f>G21+I21</f>
        <v>2300</v>
      </c>
      <c r="E21" s="935">
        <v>625</v>
      </c>
      <c r="F21" s="935">
        <f t="shared" si="1"/>
        <v>930</v>
      </c>
      <c r="G21" s="935">
        <v>300</v>
      </c>
      <c r="H21" s="935">
        <v>102</v>
      </c>
      <c r="I21" s="935">
        <v>2000</v>
      </c>
      <c r="J21" s="936">
        <v>828</v>
      </c>
      <c r="K21" s="935">
        <v>3055.2</v>
      </c>
      <c r="L21" s="935">
        <v>350</v>
      </c>
      <c r="M21" s="935"/>
      <c r="N21" s="937"/>
      <c r="O21" s="937"/>
      <c r="P21" s="937"/>
      <c r="Q21" s="937"/>
      <c r="R21" s="937"/>
      <c r="S21" s="937"/>
      <c r="T21" s="934">
        <v>0</v>
      </c>
      <c r="U21" s="934"/>
      <c r="V21" s="934">
        <v>200</v>
      </c>
      <c r="W21" s="934"/>
      <c r="X21" s="934">
        <v>100</v>
      </c>
      <c r="Y21" s="934">
        <f>T21+U21+V21+W21+X21</f>
        <v>300</v>
      </c>
    </row>
    <row r="22" spans="2:25" ht="13.5" customHeight="1">
      <c r="B22" s="90" t="s">
        <v>396</v>
      </c>
      <c r="C22" s="211" t="s">
        <v>251</v>
      </c>
      <c r="D22" s="935">
        <f>G22+I22</f>
        <v>0</v>
      </c>
      <c r="E22" s="935"/>
      <c r="F22" s="935"/>
      <c r="G22" s="935"/>
      <c r="H22" s="935"/>
      <c r="I22" s="935">
        <v>0</v>
      </c>
      <c r="J22" s="936"/>
      <c r="K22" s="935"/>
      <c r="L22" s="935"/>
      <c r="M22" s="935"/>
      <c r="N22" s="937"/>
      <c r="O22" s="937"/>
      <c r="P22" s="937"/>
      <c r="Q22" s="937"/>
      <c r="R22" s="937"/>
      <c r="S22" s="937"/>
      <c r="T22" s="934">
        <v>0</v>
      </c>
      <c r="U22" s="934"/>
      <c r="V22" s="934">
        <v>0</v>
      </c>
      <c r="W22" s="934"/>
      <c r="X22" s="934">
        <v>0</v>
      </c>
      <c r="Y22" s="934">
        <f>T22+U22+V22+W22+X22</f>
        <v>0</v>
      </c>
    </row>
    <row r="23" spans="2:25" ht="13.5" customHeight="1">
      <c r="B23" s="90"/>
      <c r="C23" s="211"/>
      <c r="D23" s="935"/>
      <c r="E23" s="935"/>
      <c r="F23" s="935"/>
      <c r="G23" s="936"/>
      <c r="H23" s="936"/>
      <c r="I23" s="936"/>
      <c r="J23" s="936"/>
      <c r="K23" s="934"/>
      <c r="L23" s="934"/>
      <c r="M23" s="936"/>
      <c r="N23" s="937"/>
      <c r="O23" s="937"/>
      <c r="P23" s="937"/>
      <c r="Q23" s="937"/>
      <c r="R23" s="937"/>
      <c r="S23" s="937"/>
      <c r="T23" s="934"/>
      <c r="U23" s="934"/>
      <c r="V23" s="934"/>
      <c r="W23" s="934"/>
      <c r="X23" s="934"/>
      <c r="Y23" s="934"/>
    </row>
    <row r="24" spans="2:25" ht="13.5" customHeight="1">
      <c r="B24" s="90" t="s">
        <v>397</v>
      </c>
      <c r="C24" s="211" t="s">
        <v>252</v>
      </c>
      <c r="D24" s="935"/>
      <c r="E24" s="935"/>
      <c r="F24" s="935"/>
      <c r="G24" s="935"/>
      <c r="H24" s="935"/>
      <c r="I24" s="935">
        <v>0</v>
      </c>
      <c r="J24" s="936"/>
      <c r="K24" s="939"/>
      <c r="L24" s="939"/>
      <c r="M24" s="935"/>
      <c r="N24" s="937"/>
      <c r="O24" s="937"/>
      <c r="P24" s="937"/>
      <c r="Q24" s="937"/>
      <c r="R24" s="937"/>
      <c r="S24" s="937"/>
      <c r="T24" s="934">
        <v>0</v>
      </c>
      <c r="U24" s="934"/>
      <c r="V24" s="934">
        <v>0</v>
      </c>
      <c r="W24" s="934"/>
      <c r="X24" s="934">
        <v>0</v>
      </c>
      <c r="Y24" s="934">
        <f>T24+U24+V24+W24+X24</f>
        <v>0</v>
      </c>
    </row>
    <row r="25" spans="2:25" ht="13.5" customHeight="1">
      <c r="B25" s="90" t="s">
        <v>398</v>
      </c>
      <c r="C25" s="211" t="s">
        <v>253</v>
      </c>
      <c r="D25" s="935">
        <f>G25+I25</f>
        <v>7050</v>
      </c>
      <c r="E25" s="935">
        <v>3223</v>
      </c>
      <c r="F25" s="935">
        <f t="shared" si="1"/>
        <v>3264</v>
      </c>
      <c r="G25" s="935">
        <v>550</v>
      </c>
      <c r="H25" s="935">
        <v>550</v>
      </c>
      <c r="I25" s="935">
        <v>6500</v>
      </c>
      <c r="J25" s="936">
        <v>2714</v>
      </c>
      <c r="K25" s="935">
        <v>11899.9</v>
      </c>
      <c r="L25" s="935">
        <v>960</v>
      </c>
      <c r="M25" s="935">
        <v>107.1</v>
      </c>
      <c r="N25" s="937"/>
      <c r="O25" s="937"/>
      <c r="P25" s="937"/>
      <c r="Q25" s="937"/>
      <c r="R25" s="937"/>
      <c r="S25" s="937"/>
      <c r="T25" s="934">
        <v>0</v>
      </c>
      <c r="U25" s="934">
        <v>100</v>
      </c>
      <c r="V25" s="934">
        <v>250</v>
      </c>
      <c r="W25" s="934"/>
      <c r="X25" s="934">
        <v>200</v>
      </c>
      <c r="Y25" s="934">
        <f>T25+U25+V25+W25+X25</f>
        <v>550</v>
      </c>
    </row>
    <row r="26" spans="2:25" ht="13.5" customHeight="1">
      <c r="B26" s="90" t="s">
        <v>399</v>
      </c>
      <c r="C26" s="211" t="s">
        <v>254</v>
      </c>
      <c r="D26" s="935">
        <f>G26+I26</f>
        <v>13584.7</v>
      </c>
      <c r="E26" s="935">
        <v>1900</v>
      </c>
      <c r="F26" s="935">
        <f t="shared" si="1"/>
        <v>10928</v>
      </c>
      <c r="G26" s="935">
        <v>1767.6</v>
      </c>
      <c r="H26" s="935">
        <v>600</v>
      </c>
      <c r="I26" s="935">
        <v>11817.1</v>
      </c>
      <c r="J26" s="936">
        <v>10328</v>
      </c>
      <c r="K26" s="935">
        <v>31670.7</v>
      </c>
      <c r="L26" s="935">
        <v>7234.8</v>
      </c>
      <c r="M26" s="935">
        <v>2823.2</v>
      </c>
      <c r="N26" s="937"/>
      <c r="O26" s="937"/>
      <c r="P26" s="937"/>
      <c r="Q26" s="937"/>
      <c r="R26" s="937"/>
      <c r="S26" s="937"/>
      <c r="T26" s="934">
        <v>0</v>
      </c>
      <c r="U26" s="934">
        <v>100</v>
      </c>
      <c r="V26" s="934">
        <v>900</v>
      </c>
      <c r="W26" s="934">
        <v>50</v>
      </c>
      <c r="X26" s="934">
        <v>717.6</v>
      </c>
      <c r="Y26" s="934">
        <f>T26+U26+V26+W26+X26</f>
        <v>1767.6</v>
      </c>
    </row>
    <row r="27" spans="2:25" ht="13.5" customHeight="1">
      <c r="B27" s="90" t="s">
        <v>400</v>
      </c>
      <c r="C27" s="211" t="s">
        <v>255</v>
      </c>
      <c r="D27" s="935">
        <f>G27+I27</f>
        <v>4185</v>
      </c>
      <c r="E27" s="935">
        <v>2307</v>
      </c>
      <c r="F27" s="935">
        <f t="shared" si="1"/>
        <v>4407</v>
      </c>
      <c r="G27" s="935">
        <v>1000</v>
      </c>
      <c r="H27" s="935">
        <v>1000</v>
      </c>
      <c r="I27" s="935">
        <v>3185</v>
      </c>
      <c r="J27" s="936">
        <v>3407</v>
      </c>
      <c r="K27" s="935">
        <v>18577.8</v>
      </c>
      <c r="L27" s="935">
        <v>6</v>
      </c>
      <c r="M27" s="935">
        <v>552.9</v>
      </c>
      <c r="N27" s="937"/>
      <c r="O27" s="937"/>
      <c r="P27" s="937"/>
      <c r="Q27" s="937"/>
      <c r="R27" s="937"/>
      <c r="S27" s="937"/>
      <c r="T27" s="934">
        <v>0</v>
      </c>
      <c r="U27" s="934">
        <v>100</v>
      </c>
      <c r="V27" s="934">
        <v>350</v>
      </c>
      <c r="W27" s="934">
        <v>50</v>
      </c>
      <c r="X27" s="934">
        <v>500</v>
      </c>
      <c r="Y27" s="934">
        <f>T27+U27+V27+W27+X27</f>
        <v>1000</v>
      </c>
    </row>
    <row r="28" spans="2:25" ht="13.5" customHeight="1">
      <c r="B28" s="90"/>
      <c r="C28" s="211"/>
      <c r="D28" s="935"/>
      <c r="E28" s="935"/>
      <c r="F28" s="935"/>
      <c r="G28" s="936"/>
      <c r="H28" s="936"/>
      <c r="I28" s="936"/>
      <c r="J28" s="936"/>
      <c r="K28" s="934"/>
      <c r="L28" s="934"/>
      <c r="M28" s="936"/>
      <c r="N28" s="937"/>
      <c r="O28" s="937"/>
      <c r="P28" s="937"/>
      <c r="Q28" s="937"/>
      <c r="R28" s="937"/>
      <c r="S28" s="937"/>
      <c r="T28" s="934"/>
      <c r="U28" s="934"/>
      <c r="V28" s="934"/>
      <c r="W28" s="934"/>
      <c r="X28" s="934"/>
      <c r="Y28" s="934"/>
    </row>
    <row r="29" spans="2:25" ht="13.5" customHeight="1">
      <c r="B29" s="90" t="s">
        <v>401</v>
      </c>
      <c r="C29" s="211" t="s">
        <v>256</v>
      </c>
      <c r="D29" s="935">
        <f>G29+I29</f>
        <v>16117.8</v>
      </c>
      <c r="E29" s="935">
        <v>4060</v>
      </c>
      <c r="F29" s="935">
        <f t="shared" si="1"/>
        <v>10805</v>
      </c>
      <c r="G29" s="935">
        <v>3317.7</v>
      </c>
      <c r="H29" s="935">
        <v>371</v>
      </c>
      <c r="I29" s="935">
        <v>12800.1</v>
      </c>
      <c r="J29" s="936">
        <v>10434</v>
      </c>
      <c r="K29" s="935">
        <v>28054.6</v>
      </c>
      <c r="L29" s="935">
        <v>0</v>
      </c>
      <c r="M29" s="935"/>
      <c r="N29" s="937"/>
      <c r="O29" s="937"/>
      <c r="P29" s="937"/>
      <c r="Q29" s="937"/>
      <c r="R29" s="937"/>
      <c r="S29" s="937"/>
      <c r="T29" s="934">
        <v>0</v>
      </c>
      <c r="U29" s="934">
        <v>100</v>
      </c>
      <c r="V29" s="934">
        <v>1500</v>
      </c>
      <c r="W29" s="934">
        <v>50</v>
      </c>
      <c r="X29" s="934">
        <v>1667.7</v>
      </c>
      <c r="Y29" s="934">
        <f>T29+U29+V29+W29+X29</f>
        <v>3317.7</v>
      </c>
    </row>
    <row r="30" spans="2:25" ht="13.5" customHeight="1">
      <c r="B30" s="90" t="s">
        <v>402</v>
      </c>
      <c r="C30" s="211" t="s">
        <v>257</v>
      </c>
      <c r="D30" s="935">
        <f>G30+I30</f>
        <v>0</v>
      </c>
      <c r="E30" s="935"/>
      <c r="F30" s="935"/>
      <c r="G30" s="935"/>
      <c r="H30" s="935"/>
      <c r="I30" s="935">
        <v>0</v>
      </c>
      <c r="J30" s="936"/>
      <c r="K30" s="935"/>
      <c r="L30" s="935"/>
      <c r="M30" s="935"/>
      <c r="N30" s="937"/>
      <c r="O30" s="937"/>
      <c r="P30" s="937"/>
      <c r="Q30" s="937"/>
      <c r="R30" s="937"/>
      <c r="S30" s="937"/>
      <c r="T30" s="934">
        <v>0</v>
      </c>
      <c r="U30" s="934">
        <v>0</v>
      </c>
      <c r="V30" s="934"/>
      <c r="W30" s="934"/>
      <c r="X30" s="934"/>
      <c r="Y30" s="934">
        <f>T30+U30+V30+W30+X30</f>
        <v>0</v>
      </c>
    </row>
    <row r="31" spans="2:25" ht="13.5" customHeight="1">
      <c r="B31" s="90" t="s">
        <v>403</v>
      </c>
      <c r="C31" s="211" t="s">
        <v>258</v>
      </c>
      <c r="D31" s="935">
        <f>G31+I31</f>
        <v>2000</v>
      </c>
      <c r="E31" s="935">
        <v>1121.6</v>
      </c>
      <c r="F31" s="935">
        <f t="shared" si="1"/>
        <v>2483.8</v>
      </c>
      <c r="G31" s="935">
        <v>200</v>
      </c>
      <c r="H31" s="935">
        <v>106.4</v>
      </c>
      <c r="I31" s="935">
        <v>1800</v>
      </c>
      <c r="J31" s="936">
        <v>2377.4</v>
      </c>
      <c r="K31" s="935">
        <v>5943.6</v>
      </c>
      <c r="L31" s="939">
        <v>192</v>
      </c>
      <c r="M31" s="935"/>
      <c r="N31" s="937"/>
      <c r="O31" s="937"/>
      <c r="P31" s="937"/>
      <c r="Q31" s="937"/>
      <c r="R31" s="937"/>
      <c r="S31" s="937"/>
      <c r="T31" s="934">
        <v>0</v>
      </c>
      <c r="U31" s="934">
        <v>100</v>
      </c>
      <c r="V31" s="934">
        <v>50</v>
      </c>
      <c r="W31" s="934"/>
      <c r="X31" s="934">
        <v>50</v>
      </c>
      <c r="Y31" s="934">
        <f>T31+U31+V31+W31+X31</f>
        <v>200</v>
      </c>
    </row>
    <row r="32" spans="2:25" ht="13.5" customHeight="1">
      <c r="B32" s="133" t="s">
        <v>651</v>
      </c>
      <c r="C32" s="133"/>
      <c r="D32" s="935"/>
      <c r="E32" s="940"/>
      <c r="F32" s="940"/>
      <c r="G32" s="940"/>
      <c r="H32" s="940"/>
      <c r="I32" s="940"/>
      <c r="J32" s="940"/>
      <c r="K32" s="940"/>
      <c r="L32" s="941"/>
      <c r="M32" s="941"/>
      <c r="T32" s="934"/>
      <c r="U32" s="934"/>
      <c r="V32" s="934"/>
      <c r="W32" s="934"/>
      <c r="X32" s="934"/>
      <c r="Y32" s="934">
        <f>T32+U32+V32+W32+X32</f>
        <v>0</v>
      </c>
    </row>
    <row r="33" spans="2:25" ht="21" customHeight="1">
      <c r="B33" s="212" t="s">
        <v>217</v>
      </c>
      <c r="C33" s="942" t="s">
        <v>85</v>
      </c>
      <c r="D33" s="943">
        <f>G33+I33</f>
        <v>145579.30000000002</v>
      </c>
      <c r="E33" s="944">
        <f>SUM(E9:E32)</f>
        <v>55244.7</v>
      </c>
      <c r="F33" s="944">
        <f>SUM(F9:F32)</f>
        <v>113252</v>
      </c>
      <c r="G33" s="944">
        <f aca="true" t="shared" si="2" ref="G33:M33">SUM(G9:G32)</f>
        <v>20070.9</v>
      </c>
      <c r="H33" s="944">
        <f t="shared" si="2"/>
        <v>8540.4</v>
      </c>
      <c r="I33" s="944">
        <f>SUM(I9:I32)</f>
        <v>125508.40000000001</v>
      </c>
      <c r="J33" s="944">
        <f t="shared" si="2"/>
        <v>104711.59999999999</v>
      </c>
      <c r="K33" s="944">
        <f t="shared" si="2"/>
        <v>338188.49999999994</v>
      </c>
      <c r="L33" s="944">
        <f t="shared" si="2"/>
        <v>15164.5</v>
      </c>
      <c r="M33" s="945">
        <f t="shared" si="2"/>
        <v>5699.199999999999</v>
      </c>
      <c r="T33" s="934">
        <f>SUM(T9:T32)</f>
        <v>363</v>
      </c>
      <c r="U33" s="934">
        <f>SUM(U9:U32)</f>
        <v>1860</v>
      </c>
      <c r="V33" s="934">
        <f>SUM(V9:V32)</f>
        <v>11436.6</v>
      </c>
      <c r="W33" s="934">
        <f>SUM(W9:W32)</f>
        <v>550</v>
      </c>
      <c r="X33" s="934">
        <f>SUM(X9:X32)</f>
        <v>5861.2699999999995</v>
      </c>
      <c r="Y33" s="934">
        <f>T33+U33+V33+W33+X33</f>
        <v>20070.87</v>
      </c>
    </row>
    <row r="34" spans="2:13" ht="24" customHeight="1">
      <c r="B34" s="946" t="s">
        <v>1011</v>
      </c>
      <c r="C34" s="826" t="s">
        <v>1435</v>
      </c>
      <c r="D34" s="947">
        <v>98961</v>
      </c>
      <c r="E34" s="947"/>
      <c r="F34" s="947"/>
      <c r="G34" s="947">
        <v>12773</v>
      </c>
      <c r="H34" s="947">
        <v>10136.3</v>
      </c>
      <c r="I34" s="947">
        <v>86188</v>
      </c>
      <c r="J34" s="947">
        <v>73377.4</v>
      </c>
      <c r="K34" s="947">
        <v>277268.3</v>
      </c>
      <c r="L34" s="947">
        <v>18770</v>
      </c>
      <c r="M34" s="948">
        <v>6514.3</v>
      </c>
    </row>
    <row r="35" ht="10.5">
      <c r="N35" s="903"/>
    </row>
    <row r="36" ht="10.5">
      <c r="N36" s="903"/>
    </row>
    <row r="37" ht="10.5">
      <c r="N37" s="903"/>
    </row>
    <row r="38" ht="10.5">
      <c r="N38" s="903"/>
    </row>
    <row r="39" ht="10.5">
      <c r="N39" s="903"/>
    </row>
    <row r="40" ht="10.5">
      <c r="N40" s="903"/>
    </row>
    <row r="41" ht="10.5">
      <c r="N41" s="903"/>
    </row>
    <row r="42" ht="10.5">
      <c r="N42" s="903"/>
    </row>
    <row r="43" ht="10.5">
      <c r="N43" s="903"/>
    </row>
    <row r="44" ht="10.5">
      <c r="N44" s="903"/>
    </row>
    <row r="45" ht="10.5">
      <c r="N45" s="903"/>
    </row>
    <row r="46" ht="10.5">
      <c r="N46" s="903"/>
    </row>
    <row r="47" ht="10.5">
      <c r="N47" s="903"/>
    </row>
    <row r="48" ht="10.5">
      <c r="N48" s="903"/>
    </row>
    <row r="49" ht="10.5">
      <c r="N49" s="903"/>
    </row>
    <row r="50" ht="10.5">
      <c r="N50" s="903"/>
    </row>
    <row r="51" ht="10.5">
      <c r="N51" s="903"/>
    </row>
    <row r="52" ht="10.5">
      <c r="N52" s="903"/>
    </row>
    <row r="53" ht="10.5">
      <c r="N53" s="903"/>
    </row>
    <row r="54" ht="10.5">
      <c r="N54" s="903"/>
    </row>
    <row r="55" ht="10.5">
      <c r="N55" s="903"/>
    </row>
    <row r="56" ht="10.5">
      <c r="N56" s="903"/>
    </row>
    <row r="57" ht="10.5">
      <c r="N57" s="903"/>
    </row>
    <row r="58" ht="10.5">
      <c r="N58" s="903"/>
    </row>
    <row r="59" ht="10.5">
      <c r="N59" s="903"/>
    </row>
    <row r="60" ht="10.5">
      <c r="N60" s="903"/>
    </row>
    <row r="61" ht="10.5">
      <c r="N61" s="903"/>
    </row>
    <row r="62" ht="10.5">
      <c r="N62" s="903"/>
    </row>
    <row r="63" ht="10.5">
      <c r="N63" s="903"/>
    </row>
    <row r="64" ht="10.5">
      <c r="N64" s="903"/>
    </row>
    <row r="65" ht="10.5">
      <c r="N65" s="903"/>
    </row>
    <row r="66" ht="10.5">
      <c r="N66" s="903"/>
    </row>
    <row r="67" ht="10.5">
      <c r="N67" s="903"/>
    </row>
    <row r="68" ht="10.5">
      <c r="N68" s="903"/>
    </row>
    <row r="69" ht="10.5">
      <c r="N69" s="903"/>
    </row>
    <row r="70" ht="10.5">
      <c r="N70" s="903"/>
    </row>
    <row r="71" ht="10.5">
      <c r="N71" s="903"/>
    </row>
    <row r="72" ht="10.5">
      <c r="N72" s="903"/>
    </row>
    <row r="73" ht="10.5">
      <c r="N73" s="903"/>
    </row>
    <row r="74" ht="10.5">
      <c r="N74" s="903"/>
    </row>
    <row r="75" ht="10.5">
      <c r="N75" s="903"/>
    </row>
    <row r="76" ht="10.5">
      <c r="N76" s="903"/>
    </row>
    <row r="77" ht="10.5">
      <c r="N77" s="903"/>
    </row>
    <row r="78" ht="10.5">
      <c r="N78" s="903"/>
    </row>
    <row r="79" ht="10.5">
      <c r="N79" s="903"/>
    </row>
    <row r="80" ht="10.5">
      <c r="N80" s="903"/>
    </row>
    <row r="81" ht="10.5">
      <c r="N81" s="903"/>
    </row>
    <row r="82" ht="10.5">
      <c r="N82" s="903"/>
    </row>
    <row r="83" ht="10.5">
      <c r="N83" s="903"/>
    </row>
    <row r="84" ht="10.5">
      <c r="N84" s="903"/>
    </row>
    <row r="85" ht="10.5">
      <c r="N85" s="903"/>
    </row>
    <row r="86" ht="10.5">
      <c r="N86" s="903"/>
    </row>
    <row r="87" ht="10.5">
      <c r="N87" s="903"/>
    </row>
    <row r="88" ht="10.5">
      <c r="N88" s="903"/>
    </row>
    <row r="89" ht="10.5">
      <c r="N89" s="903"/>
    </row>
    <row r="90" ht="10.5">
      <c r="N90" s="903"/>
    </row>
    <row r="91" ht="10.5">
      <c r="N91" s="903"/>
    </row>
    <row r="92" ht="10.5">
      <c r="N92" s="903"/>
    </row>
    <row r="93" ht="10.5">
      <c r="N93" s="903"/>
    </row>
    <row r="94" ht="10.5">
      <c r="N94" s="903"/>
    </row>
    <row r="95" ht="10.5">
      <c r="N95" s="903"/>
    </row>
    <row r="96" ht="10.5">
      <c r="N96" s="903"/>
    </row>
    <row r="97" ht="10.5">
      <c r="N97" s="903"/>
    </row>
    <row r="98" ht="10.5">
      <c r="N98" s="903"/>
    </row>
    <row r="99" ht="10.5">
      <c r="N99" s="903"/>
    </row>
    <row r="100" ht="10.5">
      <c r="N100" s="903"/>
    </row>
    <row r="101" ht="10.5">
      <c r="N101" s="903"/>
    </row>
    <row r="102" ht="10.5">
      <c r="N102" s="903"/>
    </row>
    <row r="103" ht="10.5">
      <c r="N103" s="903"/>
    </row>
    <row r="104" ht="10.5">
      <c r="N104" s="903"/>
    </row>
    <row r="105" ht="10.5">
      <c r="N105" s="903"/>
    </row>
    <row r="106" ht="10.5">
      <c r="N106" s="903"/>
    </row>
    <row r="107" ht="10.5">
      <c r="N107" s="903"/>
    </row>
    <row r="108" ht="10.5">
      <c r="N108" s="903"/>
    </row>
    <row r="109" ht="10.5">
      <c r="N109" s="903"/>
    </row>
    <row r="110" ht="10.5">
      <c r="N110" s="903"/>
    </row>
    <row r="111" ht="10.5">
      <c r="N111" s="903"/>
    </row>
    <row r="112" ht="10.5">
      <c r="N112" s="903"/>
    </row>
    <row r="113" ht="10.5">
      <c r="N113" s="903"/>
    </row>
    <row r="114" ht="10.5">
      <c r="N114" s="903"/>
    </row>
    <row r="115" ht="10.5">
      <c r="N115" s="903"/>
    </row>
    <row r="116" ht="10.5">
      <c r="N116" s="903"/>
    </row>
    <row r="117" ht="10.5">
      <c r="N117" s="903"/>
    </row>
    <row r="118" ht="10.5">
      <c r="N118" s="903"/>
    </row>
    <row r="119" ht="10.5">
      <c r="N119" s="903"/>
    </row>
    <row r="120" ht="10.5">
      <c r="N120" s="903"/>
    </row>
    <row r="121" ht="10.5">
      <c r="N121" s="903"/>
    </row>
    <row r="122" ht="10.5">
      <c r="N122" s="903"/>
    </row>
    <row r="123" ht="10.5">
      <c r="N123" s="903"/>
    </row>
    <row r="124" ht="10.5">
      <c r="N124" s="903"/>
    </row>
    <row r="125" ht="10.5">
      <c r="N125" s="903"/>
    </row>
    <row r="126" ht="10.5">
      <c r="N126" s="903"/>
    </row>
    <row r="127" ht="10.5">
      <c r="N127" s="903"/>
    </row>
    <row r="128" ht="10.5">
      <c r="N128" s="903"/>
    </row>
    <row r="129" ht="10.5">
      <c r="N129" s="903"/>
    </row>
    <row r="130" ht="10.5">
      <c r="N130" s="903"/>
    </row>
    <row r="131" ht="10.5">
      <c r="N131" s="903"/>
    </row>
    <row r="132" ht="10.5">
      <c r="N132" s="903"/>
    </row>
    <row r="133" ht="10.5">
      <c r="N133" s="903"/>
    </row>
    <row r="134" ht="10.5">
      <c r="N134" s="903"/>
    </row>
    <row r="135" ht="10.5">
      <c r="N135" s="903"/>
    </row>
    <row r="136" ht="10.5">
      <c r="N136" s="903"/>
    </row>
    <row r="137" ht="10.5">
      <c r="N137" s="903"/>
    </row>
    <row r="138" ht="10.5">
      <c r="N138" s="903"/>
    </row>
    <row r="139" ht="10.5">
      <c r="N139" s="903"/>
    </row>
    <row r="140" ht="10.5">
      <c r="N140" s="903"/>
    </row>
    <row r="141" ht="10.5">
      <c r="N141" s="903"/>
    </row>
    <row r="142" ht="10.5">
      <c r="N142" s="903"/>
    </row>
    <row r="143" ht="10.5">
      <c r="N143" s="903"/>
    </row>
    <row r="144" ht="10.5">
      <c r="N144" s="903"/>
    </row>
    <row r="145" ht="10.5">
      <c r="N145" s="903"/>
    </row>
    <row r="146" ht="10.5">
      <c r="N146" s="903"/>
    </row>
    <row r="147" ht="10.5">
      <c r="N147" s="903"/>
    </row>
    <row r="148" ht="10.5">
      <c r="N148" s="903"/>
    </row>
    <row r="149" ht="10.5">
      <c r="N149" s="903"/>
    </row>
    <row r="150" ht="10.5">
      <c r="N150" s="903"/>
    </row>
    <row r="151" ht="10.5">
      <c r="N151" s="903"/>
    </row>
    <row r="152" ht="10.5">
      <c r="N152" s="903"/>
    </row>
    <row r="153" ht="10.5">
      <c r="N153" s="903"/>
    </row>
    <row r="154" ht="10.5">
      <c r="N154" s="903"/>
    </row>
    <row r="155" ht="10.5">
      <c r="N155" s="903"/>
    </row>
    <row r="156" ht="10.5">
      <c r="N156" s="903"/>
    </row>
    <row r="157" ht="10.5">
      <c r="N157" s="903"/>
    </row>
    <row r="158" ht="10.5">
      <c r="N158" s="903"/>
    </row>
    <row r="159" ht="10.5">
      <c r="N159" s="903"/>
    </row>
    <row r="160" ht="10.5">
      <c r="N160" s="903"/>
    </row>
    <row r="161" ht="10.5">
      <c r="N161" s="903"/>
    </row>
    <row r="162" ht="10.5">
      <c r="N162" s="903"/>
    </row>
    <row r="163" ht="10.5">
      <c r="N163" s="903"/>
    </row>
    <row r="164" ht="10.5">
      <c r="N164" s="903"/>
    </row>
    <row r="165" ht="10.5">
      <c r="N165" s="903"/>
    </row>
    <row r="166" ht="10.5">
      <c r="N166" s="903"/>
    </row>
    <row r="167" ht="10.5">
      <c r="N167" s="903"/>
    </row>
    <row r="168" ht="10.5">
      <c r="N168" s="903"/>
    </row>
    <row r="169" ht="10.5">
      <c r="N169" s="903"/>
    </row>
    <row r="170" ht="10.5">
      <c r="N170" s="903"/>
    </row>
    <row r="171" ht="10.5">
      <c r="N171" s="903"/>
    </row>
    <row r="172" ht="10.5">
      <c r="N172" s="903"/>
    </row>
    <row r="173" ht="10.5">
      <c r="N173" s="903"/>
    </row>
    <row r="174" ht="10.5">
      <c r="N174" s="903"/>
    </row>
    <row r="175" ht="10.5">
      <c r="N175" s="903"/>
    </row>
    <row r="176" ht="10.5">
      <c r="N176" s="903"/>
    </row>
    <row r="177" ht="10.5">
      <c r="N177" s="903"/>
    </row>
    <row r="178" ht="10.5">
      <c r="N178" s="903"/>
    </row>
    <row r="179" ht="10.5">
      <c r="N179" s="903"/>
    </row>
    <row r="180" ht="10.5">
      <c r="N180" s="903"/>
    </row>
    <row r="181" ht="10.5">
      <c r="N181" s="903"/>
    </row>
    <row r="182" ht="10.5">
      <c r="N182" s="903"/>
    </row>
    <row r="183" ht="10.5">
      <c r="N183" s="903"/>
    </row>
    <row r="184" ht="10.5">
      <c r="N184" s="903"/>
    </row>
    <row r="185" ht="10.5">
      <c r="N185" s="903"/>
    </row>
    <row r="186" ht="10.5">
      <c r="N186" s="903"/>
    </row>
    <row r="187" ht="10.5">
      <c r="N187" s="903"/>
    </row>
    <row r="188" ht="10.5">
      <c r="N188" s="903"/>
    </row>
    <row r="189" ht="10.5">
      <c r="N189" s="903"/>
    </row>
    <row r="190" ht="10.5">
      <c r="N190" s="903"/>
    </row>
    <row r="191" ht="10.5">
      <c r="N191" s="903"/>
    </row>
    <row r="192" ht="10.5">
      <c r="N192" s="903"/>
    </row>
    <row r="193" ht="10.5">
      <c r="N193" s="903"/>
    </row>
    <row r="194" ht="10.5">
      <c r="N194" s="903"/>
    </row>
    <row r="195" ht="10.5">
      <c r="N195" s="903"/>
    </row>
    <row r="196" ht="10.5">
      <c r="N196" s="903"/>
    </row>
    <row r="197" ht="10.5">
      <c r="N197" s="903"/>
    </row>
    <row r="198" ht="10.5">
      <c r="N198" s="903"/>
    </row>
    <row r="199" ht="10.5">
      <c r="N199" s="903"/>
    </row>
    <row r="200" ht="10.5">
      <c r="N200" s="903"/>
    </row>
    <row r="201" ht="10.5">
      <c r="N201" s="903"/>
    </row>
    <row r="202" ht="10.5">
      <c r="N202" s="903"/>
    </row>
    <row r="203" ht="10.5">
      <c r="N203" s="903"/>
    </row>
    <row r="204" ht="10.5">
      <c r="N204" s="903"/>
    </row>
    <row r="205" ht="10.5">
      <c r="N205" s="903"/>
    </row>
    <row r="206" ht="10.5">
      <c r="N206" s="903"/>
    </row>
    <row r="207" ht="10.5">
      <c r="N207" s="903"/>
    </row>
    <row r="208" ht="10.5">
      <c r="N208" s="903"/>
    </row>
    <row r="209" ht="10.5">
      <c r="N209" s="903"/>
    </row>
    <row r="210" ht="10.5">
      <c r="N210" s="903"/>
    </row>
    <row r="211" ht="10.5">
      <c r="N211" s="903"/>
    </row>
    <row r="212" ht="10.5">
      <c r="N212" s="903"/>
    </row>
    <row r="213" ht="10.5">
      <c r="N213" s="903"/>
    </row>
    <row r="214" ht="10.5">
      <c r="N214" s="903"/>
    </row>
    <row r="215" ht="10.5">
      <c r="N215" s="903"/>
    </row>
    <row r="216" ht="10.5">
      <c r="N216" s="903"/>
    </row>
    <row r="217" ht="10.5">
      <c r="N217" s="903"/>
    </row>
    <row r="218" ht="10.5">
      <c r="N218" s="903"/>
    </row>
    <row r="219" ht="10.5">
      <c r="N219" s="903"/>
    </row>
    <row r="220" ht="10.5">
      <c r="N220" s="903"/>
    </row>
    <row r="221" ht="10.5">
      <c r="N221" s="903"/>
    </row>
    <row r="222" ht="10.5">
      <c r="N222" s="903"/>
    </row>
    <row r="223" ht="10.5">
      <c r="N223" s="903"/>
    </row>
    <row r="224" ht="10.5">
      <c r="N224" s="903"/>
    </row>
    <row r="225" ht="10.5">
      <c r="N225" s="903"/>
    </row>
    <row r="226" ht="10.5">
      <c r="N226" s="903"/>
    </row>
    <row r="227" ht="10.5">
      <c r="N227" s="903"/>
    </row>
    <row r="228" ht="10.5">
      <c r="N228" s="903"/>
    </row>
    <row r="229" ht="10.5">
      <c r="N229" s="903"/>
    </row>
    <row r="230" ht="10.5">
      <c r="N230" s="903"/>
    </row>
    <row r="231" ht="10.5">
      <c r="N231" s="903"/>
    </row>
    <row r="232" ht="10.5">
      <c r="N232" s="903"/>
    </row>
    <row r="233" ht="10.5">
      <c r="N233" s="903"/>
    </row>
    <row r="234" ht="10.5">
      <c r="N234" s="903"/>
    </row>
    <row r="235" ht="10.5">
      <c r="N235" s="903"/>
    </row>
    <row r="236" ht="10.5">
      <c r="N236" s="903"/>
    </row>
    <row r="237" ht="10.5">
      <c r="N237" s="903"/>
    </row>
    <row r="238" ht="10.5">
      <c r="N238" s="903"/>
    </row>
    <row r="239" ht="10.5">
      <c r="N239" s="903"/>
    </row>
    <row r="240" ht="10.5">
      <c r="N240" s="903"/>
    </row>
    <row r="241" ht="10.5">
      <c r="N241" s="903"/>
    </row>
    <row r="242" ht="10.5">
      <c r="N242" s="903"/>
    </row>
    <row r="243" ht="10.5">
      <c r="N243" s="903"/>
    </row>
    <row r="244" ht="10.5">
      <c r="N244" s="903"/>
    </row>
    <row r="245" ht="10.5">
      <c r="N245" s="903"/>
    </row>
    <row r="246" ht="10.5">
      <c r="N246" s="903"/>
    </row>
    <row r="247" ht="10.5">
      <c r="N247" s="903"/>
    </row>
    <row r="248" ht="10.5">
      <c r="N248" s="903"/>
    </row>
    <row r="249" ht="10.5">
      <c r="N249" s="903"/>
    </row>
    <row r="250" ht="10.5">
      <c r="N250" s="903"/>
    </row>
    <row r="251" ht="10.5">
      <c r="N251" s="903"/>
    </row>
    <row r="252" ht="10.5">
      <c r="N252" s="903"/>
    </row>
    <row r="253" ht="10.5">
      <c r="N253" s="903"/>
    </row>
    <row r="254" ht="10.5">
      <c r="N254" s="903"/>
    </row>
    <row r="255" ht="10.5">
      <c r="N255" s="903"/>
    </row>
    <row r="256" ht="10.5">
      <c r="N256" s="903"/>
    </row>
    <row r="257" ht="10.5">
      <c r="N257" s="903"/>
    </row>
    <row r="258" ht="10.5">
      <c r="N258" s="903"/>
    </row>
    <row r="259" ht="10.5">
      <c r="N259" s="903"/>
    </row>
    <row r="260" ht="10.5">
      <c r="N260" s="903"/>
    </row>
    <row r="261" ht="10.5">
      <c r="N261" s="903"/>
    </row>
    <row r="262" ht="10.5">
      <c r="N262" s="903"/>
    </row>
    <row r="263" ht="10.5">
      <c r="N263" s="903"/>
    </row>
    <row r="264" ht="10.5">
      <c r="N264" s="903"/>
    </row>
    <row r="265" ht="10.5">
      <c r="N265" s="903"/>
    </row>
    <row r="266" ht="10.5">
      <c r="N266" s="903"/>
    </row>
    <row r="267" ht="10.5">
      <c r="N267" s="903"/>
    </row>
    <row r="268" ht="10.5">
      <c r="N268" s="903"/>
    </row>
    <row r="269" ht="10.5">
      <c r="N269" s="903"/>
    </row>
    <row r="270" ht="10.5">
      <c r="N270" s="903"/>
    </row>
    <row r="271" ht="10.5">
      <c r="N271" s="903"/>
    </row>
    <row r="272" ht="10.5">
      <c r="N272" s="903"/>
    </row>
    <row r="273" ht="10.5">
      <c r="N273" s="903"/>
    </row>
    <row r="274" ht="10.5">
      <c r="N274" s="903"/>
    </row>
    <row r="275" ht="10.5">
      <c r="N275" s="903"/>
    </row>
    <row r="276" ht="10.5">
      <c r="N276" s="903"/>
    </row>
    <row r="277" ht="10.5">
      <c r="N277" s="903"/>
    </row>
    <row r="278" ht="10.5">
      <c r="N278" s="903"/>
    </row>
    <row r="279" ht="10.5">
      <c r="N279" s="903"/>
    </row>
    <row r="280" ht="10.5">
      <c r="N280" s="903"/>
    </row>
    <row r="281" ht="10.5">
      <c r="N281" s="903"/>
    </row>
    <row r="282" ht="10.5">
      <c r="N282" s="903"/>
    </row>
    <row r="283" ht="10.5">
      <c r="N283" s="903"/>
    </row>
    <row r="284" ht="10.5">
      <c r="N284" s="903"/>
    </row>
    <row r="285" ht="10.5">
      <c r="N285" s="903"/>
    </row>
    <row r="286" ht="10.5">
      <c r="N286" s="903"/>
    </row>
    <row r="287" ht="10.5">
      <c r="N287" s="903"/>
    </row>
    <row r="288" ht="10.5">
      <c r="N288" s="903"/>
    </row>
    <row r="289" ht="10.5">
      <c r="N289" s="903"/>
    </row>
    <row r="290" ht="10.5">
      <c r="N290" s="903"/>
    </row>
    <row r="291" ht="10.5">
      <c r="N291" s="903"/>
    </row>
    <row r="292" ht="10.5">
      <c r="N292" s="903"/>
    </row>
    <row r="293" ht="10.5">
      <c r="N293" s="903"/>
    </row>
    <row r="294" ht="10.5">
      <c r="N294" s="903"/>
    </row>
    <row r="295" ht="10.5">
      <c r="N295" s="903"/>
    </row>
    <row r="296" ht="10.5">
      <c r="N296" s="903"/>
    </row>
    <row r="297" ht="10.5">
      <c r="N297" s="903"/>
    </row>
    <row r="298" ht="10.5">
      <c r="N298" s="903"/>
    </row>
    <row r="299" ht="10.5">
      <c r="N299" s="903"/>
    </row>
    <row r="300" ht="10.5">
      <c r="N300" s="903"/>
    </row>
    <row r="301" ht="10.5">
      <c r="N301" s="903"/>
    </row>
    <row r="302" ht="10.5">
      <c r="N302" s="903"/>
    </row>
    <row r="303" ht="10.5">
      <c r="N303" s="903"/>
    </row>
    <row r="304" ht="10.5">
      <c r="N304" s="903"/>
    </row>
    <row r="305" ht="10.5">
      <c r="N305" s="903"/>
    </row>
    <row r="306" ht="10.5">
      <c r="N306" s="903"/>
    </row>
    <row r="307" ht="10.5">
      <c r="N307" s="903"/>
    </row>
    <row r="308" ht="10.5">
      <c r="N308" s="903"/>
    </row>
    <row r="309" ht="10.5">
      <c r="N309" s="903"/>
    </row>
    <row r="310" ht="10.5">
      <c r="N310" s="903"/>
    </row>
    <row r="311" ht="10.5">
      <c r="N311" s="903"/>
    </row>
    <row r="312" ht="10.5">
      <c r="N312" s="903"/>
    </row>
    <row r="313" ht="10.5">
      <c r="N313" s="903"/>
    </row>
    <row r="314" ht="10.5">
      <c r="N314" s="903"/>
    </row>
    <row r="315" ht="10.5">
      <c r="N315" s="903"/>
    </row>
    <row r="316" ht="10.5">
      <c r="N316" s="903"/>
    </row>
    <row r="317" ht="10.5">
      <c r="N317" s="903"/>
    </row>
    <row r="318" ht="10.5">
      <c r="N318" s="903"/>
    </row>
    <row r="319" ht="10.5">
      <c r="N319" s="903"/>
    </row>
    <row r="320" ht="10.5">
      <c r="N320" s="903"/>
    </row>
    <row r="321" ht="10.5">
      <c r="N321" s="903"/>
    </row>
    <row r="322" ht="10.5">
      <c r="N322" s="903"/>
    </row>
    <row r="323" ht="10.5">
      <c r="N323" s="903"/>
    </row>
    <row r="324" ht="10.5">
      <c r="N324" s="903"/>
    </row>
    <row r="325" ht="10.5">
      <c r="N325" s="903"/>
    </row>
    <row r="326" ht="10.5">
      <c r="N326" s="903"/>
    </row>
    <row r="327" ht="10.5">
      <c r="N327" s="903"/>
    </row>
    <row r="328" ht="10.5">
      <c r="N328" s="903"/>
    </row>
    <row r="329" ht="10.5">
      <c r="N329" s="903"/>
    </row>
    <row r="330" ht="10.5">
      <c r="N330" s="903"/>
    </row>
    <row r="331" ht="10.5">
      <c r="N331" s="903"/>
    </row>
    <row r="332" ht="10.5">
      <c r="N332" s="903"/>
    </row>
    <row r="333" ht="10.5">
      <c r="N333" s="903"/>
    </row>
    <row r="334" ht="10.5">
      <c r="N334" s="903"/>
    </row>
    <row r="335" ht="10.5">
      <c r="N335" s="903"/>
    </row>
    <row r="336" ht="10.5">
      <c r="N336" s="903"/>
    </row>
    <row r="337" ht="10.5">
      <c r="N337" s="903"/>
    </row>
    <row r="338" ht="10.5">
      <c r="N338" s="903"/>
    </row>
    <row r="339" ht="10.5">
      <c r="N339" s="903"/>
    </row>
    <row r="340" ht="10.5">
      <c r="N340" s="903"/>
    </row>
    <row r="341" ht="10.5">
      <c r="N341" s="903"/>
    </row>
    <row r="342" ht="10.5">
      <c r="N342" s="903"/>
    </row>
    <row r="343" ht="10.5">
      <c r="N343" s="903"/>
    </row>
    <row r="344" ht="10.5">
      <c r="N344" s="903"/>
    </row>
    <row r="345" ht="10.5">
      <c r="N345" s="903"/>
    </row>
    <row r="346" ht="10.5">
      <c r="N346" s="903"/>
    </row>
    <row r="347" ht="10.5">
      <c r="N347" s="903"/>
    </row>
    <row r="348" ht="10.5">
      <c r="N348" s="903"/>
    </row>
    <row r="349" ht="10.5">
      <c r="N349" s="903"/>
    </row>
    <row r="350" ht="10.5">
      <c r="N350" s="903"/>
    </row>
    <row r="351" ht="10.5">
      <c r="N351" s="903"/>
    </row>
    <row r="352" ht="10.5">
      <c r="N352" s="903"/>
    </row>
    <row r="353" ht="10.5">
      <c r="N353" s="903"/>
    </row>
    <row r="354" ht="10.5">
      <c r="N354" s="903"/>
    </row>
    <row r="355" ht="10.5">
      <c r="N355" s="903"/>
    </row>
    <row r="356" ht="10.5">
      <c r="N356" s="903"/>
    </row>
    <row r="357" ht="10.5">
      <c r="N357" s="903"/>
    </row>
    <row r="358" ht="10.5">
      <c r="N358" s="903"/>
    </row>
    <row r="359" ht="10.5">
      <c r="N359" s="903"/>
    </row>
    <row r="360" ht="10.5">
      <c r="N360" s="903"/>
    </row>
    <row r="361" ht="10.5">
      <c r="N361" s="903"/>
    </row>
    <row r="362" ht="10.5">
      <c r="N362" s="903"/>
    </row>
    <row r="363" ht="10.5">
      <c r="N363" s="903"/>
    </row>
    <row r="364" ht="10.5">
      <c r="N364" s="903"/>
    </row>
    <row r="365" ht="10.5">
      <c r="N365" s="903"/>
    </row>
    <row r="366" ht="10.5">
      <c r="N366" s="903"/>
    </row>
    <row r="367" ht="10.5">
      <c r="N367" s="903"/>
    </row>
    <row r="368" ht="10.5">
      <c r="N368" s="903"/>
    </row>
    <row r="369" ht="10.5">
      <c r="N369" s="903"/>
    </row>
    <row r="370" ht="10.5">
      <c r="N370" s="903"/>
    </row>
    <row r="371" ht="10.5">
      <c r="N371" s="903"/>
    </row>
    <row r="372" ht="10.5">
      <c r="N372" s="903"/>
    </row>
    <row r="373" ht="10.5">
      <c r="N373" s="903"/>
    </row>
    <row r="374" ht="10.5">
      <c r="N374" s="903"/>
    </row>
    <row r="375" ht="10.5">
      <c r="N375" s="903"/>
    </row>
    <row r="376" ht="10.5">
      <c r="N376" s="903"/>
    </row>
    <row r="377" ht="10.5">
      <c r="N377" s="903"/>
    </row>
    <row r="378" ht="10.5">
      <c r="N378" s="903"/>
    </row>
    <row r="379" ht="10.5">
      <c r="N379" s="903"/>
    </row>
    <row r="380" ht="10.5">
      <c r="N380" s="903"/>
    </row>
    <row r="381" ht="10.5">
      <c r="N381" s="903"/>
    </row>
    <row r="382" ht="10.5">
      <c r="N382" s="903"/>
    </row>
    <row r="383" ht="10.5">
      <c r="N383" s="903"/>
    </row>
    <row r="384" ht="10.5">
      <c r="N384" s="903"/>
    </row>
    <row r="385" ht="10.5">
      <c r="N385" s="903"/>
    </row>
    <row r="386" ht="10.5">
      <c r="N386" s="903"/>
    </row>
    <row r="387" ht="10.5">
      <c r="N387" s="903"/>
    </row>
    <row r="388" ht="10.5">
      <c r="N388" s="903"/>
    </row>
    <row r="389" ht="10.5">
      <c r="N389" s="903"/>
    </row>
    <row r="390" ht="10.5">
      <c r="N390" s="903"/>
    </row>
    <row r="391" ht="10.5">
      <c r="N391" s="903"/>
    </row>
    <row r="392" ht="10.5">
      <c r="N392" s="903"/>
    </row>
    <row r="393" ht="10.5">
      <c r="N393" s="903"/>
    </row>
    <row r="394" ht="10.5">
      <c r="N394" s="903"/>
    </row>
    <row r="395" ht="10.5">
      <c r="N395" s="903"/>
    </row>
    <row r="396" ht="10.5">
      <c r="N396" s="903"/>
    </row>
    <row r="397" ht="10.5">
      <c r="N397" s="903"/>
    </row>
    <row r="398" ht="10.5">
      <c r="N398" s="903"/>
    </row>
    <row r="399" ht="10.5">
      <c r="N399" s="903"/>
    </row>
    <row r="400" ht="10.5">
      <c r="N400" s="903"/>
    </row>
    <row r="401" ht="10.5">
      <c r="N401" s="903"/>
    </row>
    <row r="402" ht="10.5">
      <c r="N402" s="903"/>
    </row>
    <row r="403" ht="10.5">
      <c r="N403" s="903"/>
    </row>
    <row r="404" ht="10.5">
      <c r="N404" s="903"/>
    </row>
    <row r="405" ht="10.5">
      <c r="N405" s="903"/>
    </row>
    <row r="406" ht="10.5">
      <c r="N406" s="903"/>
    </row>
    <row r="407" ht="10.5">
      <c r="N407" s="903"/>
    </row>
    <row r="408" ht="10.5">
      <c r="N408" s="903"/>
    </row>
    <row r="409" ht="10.5">
      <c r="N409" s="903"/>
    </row>
    <row r="410" ht="10.5">
      <c r="N410" s="903"/>
    </row>
    <row r="411" ht="10.5">
      <c r="N411" s="903"/>
    </row>
    <row r="412" ht="10.5">
      <c r="N412" s="903"/>
    </row>
    <row r="413" ht="10.5">
      <c r="N413" s="903"/>
    </row>
    <row r="414" ht="10.5">
      <c r="N414" s="903"/>
    </row>
    <row r="415" ht="10.5">
      <c r="N415" s="903"/>
    </row>
    <row r="416" ht="10.5">
      <c r="N416" s="903"/>
    </row>
    <row r="417" ht="10.5">
      <c r="N417" s="903"/>
    </row>
    <row r="418" ht="10.5">
      <c r="N418" s="903"/>
    </row>
    <row r="419" ht="10.5">
      <c r="N419" s="903"/>
    </row>
    <row r="420" ht="10.5">
      <c r="N420" s="903"/>
    </row>
    <row r="421" ht="10.5">
      <c r="N421" s="903"/>
    </row>
    <row r="422" ht="10.5">
      <c r="N422" s="903"/>
    </row>
    <row r="423" ht="10.5">
      <c r="N423" s="903"/>
    </row>
    <row r="424" ht="10.5">
      <c r="N424" s="903"/>
    </row>
    <row r="425" ht="10.5">
      <c r="N425" s="903"/>
    </row>
    <row r="426" ht="10.5">
      <c r="N426" s="903"/>
    </row>
    <row r="427" ht="10.5">
      <c r="N427" s="903"/>
    </row>
    <row r="428" ht="10.5">
      <c r="N428" s="903"/>
    </row>
    <row r="429" ht="10.5">
      <c r="N429" s="903"/>
    </row>
    <row r="430" ht="10.5">
      <c r="N430" s="903"/>
    </row>
    <row r="431" ht="10.5">
      <c r="N431" s="903"/>
    </row>
    <row r="432" ht="10.5">
      <c r="N432" s="903"/>
    </row>
    <row r="433" ht="10.5">
      <c r="N433" s="903"/>
    </row>
    <row r="434" ht="10.5">
      <c r="N434" s="903"/>
    </row>
    <row r="435" ht="10.5">
      <c r="N435" s="903"/>
    </row>
    <row r="436" ht="10.5">
      <c r="N436" s="903"/>
    </row>
    <row r="437" ht="10.5">
      <c r="N437" s="903"/>
    </row>
    <row r="438" ht="10.5">
      <c r="N438" s="903"/>
    </row>
    <row r="439" ht="10.5">
      <c r="N439" s="903"/>
    </row>
    <row r="440" ht="10.5">
      <c r="N440" s="903"/>
    </row>
    <row r="441" ht="10.5">
      <c r="N441" s="903"/>
    </row>
    <row r="442" ht="10.5">
      <c r="N442" s="903"/>
    </row>
    <row r="443" ht="10.5">
      <c r="N443" s="903"/>
    </row>
    <row r="444" ht="10.5">
      <c r="N444" s="903"/>
    </row>
    <row r="445" ht="10.5">
      <c r="N445" s="903"/>
    </row>
    <row r="446" ht="10.5">
      <c r="N446" s="903"/>
    </row>
    <row r="447" ht="10.5">
      <c r="N447" s="903"/>
    </row>
    <row r="448" ht="10.5">
      <c r="N448" s="903"/>
    </row>
    <row r="449" ht="10.5">
      <c r="N449" s="903"/>
    </row>
    <row r="450" ht="10.5">
      <c r="N450" s="903"/>
    </row>
    <row r="451" ht="10.5">
      <c r="N451" s="903"/>
    </row>
    <row r="452" ht="10.5">
      <c r="N452" s="903"/>
    </row>
    <row r="453" ht="10.5">
      <c r="N453" s="903"/>
    </row>
    <row r="454" ht="10.5">
      <c r="N454" s="903"/>
    </row>
    <row r="455" ht="10.5">
      <c r="N455" s="903"/>
    </row>
    <row r="456" ht="10.5">
      <c r="N456" s="903"/>
    </row>
    <row r="457" ht="10.5">
      <c r="N457" s="903"/>
    </row>
    <row r="458" ht="10.5">
      <c r="N458" s="903"/>
    </row>
    <row r="459" ht="10.5">
      <c r="N459" s="903"/>
    </row>
    <row r="460" ht="10.5">
      <c r="N460" s="903"/>
    </row>
    <row r="461" ht="10.5">
      <c r="N461" s="903"/>
    </row>
    <row r="462" spans="2:14" ht="10.5">
      <c r="B462" s="902" t="s">
        <v>1591</v>
      </c>
      <c r="N462" s="903"/>
    </row>
    <row r="463" ht="10.5">
      <c r="N463" s="903"/>
    </row>
    <row r="464" ht="10.5">
      <c r="N464" s="903"/>
    </row>
    <row r="465" ht="10.5">
      <c r="N465" s="903"/>
    </row>
    <row r="466" ht="10.5">
      <c r="N466" s="903"/>
    </row>
    <row r="467" ht="10.5">
      <c r="N467" s="903"/>
    </row>
    <row r="468" ht="10.5">
      <c r="N468" s="903"/>
    </row>
    <row r="469" ht="10.5">
      <c r="N469" s="903"/>
    </row>
    <row r="470" ht="10.5">
      <c r="N470" s="903"/>
    </row>
    <row r="471" ht="10.5">
      <c r="N471" s="903"/>
    </row>
    <row r="472" ht="10.5">
      <c r="N472" s="903"/>
    </row>
    <row r="473" ht="10.5">
      <c r="N473" s="903"/>
    </row>
    <row r="474" ht="10.5">
      <c r="N474" s="903"/>
    </row>
    <row r="475" ht="10.5">
      <c r="N475" s="903"/>
    </row>
    <row r="476" ht="10.5">
      <c r="N476" s="903"/>
    </row>
    <row r="477" ht="10.5">
      <c r="N477" s="903"/>
    </row>
    <row r="478" ht="10.5">
      <c r="N478" s="903"/>
    </row>
    <row r="479" ht="10.5">
      <c r="N479" s="903"/>
    </row>
    <row r="480" ht="10.5">
      <c r="N480" s="903"/>
    </row>
    <row r="481" ht="10.5">
      <c r="N481" s="903"/>
    </row>
    <row r="482" ht="10.5">
      <c r="N482" s="903"/>
    </row>
    <row r="483" ht="10.5">
      <c r="N483" s="903"/>
    </row>
    <row r="484" ht="10.5">
      <c r="N484" s="903"/>
    </row>
    <row r="485" ht="10.5">
      <c r="N485" s="903"/>
    </row>
    <row r="486" ht="10.5">
      <c r="N486" s="903"/>
    </row>
    <row r="487" ht="10.5">
      <c r="N487" s="903"/>
    </row>
    <row r="488" ht="10.5">
      <c r="N488" s="903"/>
    </row>
    <row r="489" ht="10.5">
      <c r="N489" s="903"/>
    </row>
    <row r="490" ht="10.5">
      <c r="N490" s="903"/>
    </row>
    <row r="491" ht="10.5">
      <c r="N491" s="903"/>
    </row>
    <row r="492" ht="10.5">
      <c r="N492" s="903"/>
    </row>
    <row r="493" ht="10.5">
      <c r="N493" s="903"/>
    </row>
    <row r="494" ht="10.5">
      <c r="N494" s="903"/>
    </row>
    <row r="495" ht="10.5">
      <c r="N495" s="903"/>
    </row>
    <row r="496" ht="10.5">
      <c r="N496" s="903"/>
    </row>
    <row r="497" ht="10.5">
      <c r="N497" s="903"/>
    </row>
    <row r="498" ht="10.5">
      <c r="N498" s="903"/>
    </row>
    <row r="499" ht="10.5">
      <c r="N499" s="903"/>
    </row>
    <row r="500" ht="10.5">
      <c r="N500" s="903"/>
    </row>
    <row r="501" ht="10.5">
      <c r="N501" s="903"/>
    </row>
    <row r="502" ht="10.5">
      <c r="N502" s="903"/>
    </row>
    <row r="503" ht="10.5">
      <c r="N503" s="903"/>
    </row>
    <row r="504" ht="10.5">
      <c r="N504" s="903"/>
    </row>
    <row r="505" ht="10.5">
      <c r="N505" s="903"/>
    </row>
    <row r="506" ht="10.5">
      <c r="N506" s="903"/>
    </row>
    <row r="507" ht="10.5">
      <c r="N507" s="903"/>
    </row>
    <row r="508" ht="10.5">
      <c r="N508" s="903"/>
    </row>
    <row r="509" ht="10.5">
      <c r="N509" s="903"/>
    </row>
    <row r="510" ht="10.5">
      <c r="N510" s="903"/>
    </row>
    <row r="511" ht="10.5">
      <c r="N511" s="903"/>
    </row>
    <row r="512" ht="10.5">
      <c r="N512" s="903"/>
    </row>
    <row r="513" ht="10.5">
      <c r="N513" s="903"/>
    </row>
    <row r="514" ht="10.5">
      <c r="N514" s="903"/>
    </row>
    <row r="515" ht="10.5">
      <c r="N515" s="903"/>
    </row>
    <row r="516" ht="10.5">
      <c r="N516" s="903"/>
    </row>
    <row r="517" ht="10.5">
      <c r="N517" s="903"/>
    </row>
    <row r="518" ht="10.5">
      <c r="N518" s="903"/>
    </row>
    <row r="519" ht="10.5">
      <c r="N519" s="903"/>
    </row>
    <row r="520" ht="10.5">
      <c r="N520" s="903"/>
    </row>
    <row r="521" ht="10.5">
      <c r="N521" s="903"/>
    </row>
    <row r="522" ht="10.5">
      <c r="N522" s="903"/>
    </row>
    <row r="523" ht="10.5">
      <c r="N523" s="903"/>
    </row>
    <row r="524" ht="10.5">
      <c r="N524" s="903"/>
    </row>
    <row r="525" ht="10.5">
      <c r="N525" s="903"/>
    </row>
    <row r="526" ht="10.5">
      <c r="N526" s="903"/>
    </row>
    <row r="527" ht="10.5">
      <c r="N527" s="903"/>
    </row>
    <row r="528" ht="10.5">
      <c r="N528" s="903"/>
    </row>
    <row r="529" ht="10.5">
      <c r="N529" s="903"/>
    </row>
    <row r="530" ht="10.5">
      <c r="N530" s="903"/>
    </row>
    <row r="531" ht="10.5">
      <c r="N531" s="903"/>
    </row>
    <row r="532" ht="10.5">
      <c r="N532" s="903"/>
    </row>
    <row r="533" ht="10.5">
      <c r="N533" s="903"/>
    </row>
    <row r="534" ht="10.5">
      <c r="N534" s="903"/>
    </row>
    <row r="535" ht="10.5">
      <c r="N535" s="903"/>
    </row>
    <row r="536" ht="10.5">
      <c r="N536" s="903"/>
    </row>
    <row r="537" ht="10.5">
      <c r="N537" s="903"/>
    </row>
    <row r="538" ht="10.5">
      <c r="N538" s="903"/>
    </row>
    <row r="539" ht="10.5">
      <c r="N539" s="903"/>
    </row>
    <row r="540" ht="10.5">
      <c r="N540" s="903"/>
    </row>
    <row r="541" ht="10.5">
      <c r="N541" s="903"/>
    </row>
    <row r="542" ht="10.5">
      <c r="N542" s="903"/>
    </row>
    <row r="543" ht="10.5">
      <c r="N543" s="903"/>
    </row>
    <row r="544" ht="10.5">
      <c r="N544" s="903"/>
    </row>
    <row r="545" ht="10.5">
      <c r="N545" s="903"/>
    </row>
    <row r="546" ht="10.5">
      <c r="N546" s="903"/>
    </row>
    <row r="547" ht="10.5">
      <c r="N547" s="903"/>
    </row>
    <row r="548" ht="10.5">
      <c r="N548" s="903"/>
    </row>
    <row r="549" ht="10.5">
      <c r="N549" s="903"/>
    </row>
    <row r="550" ht="10.5">
      <c r="N550" s="903"/>
    </row>
    <row r="551" ht="10.5">
      <c r="N551" s="903"/>
    </row>
    <row r="552" ht="10.5">
      <c r="N552" s="903"/>
    </row>
    <row r="553" ht="10.5">
      <c r="N553" s="903"/>
    </row>
    <row r="554" ht="10.5">
      <c r="N554" s="903"/>
    </row>
    <row r="555" ht="10.5">
      <c r="N555" s="903"/>
    </row>
    <row r="556" ht="10.5">
      <c r="N556" s="903"/>
    </row>
    <row r="557" ht="10.5">
      <c r="N557" s="903"/>
    </row>
    <row r="558" ht="10.5">
      <c r="N558" s="903"/>
    </row>
    <row r="559" ht="10.5">
      <c r="N559" s="903"/>
    </row>
    <row r="560" ht="10.5">
      <c r="N560" s="903"/>
    </row>
    <row r="561" ht="10.5">
      <c r="N561" s="903"/>
    </row>
    <row r="562" ht="10.5">
      <c r="N562" s="903"/>
    </row>
    <row r="563" ht="10.5">
      <c r="N563" s="903"/>
    </row>
    <row r="564" ht="10.5">
      <c r="N564" s="903"/>
    </row>
    <row r="565" ht="10.5">
      <c r="N565" s="903"/>
    </row>
    <row r="566" ht="10.5">
      <c r="N566" s="903"/>
    </row>
    <row r="567" ht="10.5">
      <c r="N567" s="903"/>
    </row>
    <row r="568" ht="10.5">
      <c r="N568" s="903"/>
    </row>
    <row r="569" ht="10.5">
      <c r="N569" s="903"/>
    </row>
    <row r="570" ht="10.5">
      <c r="N570" s="903"/>
    </row>
    <row r="571" ht="10.5">
      <c r="N571" s="903"/>
    </row>
    <row r="572" ht="10.5">
      <c r="N572" s="903"/>
    </row>
    <row r="573" ht="10.5">
      <c r="N573" s="903"/>
    </row>
    <row r="574" ht="10.5">
      <c r="N574" s="903"/>
    </row>
    <row r="575" ht="10.5">
      <c r="N575" s="903"/>
    </row>
    <row r="576" ht="10.5">
      <c r="N576" s="903"/>
    </row>
    <row r="577" ht="10.5">
      <c r="N577" s="903"/>
    </row>
    <row r="578" ht="10.5">
      <c r="N578" s="903"/>
    </row>
    <row r="579" ht="10.5">
      <c r="N579" s="903"/>
    </row>
    <row r="580" ht="10.5">
      <c r="N580" s="903"/>
    </row>
    <row r="581" ht="10.5">
      <c r="N581" s="903"/>
    </row>
    <row r="582" ht="10.5">
      <c r="N582" s="903"/>
    </row>
    <row r="583" ht="10.5">
      <c r="N583" s="903"/>
    </row>
    <row r="584" ht="10.5">
      <c r="N584" s="903"/>
    </row>
    <row r="585" ht="10.5">
      <c r="N585" s="903"/>
    </row>
    <row r="586" ht="10.5">
      <c r="N586" s="903"/>
    </row>
    <row r="587" ht="10.5">
      <c r="N587" s="903"/>
    </row>
    <row r="588" ht="10.5">
      <c r="N588" s="903"/>
    </row>
    <row r="589" ht="10.5">
      <c r="N589" s="903"/>
    </row>
    <row r="590" ht="10.5">
      <c r="N590" s="903"/>
    </row>
    <row r="591" ht="10.5">
      <c r="N591" s="903"/>
    </row>
    <row r="592" ht="10.5">
      <c r="N592" s="903"/>
    </row>
    <row r="593" ht="10.5">
      <c r="N593" s="903"/>
    </row>
    <row r="594" ht="10.5">
      <c r="N594" s="903"/>
    </row>
    <row r="595" ht="10.5">
      <c r="N595" s="903"/>
    </row>
    <row r="596" ht="10.5">
      <c r="N596" s="903"/>
    </row>
    <row r="597" ht="10.5">
      <c r="N597" s="903"/>
    </row>
    <row r="598" ht="10.5">
      <c r="N598" s="903"/>
    </row>
    <row r="599" ht="10.5">
      <c r="N599" s="903"/>
    </row>
    <row r="600" ht="10.5">
      <c r="N600" s="903"/>
    </row>
    <row r="601" ht="10.5">
      <c r="N601" s="903"/>
    </row>
    <row r="602" ht="10.5">
      <c r="N602" s="903"/>
    </row>
    <row r="603" ht="10.5">
      <c r="N603" s="903"/>
    </row>
    <row r="604" ht="10.5">
      <c r="N604" s="903"/>
    </row>
    <row r="605" ht="10.5">
      <c r="N605" s="903"/>
    </row>
    <row r="606" ht="10.5">
      <c r="N606" s="903"/>
    </row>
    <row r="607" ht="10.5">
      <c r="N607" s="903"/>
    </row>
    <row r="608" ht="10.5">
      <c r="N608" s="903"/>
    </row>
    <row r="609" ht="10.5">
      <c r="N609" s="903"/>
    </row>
    <row r="610" ht="10.5">
      <c r="N610" s="903"/>
    </row>
    <row r="611" ht="10.5">
      <c r="N611" s="903"/>
    </row>
    <row r="612" ht="10.5">
      <c r="N612" s="903"/>
    </row>
    <row r="613" ht="10.5">
      <c r="N613" s="903"/>
    </row>
    <row r="614" ht="10.5">
      <c r="N614" s="903"/>
    </row>
    <row r="615" ht="10.5">
      <c r="N615" s="903"/>
    </row>
    <row r="616" ht="10.5">
      <c r="N616" s="903"/>
    </row>
    <row r="617" ht="10.5">
      <c r="N617" s="903"/>
    </row>
    <row r="618" ht="10.5">
      <c r="N618" s="903"/>
    </row>
    <row r="619" ht="10.5">
      <c r="N619" s="903"/>
    </row>
    <row r="620" ht="10.5">
      <c r="N620" s="903"/>
    </row>
    <row r="621" ht="10.5">
      <c r="N621" s="903"/>
    </row>
    <row r="622" ht="10.5">
      <c r="N622" s="903"/>
    </row>
    <row r="623" ht="10.5">
      <c r="N623" s="903"/>
    </row>
    <row r="624" ht="10.5">
      <c r="N624" s="903"/>
    </row>
    <row r="625" ht="10.5">
      <c r="N625" s="903"/>
    </row>
    <row r="626" ht="10.5">
      <c r="N626" s="903"/>
    </row>
    <row r="627" ht="10.5">
      <c r="N627" s="903"/>
    </row>
    <row r="628" ht="10.5">
      <c r="N628" s="903"/>
    </row>
    <row r="629" ht="10.5">
      <c r="N629" s="903"/>
    </row>
    <row r="630" ht="10.5">
      <c r="N630" s="903"/>
    </row>
    <row r="631" ht="10.5">
      <c r="N631" s="903"/>
    </row>
    <row r="632" ht="10.5">
      <c r="N632" s="903"/>
    </row>
    <row r="633" ht="10.5">
      <c r="N633" s="903"/>
    </row>
    <row r="634" ht="10.5">
      <c r="N634" s="903"/>
    </row>
    <row r="635" ht="10.5">
      <c r="N635" s="903"/>
    </row>
    <row r="636" ht="10.5">
      <c r="N636" s="903"/>
    </row>
    <row r="637" ht="10.5">
      <c r="N637" s="903"/>
    </row>
    <row r="638" ht="10.5">
      <c r="N638" s="903"/>
    </row>
    <row r="639" ht="10.5">
      <c r="N639" s="903"/>
    </row>
    <row r="640" ht="10.5">
      <c r="N640" s="903"/>
    </row>
    <row r="641" ht="10.5">
      <c r="N641" s="903"/>
    </row>
  </sheetData>
  <sheetProtection/>
  <mergeCells count="10">
    <mergeCell ref="W5:W8"/>
    <mergeCell ref="X5:X8"/>
    <mergeCell ref="G6:H6"/>
    <mergeCell ref="I6:J6"/>
    <mergeCell ref="E7:E8"/>
    <mergeCell ref="F7:F8"/>
    <mergeCell ref="I5:J5"/>
    <mergeCell ref="T5:T8"/>
    <mergeCell ref="U5:U8"/>
    <mergeCell ref="V5:V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5.75390625" style="0" customWidth="1"/>
    <col min="5" max="5" width="7.125" style="0" customWidth="1"/>
    <col min="6" max="6" width="6.125" style="0" customWidth="1"/>
    <col min="7" max="7" width="7.125" style="0" customWidth="1"/>
    <col min="9" max="9" width="7.875" style="0" customWidth="1"/>
    <col min="14" max="14" width="6.00390625" style="0" customWidth="1"/>
    <col min="15" max="15" width="7.00390625" style="0" customWidth="1"/>
    <col min="16" max="16" width="6.75390625" style="0" customWidth="1"/>
    <col min="17" max="17" width="6.375" style="0" customWidth="1"/>
    <col min="18" max="18" width="7.375" style="0" customWidth="1"/>
    <col min="20" max="20" width="32.125" style="0" customWidth="1"/>
  </cols>
  <sheetData>
    <row r="1" spans="3:16" ht="12.75">
      <c r="C1" s="90" t="s">
        <v>1592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5:16" ht="12.75">
      <c r="E2" s="90" t="s">
        <v>1593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4:23" ht="12.75">
      <c r="D3" s="90"/>
      <c r="E3" s="90"/>
      <c r="F3" s="90"/>
      <c r="G3" s="133"/>
      <c r="H3" s="90"/>
      <c r="I3" s="90"/>
      <c r="J3" s="90"/>
      <c r="K3" s="90"/>
      <c r="L3" s="90" t="s">
        <v>1594</v>
      </c>
      <c r="M3" s="90"/>
      <c r="N3" s="90"/>
      <c r="O3" s="90"/>
      <c r="P3" s="90"/>
      <c r="T3" s="132"/>
      <c r="U3" s="949"/>
      <c r="V3" s="949"/>
      <c r="W3" s="949"/>
    </row>
    <row r="4" spans="1:23" ht="12.75">
      <c r="A4" s="950"/>
      <c r="B4" s="951"/>
      <c r="C4" s="951"/>
      <c r="D4" s="548"/>
      <c r="E4" s="548"/>
      <c r="F4" s="548" t="s">
        <v>1595</v>
      </c>
      <c r="G4" s="503"/>
      <c r="H4" s="548"/>
      <c r="I4" s="548"/>
      <c r="J4" s="548"/>
      <c r="K4" s="548"/>
      <c r="L4" s="548"/>
      <c r="M4" s="548"/>
      <c r="N4" s="548"/>
      <c r="O4" s="548"/>
      <c r="P4" s="548"/>
      <c r="Q4" s="782"/>
      <c r="T4" s="952"/>
      <c r="U4" s="949"/>
      <c r="V4" s="949"/>
      <c r="W4" s="949"/>
    </row>
    <row r="5" spans="1:23" ht="84.75">
      <c r="A5" s="197"/>
      <c r="B5" s="953"/>
      <c r="C5" s="953"/>
      <c r="D5" s="543" t="s">
        <v>1596</v>
      </c>
      <c r="E5" s="543" t="s">
        <v>1597</v>
      </c>
      <c r="F5" s="954" t="s">
        <v>1598</v>
      </c>
      <c r="G5" s="955" t="s">
        <v>1001</v>
      </c>
      <c r="H5" s="543" t="s">
        <v>1599</v>
      </c>
      <c r="I5" s="956" t="s">
        <v>239</v>
      </c>
      <c r="J5" s="956" t="s">
        <v>1600</v>
      </c>
      <c r="K5" s="956" t="s">
        <v>1601</v>
      </c>
      <c r="L5" s="543" t="s">
        <v>1602</v>
      </c>
      <c r="M5" s="543" t="s">
        <v>1603</v>
      </c>
      <c r="N5" s="543" t="s">
        <v>1604</v>
      </c>
      <c r="O5" s="957" t="s">
        <v>1605</v>
      </c>
      <c r="P5" s="545" t="s">
        <v>1606</v>
      </c>
      <c r="Q5" s="1503" t="s">
        <v>1607</v>
      </c>
      <c r="R5" s="1503" t="s">
        <v>1608</v>
      </c>
      <c r="T5" s="958"/>
      <c r="U5" s="949"/>
      <c r="V5" s="949"/>
      <c r="W5" s="949"/>
    </row>
    <row r="6" spans="1:23" ht="21">
      <c r="A6" s="197"/>
      <c r="B6" s="953"/>
      <c r="C6" s="953" t="s">
        <v>84</v>
      </c>
      <c r="D6" s="358" t="s">
        <v>1609</v>
      </c>
      <c r="E6" s="550" t="s">
        <v>1610</v>
      </c>
      <c r="F6" s="358" t="s">
        <v>1611</v>
      </c>
      <c r="G6" s="359" t="s">
        <v>1612</v>
      </c>
      <c r="H6" s="358" t="s">
        <v>1613</v>
      </c>
      <c r="I6" s="359" t="s">
        <v>1614</v>
      </c>
      <c r="J6" s="359" t="s">
        <v>1615</v>
      </c>
      <c r="K6" s="359" t="s">
        <v>1616</v>
      </c>
      <c r="L6" s="358" t="s">
        <v>1617</v>
      </c>
      <c r="M6" s="358" t="s">
        <v>1618</v>
      </c>
      <c r="N6" s="1506" t="s">
        <v>1619</v>
      </c>
      <c r="O6" s="1397" t="s">
        <v>1620</v>
      </c>
      <c r="P6" s="201" t="s">
        <v>1621</v>
      </c>
      <c r="Q6" s="1504"/>
      <c r="R6" s="1504"/>
      <c r="T6" s="959"/>
      <c r="U6" s="949"/>
      <c r="V6" s="949"/>
      <c r="W6" s="949"/>
    </row>
    <row r="7" spans="1:23" ht="12.75">
      <c r="A7" s="547" t="s">
        <v>1622</v>
      </c>
      <c r="B7" s="960" t="s">
        <v>51</v>
      </c>
      <c r="C7" s="953"/>
      <c r="D7" s="358" t="s">
        <v>1623</v>
      </c>
      <c r="E7" s="961"/>
      <c r="F7" s="358" t="s">
        <v>1624</v>
      </c>
      <c r="G7" s="580" t="s">
        <v>1625</v>
      </c>
      <c r="H7" s="174" t="s">
        <v>1626</v>
      </c>
      <c r="I7" s="359" t="s">
        <v>1627</v>
      </c>
      <c r="J7" s="359" t="s">
        <v>1628</v>
      </c>
      <c r="K7" s="359" t="s">
        <v>1629</v>
      </c>
      <c r="L7" s="358" t="s">
        <v>1630</v>
      </c>
      <c r="M7" s="358" t="s">
        <v>1631</v>
      </c>
      <c r="N7" s="1507"/>
      <c r="O7" s="1508"/>
      <c r="P7" s="962" t="s">
        <v>1632</v>
      </c>
      <c r="Q7" s="1504"/>
      <c r="R7" s="1504"/>
      <c r="T7" s="958"/>
      <c r="U7" s="949"/>
      <c r="V7" s="949"/>
      <c r="W7" s="949"/>
    </row>
    <row r="8" spans="1:23" ht="12.75">
      <c r="A8" s="963"/>
      <c r="B8" s="168"/>
      <c r="C8" s="168" t="s">
        <v>85</v>
      </c>
      <c r="D8" s="54" t="s">
        <v>1633</v>
      </c>
      <c r="E8" s="961"/>
      <c r="F8" s="964" t="s">
        <v>1634</v>
      </c>
      <c r="G8" s="358"/>
      <c r="H8" s="584" t="s">
        <v>1635</v>
      </c>
      <c r="I8" s="359" t="s">
        <v>1636</v>
      </c>
      <c r="J8" s="359" t="s">
        <v>1637</v>
      </c>
      <c r="K8" s="359" t="s">
        <v>1638</v>
      </c>
      <c r="L8" s="358" t="s">
        <v>1639</v>
      </c>
      <c r="M8" s="358" t="s">
        <v>1640</v>
      </c>
      <c r="N8" s="1507"/>
      <c r="O8" s="1508"/>
      <c r="P8" s="201" t="s">
        <v>1641</v>
      </c>
      <c r="Q8" s="1504"/>
      <c r="R8" s="1504"/>
      <c r="T8" s="959"/>
      <c r="U8" s="949"/>
      <c r="V8" s="949"/>
      <c r="W8" s="949"/>
    </row>
    <row r="9" spans="1:23" ht="12.75">
      <c r="A9" s="963"/>
      <c r="B9" s="20"/>
      <c r="C9" s="953"/>
      <c r="D9" s="323" t="s">
        <v>1642</v>
      </c>
      <c r="E9" s="961"/>
      <c r="F9" s="52" t="s">
        <v>1643</v>
      </c>
      <c r="G9" s="584"/>
      <c r="H9" s="52" t="s">
        <v>1644</v>
      </c>
      <c r="I9" s="584"/>
      <c r="J9" s="323"/>
      <c r="K9" s="580"/>
      <c r="L9" s="52" t="s">
        <v>1645</v>
      </c>
      <c r="M9" s="358" t="s">
        <v>1646</v>
      </c>
      <c r="N9" s="961"/>
      <c r="O9" s="1508"/>
      <c r="P9" s="192" t="s">
        <v>1647</v>
      </c>
      <c r="Q9" s="1504"/>
      <c r="R9" s="1504"/>
      <c r="T9" s="958"/>
      <c r="U9" s="949"/>
      <c r="V9" s="949"/>
      <c r="W9" s="949"/>
    </row>
    <row r="10" spans="1:23" ht="12.75">
      <c r="A10" s="963"/>
      <c r="B10" s="168"/>
      <c r="C10" s="953"/>
      <c r="D10" s="358"/>
      <c r="E10" s="550"/>
      <c r="F10" s="358"/>
      <c r="G10" s="359"/>
      <c r="H10" s="358" t="s">
        <v>1636</v>
      </c>
      <c r="I10" s="550"/>
      <c r="J10" s="358"/>
      <c r="K10" s="359"/>
      <c r="L10" s="358"/>
      <c r="M10" s="358" t="s">
        <v>1648</v>
      </c>
      <c r="N10" s="358"/>
      <c r="O10" s="1509"/>
      <c r="P10" s="201"/>
      <c r="Q10" s="1505"/>
      <c r="R10" s="1505"/>
      <c r="T10" s="959"/>
      <c r="U10" s="949"/>
      <c r="V10" s="949"/>
      <c r="W10" s="949"/>
    </row>
    <row r="11" spans="1:23" ht="15" customHeight="1">
      <c r="A11" s="599" t="s">
        <v>1207</v>
      </c>
      <c r="B11" s="965" t="s">
        <v>1522</v>
      </c>
      <c r="C11" s="427">
        <f>D11+E11+F11+G11+H11+I11+J11+K11+L11+M11+N11+O11+P11+Q11+R11</f>
        <v>410</v>
      </c>
      <c r="D11" s="427">
        <v>33</v>
      </c>
      <c r="E11" s="427">
        <v>31</v>
      </c>
      <c r="F11" s="427">
        <v>2</v>
      </c>
      <c r="G11" s="427">
        <v>26</v>
      </c>
      <c r="H11" s="427">
        <v>104</v>
      </c>
      <c r="I11" s="427">
        <v>13</v>
      </c>
      <c r="J11" s="966">
        <v>8</v>
      </c>
      <c r="K11" s="427">
        <v>4</v>
      </c>
      <c r="L11" s="966">
        <v>7</v>
      </c>
      <c r="M11" s="427">
        <v>24</v>
      </c>
      <c r="N11" s="966">
        <v>40</v>
      </c>
      <c r="O11" s="966">
        <v>20</v>
      </c>
      <c r="P11" s="966">
        <v>14</v>
      </c>
      <c r="Q11" s="427">
        <v>55</v>
      </c>
      <c r="R11" s="317">
        <v>29</v>
      </c>
      <c r="T11" s="958"/>
      <c r="U11" s="949"/>
      <c r="V11" s="949"/>
      <c r="W11" s="949"/>
    </row>
    <row r="12" spans="1:23" ht="15" customHeight="1">
      <c r="A12" s="606" t="s">
        <v>1219</v>
      </c>
      <c r="B12" s="967" t="s">
        <v>249</v>
      </c>
      <c r="C12" s="323">
        <f aca="true" t="shared" si="0" ref="C12:C29">D12+E12+F12+G12+H12+I12+J12+K12+L12+M12+N12+O12+P12+Q12+R12</f>
        <v>28</v>
      </c>
      <c r="D12" s="323">
        <v>7</v>
      </c>
      <c r="E12" s="323">
        <v>2</v>
      </c>
      <c r="F12" s="323"/>
      <c r="G12" s="323"/>
      <c r="H12" s="968">
        <v>9</v>
      </c>
      <c r="I12" s="323"/>
      <c r="J12" s="968"/>
      <c r="K12" s="968"/>
      <c r="L12" s="323"/>
      <c r="M12" s="968">
        <v>2</v>
      </c>
      <c r="N12" s="968">
        <v>2</v>
      </c>
      <c r="O12" s="968">
        <v>1</v>
      </c>
      <c r="P12" s="968">
        <v>1</v>
      </c>
      <c r="Q12" s="323">
        <v>2</v>
      </c>
      <c r="R12" s="317">
        <v>2</v>
      </c>
      <c r="T12" s="959"/>
      <c r="U12" s="949"/>
      <c r="V12" s="949"/>
      <c r="W12" s="949"/>
    </row>
    <row r="13" spans="1:23" ht="15" customHeight="1">
      <c r="A13" s="606" t="s">
        <v>1208</v>
      </c>
      <c r="B13" s="967" t="s">
        <v>1523</v>
      </c>
      <c r="C13" s="323">
        <f t="shared" si="0"/>
        <v>28</v>
      </c>
      <c r="D13" s="323">
        <v>9</v>
      </c>
      <c r="E13" s="323">
        <v>3</v>
      </c>
      <c r="F13" s="323"/>
      <c r="G13" s="323"/>
      <c r="H13" s="323">
        <v>8</v>
      </c>
      <c r="I13" s="968"/>
      <c r="J13" s="323"/>
      <c r="K13" s="323"/>
      <c r="L13" s="323"/>
      <c r="M13" s="323">
        <v>2</v>
      </c>
      <c r="N13" s="323">
        <v>2</v>
      </c>
      <c r="O13" s="968">
        <v>1</v>
      </c>
      <c r="P13" s="968">
        <v>1</v>
      </c>
      <c r="Q13" s="323"/>
      <c r="R13" s="317">
        <v>2</v>
      </c>
      <c r="T13" s="958"/>
      <c r="U13" s="949"/>
      <c r="V13" s="949"/>
      <c r="W13" s="949"/>
    </row>
    <row r="14" spans="1:23" ht="15" customHeight="1">
      <c r="A14" s="606" t="s">
        <v>1225</v>
      </c>
      <c r="B14" s="967" t="s">
        <v>246</v>
      </c>
      <c r="C14" s="323">
        <f t="shared" si="0"/>
        <v>27</v>
      </c>
      <c r="D14" s="968">
        <v>2</v>
      </c>
      <c r="E14" s="968">
        <v>3</v>
      </c>
      <c r="F14" s="323"/>
      <c r="G14" s="323"/>
      <c r="H14" s="323">
        <v>8</v>
      </c>
      <c r="I14" s="323"/>
      <c r="J14" s="968"/>
      <c r="K14" s="968"/>
      <c r="L14" s="323"/>
      <c r="M14" s="968">
        <v>2</v>
      </c>
      <c r="N14" s="968">
        <v>4</v>
      </c>
      <c r="O14" s="968">
        <v>1</v>
      </c>
      <c r="P14" s="968">
        <v>1</v>
      </c>
      <c r="Q14" s="323">
        <v>3</v>
      </c>
      <c r="R14" s="317">
        <v>3</v>
      </c>
      <c r="T14" s="959"/>
      <c r="U14" s="949"/>
      <c r="V14" s="949"/>
      <c r="W14" s="949"/>
    </row>
    <row r="15" spans="1:23" ht="15" customHeight="1">
      <c r="A15" s="606" t="s">
        <v>1234</v>
      </c>
      <c r="B15" s="967" t="s">
        <v>671</v>
      </c>
      <c r="C15" s="323">
        <f t="shared" si="0"/>
        <v>39</v>
      </c>
      <c r="D15" s="323">
        <v>7</v>
      </c>
      <c r="E15" s="323">
        <v>6</v>
      </c>
      <c r="F15" s="323"/>
      <c r="G15" s="323">
        <v>1</v>
      </c>
      <c r="H15" s="968">
        <v>11</v>
      </c>
      <c r="I15" s="323">
        <v>2</v>
      </c>
      <c r="J15" s="323">
        <v>1</v>
      </c>
      <c r="K15" s="323"/>
      <c r="L15" s="323"/>
      <c r="M15" s="323">
        <v>2</v>
      </c>
      <c r="N15" s="323">
        <v>2</v>
      </c>
      <c r="O15" s="323">
        <v>1</v>
      </c>
      <c r="P15" s="323">
        <v>1</v>
      </c>
      <c r="Q15" s="323">
        <v>3</v>
      </c>
      <c r="R15" s="968">
        <v>2</v>
      </c>
      <c r="T15" s="958"/>
      <c r="U15" s="949"/>
      <c r="V15" s="949"/>
      <c r="W15" s="949"/>
    </row>
    <row r="16" spans="1:23" ht="15" customHeight="1">
      <c r="A16" s="606" t="s">
        <v>1216</v>
      </c>
      <c r="B16" s="967" t="s">
        <v>251</v>
      </c>
      <c r="C16" s="323">
        <f t="shared" si="0"/>
        <v>25</v>
      </c>
      <c r="D16" s="968">
        <v>3</v>
      </c>
      <c r="E16" s="968">
        <v>1</v>
      </c>
      <c r="F16" s="323"/>
      <c r="G16" s="323"/>
      <c r="H16" s="968">
        <v>9</v>
      </c>
      <c r="I16" s="968">
        <v>1</v>
      </c>
      <c r="J16" s="968"/>
      <c r="K16" s="968">
        <v>1</v>
      </c>
      <c r="L16" s="323"/>
      <c r="M16" s="968">
        <v>2</v>
      </c>
      <c r="N16" s="968">
        <v>2</v>
      </c>
      <c r="O16" s="968">
        <v>1</v>
      </c>
      <c r="P16" s="968">
        <v>1</v>
      </c>
      <c r="Q16" s="323">
        <v>2</v>
      </c>
      <c r="R16" s="317">
        <v>2</v>
      </c>
      <c r="T16" s="959"/>
      <c r="U16" s="949"/>
      <c r="V16" s="949"/>
      <c r="W16" s="949"/>
    </row>
    <row r="17" spans="1:23" ht="15" customHeight="1">
      <c r="A17" s="606" t="s">
        <v>1218</v>
      </c>
      <c r="B17" s="967" t="s">
        <v>250</v>
      </c>
      <c r="C17" s="323">
        <f t="shared" si="0"/>
        <v>30</v>
      </c>
      <c r="D17" s="968">
        <v>4</v>
      </c>
      <c r="E17" s="323">
        <v>2</v>
      </c>
      <c r="F17" s="323"/>
      <c r="G17" s="323"/>
      <c r="H17" s="968">
        <v>11</v>
      </c>
      <c r="I17" s="323">
        <v>3</v>
      </c>
      <c r="J17" s="968"/>
      <c r="K17" s="968">
        <v>1</v>
      </c>
      <c r="L17" s="968"/>
      <c r="M17" s="968">
        <v>2</v>
      </c>
      <c r="N17" s="968">
        <v>2</v>
      </c>
      <c r="O17" s="968">
        <v>1</v>
      </c>
      <c r="P17" s="968">
        <v>1</v>
      </c>
      <c r="Q17" s="323">
        <v>1</v>
      </c>
      <c r="R17" s="317">
        <v>2</v>
      </c>
      <c r="T17" s="958"/>
      <c r="U17" s="949"/>
      <c r="V17" s="949"/>
      <c r="W17" s="949"/>
    </row>
    <row r="18" spans="1:23" ht="15" customHeight="1">
      <c r="A18" s="606" t="s">
        <v>1228</v>
      </c>
      <c r="B18" s="967" t="s">
        <v>244</v>
      </c>
      <c r="C18" s="323">
        <f t="shared" si="0"/>
        <v>42</v>
      </c>
      <c r="D18" s="968">
        <v>5</v>
      </c>
      <c r="E18" s="968">
        <v>5</v>
      </c>
      <c r="F18" s="323"/>
      <c r="G18" s="323">
        <v>1</v>
      </c>
      <c r="H18" s="968">
        <v>16</v>
      </c>
      <c r="I18" s="323">
        <v>1</v>
      </c>
      <c r="J18" s="968"/>
      <c r="K18" s="968"/>
      <c r="L18" s="323"/>
      <c r="M18" s="968">
        <v>2</v>
      </c>
      <c r="N18" s="968">
        <v>3</v>
      </c>
      <c r="O18" s="968">
        <v>1</v>
      </c>
      <c r="P18" s="968">
        <v>1</v>
      </c>
      <c r="Q18" s="323">
        <v>4</v>
      </c>
      <c r="R18" s="317">
        <v>3</v>
      </c>
      <c r="T18" s="959"/>
      <c r="U18" s="949"/>
      <c r="V18" s="949"/>
      <c r="W18" s="949"/>
    </row>
    <row r="19" spans="1:23" ht="15" customHeight="1">
      <c r="A19" s="606" t="s">
        <v>1229</v>
      </c>
      <c r="B19" s="967" t="s">
        <v>243</v>
      </c>
      <c r="C19" s="323">
        <f t="shared" si="0"/>
        <v>31</v>
      </c>
      <c r="D19" s="968">
        <v>2</v>
      </c>
      <c r="E19" s="968">
        <v>3</v>
      </c>
      <c r="F19" s="323"/>
      <c r="G19" s="323"/>
      <c r="H19" s="968">
        <v>9</v>
      </c>
      <c r="I19" s="968">
        <v>2</v>
      </c>
      <c r="J19" s="323"/>
      <c r="K19" s="968"/>
      <c r="L19" s="323"/>
      <c r="M19" s="968">
        <v>2</v>
      </c>
      <c r="N19" s="968">
        <v>3</v>
      </c>
      <c r="O19" s="968">
        <v>1</v>
      </c>
      <c r="P19" s="968">
        <v>1</v>
      </c>
      <c r="Q19" s="323">
        <v>4</v>
      </c>
      <c r="R19" s="317">
        <v>4</v>
      </c>
      <c r="T19" s="958"/>
      <c r="U19" s="949"/>
      <c r="V19" s="949"/>
      <c r="W19" s="949"/>
    </row>
    <row r="20" spans="1:23" ht="15" customHeight="1">
      <c r="A20" s="606" t="s">
        <v>1209</v>
      </c>
      <c r="B20" s="967" t="s">
        <v>255</v>
      </c>
      <c r="C20" s="323">
        <f t="shared" si="0"/>
        <v>34</v>
      </c>
      <c r="D20" s="323">
        <v>13</v>
      </c>
      <c r="E20" s="323">
        <v>1</v>
      </c>
      <c r="F20" s="323"/>
      <c r="G20" s="323"/>
      <c r="H20" s="323">
        <v>8</v>
      </c>
      <c r="I20" s="323"/>
      <c r="J20" s="323">
        <v>1</v>
      </c>
      <c r="K20" s="968">
        <v>1</v>
      </c>
      <c r="L20" s="323"/>
      <c r="M20" s="968">
        <v>2</v>
      </c>
      <c r="N20" s="323">
        <v>3</v>
      </c>
      <c r="O20" s="323">
        <v>1</v>
      </c>
      <c r="P20" s="323">
        <v>1</v>
      </c>
      <c r="Q20" s="323"/>
      <c r="R20" s="317">
        <v>3</v>
      </c>
      <c r="T20" s="959"/>
      <c r="U20" s="949"/>
      <c r="V20" s="949"/>
      <c r="W20" s="949"/>
    </row>
    <row r="21" spans="1:23" ht="15" customHeight="1">
      <c r="A21" s="606" t="s">
        <v>1221</v>
      </c>
      <c r="B21" s="967" t="s">
        <v>248</v>
      </c>
      <c r="C21" s="323">
        <f t="shared" si="0"/>
        <v>26</v>
      </c>
      <c r="D21" s="968">
        <v>4</v>
      </c>
      <c r="E21" s="968">
        <v>1</v>
      </c>
      <c r="F21" s="323"/>
      <c r="G21" s="323"/>
      <c r="H21" s="968">
        <v>13</v>
      </c>
      <c r="I21" s="968">
        <v>1</v>
      </c>
      <c r="J21" s="968"/>
      <c r="K21" s="968"/>
      <c r="L21" s="323"/>
      <c r="M21" s="968">
        <v>2</v>
      </c>
      <c r="N21" s="968">
        <v>2</v>
      </c>
      <c r="O21" s="968">
        <v>1</v>
      </c>
      <c r="P21" s="968">
        <v>1</v>
      </c>
      <c r="Q21" s="323">
        <v>1</v>
      </c>
      <c r="R21" s="317"/>
      <c r="T21" s="958"/>
      <c r="U21" s="949"/>
      <c r="V21" s="949"/>
      <c r="W21" s="949"/>
    </row>
    <row r="22" spans="1:23" ht="15" customHeight="1">
      <c r="A22" s="606" t="s">
        <v>1231</v>
      </c>
      <c r="B22" s="967" t="s">
        <v>242</v>
      </c>
      <c r="C22" s="323">
        <f t="shared" si="0"/>
        <v>27</v>
      </c>
      <c r="D22" s="323">
        <v>3</v>
      </c>
      <c r="E22" s="968">
        <v>5</v>
      </c>
      <c r="F22" s="968"/>
      <c r="G22" s="323"/>
      <c r="H22" s="968">
        <v>9</v>
      </c>
      <c r="I22" s="968">
        <v>1</v>
      </c>
      <c r="J22" s="968"/>
      <c r="K22" s="968"/>
      <c r="L22" s="323"/>
      <c r="M22" s="968">
        <v>2</v>
      </c>
      <c r="N22" s="968">
        <v>2</v>
      </c>
      <c r="O22" s="968">
        <v>1</v>
      </c>
      <c r="P22" s="968">
        <v>1</v>
      </c>
      <c r="Q22" s="323">
        <v>2</v>
      </c>
      <c r="R22" s="317">
        <v>1</v>
      </c>
      <c r="T22" s="959"/>
      <c r="U22" s="949"/>
      <c r="V22" s="949"/>
      <c r="W22" s="949"/>
    </row>
    <row r="23" spans="1:23" ht="15" customHeight="1">
      <c r="A23" s="606" t="s">
        <v>1214</v>
      </c>
      <c r="B23" s="967" t="s">
        <v>252</v>
      </c>
      <c r="C23" s="323">
        <f t="shared" si="0"/>
        <v>23</v>
      </c>
      <c r="D23" s="968">
        <v>3</v>
      </c>
      <c r="E23" s="968">
        <v>1</v>
      </c>
      <c r="F23" s="323"/>
      <c r="G23" s="323">
        <v>1</v>
      </c>
      <c r="H23" s="968">
        <v>6</v>
      </c>
      <c r="I23" s="323"/>
      <c r="J23" s="968"/>
      <c r="K23" s="968"/>
      <c r="L23" s="323"/>
      <c r="M23" s="968">
        <v>2</v>
      </c>
      <c r="N23" s="968">
        <v>2</v>
      </c>
      <c r="O23" s="968">
        <v>1</v>
      </c>
      <c r="P23" s="968">
        <v>2</v>
      </c>
      <c r="Q23" s="323">
        <v>2</v>
      </c>
      <c r="R23" s="317">
        <v>3</v>
      </c>
      <c r="T23" s="958"/>
      <c r="U23" s="949"/>
      <c r="V23" s="949"/>
      <c r="W23" s="949"/>
    </row>
    <row r="24" spans="1:23" ht="15" customHeight="1">
      <c r="A24" s="606" t="s">
        <v>1212</v>
      </c>
      <c r="B24" s="967" t="s">
        <v>253</v>
      </c>
      <c r="C24" s="323">
        <f t="shared" si="0"/>
        <v>34</v>
      </c>
      <c r="D24" s="323">
        <v>8</v>
      </c>
      <c r="E24" s="968">
        <v>9</v>
      </c>
      <c r="F24" s="323"/>
      <c r="G24" s="323"/>
      <c r="H24" s="968">
        <v>6</v>
      </c>
      <c r="I24" s="968">
        <v>1</v>
      </c>
      <c r="J24" s="968"/>
      <c r="K24" s="968"/>
      <c r="L24" s="323"/>
      <c r="M24" s="968">
        <v>2</v>
      </c>
      <c r="N24" s="968">
        <v>3</v>
      </c>
      <c r="O24" s="968">
        <v>2</v>
      </c>
      <c r="P24" s="968">
        <v>1</v>
      </c>
      <c r="Q24" s="323"/>
      <c r="R24" s="317">
        <v>2</v>
      </c>
      <c r="T24" s="959"/>
      <c r="U24" s="949"/>
      <c r="V24" s="949"/>
      <c r="W24" s="949"/>
    </row>
    <row r="25" spans="1:23" ht="15" customHeight="1">
      <c r="A25" s="606" t="s">
        <v>1206</v>
      </c>
      <c r="B25" s="967" t="s">
        <v>258</v>
      </c>
      <c r="C25" s="323">
        <f t="shared" si="0"/>
        <v>26</v>
      </c>
      <c r="D25" s="323">
        <v>3</v>
      </c>
      <c r="E25" s="323">
        <v>2</v>
      </c>
      <c r="F25" s="323"/>
      <c r="G25" s="323"/>
      <c r="H25" s="323">
        <v>7</v>
      </c>
      <c r="I25" s="323">
        <v>1</v>
      </c>
      <c r="J25" s="323">
        <v>1</v>
      </c>
      <c r="K25" s="968"/>
      <c r="L25" s="323"/>
      <c r="M25" s="323">
        <v>3</v>
      </c>
      <c r="N25" s="323">
        <v>2</v>
      </c>
      <c r="O25" s="323">
        <v>1</v>
      </c>
      <c r="P25" s="323">
        <v>1</v>
      </c>
      <c r="Q25" s="323">
        <v>2</v>
      </c>
      <c r="R25" s="317">
        <v>3</v>
      </c>
      <c r="T25" s="958"/>
      <c r="U25" s="949"/>
      <c r="V25" s="949"/>
      <c r="W25" s="949"/>
    </row>
    <row r="26" spans="1:23" ht="15" customHeight="1">
      <c r="A26" s="606" t="s">
        <v>1210</v>
      </c>
      <c r="B26" s="967" t="s">
        <v>254</v>
      </c>
      <c r="C26" s="323">
        <f t="shared" si="0"/>
        <v>43</v>
      </c>
      <c r="D26" s="968">
        <v>6</v>
      </c>
      <c r="E26" s="968">
        <v>9</v>
      </c>
      <c r="F26" s="323"/>
      <c r="G26" s="323">
        <v>1</v>
      </c>
      <c r="H26" s="968">
        <v>14</v>
      </c>
      <c r="I26" s="323">
        <v>2</v>
      </c>
      <c r="J26" s="323"/>
      <c r="K26" s="968"/>
      <c r="L26" s="323"/>
      <c r="M26" s="968">
        <v>2</v>
      </c>
      <c r="N26" s="968">
        <v>3</v>
      </c>
      <c r="O26" s="968">
        <v>1</v>
      </c>
      <c r="P26" s="968">
        <v>1</v>
      </c>
      <c r="Q26" s="323">
        <v>2</v>
      </c>
      <c r="R26" s="317">
        <v>2</v>
      </c>
      <c r="T26" s="959"/>
      <c r="U26" s="949"/>
      <c r="V26" s="949"/>
      <c r="W26" s="949"/>
    </row>
    <row r="27" spans="1:23" ht="15" customHeight="1">
      <c r="A27" s="606" t="s">
        <v>1223</v>
      </c>
      <c r="B27" s="967" t="s">
        <v>247</v>
      </c>
      <c r="C27" s="323">
        <f t="shared" si="0"/>
        <v>36</v>
      </c>
      <c r="D27" s="323">
        <v>4</v>
      </c>
      <c r="E27" s="323">
        <v>8</v>
      </c>
      <c r="F27" s="323"/>
      <c r="G27" s="323"/>
      <c r="H27" s="968">
        <v>12</v>
      </c>
      <c r="I27" s="968">
        <v>1</v>
      </c>
      <c r="J27" s="968"/>
      <c r="K27" s="968"/>
      <c r="L27" s="323"/>
      <c r="M27" s="968">
        <v>2</v>
      </c>
      <c r="N27" s="968">
        <v>2</v>
      </c>
      <c r="O27" s="968">
        <v>1</v>
      </c>
      <c r="P27" s="968">
        <v>1</v>
      </c>
      <c r="Q27" s="323">
        <v>1</v>
      </c>
      <c r="R27" s="317">
        <v>4</v>
      </c>
      <c r="T27" s="958"/>
      <c r="U27" s="949"/>
      <c r="V27" s="949"/>
      <c r="W27" s="949"/>
    </row>
    <row r="28" spans="1:23" ht="15" customHeight="1">
      <c r="A28" s="606" t="s">
        <v>1232</v>
      </c>
      <c r="B28" s="967" t="s">
        <v>241</v>
      </c>
      <c r="C28" s="323">
        <f t="shared" si="0"/>
        <v>38</v>
      </c>
      <c r="D28" s="323">
        <v>5</v>
      </c>
      <c r="E28" s="323">
        <v>5</v>
      </c>
      <c r="F28" s="323"/>
      <c r="G28" s="323">
        <v>1</v>
      </c>
      <c r="H28" s="968">
        <v>12</v>
      </c>
      <c r="I28" s="968">
        <v>1</v>
      </c>
      <c r="J28" s="323">
        <v>1</v>
      </c>
      <c r="K28" s="968"/>
      <c r="L28" s="968"/>
      <c r="M28" s="968">
        <v>2</v>
      </c>
      <c r="N28" s="968">
        <v>3</v>
      </c>
      <c r="O28" s="968">
        <v>1</v>
      </c>
      <c r="P28" s="968">
        <v>1</v>
      </c>
      <c r="Q28" s="323">
        <v>4</v>
      </c>
      <c r="R28" s="317">
        <v>2</v>
      </c>
      <c r="T28" s="959"/>
      <c r="U28" s="949"/>
      <c r="V28" s="949"/>
      <c r="W28" s="949"/>
    </row>
    <row r="29" spans="1:23" ht="15" customHeight="1">
      <c r="A29" s="969" t="s">
        <v>1226</v>
      </c>
      <c r="B29" s="970" t="s">
        <v>245</v>
      </c>
      <c r="C29" s="323">
        <f t="shared" si="0"/>
        <v>44</v>
      </c>
      <c r="D29" s="320">
        <v>9</v>
      </c>
      <c r="E29" s="971">
        <v>5</v>
      </c>
      <c r="F29" s="320"/>
      <c r="G29" s="320">
        <v>1</v>
      </c>
      <c r="H29" s="971">
        <v>13</v>
      </c>
      <c r="I29" s="320"/>
      <c r="J29" s="971">
        <v>1</v>
      </c>
      <c r="K29" s="971">
        <v>1</v>
      </c>
      <c r="L29" s="320"/>
      <c r="M29" s="971">
        <v>2</v>
      </c>
      <c r="N29" s="971">
        <v>3</v>
      </c>
      <c r="O29" s="971">
        <v>3</v>
      </c>
      <c r="P29" s="971">
        <v>1</v>
      </c>
      <c r="Q29" s="320">
        <v>2</v>
      </c>
      <c r="R29" s="320">
        <v>3</v>
      </c>
      <c r="T29" s="958"/>
      <c r="U29" s="949"/>
      <c r="V29" s="949"/>
      <c r="W29" s="949"/>
    </row>
    <row r="30" spans="1:23" ht="23.25" customHeight="1">
      <c r="A30" s="972" t="s">
        <v>1501</v>
      </c>
      <c r="B30" s="333"/>
      <c r="C30" s="622">
        <f>SUM(C11:C29)</f>
        <v>991</v>
      </c>
      <c r="D30" s="622">
        <f aca="true" t="shared" si="1" ref="D30:R30">SUM(D11:D29)</f>
        <v>130</v>
      </c>
      <c r="E30" s="622">
        <f t="shared" si="1"/>
        <v>102</v>
      </c>
      <c r="F30" s="622">
        <f t="shared" si="1"/>
        <v>2</v>
      </c>
      <c r="G30" s="622">
        <f t="shared" si="1"/>
        <v>32</v>
      </c>
      <c r="H30" s="622">
        <f t="shared" si="1"/>
        <v>285</v>
      </c>
      <c r="I30" s="622">
        <f t="shared" si="1"/>
        <v>30</v>
      </c>
      <c r="J30" s="622">
        <f t="shared" si="1"/>
        <v>13</v>
      </c>
      <c r="K30" s="622">
        <f t="shared" si="1"/>
        <v>8</v>
      </c>
      <c r="L30" s="622">
        <f t="shared" si="1"/>
        <v>7</v>
      </c>
      <c r="M30" s="622">
        <f t="shared" si="1"/>
        <v>61</v>
      </c>
      <c r="N30" s="622">
        <f t="shared" si="1"/>
        <v>85</v>
      </c>
      <c r="O30" s="622">
        <f t="shared" si="1"/>
        <v>41</v>
      </c>
      <c r="P30" s="622">
        <f t="shared" si="1"/>
        <v>33</v>
      </c>
      <c r="Q30" s="622">
        <f t="shared" si="1"/>
        <v>90</v>
      </c>
      <c r="R30" s="622">
        <f t="shared" si="1"/>
        <v>72</v>
      </c>
      <c r="T30" s="959"/>
      <c r="U30" s="949"/>
      <c r="V30" s="949"/>
      <c r="W30" s="949"/>
    </row>
    <row r="31" spans="20:23" ht="12.75">
      <c r="T31" s="958"/>
      <c r="U31" s="949"/>
      <c r="V31" s="949"/>
      <c r="W31" s="949"/>
    </row>
    <row r="32" spans="20:23" ht="12.75">
      <c r="T32" s="959"/>
      <c r="U32" s="949"/>
      <c r="V32" s="949"/>
      <c r="W32" s="949"/>
    </row>
    <row r="33" spans="20:23" ht="12.75">
      <c r="T33" s="958"/>
      <c r="U33" s="949"/>
      <c r="V33" s="949"/>
      <c r="W33" s="949"/>
    </row>
    <row r="34" spans="20:23" ht="12.75">
      <c r="T34" s="959"/>
      <c r="U34" s="949"/>
      <c r="V34" s="949"/>
      <c r="W34" s="949"/>
    </row>
    <row r="35" spans="20:23" ht="12.75">
      <c r="T35" s="958"/>
      <c r="U35" s="949"/>
      <c r="V35" s="949"/>
      <c r="W35" s="949"/>
    </row>
    <row r="36" spans="20:23" ht="12.75">
      <c r="T36" s="959"/>
      <c r="U36" s="949"/>
      <c r="V36" s="949"/>
      <c r="W36" s="949"/>
    </row>
    <row r="37" spans="20:23" ht="12.75">
      <c r="T37" s="958"/>
      <c r="U37" s="949"/>
      <c r="V37" s="949"/>
      <c r="W37" s="949"/>
    </row>
    <row r="38" spans="20:23" ht="12.75">
      <c r="T38" s="959"/>
      <c r="U38" s="949"/>
      <c r="V38" s="949"/>
      <c r="W38" s="949"/>
    </row>
    <row r="39" spans="20:23" ht="12.75">
      <c r="T39" s="958"/>
      <c r="U39" s="949"/>
      <c r="V39" s="949"/>
      <c r="W39" s="949"/>
    </row>
    <row r="40" spans="20:23" ht="12.75">
      <c r="T40" s="959"/>
      <c r="U40" s="949"/>
      <c r="V40" s="949"/>
      <c r="W40" s="949"/>
    </row>
    <row r="41" spans="20:23" ht="12.75">
      <c r="T41" s="958"/>
      <c r="U41" s="949"/>
      <c r="V41" s="949"/>
      <c r="W41" s="949"/>
    </row>
    <row r="42" spans="20:23" ht="12.75">
      <c r="T42" s="959"/>
      <c r="U42" s="949"/>
      <c r="V42" s="949"/>
      <c r="W42" s="949"/>
    </row>
    <row r="44" spans="1:23" ht="15">
      <c r="A44" s="973"/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  <c r="T44" s="973"/>
      <c r="U44" s="973"/>
      <c r="V44" s="974"/>
      <c r="W44" s="974"/>
    </row>
    <row r="45" spans="1:23" ht="15">
      <c r="A45" s="975"/>
      <c r="B45" s="976"/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4"/>
    </row>
    <row r="46" spans="1:23" ht="12.75">
      <c r="A46" s="974"/>
      <c r="B46" s="974"/>
      <c r="C46" s="974"/>
      <c r="D46" s="974"/>
      <c r="E46" s="974"/>
      <c r="F46" s="974"/>
      <c r="G46" s="974"/>
      <c r="H46" s="974"/>
      <c r="I46" s="974"/>
      <c r="J46" s="974"/>
      <c r="K46" s="974"/>
      <c r="L46" s="974"/>
      <c r="M46" s="974"/>
      <c r="N46" s="974"/>
      <c r="O46" s="974"/>
      <c r="P46" s="974"/>
      <c r="Q46" s="974"/>
      <c r="R46" s="974"/>
      <c r="S46" s="974"/>
      <c r="T46" s="974"/>
      <c r="U46" s="974"/>
      <c r="V46" s="974"/>
      <c r="W46" s="974"/>
    </row>
    <row r="47" spans="1:23" ht="12.75">
      <c r="A47" s="974"/>
      <c r="B47" s="974"/>
      <c r="C47" s="974"/>
      <c r="D47" s="974"/>
      <c r="E47" s="974"/>
      <c r="F47" s="974"/>
      <c r="G47" s="974"/>
      <c r="H47" s="974"/>
      <c r="I47" s="974"/>
      <c r="J47" s="974"/>
      <c r="K47" s="974"/>
      <c r="L47" s="974"/>
      <c r="M47" s="974"/>
      <c r="N47" s="974"/>
      <c r="O47" s="974"/>
      <c r="P47" s="974"/>
      <c r="Q47" s="974"/>
      <c r="R47" s="974"/>
      <c r="S47" s="974"/>
      <c r="T47" s="974"/>
      <c r="U47" s="974"/>
      <c r="V47" s="974"/>
      <c r="W47" s="974"/>
    </row>
  </sheetData>
  <sheetProtection/>
  <mergeCells count="4">
    <mergeCell ref="Q5:Q10"/>
    <mergeCell ref="R5:R10"/>
    <mergeCell ref="N6:N8"/>
    <mergeCell ref="O6:O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13.125" style="0" customWidth="1"/>
    <col min="4" max="4" width="16.75390625" style="0" customWidth="1"/>
    <col min="5" max="5" width="17.875" style="0" customWidth="1"/>
    <col min="6" max="6" width="13.875" style="0" customWidth="1"/>
    <col min="7" max="7" width="14.125" style="0" customWidth="1"/>
    <col min="8" max="8" width="15.125" style="0" customWidth="1"/>
  </cols>
  <sheetData>
    <row r="1" spans="1:9" ht="12.75">
      <c r="A1" s="90"/>
      <c r="B1" s="90"/>
      <c r="C1" s="90" t="s">
        <v>1649</v>
      </c>
      <c r="D1" s="90"/>
      <c r="E1" s="90"/>
      <c r="F1" s="90"/>
      <c r="G1" s="90"/>
      <c r="H1" s="90"/>
      <c r="I1" s="90"/>
    </row>
    <row r="2" spans="1:9" ht="12.75">
      <c r="A2" s="90"/>
      <c r="B2" s="90"/>
      <c r="C2" s="90" t="s">
        <v>1650</v>
      </c>
      <c r="D2" s="90"/>
      <c r="E2" s="90"/>
      <c r="F2" s="90"/>
      <c r="G2" s="90"/>
      <c r="H2" s="90"/>
      <c r="I2" s="90"/>
    </row>
    <row r="3" spans="1:9" ht="12.75">
      <c r="A3" s="90"/>
      <c r="B3" s="90"/>
      <c r="C3" s="314"/>
      <c r="D3" s="90"/>
      <c r="E3" s="90"/>
      <c r="F3" s="90"/>
      <c r="G3" s="90" t="s">
        <v>1594</v>
      </c>
      <c r="H3" s="90"/>
      <c r="I3" s="90"/>
    </row>
    <row r="4" spans="1:9" ht="12.75">
      <c r="A4" s="737"/>
      <c r="B4" s="977"/>
      <c r="C4" s="1420" t="s">
        <v>1651</v>
      </c>
      <c r="D4" s="1512" t="s">
        <v>1652</v>
      </c>
      <c r="E4" s="1419"/>
      <c r="F4" s="1419"/>
      <c r="G4" s="1419"/>
      <c r="H4" s="1419"/>
      <c r="I4" s="1419"/>
    </row>
    <row r="5" spans="1:9" ht="12.75">
      <c r="A5" s="134"/>
      <c r="B5" s="135"/>
      <c r="C5" s="1510"/>
      <c r="D5" s="978" t="s">
        <v>1653</v>
      </c>
      <c r="E5" s="979" t="s">
        <v>1653</v>
      </c>
      <c r="F5" s="736"/>
      <c r="G5" s="548" t="s">
        <v>1654</v>
      </c>
      <c r="H5" s="548"/>
      <c r="I5" s="548"/>
    </row>
    <row r="6" spans="1:9" ht="12.75">
      <c r="A6" s="980" t="s">
        <v>1622</v>
      </c>
      <c r="B6" s="981" t="s">
        <v>51</v>
      </c>
      <c r="C6" s="1510"/>
      <c r="D6" s="197" t="s">
        <v>1655</v>
      </c>
      <c r="E6" s="953" t="s">
        <v>1656</v>
      </c>
      <c r="F6" s="979" t="s">
        <v>1657</v>
      </c>
      <c r="G6" s="979" t="s">
        <v>1658</v>
      </c>
      <c r="H6" s="979" t="s">
        <v>1659</v>
      </c>
      <c r="I6" s="977" t="s">
        <v>1660</v>
      </c>
    </row>
    <row r="7" spans="1:9" ht="12.75">
      <c r="A7" s="551"/>
      <c r="B7" s="982"/>
      <c r="C7" s="1510"/>
      <c r="D7" s="983" t="s">
        <v>1661</v>
      </c>
      <c r="E7" s="984" t="s">
        <v>1662</v>
      </c>
      <c r="F7" s="953" t="s">
        <v>1663</v>
      </c>
      <c r="G7" s="953" t="s">
        <v>1664</v>
      </c>
      <c r="H7" s="953" t="s">
        <v>1665</v>
      </c>
      <c r="I7" s="135" t="s">
        <v>1666</v>
      </c>
    </row>
    <row r="8" spans="1:9" ht="12.75">
      <c r="A8" s="985"/>
      <c r="B8" s="986"/>
      <c r="C8" s="1511"/>
      <c r="D8" s="133"/>
      <c r="E8" s="987"/>
      <c r="F8" s="987" t="s">
        <v>1667</v>
      </c>
      <c r="G8" s="987" t="s">
        <v>1668</v>
      </c>
      <c r="H8" s="987" t="s">
        <v>1668</v>
      </c>
      <c r="I8" s="136"/>
    </row>
    <row r="9" spans="1:9" ht="18" customHeight="1">
      <c r="A9" s="743" t="s">
        <v>1207</v>
      </c>
      <c r="B9" s="744" t="s">
        <v>1522</v>
      </c>
      <c r="C9" s="988">
        <f>D9+E9</f>
        <v>577</v>
      </c>
      <c r="D9" s="989">
        <v>410</v>
      </c>
      <c r="E9" s="988">
        <f>F9+G9+H9+I9</f>
        <v>167</v>
      </c>
      <c r="F9" s="988">
        <v>65</v>
      </c>
      <c r="G9" s="988">
        <v>71</v>
      </c>
      <c r="H9" s="988">
        <v>31</v>
      </c>
      <c r="I9" s="990"/>
    </row>
    <row r="10" spans="1:9" ht="18" customHeight="1">
      <c r="A10" s="753" t="s">
        <v>1219</v>
      </c>
      <c r="B10" s="754" t="s">
        <v>249</v>
      </c>
      <c r="C10" s="988">
        <f aca="true" t="shared" si="0" ref="C10:C28">D10+E10</f>
        <v>30</v>
      </c>
      <c r="D10" s="989">
        <v>28</v>
      </c>
      <c r="E10" s="988">
        <f aca="true" t="shared" si="1" ref="E10:E27">F10+G10+H10+I10</f>
        <v>2</v>
      </c>
      <c r="F10" s="988">
        <v>1</v>
      </c>
      <c r="G10" s="988">
        <v>1</v>
      </c>
      <c r="H10" s="988"/>
      <c r="I10" s="990"/>
    </row>
    <row r="11" spans="1:9" ht="18" customHeight="1">
      <c r="A11" s="753" t="s">
        <v>1208</v>
      </c>
      <c r="B11" s="754" t="s">
        <v>1523</v>
      </c>
      <c r="C11" s="988">
        <f t="shared" si="0"/>
        <v>33</v>
      </c>
      <c r="D11" s="989">
        <v>28</v>
      </c>
      <c r="E11" s="988">
        <f t="shared" si="1"/>
        <v>5</v>
      </c>
      <c r="F11" s="988">
        <v>3</v>
      </c>
      <c r="G11" s="988">
        <v>2</v>
      </c>
      <c r="H11" s="988"/>
      <c r="I11" s="990"/>
    </row>
    <row r="12" spans="1:9" ht="18" customHeight="1">
      <c r="A12" s="753" t="s">
        <v>1225</v>
      </c>
      <c r="B12" s="754" t="s">
        <v>246</v>
      </c>
      <c r="C12" s="988">
        <f t="shared" si="0"/>
        <v>29</v>
      </c>
      <c r="D12" s="991">
        <v>26</v>
      </c>
      <c r="E12" s="988">
        <f t="shared" si="1"/>
        <v>3</v>
      </c>
      <c r="F12" s="990"/>
      <c r="G12" s="988">
        <v>2</v>
      </c>
      <c r="H12" s="988">
        <v>1</v>
      </c>
      <c r="I12" s="990"/>
    </row>
    <row r="13" spans="1:9" ht="18" customHeight="1">
      <c r="A13" s="753" t="s">
        <v>1234</v>
      </c>
      <c r="B13" s="754" t="s">
        <v>671</v>
      </c>
      <c r="C13" s="988">
        <f t="shared" si="0"/>
        <v>48</v>
      </c>
      <c r="D13" s="991">
        <v>40</v>
      </c>
      <c r="E13" s="988">
        <f t="shared" si="1"/>
        <v>8</v>
      </c>
      <c r="F13" s="992">
        <v>3</v>
      </c>
      <c r="G13" s="992">
        <v>3</v>
      </c>
      <c r="H13" s="993">
        <v>2</v>
      </c>
      <c r="I13" s="992"/>
    </row>
    <row r="14" spans="1:9" ht="18" customHeight="1">
      <c r="A14" s="753" t="s">
        <v>1216</v>
      </c>
      <c r="B14" s="754" t="s">
        <v>251</v>
      </c>
      <c r="C14" s="988">
        <f t="shared" si="0"/>
        <v>28</v>
      </c>
      <c r="D14" s="989">
        <v>25</v>
      </c>
      <c r="E14" s="988">
        <f t="shared" si="1"/>
        <v>3</v>
      </c>
      <c r="F14" s="994"/>
      <c r="G14" s="994">
        <v>3</v>
      </c>
      <c r="H14" s="995"/>
      <c r="I14" s="995"/>
    </row>
    <row r="15" spans="1:9" ht="18" customHeight="1">
      <c r="A15" s="753" t="s">
        <v>1218</v>
      </c>
      <c r="B15" s="754" t="s">
        <v>250</v>
      </c>
      <c r="C15" s="988">
        <f t="shared" si="0"/>
        <v>33</v>
      </c>
      <c r="D15" s="989">
        <v>30</v>
      </c>
      <c r="E15" s="988">
        <f t="shared" si="1"/>
        <v>3</v>
      </c>
      <c r="F15" s="994"/>
      <c r="G15" s="994">
        <v>2</v>
      </c>
      <c r="H15" s="994"/>
      <c r="I15" s="995">
        <v>1</v>
      </c>
    </row>
    <row r="16" spans="1:9" ht="18" customHeight="1">
      <c r="A16" s="753" t="s">
        <v>1228</v>
      </c>
      <c r="B16" s="754" t="s">
        <v>244</v>
      </c>
      <c r="C16" s="988">
        <f t="shared" si="0"/>
        <v>51</v>
      </c>
      <c r="D16" s="989">
        <v>42</v>
      </c>
      <c r="E16" s="988">
        <f t="shared" si="1"/>
        <v>9</v>
      </c>
      <c r="F16" s="994">
        <v>1</v>
      </c>
      <c r="G16" s="995">
        <v>7</v>
      </c>
      <c r="H16" s="995">
        <v>1</v>
      </c>
      <c r="I16" s="995"/>
    </row>
    <row r="17" spans="1:9" ht="18" customHeight="1">
      <c r="A17" s="753" t="s">
        <v>1229</v>
      </c>
      <c r="B17" s="754" t="s">
        <v>243</v>
      </c>
      <c r="C17" s="988">
        <f t="shared" si="0"/>
        <v>40</v>
      </c>
      <c r="D17" s="989">
        <v>31</v>
      </c>
      <c r="E17" s="988">
        <f t="shared" si="1"/>
        <v>9</v>
      </c>
      <c r="F17" s="994">
        <v>7</v>
      </c>
      <c r="G17" s="994">
        <v>2</v>
      </c>
      <c r="H17" s="994"/>
      <c r="I17" s="995"/>
    </row>
    <row r="18" spans="1:9" ht="18" customHeight="1">
      <c r="A18" s="753" t="s">
        <v>1209</v>
      </c>
      <c r="B18" s="754" t="s">
        <v>255</v>
      </c>
      <c r="C18" s="988">
        <f t="shared" si="0"/>
        <v>36</v>
      </c>
      <c r="D18" s="989">
        <v>34</v>
      </c>
      <c r="E18" s="988">
        <f t="shared" si="1"/>
        <v>2</v>
      </c>
      <c r="F18" s="992">
        <v>1</v>
      </c>
      <c r="G18" s="992"/>
      <c r="H18" s="992">
        <v>1</v>
      </c>
      <c r="I18" s="992"/>
    </row>
    <row r="19" spans="1:9" ht="18" customHeight="1">
      <c r="A19" s="753" t="s">
        <v>1221</v>
      </c>
      <c r="B19" s="754" t="s">
        <v>248</v>
      </c>
      <c r="C19" s="988">
        <f t="shared" si="0"/>
        <v>30</v>
      </c>
      <c r="D19" s="989">
        <v>26</v>
      </c>
      <c r="E19" s="988">
        <f t="shared" si="1"/>
        <v>4</v>
      </c>
      <c r="F19" s="996">
        <v>1</v>
      </c>
      <c r="G19" s="997">
        <v>1</v>
      </c>
      <c r="H19" s="997">
        <v>1</v>
      </c>
      <c r="I19" s="996">
        <v>1</v>
      </c>
    </row>
    <row r="20" spans="1:9" ht="18" customHeight="1">
      <c r="A20" s="753" t="s">
        <v>1231</v>
      </c>
      <c r="B20" s="754" t="s">
        <v>242</v>
      </c>
      <c r="C20" s="988">
        <f t="shared" si="0"/>
        <v>31</v>
      </c>
      <c r="D20" s="989">
        <v>27</v>
      </c>
      <c r="E20" s="988">
        <f t="shared" si="1"/>
        <v>4</v>
      </c>
      <c r="F20" s="997">
        <v>1</v>
      </c>
      <c r="G20" s="996">
        <v>3</v>
      </c>
      <c r="H20" s="996"/>
      <c r="I20" s="996"/>
    </row>
    <row r="21" spans="1:9" ht="18" customHeight="1">
      <c r="A21" s="753" t="s">
        <v>1214</v>
      </c>
      <c r="B21" s="754" t="s">
        <v>252</v>
      </c>
      <c r="C21" s="988">
        <f t="shared" si="0"/>
        <v>26</v>
      </c>
      <c r="D21" s="989">
        <v>22</v>
      </c>
      <c r="E21" s="988">
        <f t="shared" si="1"/>
        <v>4</v>
      </c>
      <c r="F21" s="997"/>
      <c r="G21" s="997">
        <v>4</v>
      </c>
      <c r="H21" s="996"/>
      <c r="I21" s="996"/>
    </row>
    <row r="22" spans="1:9" ht="18" customHeight="1">
      <c r="A22" s="753" t="s">
        <v>1212</v>
      </c>
      <c r="B22" s="754" t="s">
        <v>253</v>
      </c>
      <c r="C22" s="988">
        <f t="shared" si="0"/>
        <v>38</v>
      </c>
      <c r="D22" s="989">
        <v>35</v>
      </c>
      <c r="E22" s="988">
        <f t="shared" si="1"/>
        <v>3</v>
      </c>
      <c r="F22" s="996">
        <v>2</v>
      </c>
      <c r="G22" s="997">
        <v>1</v>
      </c>
      <c r="H22" s="996"/>
      <c r="I22" s="996"/>
    </row>
    <row r="23" spans="1:9" ht="18" customHeight="1">
      <c r="A23" s="753" t="s">
        <v>1206</v>
      </c>
      <c r="B23" s="754" t="s">
        <v>258</v>
      </c>
      <c r="C23" s="988">
        <f t="shared" si="0"/>
        <v>36</v>
      </c>
      <c r="D23" s="989">
        <v>26</v>
      </c>
      <c r="E23" s="988">
        <f t="shared" si="1"/>
        <v>10</v>
      </c>
      <c r="F23" s="992">
        <v>4</v>
      </c>
      <c r="G23" s="992">
        <v>6</v>
      </c>
      <c r="H23" s="992"/>
      <c r="I23" s="992"/>
    </row>
    <row r="24" spans="1:9" ht="18" customHeight="1">
      <c r="A24" s="753" t="s">
        <v>1210</v>
      </c>
      <c r="B24" s="754" t="s">
        <v>254</v>
      </c>
      <c r="C24" s="988">
        <f t="shared" si="0"/>
        <v>47</v>
      </c>
      <c r="D24" s="989">
        <v>43</v>
      </c>
      <c r="E24" s="988">
        <f t="shared" si="1"/>
        <v>4</v>
      </c>
      <c r="F24" s="998">
        <v>1</v>
      </c>
      <c r="G24" s="999">
        <v>3</v>
      </c>
      <c r="H24" s="999"/>
      <c r="I24" s="998"/>
    </row>
    <row r="25" spans="1:9" ht="18" customHeight="1">
      <c r="A25" s="753" t="s">
        <v>1223</v>
      </c>
      <c r="B25" s="754" t="s">
        <v>247</v>
      </c>
      <c r="C25" s="988">
        <f t="shared" si="0"/>
        <v>49</v>
      </c>
      <c r="D25" s="989">
        <v>36</v>
      </c>
      <c r="E25" s="988">
        <f t="shared" si="1"/>
        <v>13</v>
      </c>
      <c r="F25" s="999">
        <v>11</v>
      </c>
      <c r="G25" s="999">
        <v>2</v>
      </c>
      <c r="H25" s="999"/>
      <c r="I25" s="998"/>
    </row>
    <row r="26" spans="1:9" ht="18" customHeight="1">
      <c r="A26" s="753" t="s">
        <v>1232</v>
      </c>
      <c r="B26" s="754" t="s">
        <v>241</v>
      </c>
      <c r="C26" s="988">
        <f t="shared" si="0"/>
        <v>47</v>
      </c>
      <c r="D26" s="989">
        <v>38</v>
      </c>
      <c r="E26" s="988">
        <f t="shared" si="1"/>
        <v>9</v>
      </c>
      <c r="F26" s="999">
        <v>5</v>
      </c>
      <c r="G26" s="999">
        <v>3</v>
      </c>
      <c r="H26" s="999">
        <v>1</v>
      </c>
      <c r="I26" s="998"/>
    </row>
    <row r="27" spans="1:9" ht="18" customHeight="1">
      <c r="A27" s="753" t="s">
        <v>1226</v>
      </c>
      <c r="B27" s="754" t="s">
        <v>245</v>
      </c>
      <c r="C27" s="988">
        <f t="shared" si="0"/>
        <v>47</v>
      </c>
      <c r="D27" s="989">
        <v>44</v>
      </c>
      <c r="E27" s="988">
        <f t="shared" si="1"/>
        <v>3</v>
      </c>
      <c r="F27" s="999"/>
      <c r="G27" s="999">
        <v>1</v>
      </c>
      <c r="H27" s="998">
        <v>2</v>
      </c>
      <c r="I27" s="998"/>
    </row>
    <row r="28" spans="1:9" ht="23.25" customHeight="1">
      <c r="A28" s="1000" t="s">
        <v>1501</v>
      </c>
      <c r="B28" s="1001"/>
      <c r="C28" s="1002">
        <f t="shared" si="0"/>
        <v>1256</v>
      </c>
      <c r="D28" s="1003">
        <f>SUM(D9:D27)</f>
        <v>991</v>
      </c>
      <c r="E28" s="1002">
        <f>F28+G28+H28+I28</f>
        <v>265</v>
      </c>
      <c r="F28" s="1003">
        <f>SUM(F9:F27)</f>
        <v>106</v>
      </c>
      <c r="G28" s="1003">
        <f>SUM(G9:G27)</f>
        <v>117</v>
      </c>
      <c r="H28" s="1003">
        <f>SUM(H9:H27)</f>
        <v>40</v>
      </c>
      <c r="I28" s="1003">
        <f>SUM(I9:I27)</f>
        <v>2</v>
      </c>
    </row>
    <row r="32" spans="1:21" ht="15">
      <c r="A32" s="973"/>
      <c r="B32" s="973"/>
      <c r="C32" s="973"/>
      <c r="D32" s="973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</row>
    <row r="33" spans="1:21" ht="15">
      <c r="A33" s="1004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4"/>
    </row>
    <row r="34" spans="1:21" ht="15">
      <c r="A34" s="1004"/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4"/>
    </row>
    <row r="35" spans="1:21" ht="15">
      <c r="A35" s="1004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4"/>
    </row>
    <row r="36" spans="1:21" ht="15">
      <c r="A36" s="1004"/>
      <c r="B36" s="1004"/>
      <c r="C36" s="1004"/>
      <c r="D36" s="1004"/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1004"/>
      <c r="R36" s="1004"/>
      <c r="S36" s="1004"/>
      <c r="T36" s="1004"/>
      <c r="U36" s="1004"/>
    </row>
    <row r="37" spans="1:21" ht="15">
      <c r="A37" s="1004"/>
      <c r="B37" s="1004"/>
      <c r="C37" s="1004"/>
      <c r="D37" s="1004"/>
      <c r="E37" s="1004"/>
      <c r="F37" s="1004"/>
      <c r="G37" s="1004"/>
      <c r="H37" s="1004"/>
      <c r="I37" s="1004"/>
      <c r="J37" s="1004"/>
      <c r="K37" s="1004"/>
      <c r="L37" s="1004"/>
      <c r="M37" s="1004"/>
      <c r="N37" s="1004"/>
      <c r="O37" s="1004"/>
      <c r="P37" s="1004"/>
      <c r="Q37" s="1004"/>
      <c r="R37" s="1004"/>
      <c r="S37" s="1004"/>
      <c r="T37" s="1004"/>
      <c r="U37" s="1004"/>
    </row>
  </sheetData>
  <sheetProtection/>
  <mergeCells count="2">
    <mergeCell ref="C4:C8"/>
    <mergeCell ref="D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:O45"/>
    </sheetView>
  </sheetViews>
  <sheetFormatPr defaultColWidth="9.00390625" defaultRowHeight="12.75"/>
  <cols>
    <col min="1" max="1" width="2.875" style="194" customWidth="1"/>
    <col min="2" max="2" width="2.75390625" style="194" customWidth="1"/>
    <col min="3" max="3" width="11.875" style="194" customWidth="1"/>
    <col min="4" max="4" width="12.125" style="194" customWidth="1"/>
    <col min="5" max="7" width="9.25390625" style="194" customWidth="1"/>
    <col min="8" max="8" width="3.875" style="194" customWidth="1"/>
    <col min="9" max="9" width="3.00390625" style="194" customWidth="1"/>
    <col min="10" max="11" width="17.375" style="194" customWidth="1"/>
    <col min="12" max="13" width="9.25390625" style="194" customWidth="1"/>
    <col min="14" max="14" width="10.375" style="194" customWidth="1"/>
    <col min="15" max="15" width="3.125" style="194" customWidth="1"/>
    <col min="16" max="16" width="21.375" style="194" customWidth="1"/>
    <col min="17" max="17" width="13.875" style="194" customWidth="1"/>
    <col min="18" max="18" width="6.75390625" style="194" customWidth="1"/>
    <col min="19" max="19" width="18.625" style="194" customWidth="1"/>
    <col min="20" max="21" width="6.875" style="194" customWidth="1"/>
    <col min="22" max="22" width="6.375" style="194" customWidth="1"/>
    <col min="23" max="23" width="6.25390625" style="194" customWidth="1"/>
    <col min="24" max="24" width="7.375" style="194" customWidth="1"/>
    <col min="25" max="25" width="6.75390625" style="194" customWidth="1"/>
    <col min="26" max="26" width="6.125" style="194" customWidth="1"/>
    <col min="27" max="27" width="8.75390625" style="194" customWidth="1"/>
    <col min="28" max="28" width="9.375" style="194" customWidth="1"/>
    <col min="29" max="16384" width="9.125" style="194" customWidth="1"/>
  </cols>
  <sheetData>
    <row r="1" spans="1:31" ht="11.25">
      <c r="A1" s="268"/>
      <c r="B1" s="269"/>
      <c r="C1" s="270" t="s">
        <v>1083</v>
      </c>
      <c r="D1" s="269"/>
      <c r="E1" s="269"/>
      <c r="F1" s="269"/>
      <c r="G1" s="269"/>
      <c r="H1" s="269"/>
      <c r="I1" s="269"/>
      <c r="J1" s="270" t="s">
        <v>1085</v>
      </c>
      <c r="K1" s="269"/>
      <c r="L1" s="269"/>
      <c r="M1" s="269"/>
      <c r="N1" s="269"/>
      <c r="O1" s="49"/>
      <c r="P1" s="49"/>
      <c r="Q1" s="49"/>
      <c r="R1" s="91" t="s">
        <v>1141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1.25">
      <c r="A2" s="268"/>
      <c r="B2" s="269"/>
      <c r="C2" s="271" t="s">
        <v>1084</v>
      </c>
      <c r="D2" s="272"/>
      <c r="E2" s="272"/>
      <c r="F2" s="269"/>
      <c r="G2" s="269"/>
      <c r="H2" s="269"/>
      <c r="I2" s="269"/>
      <c r="J2" s="271" t="s">
        <v>1086</v>
      </c>
      <c r="K2" s="269"/>
      <c r="L2" s="269"/>
      <c r="M2" s="269"/>
      <c r="N2" s="269"/>
      <c r="O2" s="49"/>
      <c r="P2" s="49"/>
      <c r="Q2" s="49"/>
      <c r="R2" s="123" t="s">
        <v>1142</v>
      </c>
      <c r="S2" s="51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6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49"/>
      <c r="P3" s="50"/>
      <c r="Q3" s="49"/>
      <c r="R3" s="49"/>
      <c r="S3" s="49"/>
      <c r="T3" s="49"/>
      <c r="U3" s="49"/>
      <c r="V3" s="49"/>
      <c r="W3" s="49"/>
      <c r="X3" s="52"/>
      <c r="Y3" s="52"/>
      <c r="Z3" s="189"/>
      <c r="AA3" s="189"/>
      <c r="AB3" s="52"/>
      <c r="AC3" s="49"/>
      <c r="AD3" s="49"/>
      <c r="AE3" s="49"/>
    </row>
    <row r="4" spans="1:31" ht="12.75" customHeight="1">
      <c r="A4" s="268"/>
      <c r="B4" s="269"/>
      <c r="C4" s="272"/>
      <c r="D4" s="272"/>
      <c r="E4" s="272"/>
      <c r="F4" s="269"/>
      <c r="G4" s="269"/>
      <c r="H4" s="269"/>
      <c r="I4" s="269"/>
      <c r="J4" s="273"/>
      <c r="K4" s="273"/>
      <c r="L4" s="269"/>
      <c r="M4" s="269"/>
      <c r="N4" s="269"/>
      <c r="O4" s="49"/>
      <c r="P4" s="219"/>
      <c r="Q4" s="217"/>
      <c r="R4" s="53"/>
      <c r="S4" s="1269" t="s">
        <v>552</v>
      </c>
      <c r="T4" s="1248" t="s">
        <v>553</v>
      </c>
      <c r="U4" s="1249"/>
      <c r="V4" s="1249"/>
      <c r="W4" s="214"/>
      <c r="X4" s="214"/>
      <c r="Y4" s="214"/>
      <c r="Z4" s="52"/>
      <c r="AA4" s="52"/>
      <c r="AB4" s="52"/>
      <c r="AC4" s="49"/>
      <c r="AD4" s="49"/>
      <c r="AE4" s="49"/>
    </row>
    <row r="5" spans="1:31" ht="19.5" customHeight="1">
      <c r="A5" s="416"/>
      <c r="B5" s="277"/>
      <c r="C5" s="1263"/>
      <c r="D5" s="274"/>
      <c r="E5" s="1265" t="s">
        <v>158</v>
      </c>
      <c r="F5" s="1267" t="s">
        <v>1041</v>
      </c>
      <c r="G5" s="1275" t="s">
        <v>1042</v>
      </c>
      <c r="H5" s="275"/>
      <c r="I5" s="274"/>
      <c r="J5" s="276"/>
      <c r="K5" s="277"/>
      <c r="L5" s="1268" t="s">
        <v>428</v>
      </c>
      <c r="M5" s="1268" t="s">
        <v>429</v>
      </c>
      <c r="N5" s="417" t="s">
        <v>430</v>
      </c>
      <c r="O5" s="52"/>
      <c r="P5" s="187"/>
      <c r="Q5" s="101"/>
      <c r="R5" s="50"/>
      <c r="S5" s="1270"/>
      <c r="T5" s="1278" t="s">
        <v>554</v>
      </c>
      <c r="U5" s="1279"/>
      <c r="V5" s="1278" t="s">
        <v>555</v>
      </c>
      <c r="W5" s="1279"/>
      <c r="X5" s="1278" t="s">
        <v>556</v>
      </c>
      <c r="Y5" s="1280"/>
      <c r="Z5" s="52"/>
      <c r="AA5" s="52"/>
      <c r="AB5" s="52"/>
      <c r="AC5" s="49"/>
      <c r="AD5" s="49"/>
      <c r="AE5" s="49"/>
    </row>
    <row r="6" spans="1:31" ht="11.25">
      <c r="A6" s="416"/>
      <c r="B6" s="282"/>
      <c r="C6" s="1264"/>
      <c r="D6" s="278"/>
      <c r="E6" s="1266"/>
      <c r="F6" s="1267"/>
      <c r="G6" s="1276"/>
      <c r="H6" s="275"/>
      <c r="I6" s="282"/>
      <c r="J6" s="279" t="s">
        <v>431</v>
      </c>
      <c r="K6" s="280" t="s">
        <v>432</v>
      </c>
      <c r="L6" s="1277"/>
      <c r="M6" s="1277"/>
      <c r="N6" s="418" t="s">
        <v>433</v>
      </c>
      <c r="O6" s="52"/>
      <c r="P6" s="219" t="s">
        <v>434</v>
      </c>
      <c r="Q6" s="1256" t="s">
        <v>435</v>
      </c>
      <c r="R6" s="1258"/>
      <c r="S6" s="74">
        <v>36</v>
      </c>
      <c r="T6" s="1259">
        <v>34</v>
      </c>
      <c r="U6" s="1260"/>
      <c r="V6" s="1259"/>
      <c r="W6" s="1260"/>
      <c r="X6" s="1259">
        <v>2</v>
      </c>
      <c r="Y6" s="1260"/>
      <c r="Z6" s="52"/>
      <c r="AA6" s="52"/>
      <c r="AB6" s="52"/>
      <c r="AC6" s="49"/>
      <c r="AD6" s="49"/>
      <c r="AE6" s="49"/>
    </row>
    <row r="7" spans="1:31" ht="11.25">
      <c r="A7" s="416"/>
      <c r="B7" s="282"/>
      <c r="C7" s="1264"/>
      <c r="D7" s="278"/>
      <c r="E7" s="1266"/>
      <c r="F7" s="1268"/>
      <c r="G7" s="1276"/>
      <c r="H7" s="275"/>
      <c r="I7" s="278"/>
      <c r="J7" s="281"/>
      <c r="K7" s="282"/>
      <c r="L7" s="1277"/>
      <c r="M7" s="1277"/>
      <c r="N7" s="418" t="s">
        <v>436</v>
      </c>
      <c r="O7" s="52"/>
      <c r="P7" s="190" t="s">
        <v>437</v>
      </c>
      <c r="Q7" s="205" t="s">
        <v>438</v>
      </c>
      <c r="R7" s="206"/>
      <c r="S7" s="192"/>
      <c r="T7" s="201"/>
      <c r="U7" s="192"/>
      <c r="V7" s="1281"/>
      <c r="W7" s="1282"/>
      <c r="X7" s="201"/>
      <c r="Y7" s="192"/>
      <c r="Z7" s="189"/>
      <c r="AA7" s="189"/>
      <c r="AB7" s="52"/>
      <c r="AC7" s="49"/>
      <c r="AD7" s="49"/>
      <c r="AE7" s="49"/>
    </row>
    <row r="8" spans="1:31" ht="11.25">
      <c r="A8" s="268"/>
      <c r="B8" s="276">
        <v>1</v>
      </c>
      <c r="C8" s="276" t="s">
        <v>173</v>
      </c>
      <c r="D8" s="283" t="s">
        <v>174</v>
      </c>
      <c r="E8" s="276" t="s">
        <v>175</v>
      </c>
      <c r="F8" s="284" t="s">
        <v>176</v>
      </c>
      <c r="G8" s="285">
        <v>78</v>
      </c>
      <c r="H8" s="279"/>
      <c r="I8" s="286">
        <v>1</v>
      </c>
      <c r="J8" s="505" t="s">
        <v>439</v>
      </c>
      <c r="K8" s="506" t="s">
        <v>440</v>
      </c>
      <c r="L8" s="505">
        <v>150</v>
      </c>
      <c r="M8" s="505">
        <v>242</v>
      </c>
      <c r="N8" s="505">
        <v>242</v>
      </c>
      <c r="O8" s="52"/>
      <c r="P8" s="187" t="s">
        <v>441</v>
      </c>
      <c r="Q8" s="124" t="s">
        <v>442</v>
      </c>
      <c r="R8" s="187"/>
      <c r="S8" s="191">
        <v>214</v>
      </c>
      <c r="T8" s="1261">
        <v>208</v>
      </c>
      <c r="U8" s="1262"/>
      <c r="V8" s="1261"/>
      <c r="W8" s="1262"/>
      <c r="X8" s="1261">
        <v>6</v>
      </c>
      <c r="Y8" s="1262"/>
      <c r="Z8" s="49"/>
      <c r="AA8" s="49"/>
      <c r="AB8" s="49"/>
      <c r="AC8" s="49"/>
      <c r="AD8" s="49"/>
      <c r="AE8" s="49"/>
    </row>
    <row r="9" spans="1:31" ht="11.25">
      <c r="A9" s="268"/>
      <c r="B9" s="281">
        <v>2</v>
      </c>
      <c r="C9" s="281" t="s">
        <v>177</v>
      </c>
      <c r="D9" s="287" t="s">
        <v>178</v>
      </c>
      <c r="E9" s="281" t="s">
        <v>175</v>
      </c>
      <c r="F9" s="288" t="s">
        <v>176</v>
      </c>
      <c r="G9" s="279">
        <v>8</v>
      </c>
      <c r="H9" s="279"/>
      <c r="I9" s="289">
        <v>2</v>
      </c>
      <c r="J9" s="507" t="s">
        <v>443</v>
      </c>
      <c r="K9" s="508" t="s">
        <v>444</v>
      </c>
      <c r="L9" s="507">
        <v>150</v>
      </c>
      <c r="M9" s="507">
        <v>177</v>
      </c>
      <c r="N9" s="507">
        <v>177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11.25">
      <c r="A10" s="268"/>
      <c r="B10" s="281">
        <v>3</v>
      </c>
      <c r="C10" s="281" t="s">
        <v>179</v>
      </c>
      <c r="D10" s="287" t="s">
        <v>180</v>
      </c>
      <c r="E10" s="281" t="s">
        <v>175</v>
      </c>
      <c r="F10" s="288" t="s">
        <v>176</v>
      </c>
      <c r="G10" s="279">
        <v>3</v>
      </c>
      <c r="H10" s="279"/>
      <c r="I10" s="289">
        <v>3</v>
      </c>
      <c r="J10" s="507" t="s">
        <v>445</v>
      </c>
      <c r="K10" s="508" t="s">
        <v>446</v>
      </c>
      <c r="L10" s="507">
        <v>100</v>
      </c>
      <c r="M10" s="507">
        <v>120</v>
      </c>
      <c r="N10" s="507">
        <v>120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1.25">
      <c r="A11" s="268"/>
      <c r="B11" s="281">
        <v>4</v>
      </c>
      <c r="C11" s="281" t="s">
        <v>1364</v>
      </c>
      <c r="D11" s="504" t="s">
        <v>1379</v>
      </c>
      <c r="E11" s="281" t="s">
        <v>175</v>
      </c>
      <c r="F11" s="288" t="s">
        <v>176</v>
      </c>
      <c r="G11" s="279">
        <v>107</v>
      </c>
      <c r="H11" s="279"/>
      <c r="I11" s="289">
        <v>4</v>
      </c>
      <c r="J11" s="507" t="s">
        <v>447</v>
      </c>
      <c r="K11" s="508" t="s">
        <v>448</v>
      </c>
      <c r="L11" s="507">
        <v>150</v>
      </c>
      <c r="M11" s="507">
        <v>170</v>
      </c>
      <c r="N11" s="507">
        <v>170</v>
      </c>
      <c r="O11" s="49"/>
      <c r="P11" s="49"/>
      <c r="Q11" s="49"/>
      <c r="R11" s="51"/>
      <c r="S11" s="51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1.25">
      <c r="A12" s="268"/>
      <c r="B12" s="281">
        <v>5</v>
      </c>
      <c r="C12" s="281" t="s">
        <v>271</v>
      </c>
      <c r="D12" s="287" t="s">
        <v>132</v>
      </c>
      <c r="E12" s="281" t="s">
        <v>175</v>
      </c>
      <c r="F12" s="288" t="s">
        <v>176</v>
      </c>
      <c r="G12" s="279">
        <v>120</v>
      </c>
      <c r="H12" s="279"/>
      <c r="I12" s="289">
        <v>5</v>
      </c>
      <c r="J12" s="507" t="s">
        <v>449</v>
      </c>
      <c r="K12" s="508" t="s">
        <v>450</v>
      </c>
      <c r="L12" s="507">
        <v>175</v>
      </c>
      <c r="M12" s="507">
        <v>199</v>
      </c>
      <c r="N12" s="507">
        <v>199</v>
      </c>
      <c r="O12" s="49"/>
      <c r="P12" s="219"/>
      <c r="Q12" s="217"/>
      <c r="R12" s="53"/>
      <c r="S12" s="219"/>
      <c r="T12" s="53" t="s">
        <v>84</v>
      </c>
      <c r="U12" s="218" t="s">
        <v>451</v>
      </c>
      <c r="V12" s="239" t="s">
        <v>452</v>
      </c>
      <c r="W12" s="214"/>
      <c r="X12" s="214"/>
      <c r="Y12" s="214"/>
      <c r="Z12" s="214"/>
      <c r="AA12" s="214"/>
      <c r="AB12" s="52"/>
      <c r="AC12" s="49"/>
      <c r="AD12" s="49"/>
      <c r="AE12" s="49"/>
    </row>
    <row r="13" spans="1:31" ht="11.25">
      <c r="A13" s="268"/>
      <c r="B13" s="281">
        <v>6</v>
      </c>
      <c r="C13" s="281" t="s">
        <v>803</v>
      </c>
      <c r="D13" s="287" t="s">
        <v>273</v>
      </c>
      <c r="E13" s="281" t="s">
        <v>175</v>
      </c>
      <c r="F13" s="288" t="s">
        <v>176</v>
      </c>
      <c r="G13" s="279">
        <v>192</v>
      </c>
      <c r="H13" s="279"/>
      <c r="I13" s="289">
        <v>6</v>
      </c>
      <c r="J13" s="507" t="s">
        <v>453</v>
      </c>
      <c r="K13" s="508" t="s">
        <v>454</v>
      </c>
      <c r="L13" s="507">
        <v>150</v>
      </c>
      <c r="M13" s="507">
        <v>176</v>
      </c>
      <c r="N13" s="507">
        <v>176</v>
      </c>
      <c r="O13" s="49"/>
      <c r="P13" s="187"/>
      <c r="Q13" s="101"/>
      <c r="R13" s="50"/>
      <c r="S13" s="187"/>
      <c r="T13" s="188" t="s">
        <v>85</v>
      </c>
      <c r="U13" s="233" t="s">
        <v>455</v>
      </c>
      <c r="V13" s="101" t="s">
        <v>456</v>
      </c>
      <c r="W13" s="191">
        <v>2</v>
      </c>
      <c r="X13" s="191">
        <v>3</v>
      </c>
      <c r="Y13" s="191">
        <v>4</v>
      </c>
      <c r="Z13" s="191">
        <v>5</v>
      </c>
      <c r="AA13" s="191">
        <v>6</v>
      </c>
      <c r="AB13" s="192"/>
      <c r="AC13" s="49"/>
      <c r="AD13" s="49"/>
      <c r="AE13" s="49"/>
    </row>
    <row r="14" spans="1:31" ht="11.25">
      <c r="A14" s="268"/>
      <c r="B14" s="281">
        <v>7</v>
      </c>
      <c r="C14" s="281" t="s">
        <v>632</v>
      </c>
      <c r="D14" s="287" t="s">
        <v>212</v>
      </c>
      <c r="E14" s="281" t="s">
        <v>175</v>
      </c>
      <c r="F14" s="288" t="s">
        <v>176</v>
      </c>
      <c r="G14" s="279">
        <v>110</v>
      </c>
      <c r="H14" s="279"/>
      <c r="I14" s="289">
        <v>7</v>
      </c>
      <c r="J14" s="507" t="s">
        <v>1012</v>
      </c>
      <c r="K14" s="508" t="s">
        <v>1013</v>
      </c>
      <c r="L14" s="507">
        <v>50</v>
      </c>
      <c r="M14" s="507">
        <v>41</v>
      </c>
      <c r="N14" s="507">
        <v>41</v>
      </c>
      <c r="O14" s="49"/>
      <c r="P14" s="240" t="s">
        <v>457</v>
      </c>
      <c r="Q14" s="1272" t="s">
        <v>458</v>
      </c>
      <c r="R14" s="1273"/>
      <c r="S14" s="1274"/>
      <c r="T14" s="241">
        <v>6944</v>
      </c>
      <c r="U14" s="91">
        <v>3531</v>
      </c>
      <c r="V14" s="91">
        <v>196</v>
      </c>
      <c r="W14" s="91">
        <v>1313</v>
      </c>
      <c r="X14" s="91">
        <v>1670</v>
      </c>
      <c r="Y14" s="91">
        <v>1875</v>
      </c>
      <c r="Z14" s="91">
        <v>1727</v>
      </c>
      <c r="AA14" s="91">
        <v>163</v>
      </c>
      <c r="AB14" s="178"/>
      <c r="AC14" s="49"/>
      <c r="AD14" s="49"/>
      <c r="AE14" s="49"/>
    </row>
    <row r="15" spans="1:31" ht="11.25">
      <c r="A15" s="268"/>
      <c r="B15" s="281">
        <v>8</v>
      </c>
      <c r="C15" s="281" t="s">
        <v>29</v>
      </c>
      <c r="D15" s="287" t="s">
        <v>209</v>
      </c>
      <c r="E15" s="281" t="s">
        <v>175</v>
      </c>
      <c r="F15" s="288" t="s">
        <v>176</v>
      </c>
      <c r="G15" s="279">
        <v>122</v>
      </c>
      <c r="H15" s="279"/>
      <c r="I15" s="289">
        <v>8</v>
      </c>
      <c r="J15" s="507" t="s">
        <v>1014</v>
      </c>
      <c r="K15" s="508" t="s">
        <v>1015</v>
      </c>
      <c r="L15" s="507">
        <v>100</v>
      </c>
      <c r="M15" s="507">
        <v>183</v>
      </c>
      <c r="N15" s="507">
        <v>183</v>
      </c>
      <c r="O15" s="49"/>
      <c r="P15" s="190" t="s">
        <v>818</v>
      </c>
      <c r="Q15" s="1256" t="s">
        <v>819</v>
      </c>
      <c r="R15" s="1257"/>
      <c r="S15" s="1258"/>
      <c r="T15" s="54"/>
      <c r="U15" s="49"/>
      <c r="V15" s="52"/>
      <c r="W15" s="52"/>
      <c r="X15" s="52"/>
      <c r="Y15" s="52"/>
      <c r="Z15" s="52"/>
      <c r="AA15" s="52"/>
      <c r="AB15" s="52"/>
      <c r="AC15" s="49"/>
      <c r="AD15" s="49"/>
      <c r="AE15" s="49"/>
    </row>
    <row r="16" spans="1:31" ht="11.25">
      <c r="A16" s="268"/>
      <c r="B16" s="281">
        <v>9</v>
      </c>
      <c r="C16" s="281" t="s">
        <v>48</v>
      </c>
      <c r="D16" s="287" t="s">
        <v>267</v>
      </c>
      <c r="E16" s="281" t="s">
        <v>175</v>
      </c>
      <c r="F16" s="288" t="s">
        <v>176</v>
      </c>
      <c r="G16" s="279">
        <v>136</v>
      </c>
      <c r="H16" s="279"/>
      <c r="I16" s="289">
        <v>9</v>
      </c>
      <c r="J16" s="507" t="s">
        <v>1386</v>
      </c>
      <c r="K16" s="508" t="s">
        <v>1387</v>
      </c>
      <c r="L16" s="507">
        <v>100</v>
      </c>
      <c r="M16" s="507">
        <v>111</v>
      </c>
      <c r="N16" s="507">
        <v>111</v>
      </c>
      <c r="O16" s="49"/>
      <c r="P16" s="190" t="s">
        <v>294</v>
      </c>
      <c r="Q16" s="1256" t="s">
        <v>295</v>
      </c>
      <c r="R16" s="1257"/>
      <c r="S16" s="1258"/>
      <c r="T16" s="54">
        <v>2001</v>
      </c>
      <c r="U16" s="49">
        <v>1006</v>
      </c>
      <c r="V16" s="52">
        <v>148</v>
      </c>
      <c r="W16" s="52">
        <v>831</v>
      </c>
      <c r="X16" s="52">
        <v>387</v>
      </c>
      <c r="Y16" s="52">
        <v>320</v>
      </c>
      <c r="Z16" s="52">
        <v>314</v>
      </c>
      <c r="AA16" s="52">
        <v>1</v>
      </c>
      <c r="AB16" s="52"/>
      <c r="AC16" s="49"/>
      <c r="AD16" s="49"/>
      <c r="AE16" s="49"/>
    </row>
    <row r="17" spans="1:31" ht="11.25">
      <c r="A17" s="268"/>
      <c r="B17" s="281">
        <v>10</v>
      </c>
      <c r="C17" s="281" t="s">
        <v>50</v>
      </c>
      <c r="D17" s="287" t="s">
        <v>270</v>
      </c>
      <c r="E17" s="281" t="s">
        <v>175</v>
      </c>
      <c r="F17" s="288" t="s">
        <v>176</v>
      </c>
      <c r="G17" s="279">
        <v>146</v>
      </c>
      <c r="H17" s="279"/>
      <c r="I17" s="289">
        <v>10</v>
      </c>
      <c r="J17" s="507" t="s">
        <v>1384</v>
      </c>
      <c r="K17" s="508" t="s">
        <v>1388</v>
      </c>
      <c r="L17" s="507">
        <v>100</v>
      </c>
      <c r="M17" s="507">
        <v>151</v>
      </c>
      <c r="N17" s="507">
        <v>151</v>
      </c>
      <c r="O17" s="49"/>
      <c r="P17" s="190" t="s">
        <v>298</v>
      </c>
      <c r="Q17" s="1256" t="s">
        <v>299</v>
      </c>
      <c r="R17" s="1257"/>
      <c r="S17" s="1258"/>
      <c r="T17" s="54">
        <v>40</v>
      </c>
      <c r="U17" s="49">
        <v>15</v>
      </c>
      <c r="V17" s="52"/>
      <c r="W17" s="52">
        <v>6</v>
      </c>
      <c r="X17" s="52">
        <v>4</v>
      </c>
      <c r="Y17" s="52">
        <v>17</v>
      </c>
      <c r="Z17" s="52">
        <v>13</v>
      </c>
      <c r="AA17" s="52"/>
      <c r="AB17" s="52"/>
      <c r="AC17" s="49"/>
      <c r="AD17" s="49"/>
      <c r="AE17" s="49"/>
    </row>
    <row r="18" spans="1:31" ht="11.25">
      <c r="A18" s="268"/>
      <c r="B18" s="281">
        <v>11</v>
      </c>
      <c r="C18" s="281" t="s">
        <v>603</v>
      </c>
      <c r="D18" s="287" t="s">
        <v>36</v>
      </c>
      <c r="E18" s="281" t="s">
        <v>175</v>
      </c>
      <c r="F18" s="288" t="s">
        <v>176</v>
      </c>
      <c r="G18" s="279">
        <v>101</v>
      </c>
      <c r="H18" s="279"/>
      <c r="I18" s="289">
        <v>11</v>
      </c>
      <c r="J18" s="507" t="s">
        <v>1389</v>
      </c>
      <c r="K18" s="508" t="s">
        <v>1392</v>
      </c>
      <c r="L18" s="507">
        <v>150</v>
      </c>
      <c r="M18" s="507">
        <v>150</v>
      </c>
      <c r="N18" s="507">
        <v>150</v>
      </c>
      <c r="O18" s="49"/>
      <c r="P18" s="190" t="s">
        <v>1040</v>
      </c>
      <c r="Q18" s="1256" t="s">
        <v>827</v>
      </c>
      <c r="R18" s="1257"/>
      <c r="S18" s="1258"/>
      <c r="T18" s="54">
        <v>29</v>
      </c>
      <c r="U18" s="49">
        <v>8</v>
      </c>
      <c r="V18" s="52"/>
      <c r="W18" s="52">
        <v>4</v>
      </c>
      <c r="X18" s="52">
        <v>2</v>
      </c>
      <c r="Y18" s="52">
        <v>7</v>
      </c>
      <c r="Z18" s="52">
        <v>13</v>
      </c>
      <c r="AA18" s="52">
        <v>3</v>
      </c>
      <c r="AB18" s="52"/>
      <c r="AC18" s="49"/>
      <c r="AD18" s="49"/>
      <c r="AE18" s="49"/>
    </row>
    <row r="19" spans="1:31" ht="11.25">
      <c r="A19" s="268"/>
      <c r="B19" s="281">
        <v>12</v>
      </c>
      <c r="C19" s="281" t="s">
        <v>46</v>
      </c>
      <c r="D19" s="287" t="s">
        <v>213</v>
      </c>
      <c r="E19" s="281" t="s">
        <v>175</v>
      </c>
      <c r="F19" s="288" t="s">
        <v>176</v>
      </c>
      <c r="G19" s="279">
        <v>98</v>
      </c>
      <c r="H19" s="279"/>
      <c r="I19" s="289">
        <v>12</v>
      </c>
      <c r="J19" s="507" t="s">
        <v>1390</v>
      </c>
      <c r="K19" s="508" t="s">
        <v>1393</v>
      </c>
      <c r="L19" s="507">
        <v>150</v>
      </c>
      <c r="M19" s="507">
        <v>161</v>
      </c>
      <c r="N19" s="507">
        <v>161</v>
      </c>
      <c r="O19" s="49"/>
      <c r="P19" s="187" t="s">
        <v>830</v>
      </c>
      <c r="Q19" s="1284" t="s">
        <v>831</v>
      </c>
      <c r="R19" s="1285"/>
      <c r="S19" s="1286"/>
      <c r="T19" s="101">
        <v>3</v>
      </c>
      <c r="U19" s="50"/>
      <c r="V19" s="50"/>
      <c r="W19" s="50"/>
      <c r="X19" s="50"/>
      <c r="Y19" s="50">
        <v>1</v>
      </c>
      <c r="Z19" s="50">
        <v>1</v>
      </c>
      <c r="AA19" s="50"/>
      <c r="AB19" s="52"/>
      <c r="AC19" s="49"/>
      <c r="AD19" s="49"/>
      <c r="AE19" s="49"/>
    </row>
    <row r="20" spans="1:31" ht="11.25">
      <c r="A20" s="268"/>
      <c r="B20" s="281">
        <v>13</v>
      </c>
      <c r="C20" s="281" t="s">
        <v>45</v>
      </c>
      <c r="D20" s="287" t="s">
        <v>211</v>
      </c>
      <c r="E20" s="281" t="s">
        <v>175</v>
      </c>
      <c r="F20" s="288" t="s">
        <v>176</v>
      </c>
      <c r="G20" s="279">
        <v>191</v>
      </c>
      <c r="H20" s="279"/>
      <c r="I20" s="289">
        <v>13</v>
      </c>
      <c r="J20" s="507" t="s">
        <v>1391</v>
      </c>
      <c r="K20" s="508" t="s">
        <v>1394</v>
      </c>
      <c r="L20" s="507">
        <v>100</v>
      </c>
      <c r="M20" s="507">
        <v>100</v>
      </c>
      <c r="N20" s="507">
        <v>100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2"/>
      <c r="AC20" s="49"/>
      <c r="AD20" s="49"/>
      <c r="AE20" s="49"/>
    </row>
    <row r="21" spans="1:31" ht="11.25">
      <c r="A21" s="268"/>
      <c r="B21" s="281">
        <v>14</v>
      </c>
      <c r="C21" s="281" t="s">
        <v>27</v>
      </c>
      <c r="D21" s="287" t="s">
        <v>207</v>
      </c>
      <c r="E21" s="281" t="s">
        <v>175</v>
      </c>
      <c r="F21" s="288" t="s">
        <v>176</v>
      </c>
      <c r="G21" s="279">
        <v>68</v>
      </c>
      <c r="H21" s="279"/>
      <c r="I21" s="289">
        <v>14</v>
      </c>
      <c r="J21" s="507" t="s">
        <v>816</v>
      </c>
      <c r="K21" s="508" t="s">
        <v>817</v>
      </c>
      <c r="L21" s="507">
        <v>100</v>
      </c>
      <c r="M21" s="507">
        <v>72</v>
      </c>
      <c r="N21" s="507">
        <v>72</v>
      </c>
      <c r="O21" s="49"/>
      <c r="P21" s="49"/>
      <c r="Q21" s="49"/>
      <c r="R21" s="91" t="s">
        <v>1087</v>
      </c>
      <c r="S21" s="49"/>
      <c r="T21" s="49"/>
      <c r="U21" s="49"/>
      <c r="V21" s="49"/>
      <c r="W21" s="49"/>
      <c r="X21" s="49"/>
      <c r="Y21" s="49"/>
      <c r="Z21" s="49"/>
      <c r="AA21" s="49"/>
      <c r="AB21" s="52"/>
      <c r="AC21" s="49"/>
      <c r="AD21" s="49"/>
      <c r="AE21" s="49"/>
    </row>
    <row r="22" spans="1:31" ht="11.25">
      <c r="A22" s="268"/>
      <c r="B22" s="281">
        <v>15</v>
      </c>
      <c r="C22" s="281" t="s">
        <v>30</v>
      </c>
      <c r="D22" s="287" t="s">
        <v>210</v>
      </c>
      <c r="E22" s="281" t="s">
        <v>175</v>
      </c>
      <c r="F22" s="288" t="s">
        <v>176</v>
      </c>
      <c r="G22" s="279">
        <v>177</v>
      </c>
      <c r="H22" s="279"/>
      <c r="I22" s="289">
        <v>15</v>
      </c>
      <c r="J22" s="507" t="s">
        <v>820</v>
      </c>
      <c r="K22" s="508" t="s">
        <v>821</v>
      </c>
      <c r="L22" s="507">
        <v>100</v>
      </c>
      <c r="M22" s="507">
        <v>311</v>
      </c>
      <c r="N22" s="507">
        <v>254</v>
      </c>
      <c r="O22" s="49"/>
      <c r="P22" s="49"/>
      <c r="Q22" s="49"/>
      <c r="R22" s="127" t="s">
        <v>1088</v>
      </c>
      <c r="S22" s="49"/>
      <c r="T22" s="49"/>
      <c r="U22" s="49"/>
      <c r="V22" s="49"/>
      <c r="W22" s="49"/>
      <c r="X22" s="50"/>
      <c r="Y22" s="50"/>
      <c r="Z22" s="50"/>
      <c r="AA22" s="50"/>
      <c r="AB22" s="52"/>
      <c r="AC22" s="49"/>
      <c r="AD22" s="49"/>
      <c r="AE22" s="49"/>
    </row>
    <row r="23" spans="1:31" ht="11.25">
      <c r="A23" s="268"/>
      <c r="B23" s="281">
        <v>16</v>
      </c>
      <c r="C23" s="281" t="s">
        <v>26</v>
      </c>
      <c r="D23" s="287" t="s">
        <v>662</v>
      </c>
      <c r="E23" s="281" t="s">
        <v>175</v>
      </c>
      <c r="F23" s="288" t="s">
        <v>176</v>
      </c>
      <c r="G23" s="279">
        <v>124</v>
      </c>
      <c r="H23" s="279"/>
      <c r="I23" s="289">
        <v>16</v>
      </c>
      <c r="J23" s="507" t="s">
        <v>296</v>
      </c>
      <c r="K23" s="508" t="s">
        <v>297</v>
      </c>
      <c r="L23" s="507">
        <v>90</v>
      </c>
      <c r="M23" s="507">
        <v>265</v>
      </c>
      <c r="N23" s="507">
        <v>171</v>
      </c>
      <c r="O23" s="49"/>
      <c r="P23" s="238"/>
      <c r="Q23" s="203"/>
      <c r="R23" s="203"/>
      <c r="S23" s="1249" t="s">
        <v>165</v>
      </c>
      <c r="T23" s="1249"/>
      <c r="U23" s="1249"/>
      <c r="V23" s="1249"/>
      <c r="W23" s="1249"/>
      <c r="X23" s="1249"/>
      <c r="Y23" s="1249"/>
      <c r="Z23" s="1249"/>
      <c r="AA23" s="1249"/>
      <c r="AB23" s="52"/>
      <c r="AC23" s="49"/>
      <c r="AD23" s="49"/>
      <c r="AE23" s="49"/>
    </row>
    <row r="24" spans="1:31" ht="9.75" customHeight="1">
      <c r="A24" s="268"/>
      <c r="B24" s="281">
        <v>17</v>
      </c>
      <c r="C24" s="281" t="s">
        <v>28</v>
      </c>
      <c r="D24" s="287" t="s">
        <v>208</v>
      </c>
      <c r="E24" s="281" t="s">
        <v>175</v>
      </c>
      <c r="F24" s="288" t="s">
        <v>176</v>
      </c>
      <c r="G24" s="279">
        <v>40</v>
      </c>
      <c r="H24" s="279"/>
      <c r="I24" s="289">
        <v>17</v>
      </c>
      <c r="J24" s="507" t="s">
        <v>300</v>
      </c>
      <c r="K24" s="508" t="s">
        <v>301</v>
      </c>
      <c r="L24" s="507">
        <v>200</v>
      </c>
      <c r="M24" s="507">
        <v>391</v>
      </c>
      <c r="N24" s="507">
        <v>235</v>
      </c>
      <c r="O24" s="49"/>
      <c r="P24" s="202"/>
      <c r="Q24" s="201"/>
      <c r="R24" s="237" t="s">
        <v>557</v>
      </c>
      <c r="S24" s="230" t="s">
        <v>761</v>
      </c>
      <c r="T24" s="1271" t="s">
        <v>762</v>
      </c>
      <c r="U24" s="1254"/>
      <c r="V24" s="1271" t="s">
        <v>628</v>
      </c>
      <c r="W24" s="1254"/>
      <c r="X24" s="1271" t="s">
        <v>763</v>
      </c>
      <c r="Y24" s="1290"/>
      <c r="Z24" s="1254"/>
      <c r="AA24" s="54" t="s">
        <v>982</v>
      </c>
      <c r="AB24" s="52"/>
      <c r="AC24" s="49"/>
      <c r="AD24" s="49"/>
      <c r="AE24" s="49"/>
    </row>
    <row r="25" spans="1:31" ht="11.25">
      <c r="A25" s="268"/>
      <c r="B25" s="281">
        <v>18</v>
      </c>
      <c r="C25" s="281" t="s">
        <v>631</v>
      </c>
      <c r="D25" s="287" t="s">
        <v>810</v>
      </c>
      <c r="E25" s="281" t="s">
        <v>181</v>
      </c>
      <c r="F25" s="290" t="s">
        <v>182</v>
      </c>
      <c r="G25" s="279">
        <v>57</v>
      </c>
      <c r="H25" s="279"/>
      <c r="I25" s="289">
        <v>18</v>
      </c>
      <c r="J25" s="507" t="s">
        <v>828</v>
      </c>
      <c r="K25" s="508" t="s">
        <v>829</v>
      </c>
      <c r="L25" s="507">
        <v>90</v>
      </c>
      <c r="M25" s="507">
        <v>301</v>
      </c>
      <c r="N25" s="507">
        <v>241</v>
      </c>
      <c r="O25" s="49"/>
      <c r="P25" s="187"/>
      <c r="Q25" s="101"/>
      <c r="R25" s="101"/>
      <c r="S25" s="124" t="s">
        <v>766</v>
      </c>
      <c r="T25" s="101" t="s">
        <v>767</v>
      </c>
      <c r="U25" s="50"/>
      <c r="V25" s="1287" t="s">
        <v>768</v>
      </c>
      <c r="W25" s="1288"/>
      <c r="X25" s="1287" t="s">
        <v>769</v>
      </c>
      <c r="Y25" s="1289"/>
      <c r="Z25" s="1288"/>
      <c r="AA25" s="124"/>
      <c r="AB25" s="52"/>
      <c r="AC25" s="49"/>
      <c r="AD25" s="49"/>
      <c r="AE25" s="49"/>
    </row>
    <row r="26" spans="1:31" ht="11.25">
      <c r="A26" s="268"/>
      <c r="B26" s="281">
        <v>19</v>
      </c>
      <c r="C26" s="281" t="s">
        <v>183</v>
      </c>
      <c r="D26" s="287" t="s">
        <v>184</v>
      </c>
      <c r="E26" s="281" t="s">
        <v>181</v>
      </c>
      <c r="F26" s="290" t="s">
        <v>182</v>
      </c>
      <c r="G26" s="279">
        <v>54</v>
      </c>
      <c r="H26" s="279"/>
      <c r="I26" s="289">
        <v>19</v>
      </c>
      <c r="J26" s="507" t="s">
        <v>832</v>
      </c>
      <c r="K26" s="508" t="s">
        <v>833</v>
      </c>
      <c r="L26" s="507">
        <v>100</v>
      </c>
      <c r="M26" s="507">
        <v>260</v>
      </c>
      <c r="N26" s="507">
        <v>202</v>
      </c>
      <c r="O26" s="49"/>
      <c r="P26" s="242" t="s">
        <v>84</v>
      </c>
      <c r="Q26" s="243" t="s">
        <v>85</v>
      </c>
      <c r="R26" s="192">
        <v>0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49"/>
      <c r="AD26" s="49"/>
      <c r="AE26" s="49"/>
    </row>
    <row r="27" spans="1:31" ht="11.25">
      <c r="A27" s="268"/>
      <c r="B27" s="281">
        <v>20</v>
      </c>
      <c r="C27" s="281" t="s">
        <v>49</v>
      </c>
      <c r="D27" s="287" t="s">
        <v>268</v>
      </c>
      <c r="E27" s="281" t="s">
        <v>181</v>
      </c>
      <c r="F27" s="290" t="s">
        <v>182</v>
      </c>
      <c r="G27" s="279">
        <v>75</v>
      </c>
      <c r="H27" s="279"/>
      <c r="I27" s="289">
        <v>20</v>
      </c>
      <c r="J27" s="507" t="s">
        <v>834</v>
      </c>
      <c r="K27" s="508" t="s">
        <v>835</v>
      </c>
      <c r="L27" s="507">
        <v>200</v>
      </c>
      <c r="M27" s="507">
        <v>504</v>
      </c>
      <c r="N27" s="507">
        <v>386</v>
      </c>
      <c r="O27" s="49"/>
      <c r="P27" s="50" t="s">
        <v>2</v>
      </c>
      <c r="Q27" s="188" t="s">
        <v>3</v>
      </c>
      <c r="R27" s="191">
        <v>0</v>
      </c>
      <c r="S27" s="50"/>
      <c r="T27" s="50"/>
      <c r="U27" s="50"/>
      <c r="V27" s="50"/>
      <c r="W27" s="50"/>
      <c r="X27" s="50"/>
      <c r="Y27" s="50"/>
      <c r="Z27" s="50"/>
      <c r="AA27" s="50"/>
      <c r="AB27" s="52"/>
      <c r="AC27" s="49"/>
      <c r="AD27" s="49"/>
      <c r="AE27" s="49"/>
    </row>
    <row r="28" spans="1:31" ht="11.25">
      <c r="A28" s="268"/>
      <c r="B28" s="281">
        <v>21</v>
      </c>
      <c r="C28" s="281" t="s">
        <v>32</v>
      </c>
      <c r="D28" s="287" t="s">
        <v>216</v>
      </c>
      <c r="E28" s="281" t="s">
        <v>181</v>
      </c>
      <c r="F28" s="290" t="s">
        <v>182</v>
      </c>
      <c r="G28" s="279">
        <v>45</v>
      </c>
      <c r="H28" s="279"/>
      <c r="I28" s="289">
        <v>21</v>
      </c>
      <c r="J28" s="507" t="s">
        <v>836</v>
      </c>
      <c r="K28" s="508" t="s">
        <v>837</v>
      </c>
      <c r="L28" s="507">
        <v>50</v>
      </c>
      <c r="M28" s="507">
        <v>231</v>
      </c>
      <c r="N28" s="507">
        <v>192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1.25">
      <c r="A29" s="268"/>
      <c r="B29" s="281">
        <v>22</v>
      </c>
      <c r="C29" s="281" t="s">
        <v>680</v>
      </c>
      <c r="D29" s="287" t="s">
        <v>269</v>
      </c>
      <c r="E29" s="281" t="s">
        <v>181</v>
      </c>
      <c r="F29" s="290" t="s">
        <v>182</v>
      </c>
      <c r="G29" s="279">
        <v>50</v>
      </c>
      <c r="H29" s="279"/>
      <c r="I29" s="289">
        <v>22</v>
      </c>
      <c r="J29" s="507" t="s">
        <v>838</v>
      </c>
      <c r="K29" s="508" t="s">
        <v>839</v>
      </c>
      <c r="L29" s="507">
        <v>100</v>
      </c>
      <c r="M29" s="507">
        <v>423</v>
      </c>
      <c r="N29" s="507">
        <v>260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192"/>
      <c r="AC29" s="52"/>
      <c r="AD29" s="49"/>
      <c r="AE29" s="49"/>
    </row>
    <row r="30" spans="1:31" ht="11.25">
      <c r="A30" s="268"/>
      <c r="B30" s="281">
        <v>23</v>
      </c>
      <c r="C30" s="281" t="s">
        <v>31</v>
      </c>
      <c r="D30" s="287" t="s">
        <v>214</v>
      </c>
      <c r="E30" s="281" t="s">
        <v>181</v>
      </c>
      <c r="F30" s="290" t="s">
        <v>182</v>
      </c>
      <c r="G30" s="279">
        <v>65</v>
      </c>
      <c r="H30" s="279"/>
      <c r="I30" s="289">
        <v>23</v>
      </c>
      <c r="J30" s="507" t="s">
        <v>759</v>
      </c>
      <c r="K30" s="508" t="s">
        <v>760</v>
      </c>
      <c r="L30" s="507">
        <v>150</v>
      </c>
      <c r="M30" s="507">
        <v>440</v>
      </c>
      <c r="N30" s="507">
        <v>406</v>
      </c>
      <c r="O30" s="49"/>
      <c r="P30" s="52"/>
      <c r="Q30" s="49"/>
      <c r="R30" s="91" t="s">
        <v>1089</v>
      </c>
      <c r="S30" s="49"/>
      <c r="T30" s="49"/>
      <c r="U30" s="49"/>
      <c r="V30" s="52"/>
      <c r="W30" s="52"/>
      <c r="X30" s="236"/>
      <c r="Y30" s="52"/>
      <c r="Z30" s="49"/>
      <c r="AA30" s="49"/>
      <c r="AB30" s="52"/>
      <c r="AC30" s="52"/>
      <c r="AD30" s="49"/>
      <c r="AE30" s="49"/>
    </row>
    <row r="31" spans="1:31" ht="11.25">
      <c r="A31" s="268"/>
      <c r="B31" s="281">
        <v>24</v>
      </c>
      <c r="C31" s="281" t="s">
        <v>185</v>
      </c>
      <c r="D31" s="287" t="s">
        <v>186</v>
      </c>
      <c r="E31" s="281" t="s">
        <v>181</v>
      </c>
      <c r="F31" s="290" t="s">
        <v>182</v>
      </c>
      <c r="G31" s="279">
        <v>19</v>
      </c>
      <c r="H31" s="279"/>
      <c r="I31" s="289">
        <v>24</v>
      </c>
      <c r="J31" s="507" t="s">
        <v>764</v>
      </c>
      <c r="K31" s="508" t="s">
        <v>765</v>
      </c>
      <c r="L31" s="507">
        <v>175</v>
      </c>
      <c r="M31" s="507">
        <v>495</v>
      </c>
      <c r="N31" s="507">
        <v>320</v>
      </c>
      <c r="O31" s="49"/>
      <c r="P31" s="192"/>
      <c r="Q31" s="49"/>
      <c r="R31" s="123" t="s">
        <v>1090</v>
      </c>
      <c r="S31" s="49"/>
      <c r="T31" s="49"/>
      <c r="U31" s="49"/>
      <c r="V31" s="192"/>
      <c r="W31" s="192"/>
      <c r="X31" s="192"/>
      <c r="Y31" s="192"/>
      <c r="Z31" s="192"/>
      <c r="AA31" s="192"/>
      <c r="AB31" s="52"/>
      <c r="AC31" s="52"/>
      <c r="AD31" s="49"/>
      <c r="AE31" s="49"/>
    </row>
    <row r="32" spans="1:31" ht="11.25">
      <c r="A32" s="268"/>
      <c r="B32" s="281">
        <v>25</v>
      </c>
      <c r="C32" s="281" t="s">
        <v>187</v>
      </c>
      <c r="D32" s="287" t="s">
        <v>188</v>
      </c>
      <c r="E32" s="281" t="s">
        <v>189</v>
      </c>
      <c r="F32" s="290" t="s">
        <v>190</v>
      </c>
      <c r="G32" s="279"/>
      <c r="H32" s="279"/>
      <c r="I32" s="289">
        <v>25</v>
      </c>
      <c r="J32" s="507" t="s">
        <v>770</v>
      </c>
      <c r="K32" s="508" t="s">
        <v>771</v>
      </c>
      <c r="L32" s="507">
        <v>150</v>
      </c>
      <c r="M32" s="507">
        <v>307</v>
      </c>
      <c r="N32" s="507">
        <v>285</v>
      </c>
      <c r="O32" s="49"/>
      <c r="P32" s="192"/>
      <c r="Q32" s="52"/>
      <c r="R32" s="52"/>
      <c r="S32" s="52"/>
      <c r="T32" s="52"/>
      <c r="U32" s="49"/>
      <c r="V32" s="209"/>
      <c r="W32" s="209"/>
      <c r="X32" s="52"/>
      <c r="Y32" s="52"/>
      <c r="Z32" s="52"/>
      <c r="AA32" s="52"/>
      <c r="AB32" s="171"/>
      <c r="AC32" s="52"/>
      <c r="AD32" s="49"/>
      <c r="AE32" s="49"/>
    </row>
    <row r="33" spans="1:31" ht="11.25">
      <c r="A33" s="268"/>
      <c r="B33" s="281">
        <v>26</v>
      </c>
      <c r="C33" s="281" t="s">
        <v>191</v>
      </c>
      <c r="D33" s="287" t="s">
        <v>192</v>
      </c>
      <c r="E33" s="281" t="s">
        <v>189</v>
      </c>
      <c r="F33" s="290" t="s">
        <v>190</v>
      </c>
      <c r="G33" s="279">
        <v>20</v>
      </c>
      <c r="H33" s="279"/>
      <c r="I33" s="289">
        <v>26</v>
      </c>
      <c r="J33" s="507" t="s">
        <v>772</v>
      </c>
      <c r="K33" s="508" t="s">
        <v>773</v>
      </c>
      <c r="L33" s="507">
        <v>115</v>
      </c>
      <c r="M33" s="507">
        <v>411</v>
      </c>
      <c r="N33" s="507">
        <v>341</v>
      </c>
      <c r="O33" s="49"/>
      <c r="P33" s="53"/>
      <c r="Q33" s="53"/>
      <c r="R33" s="217"/>
      <c r="S33" s="53"/>
      <c r="T33" s="244">
        <v>2009</v>
      </c>
      <c r="U33" s="244">
        <v>2010</v>
      </c>
      <c r="V33" s="244">
        <v>2011</v>
      </c>
      <c r="W33" s="244">
        <v>2012</v>
      </c>
      <c r="X33" s="244">
        <v>2013</v>
      </c>
      <c r="Y33" s="244">
        <v>2014</v>
      </c>
      <c r="Z33" s="244">
        <v>2015</v>
      </c>
      <c r="AA33" s="218" t="s">
        <v>1382</v>
      </c>
      <c r="AB33" s="217" t="s">
        <v>1383</v>
      </c>
      <c r="AC33" s="52"/>
      <c r="AD33" s="49"/>
      <c r="AE33" s="49"/>
    </row>
    <row r="34" spans="1:31" ht="11.25">
      <c r="A34" s="268"/>
      <c r="B34" s="281">
        <v>27</v>
      </c>
      <c r="C34" s="281" t="s">
        <v>194</v>
      </c>
      <c r="D34" s="287" t="s">
        <v>195</v>
      </c>
      <c r="E34" s="281" t="s">
        <v>189</v>
      </c>
      <c r="F34" s="290" t="s">
        <v>190</v>
      </c>
      <c r="G34" s="279">
        <v>17</v>
      </c>
      <c r="H34" s="279"/>
      <c r="I34" s="289">
        <v>27</v>
      </c>
      <c r="J34" s="507" t="s">
        <v>4</v>
      </c>
      <c r="K34" s="508" t="s">
        <v>5</v>
      </c>
      <c r="L34" s="507">
        <v>75</v>
      </c>
      <c r="M34" s="507">
        <v>212</v>
      </c>
      <c r="N34" s="507">
        <v>206</v>
      </c>
      <c r="O34" s="49"/>
      <c r="P34" s="50"/>
      <c r="Q34" s="50"/>
      <c r="R34" s="101"/>
      <c r="S34" s="50"/>
      <c r="T34" s="231"/>
      <c r="U34" s="231"/>
      <c r="V34" s="231"/>
      <c r="W34" s="231"/>
      <c r="X34" s="231"/>
      <c r="Y34" s="231"/>
      <c r="Z34" s="231"/>
      <c r="AA34" s="245"/>
      <c r="AB34" s="101"/>
      <c r="AC34" s="52"/>
      <c r="AD34" s="49"/>
      <c r="AE34" s="49"/>
    </row>
    <row r="35" spans="1:31" ht="11.25">
      <c r="A35" s="268"/>
      <c r="B35" s="281">
        <v>28</v>
      </c>
      <c r="C35" s="281" t="s">
        <v>602</v>
      </c>
      <c r="D35" s="287" t="s">
        <v>35</v>
      </c>
      <c r="E35" s="281" t="s">
        <v>189</v>
      </c>
      <c r="F35" s="290" t="s">
        <v>190</v>
      </c>
      <c r="G35" s="279">
        <v>21</v>
      </c>
      <c r="H35" s="279"/>
      <c r="I35" s="289">
        <v>28</v>
      </c>
      <c r="J35" s="507" t="s">
        <v>6</v>
      </c>
      <c r="K35" s="508" t="s">
        <v>7</v>
      </c>
      <c r="L35" s="507">
        <v>75</v>
      </c>
      <c r="M35" s="507">
        <v>315</v>
      </c>
      <c r="N35" s="507">
        <v>229</v>
      </c>
      <c r="O35" s="49"/>
      <c r="P35" s="49" t="s">
        <v>412</v>
      </c>
      <c r="Q35" s="49"/>
      <c r="R35" s="51" t="s">
        <v>413</v>
      </c>
      <c r="S35" s="49"/>
      <c r="T35" s="246">
        <v>1625</v>
      </c>
      <c r="U35" s="246">
        <v>1666</v>
      </c>
      <c r="V35" s="246">
        <v>1830</v>
      </c>
      <c r="W35" s="246">
        <v>1472</v>
      </c>
      <c r="X35" s="246">
        <v>1257</v>
      </c>
      <c r="Y35" s="246">
        <v>939</v>
      </c>
      <c r="Z35" s="246">
        <v>679</v>
      </c>
      <c r="AA35" s="99">
        <f>Z35/Y35*100</f>
        <v>72.31096911608094</v>
      </c>
      <c r="AB35" s="98">
        <f>Z35/X35*100</f>
        <v>54.01750198886237</v>
      </c>
      <c r="AC35" s="99"/>
      <c r="AD35" s="49"/>
      <c r="AE35" s="49"/>
    </row>
    <row r="36" spans="1:31" ht="11.25">
      <c r="A36" s="268"/>
      <c r="B36" s="281">
        <v>29</v>
      </c>
      <c r="C36" s="281" t="s">
        <v>196</v>
      </c>
      <c r="D36" s="287" t="s">
        <v>756</v>
      </c>
      <c r="E36" s="281" t="s">
        <v>189</v>
      </c>
      <c r="F36" s="290" t="s">
        <v>190</v>
      </c>
      <c r="G36" s="279"/>
      <c r="H36" s="279"/>
      <c r="I36" s="289">
        <v>29</v>
      </c>
      <c r="J36" s="507" t="s">
        <v>8</v>
      </c>
      <c r="K36" s="508" t="s">
        <v>9</v>
      </c>
      <c r="L36" s="507"/>
      <c r="M36" s="507"/>
      <c r="N36" s="507"/>
      <c r="O36" s="49"/>
      <c r="P36" s="49" t="s">
        <v>416</v>
      </c>
      <c r="Q36" s="49"/>
      <c r="R36" s="51" t="s">
        <v>417</v>
      </c>
      <c r="S36" s="49"/>
      <c r="T36" s="234">
        <v>219</v>
      </c>
      <c r="U36" s="234">
        <v>483</v>
      </c>
      <c r="V36" s="234">
        <v>268</v>
      </c>
      <c r="W36" s="234">
        <v>249</v>
      </c>
      <c r="X36" s="234">
        <v>165</v>
      </c>
      <c r="Y36" s="234">
        <v>177</v>
      </c>
      <c r="Z36" s="234">
        <v>150</v>
      </c>
      <c r="AA36" s="99">
        <f>Z36/Y36*100</f>
        <v>84.7457627118644</v>
      </c>
      <c r="AB36" s="99">
        <f>Z36/X36*100</f>
        <v>90.9090909090909</v>
      </c>
      <c r="AC36" s="99"/>
      <c r="AD36" s="49"/>
      <c r="AE36" s="49"/>
    </row>
    <row r="37" spans="1:31" ht="11.25">
      <c r="A37" s="268"/>
      <c r="B37" s="281">
        <v>30</v>
      </c>
      <c r="C37" s="281" t="s">
        <v>420</v>
      </c>
      <c r="D37" s="287" t="s">
        <v>421</v>
      </c>
      <c r="E37" s="281" t="s">
        <v>189</v>
      </c>
      <c r="F37" s="290" t="s">
        <v>190</v>
      </c>
      <c r="G37" s="279"/>
      <c r="H37" s="279"/>
      <c r="I37" s="289">
        <v>30</v>
      </c>
      <c r="J37" s="507" t="s">
        <v>10</v>
      </c>
      <c r="K37" s="508" t="s">
        <v>11</v>
      </c>
      <c r="L37" s="507">
        <v>50</v>
      </c>
      <c r="M37" s="507">
        <v>418</v>
      </c>
      <c r="N37" s="507">
        <v>230</v>
      </c>
      <c r="O37" s="49"/>
      <c r="P37" s="49" t="s">
        <v>1063</v>
      </c>
      <c r="Q37" s="49"/>
      <c r="R37" s="51" t="s">
        <v>1065</v>
      </c>
      <c r="S37" s="49"/>
      <c r="T37" s="234"/>
      <c r="U37" s="234"/>
      <c r="V37" s="234"/>
      <c r="W37" s="234">
        <v>90</v>
      </c>
      <c r="X37" s="234">
        <v>135</v>
      </c>
      <c r="Y37" s="234">
        <v>220</v>
      </c>
      <c r="Z37" s="234">
        <v>165</v>
      </c>
      <c r="AA37" s="99">
        <v>0</v>
      </c>
      <c r="AB37" s="99">
        <v>0</v>
      </c>
      <c r="AC37" s="99"/>
      <c r="AD37" s="49"/>
      <c r="AE37" s="49"/>
    </row>
    <row r="38" spans="1:31" ht="11.25">
      <c r="A38" s="268"/>
      <c r="B38" s="281">
        <v>31</v>
      </c>
      <c r="C38" s="281" t="s">
        <v>774</v>
      </c>
      <c r="D38" s="287" t="s">
        <v>775</v>
      </c>
      <c r="E38" s="281" t="s">
        <v>189</v>
      </c>
      <c r="F38" s="290" t="s">
        <v>190</v>
      </c>
      <c r="G38" s="279"/>
      <c r="H38" s="279"/>
      <c r="I38" s="289">
        <v>31</v>
      </c>
      <c r="J38" s="507" t="s">
        <v>495</v>
      </c>
      <c r="K38" s="508" t="s">
        <v>496</v>
      </c>
      <c r="L38" s="507">
        <v>50</v>
      </c>
      <c r="M38" s="507">
        <v>290</v>
      </c>
      <c r="N38" s="507">
        <v>183</v>
      </c>
      <c r="O38" s="49"/>
      <c r="P38" s="49" t="s">
        <v>1064</v>
      </c>
      <c r="Q38" s="49"/>
      <c r="R38" s="51" t="s">
        <v>1066</v>
      </c>
      <c r="S38" s="49"/>
      <c r="T38" s="234"/>
      <c r="U38" s="234"/>
      <c r="V38" s="234"/>
      <c r="W38" s="234">
        <v>253</v>
      </c>
      <c r="X38" s="234">
        <v>125</v>
      </c>
      <c r="Y38" s="234">
        <v>170</v>
      </c>
      <c r="Z38" s="234">
        <v>90</v>
      </c>
      <c r="AA38" s="99">
        <v>0</v>
      </c>
      <c r="AB38" s="99">
        <v>0</v>
      </c>
      <c r="AC38" s="99"/>
      <c r="AD38" s="49"/>
      <c r="AE38" s="49"/>
    </row>
    <row r="39" spans="1:31" ht="11.25">
      <c r="A39" s="268"/>
      <c r="B39" s="281">
        <v>32</v>
      </c>
      <c r="C39" s="281" t="s">
        <v>198</v>
      </c>
      <c r="D39" s="287" t="s">
        <v>199</v>
      </c>
      <c r="E39" s="281" t="s">
        <v>175</v>
      </c>
      <c r="F39" s="288" t="s">
        <v>176</v>
      </c>
      <c r="G39" s="279"/>
      <c r="H39" s="279"/>
      <c r="I39" s="289">
        <v>32</v>
      </c>
      <c r="J39" s="507" t="s">
        <v>903</v>
      </c>
      <c r="K39" s="508" t="s">
        <v>904</v>
      </c>
      <c r="L39" s="507">
        <v>100</v>
      </c>
      <c r="M39" s="507">
        <v>293</v>
      </c>
      <c r="N39" s="507">
        <v>268</v>
      </c>
      <c r="O39" s="49"/>
      <c r="P39" s="49" t="s">
        <v>418</v>
      </c>
      <c r="Q39" s="49"/>
      <c r="R39" s="51" t="s">
        <v>419</v>
      </c>
      <c r="S39" s="49"/>
      <c r="T39" s="234">
        <v>510</v>
      </c>
      <c r="U39" s="234">
        <v>576</v>
      </c>
      <c r="V39" s="234">
        <v>473</v>
      </c>
      <c r="W39" s="234">
        <v>485</v>
      </c>
      <c r="X39" s="234">
        <v>370</v>
      </c>
      <c r="Y39" s="234">
        <v>360</v>
      </c>
      <c r="Z39" s="234">
        <v>349</v>
      </c>
      <c r="AA39" s="99">
        <f>Z39/Y39*100</f>
        <v>96.94444444444444</v>
      </c>
      <c r="AB39" s="99">
        <f>Z39/X39*100</f>
        <v>94.32432432432432</v>
      </c>
      <c r="AC39" s="99"/>
      <c r="AD39" s="49"/>
      <c r="AE39" s="49"/>
    </row>
    <row r="40" spans="1:31" ht="11.25">
      <c r="A40" s="268"/>
      <c r="B40" s="281">
        <v>33</v>
      </c>
      <c r="C40" s="281" t="s">
        <v>910</v>
      </c>
      <c r="D40" s="287" t="s">
        <v>911</v>
      </c>
      <c r="E40" s="281" t="s">
        <v>175</v>
      </c>
      <c r="F40" s="288" t="s">
        <v>176</v>
      </c>
      <c r="G40" s="279"/>
      <c r="H40" s="279"/>
      <c r="I40" s="289">
        <v>33</v>
      </c>
      <c r="J40" s="507" t="s">
        <v>905</v>
      </c>
      <c r="K40" s="508" t="s">
        <v>906</v>
      </c>
      <c r="L40" s="507">
        <v>100</v>
      </c>
      <c r="M40" s="507">
        <v>247</v>
      </c>
      <c r="N40" s="507">
        <v>235</v>
      </c>
      <c r="O40" s="49"/>
      <c r="P40" s="50" t="s">
        <v>908</v>
      </c>
      <c r="Q40" s="50"/>
      <c r="R40" s="188" t="s">
        <v>909</v>
      </c>
      <c r="S40" s="50"/>
      <c r="T40" s="232">
        <v>891</v>
      </c>
      <c r="U40" s="232">
        <v>820</v>
      </c>
      <c r="V40" s="232">
        <v>785</v>
      </c>
      <c r="W40" s="232">
        <v>750</v>
      </c>
      <c r="X40" s="232">
        <v>660</v>
      </c>
      <c r="Y40" s="232">
        <v>464</v>
      </c>
      <c r="Z40" s="232">
        <v>445</v>
      </c>
      <c r="AA40" s="193">
        <f>Z40/Y40*100</f>
        <v>95.90517241379311</v>
      </c>
      <c r="AB40" s="193">
        <f>Z40/X40*100</f>
        <v>67.42424242424242</v>
      </c>
      <c r="AC40" s="99"/>
      <c r="AD40" s="49"/>
      <c r="AE40" s="49"/>
    </row>
    <row r="41" spans="1:31" ht="11.25">
      <c r="A41" s="268"/>
      <c r="B41" s="281">
        <v>34</v>
      </c>
      <c r="C41" s="281" t="s">
        <v>778</v>
      </c>
      <c r="D41" s="287" t="s">
        <v>779</v>
      </c>
      <c r="E41" s="281" t="s">
        <v>175</v>
      </c>
      <c r="F41" s="288" t="s">
        <v>176</v>
      </c>
      <c r="G41" s="279"/>
      <c r="H41" s="294"/>
      <c r="I41" s="269">
        <v>34</v>
      </c>
      <c r="J41" s="507" t="s">
        <v>907</v>
      </c>
      <c r="K41" s="508" t="s">
        <v>802</v>
      </c>
      <c r="L41" s="507">
        <v>25</v>
      </c>
      <c r="M41" s="507">
        <v>44</v>
      </c>
      <c r="N41" s="507">
        <v>25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12.75">
      <c r="A42" s="268"/>
      <c r="B42" s="281">
        <v>35</v>
      </c>
      <c r="C42" s="281" t="s">
        <v>1380</v>
      </c>
      <c r="D42" s="504" t="s">
        <v>1381</v>
      </c>
      <c r="E42" s="281" t="s">
        <v>189</v>
      </c>
      <c r="F42" s="287" t="s">
        <v>190</v>
      </c>
      <c r="G42" s="279">
        <v>2</v>
      </c>
      <c r="H42" s="294"/>
      <c r="I42" s="269">
        <v>35</v>
      </c>
      <c r="J42" s="507" t="s">
        <v>414</v>
      </c>
      <c r="K42" s="508" t="s">
        <v>415</v>
      </c>
      <c r="L42" s="507">
        <v>100</v>
      </c>
      <c r="M42" s="507">
        <v>167</v>
      </c>
      <c r="N42" s="507">
        <v>167</v>
      </c>
      <c r="O42" s="4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49"/>
      <c r="AE42" s="49"/>
    </row>
    <row r="43" spans="1:31" ht="11.25">
      <c r="A43" s="268"/>
      <c r="B43" s="281">
        <v>36</v>
      </c>
      <c r="C43" s="52" t="s">
        <v>1378</v>
      </c>
      <c r="D43" s="189" t="s">
        <v>197</v>
      </c>
      <c r="E43" s="281" t="s">
        <v>175</v>
      </c>
      <c r="F43" s="288" t="s">
        <v>176</v>
      </c>
      <c r="G43" s="279">
        <v>1</v>
      </c>
      <c r="H43" s="294"/>
      <c r="I43" s="269">
        <v>36</v>
      </c>
      <c r="J43" s="507" t="s">
        <v>1385</v>
      </c>
      <c r="K43" s="508"/>
      <c r="L43" s="507">
        <v>60</v>
      </c>
      <c r="M43" s="507">
        <v>55</v>
      </c>
      <c r="N43" s="507">
        <v>55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1.25">
      <c r="A44" s="268"/>
      <c r="B44" s="273"/>
      <c r="C44" s="295" t="s">
        <v>275</v>
      </c>
      <c r="D44" s="296" t="s">
        <v>85</v>
      </c>
      <c r="E44" s="296"/>
      <c r="F44" s="295"/>
      <c r="G44" s="297">
        <f>SUM(G8:G43)</f>
        <v>2247</v>
      </c>
      <c r="H44" s="298"/>
      <c r="I44" s="269"/>
      <c r="J44" s="291" t="s">
        <v>275</v>
      </c>
      <c r="K44" s="292" t="s">
        <v>85</v>
      </c>
      <c r="L44" s="293">
        <f>SUM(L8:L43)</f>
        <v>3880</v>
      </c>
      <c r="M44" s="293">
        <f>SUM(M8:M43)</f>
        <v>8433</v>
      </c>
      <c r="N44" s="293">
        <f>SUM(N8:N43)</f>
        <v>6944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1.25">
      <c r="A45" s="268"/>
      <c r="B45" s="270"/>
      <c r="C45" s="270"/>
      <c r="D45" s="270"/>
      <c r="E45" s="270"/>
      <c r="F45" s="270"/>
      <c r="G45" s="270"/>
      <c r="H45" s="270"/>
      <c r="I45" s="269"/>
      <c r="J45" s="269"/>
      <c r="K45" s="269"/>
      <c r="L45" s="269"/>
      <c r="M45" s="269"/>
      <c r="N45" s="26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2:31" ht="12.75">
      <c r="B46" s="91"/>
      <c r="C46"/>
      <c r="D46"/>
      <c r="E46"/>
      <c r="F46"/>
      <c r="G46"/>
      <c r="H46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2:31" ht="11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</row>
    <row r="48" spans="2:31" ht="11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2:31" ht="11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2:31" ht="11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2:31" ht="11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2:31" ht="11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2:31" ht="11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2:31" ht="11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2:31" ht="11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2:31" ht="11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2:31" ht="11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2:31" ht="11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2:31" ht="11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2:31" ht="11.2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2:31" ht="11.2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2:31" ht="11.2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2:31" ht="11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2:31" ht="11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2:31" ht="11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2:31" ht="11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2:31" ht="11.25">
      <c r="B67" s="49"/>
      <c r="C67" s="1283" t="s">
        <v>912</v>
      </c>
      <c r="D67" s="1283"/>
      <c r="E67" s="1283"/>
      <c r="F67" s="1283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2:31" ht="11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2:31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2:31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2:31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2:31" ht="11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2:31" ht="11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2:31" ht="11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2:31" ht="11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2:31" ht="11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2:31" ht="11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  <row r="78" spans="2:31" ht="11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</row>
    <row r="79" spans="2:31" ht="11.2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2:31" ht="11.2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2:31" ht="11.2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</row>
    <row r="82" spans="2:31" ht="11.2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</row>
    <row r="83" spans="2:31" ht="11.2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</row>
    <row r="84" spans="2:31" ht="11.2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2:31" ht="11.2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</row>
    <row r="86" spans="2:31" ht="11.2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2:31" ht="11.2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</row>
    <row r="88" spans="2:31" ht="11.2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2:31" ht="11.2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31" ht="11.2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2:31" ht="11.2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</row>
    <row r="92" spans="2:31" ht="11.2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2:31" ht="11.2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</row>
    <row r="94" spans="2:31" ht="11.2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</row>
    <row r="95" spans="2:31" ht="11.2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  <row r="96" spans="2:31" ht="11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</row>
    <row r="97" spans="2:31" ht="11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</row>
    <row r="98" spans="2:31" ht="11.2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</row>
    <row r="99" spans="2:31" ht="11.2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</row>
    <row r="100" spans="2:31" ht="11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2:31" ht="11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</row>
    <row r="102" spans="2:31" ht="11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2:31" ht="11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2:31" ht="11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</row>
    <row r="105" spans="2:31" ht="11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</row>
  </sheetData>
  <sheetProtection/>
  <mergeCells count="32">
    <mergeCell ref="C67:F67"/>
    <mergeCell ref="Q18:S18"/>
    <mergeCell ref="Q19:S19"/>
    <mergeCell ref="S23:AA23"/>
    <mergeCell ref="T24:U24"/>
    <mergeCell ref="V25:W25"/>
    <mergeCell ref="X25:Z25"/>
    <mergeCell ref="X24:Z24"/>
    <mergeCell ref="G5:G7"/>
    <mergeCell ref="L5:L7"/>
    <mergeCell ref="M5:M7"/>
    <mergeCell ref="T5:U5"/>
    <mergeCell ref="V5:W5"/>
    <mergeCell ref="X5:Y5"/>
    <mergeCell ref="X6:Y6"/>
    <mergeCell ref="V7:W7"/>
    <mergeCell ref="C5:C7"/>
    <mergeCell ref="E5:E7"/>
    <mergeCell ref="F5:F7"/>
    <mergeCell ref="S4:S5"/>
    <mergeCell ref="Q17:S17"/>
    <mergeCell ref="V24:W24"/>
    <mergeCell ref="V8:W8"/>
    <mergeCell ref="Q14:S14"/>
    <mergeCell ref="T8:U8"/>
    <mergeCell ref="T4:V4"/>
    <mergeCell ref="Q16:S16"/>
    <mergeCell ref="T6:U6"/>
    <mergeCell ref="V6:W6"/>
    <mergeCell ref="X8:Y8"/>
    <mergeCell ref="Q6:R6"/>
    <mergeCell ref="Q15:S15"/>
  </mergeCells>
  <printOptions/>
  <pageMargins left="0.75" right="0" top="0.43" bottom="0.25" header="0.21" footer="0"/>
  <pageSetup horizontalDpi="600" verticalDpi="600" orientation="landscape" r:id="rId1"/>
  <headerFooter alignWithMargins="0">
    <oddHeader>&amp;L&amp;8&amp;USection 3. Education</oddHeader>
    <oddFooter xml:space="preserve">&amp;L&amp;18 18&amp;R&amp;18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8.625" style="194" customWidth="1"/>
    <col min="2" max="2" width="15.875" style="194" customWidth="1"/>
    <col min="3" max="3" width="8.00390625" style="194" customWidth="1"/>
    <col min="4" max="9" width="7.00390625" style="194" customWidth="1"/>
    <col min="10" max="10" width="9.00390625" style="194" customWidth="1"/>
    <col min="11" max="11" width="8.25390625" style="194" customWidth="1"/>
    <col min="12" max="12" width="7.875" style="194" customWidth="1"/>
    <col min="13" max="13" width="7.75390625" style="194" customWidth="1"/>
    <col min="14" max="14" width="8.00390625" style="194" customWidth="1"/>
    <col min="15" max="16" width="7.25390625" style="194" customWidth="1"/>
    <col min="17" max="16384" width="9.125" style="194" customWidth="1"/>
  </cols>
  <sheetData>
    <row r="1" spans="1:13" ht="11.25">
      <c r="A1" s="49"/>
      <c r="B1" s="49"/>
      <c r="C1" s="91" t="s">
        <v>1670</v>
      </c>
      <c r="D1" s="91"/>
      <c r="E1" s="74"/>
      <c r="F1" s="74"/>
      <c r="G1" s="74"/>
      <c r="H1" s="74"/>
      <c r="I1" s="74"/>
      <c r="J1" s="74"/>
      <c r="K1" s="74"/>
      <c r="L1" s="74"/>
      <c r="M1" s="74"/>
    </row>
    <row r="2" spans="1:13" ht="12.75" customHeight="1">
      <c r="A2" s="49"/>
      <c r="B2" s="49"/>
      <c r="C2" s="91" t="s">
        <v>1671</v>
      </c>
      <c r="D2" s="91"/>
      <c r="E2" s="74"/>
      <c r="F2" s="74"/>
      <c r="G2" s="74"/>
      <c r="H2" s="74"/>
      <c r="I2" s="74"/>
      <c r="J2" s="74"/>
      <c r="K2" s="74"/>
      <c r="L2" s="74"/>
      <c r="M2" s="74"/>
    </row>
    <row r="3" spans="1:13" ht="6" customHeight="1">
      <c r="A3" s="1008"/>
      <c r="B3" s="49"/>
      <c r="C3" s="1008"/>
      <c r="D3" s="1008"/>
      <c r="E3" s="1008"/>
      <c r="F3" s="1008"/>
      <c r="G3" s="1008"/>
      <c r="H3" s="1008"/>
      <c r="I3" s="1008"/>
      <c r="J3" s="1008"/>
      <c r="K3" s="1008"/>
      <c r="L3" s="1009"/>
      <c r="M3" s="1008"/>
    </row>
    <row r="4" spans="1:16" ht="25.5" customHeight="1">
      <c r="A4" s="149" t="s">
        <v>1672</v>
      </c>
      <c r="B4" s="1007"/>
      <c r="C4" s="166" t="s">
        <v>1673</v>
      </c>
      <c r="D4" s="1010">
        <v>2009.12</v>
      </c>
      <c r="E4" s="1010">
        <v>2010.12</v>
      </c>
      <c r="F4" s="1010">
        <v>2011.12</v>
      </c>
      <c r="G4" s="1010">
        <v>2012.12</v>
      </c>
      <c r="H4" s="1010">
        <v>2013.12</v>
      </c>
      <c r="I4" s="1010">
        <v>2014.12</v>
      </c>
      <c r="J4" s="1010" t="s">
        <v>1674</v>
      </c>
      <c r="K4" s="1010"/>
      <c r="L4" s="1011"/>
      <c r="M4" s="1012"/>
      <c r="N4" s="1011"/>
      <c r="O4" s="1011"/>
      <c r="P4" s="1013"/>
    </row>
    <row r="5" spans="1:13" ht="11.25" customHeight="1">
      <c r="A5" s="52" t="s">
        <v>1675</v>
      </c>
      <c r="B5" s="1014"/>
      <c r="C5" s="5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6" ht="11.25" customHeight="1">
      <c r="A6" s="52" t="s">
        <v>1676</v>
      </c>
      <c r="B6" s="52" t="s">
        <v>1677</v>
      </c>
      <c r="C6" s="192" t="s">
        <v>1678</v>
      </c>
      <c r="D6" s="192">
        <v>750</v>
      </c>
      <c r="E6" s="192">
        <v>650</v>
      </c>
      <c r="F6" s="192">
        <v>690</v>
      </c>
      <c r="G6" s="192">
        <v>780</v>
      </c>
      <c r="H6" s="192">
        <v>760</v>
      </c>
      <c r="I6" s="192">
        <v>1200</v>
      </c>
      <c r="J6" s="192">
        <v>1300</v>
      </c>
      <c r="K6" s="762">
        <f>J6/D6*100</f>
        <v>173.33333333333334</v>
      </c>
      <c r="L6" s="762">
        <f>J6/E6*100</f>
        <v>200</v>
      </c>
      <c r="M6" s="762">
        <f>J6/F6*100</f>
        <v>188.40579710144928</v>
      </c>
      <c r="N6" s="762">
        <f>J6/G6*100</f>
        <v>166.66666666666669</v>
      </c>
      <c r="O6" s="762">
        <f>J6/H6*100</f>
        <v>171.05263157894737</v>
      </c>
      <c r="P6" s="762">
        <f>J6/I6*100</f>
        <v>108.33333333333333</v>
      </c>
    </row>
    <row r="7" spans="1:16" ht="11.25" customHeight="1">
      <c r="A7" s="52" t="s">
        <v>1679</v>
      </c>
      <c r="B7" s="52" t="s">
        <v>1680</v>
      </c>
      <c r="C7" s="192" t="s">
        <v>1678</v>
      </c>
      <c r="D7" s="192">
        <v>700</v>
      </c>
      <c r="E7" s="192">
        <v>480</v>
      </c>
      <c r="F7" s="192">
        <v>500</v>
      </c>
      <c r="G7" s="192">
        <v>580</v>
      </c>
      <c r="H7" s="192">
        <v>590</v>
      </c>
      <c r="I7" s="192">
        <v>900</v>
      </c>
      <c r="J7" s="192">
        <v>950</v>
      </c>
      <c r="K7" s="762">
        <f aca="true" t="shared" si="0" ref="K7:K46">J7/D7*100</f>
        <v>135.71428571428572</v>
      </c>
      <c r="L7" s="762">
        <f aca="true" t="shared" si="1" ref="L7:L46">J7/E7*100</f>
        <v>197.91666666666669</v>
      </c>
      <c r="M7" s="762">
        <f aca="true" t="shared" si="2" ref="M7:M46">J7/F7*100</f>
        <v>190</v>
      </c>
      <c r="N7" s="762">
        <f aca="true" t="shared" si="3" ref="N7:N46">J7/G7*100</f>
        <v>163.79310344827587</v>
      </c>
      <c r="O7" s="762">
        <f aca="true" t="shared" si="4" ref="O7:O46">J7/H7*100</f>
        <v>161.01694915254237</v>
      </c>
      <c r="P7" s="762">
        <f aca="true" t="shared" si="5" ref="P7:P46">J7/I7*100</f>
        <v>105.55555555555556</v>
      </c>
    </row>
    <row r="8" spans="1:16" ht="11.25" customHeight="1">
      <c r="A8" s="52" t="s">
        <v>1681</v>
      </c>
      <c r="B8" s="52" t="s">
        <v>1682</v>
      </c>
      <c r="C8" s="192" t="s">
        <v>1678</v>
      </c>
      <c r="D8" s="192">
        <v>1400</v>
      </c>
      <c r="E8" s="192">
        <v>1500</v>
      </c>
      <c r="F8" s="192">
        <v>1500</v>
      </c>
      <c r="G8" s="192">
        <v>1500</v>
      </c>
      <c r="H8" s="192">
        <v>2250</v>
      </c>
      <c r="I8" s="192">
        <v>2450</v>
      </c>
      <c r="J8" s="192">
        <v>2450</v>
      </c>
      <c r="K8" s="762">
        <f t="shared" si="0"/>
        <v>175</v>
      </c>
      <c r="L8" s="762">
        <f t="shared" si="1"/>
        <v>163.33333333333334</v>
      </c>
      <c r="M8" s="762">
        <f t="shared" si="2"/>
        <v>163.33333333333334</v>
      </c>
      <c r="N8" s="762">
        <f t="shared" si="3"/>
        <v>163.33333333333334</v>
      </c>
      <c r="O8" s="762">
        <f t="shared" si="4"/>
        <v>108.88888888888889</v>
      </c>
      <c r="P8" s="762">
        <f t="shared" si="5"/>
        <v>100</v>
      </c>
    </row>
    <row r="9" spans="1:16" ht="11.25" customHeight="1">
      <c r="A9" s="52" t="s">
        <v>1683</v>
      </c>
      <c r="B9" s="52" t="s">
        <v>824</v>
      </c>
      <c r="C9" s="192" t="s">
        <v>238</v>
      </c>
      <c r="D9" s="192">
        <v>550</v>
      </c>
      <c r="E9" s="192">
        <v>500</v>
      </c>
      <c r="F9" s="192">
        <v>500</v>
      </c>
      <c r="G9" s="192">
        <v>600</v>
      </c>
      <c r="H9" s="192">
        <v>700</v>
      </c>
      <c r="I9" s="192">
        <v>900</v>
      </c>
      <c r="J9" s="192">
        <v>1000</v>
      </c>
      <c r="K9" s="762">
        <f t="shared" si="0"/>
        <v>181.8181818181818</v>
      </c>
      <c r="L9" s="762">
        <f t="shared" si="1"/>
        <v>200</v>
      </c>
      <c r="M9" s="762">
        <f t="shared" si="2"/>
        <v>200</v>
      </c>
      <c r="N9" s="762">
        <f t="shared" si="3"/>
        <v>166.66666666666669</v>
      </c>
      <c r="O9" s="762">
        <f t="shared" si="4"/>
        <v>142.85714285714286</v>
      </c>
      <c r="P9" s="762">
        <f t="shared" si="5"/>
        <v>111.11111111111111</v>
      </c>
    </row>
    <row r="10" spans="1:16" ht="11.25" customHeight="1">
      <c r="A10" s="52" t="s">
        <v>1684</v>
      </c>
      <c r="B10" s="52" t="s">
        <v>1685</v>
      </c>
      <c r="C10" s="192" t="s">
        <v>1686</v>
      </c>
      <c r="D10" s="192">
        <v>220</v>
      </c>
      <c r="E10" s="192">
        <v>320</v>
      </c>
      <c r="F10" s="192">
        <v>320</v>
      </c>
      <c r="G10" s="192">
        <v>350</v>
      </c>
      <c r="H10" s="192">
        <v>400</v>
      </c>
      <c r="I10" s="192">
        <v>350</v>
      </c>
      <c r="J10" s="192">
        <v>500</v>
      </c>
      <c r="K10" s="762">
        <f t="shared" si="0"/>
        <v>227.27272727272728</v>
      </c>
      <c r="L10" s="762">
        <f t="shared" si="1"/>
        <v>156.25</v>
      </c>
      <c r="M10" s="762">
        <f t="shared" si="2"/>
        <v>156.25</v>
      </c>
      <c r="N10" s="762">
        <f t="shared" si="3"/>
        <v>142.85714285714286</v>
      </c>
      <c r="O10" s="762">
        <f t="shared" si="4"/>
        <v>125</v>
      </c>
      <c r="P10" s="762">
        <f t="shared" si="5"/>
        <v>142.85714285714286</v>
      </c>
    </row>
    <row r="11" spans="1:16" ht="11.25" customHeight="1">
      <c r="A11" s="52" t="s">
        <v>1687</v>
      </c>
      <c r="B11" s="52" t="s">
        <v>1688</v>
      </c>
      <c r="C11" s="192" t="s">
        <v>238</v>
      </c>
      <c r="D11" s="192">
        <v>170</v>
      </c>
      <c r="E11" s="192">
        <v>250</v>
      </c>
      <c r="F11" s="192">
        <v>300</v>
      </c>
      <c r="G11" s="192">
        <v>300</v>
      </c>
      <c r="H11" s="192">
        <v>250</v>
      </c>
      <c r="I11" s="192">
        <v>350</v>
      </c>
      <c r="J11" s="192">
        <v>350</v>
      </c>
      <c r="K11" s="762">
        <f t="shared" si="0"/>
        <v>205.88235294117646</v>
      </c>
      <c r="L11" s="762">
        <f t="shared" si="1"/>
        <v>140</v>
      </c>
      <c r="M11" s="762">
        <f t="shared" si="2"/>
        <v>116.66666666666667</v>
      </c>
      <c r="N11" s="762">
        <f t="shared" si="3"/>
        <v>116.66666666666667</v>
      </c>
      <c r="O11" s="762">
        <f t="shared" si="4"/>
        <v>140</v>
      </c>
      <c r="P11" s="762">
        <f t="shared" si="5"/>
        <v>100</v>
      </c>
    </row>
    <row r="12" spans="1:16" ht="11.25" customHeight="1">
      <c r="A12" s="52" t="s">
        <v>1689</v>
      </c>
      <c r="B12" s="52" t="s">
        <v>1690</v>
      </c>
      <c r="C12" s="192" t="s">
        <v>1678</v>
      </c>
      <c r="D12" s="192">
        <v>1300</v>
      </c>
      <c r="E12" s="192">
        <v>1700</v>
      </c>
      <c r="F12" s="192">
        <v>1700</v>
      </c>
      <c r="G12" s="192">
        <v>1800</v>
      </c>
      <c r="H12" s="192">
        <v>2200</v>
      </c>
      <c r="I12" s="192">
        <v>2400</v>
      </c>
      <c r="J12" s="192">
        <v>2500</v>
      </c>
      <c r="K12" s="762">
        <f t="shared" si="0"/>
        <v>192.30769230769232</v>
      </c>
      <c r="L12" s="762">
        <f t="shared" si="1"/>
        <v>147.05882352941177</v>
      </c>
      <c r="M12" s="762">
        <f t="shared" si="2"/>
        <v>147.05882352941177</v>
      </c>
      <c r="N12" s="762">
        <f t="shared" si="3"/>
        <v>138.88888888888889</v>
      </c>
      <c r="O12" s="762">
        <f t="shared" si="4"/>
        <v>113.63636363636364</v>
      </c>
      <c r="P12" s="762">
        <f t="shared" si="5"/>
        <v>104.16666666666667</v>
      </c>
    </row>
    <row r="13" spans="1:16" ht="11.25" customHeight="1">
      <c r="A13" s="52" t="s">
        <v>1691</v>
      </c>
      <c r="B13" s="52" t="s">
        <v>1692</v>
      </c>
      <c r="C13" s="192" t="s">
        <v>1678</v>
      </c>
      <c r="D13" s="192">
        <v>1200</v>
      </c>
      <c r="E13" s="192">
        <v>1600</v>
      </c>
      <c r="F13" s="192">
        <v>1700</v>
      </c>
      <c r="G13" s="192">
        <v>1700</v>
      </c>
      <c r="H13" s="192">
        <v>1800</v>
      </c>
      <c r="I13" s="192">
        <v>2000</v>
      </c>
      <c r="J13" s="192">
        <v>1800</v>
      </c>
      <c r="K13" s="762">
        <f t="shared" si="0"/>
        <v>150</v>
      </c>
      <c r="L13" s="762">
        <f t="shared" si="1"/>
        <v>112.5</v>
      </c>
      <c r="M13" s="762">
        <f t="shared" si="2"/>
        <v>105.88235294117648</v>
      </c>
      <c r="N13" s="762">
        <f t="shared" si="3"/>
        <v>105.88235294117648</v>
      </c>
      <c r="O13" s="762">
        <f t="shared" si="4"/>
        <v>100</v>
      </c>
      <c r="P13" s="762">
        <f t="shared" si="5"/>
        <v>90</v>
      </c>
    </row>
    <row r="14" spans="1:16" ht="11.25" customHeight="1">
      <c r="A14" s="52" t="s">
        <v>1693</v>
      </c>
      <c r="B14" s="52" t="s">
        <v>1694</v>
      </c>
      <c r="C14" s="192" t="s">
        <v>1678</v>
      </c>
      <c r="D14" s="192">
        <v>3900</v>
      </c>
      <c r="E14" s="192">
        <v>4000</v>
      </c>
      <c r="F14" s="192">
        <v>4500</v>
      </c>
      <c r="G14" s="192">
        <v>6500</v>
      </c>
      <c r="H14" s="192">
        <v>7800</v>
      </c>
      <c r="I14" s="192">
        <v>7000</v>
      </c>
      <c r="J14" s="192">
        <v>5800</v>
      </c>
      <c r="K14" s="762">
        <f t="shared" si="0"/>
        <v>148.71794871794873</v>
      </c>
      <c r="L14" s="762">
        <f t="shared" si="1"/>
        <v>145</v>
      </c>
      <c r="M14" s="762">
        <f t="shared" si="2"/>
        <v>128.88888888888889</v>
      </c>
      <c r="N14" s="762">
        <f t="shared" si="3"/>
        <v>89.23076923076924</v>
      </c>
      <c r="O14" s="762">
        <f t="shared" si="4"/>
        <v>74.35897435897436</v>
      </c>
      <c r="P14" s="762">
        <f t="shared" si="5"/>
        <v>82.85714285714286</v>
      </c>
    </row>
    <row r="15" spans="1:16" ht="11.25" customHeight="1">
      <c r="A15" s="52" t="s">
        <v>1695</v>
      </c>
      <c r="B15" s="52" t="s">
        <v>1696</v>
      </c>
      <c r="C15" s="192" t="s">
        <v>1678</v>
      </c>
      <c r="D15" s="192">
        <v>3500</v>
      </c>
      <c r="E15" s="192">
        <v>3200</v>
      </c>
      <c r="F15" s="192">
        <v>4200</v>
      </c>
      <c r="G15" s="192">
        <v>5800</v>
      </c>
      <c r="H15" s="192">
        <v>6500</v>
      </c>
      <c r="I15" s="192">
        <v>6800</v>
      </c>
      <c r="J15" s="192">
        <v>4800</v>
      </c>
      <c r="K15" s="762">
        <f t="shared" si="0"/>
        <v>137.14285714285714</v>
      </c>
      <c r="L15" s="762">
        <f t="shared" si="1"/>
        <v>150</v>
      </c>
      <c r="M15" s="762">
        <f t="shared" si="2"/>
        <v>114.28571428571428</v>
      </c>
      <c r="N15" s="762">
        <f t="shared" si="3"/>
        <v>82.75862068965517</v>
      </c>
      <c r="O15" s="762">
        <f t="shared" si="4"/>
        <v>73.84615384615385</v>
      </c>
      <c r="P15" s="762">
        <f t="shared" si="5"/>
        <v>70.58823529411765</v>
      </c>
    </row>
    <row r="16" spans="1:16" ht="11.25" customHeight="1">
      <c r="A16" s="52" t="s">
        <v>1697</v>
      </c>
      <c r="B16" s="52" t="s">
        <v>1698</v>
      </c>
      <c r="C16" s="192" t="s">
        <v>1678</v>
      </c>
      <c r="D16" s="192">
        <v>2800</v>
      </c>
      <c r="E16" s="192">
        <v>2700</v>
      </c>
      <c r="F16" s="192">
        <v>3800</v>
      </c>
      <c r="G16" s="192">
        <v>5000</v>
      </c>
      <c r="H16" s="192">
        <v>5500</v>
      </c>
      <c r="I16" s="192">
        <v>5500</v>
      </c>
      <c r="J16" s="192">
        <v>3800</v>
      </c>
      <c r="K16" s="762">
        <f t="shared" si="0"/>
        <v>135.71428571428572</v>
      </c>
      <c r="L16" s="762">
        <f t="shared" si="1"/>
        <v>140.74074074074073</v>
      </c>
      <c r="M16" s="762">
        <f t="shared" si="2"/>
        <v>100</v>
      </c>
      <c r="N16" s="762">
        <f t="shared" si="3"/>
        <v>76</v>
      </c>
      <c r="O16" s="762">
        <f t="shared" si="4"/>
        <v>69.0909090909091</v>
      </c>
      <c r="P16" s="762">
        <f t="shared" si="5"/>
        <v>69.0909090909091</v>
      </c>
    </row>
    <row r="17" spans="1:16" ht="11.25" customHeight="1">
      <c r="A17" s="52" t="s">
        <v>1699</v>
      </c>
      <c r="B17" s="52" t="s">
        <v>1700</v>
      </c>
      <c r="C17" s="192" t="s">
        <v>1678</v>
      </c>
      <c r="D17" s="192">
        <v>2500</v>
      </c>
      <c r="E17" s="192">
        <v>2700</v>
      </c>
      <c r="F17" s="192">
        <v>3800</v>
      </c>
      <c r="G17" s="192">
        <v>5000</v>
      </c>
      <c r="H17" s="192">
        <v>5500</v>
      </c>
      <c r="I17" s="192">
        <v>5500</v>
      </c>
      <c r="J17" s="192">
        <v>3800</v>
      </c>
      <c r="K17" s="762">
        <f t="shared" si="0"/>
        <v>152</v>
      </c>
      <c r="L17" s="762">
        <f t="shared" si="1"/>
        <v>140.74074074074073</v>
      </c>
      <c r="M17" s="762">
        <f t="shared" si="2"/>
        <v>100</v>
      </c>
      <c r="N17" s="762">
        <f t="shared" si="3"/>
        <v>76</v>
      </c>
      <c r="O17" s="762">
        <f t="shared" si="4"/>
        <v>69.0909090909091</v>
      </c>
      <c r="P17" s="762">
        <f t="shared" si="5"/>
        <v>69.0909090909091</v>
      </c>
    </row>
    <row r="18" spans="1:16" ht="11.25" customHeight="1">
      <c r="A18" s="52" t="s">
        <v>1701</v>
      </c>
      <c r="B18" s="52" t="s">
        <v>1702</v>
      </c>
      <c r="C18" s="192" t="s">
        <v>1678</v>
      </c>
      <c r="D18" s="192">
        <v>3500</v>
      </c>
      <c r="E18" s="192">
        <v>4800</v>
      </c>
      <c r="F18" s="192">
        <v>5500</v>
      </c>
      <c r="G18" s="192">
        <v>5800</v>
      </c>
      <c r="H18" s="192">
        <v>6800</v>
      </c>
      <c r="I18" s="192">
        <v>7500</v>
      </c>
      <c r="J18" s="192">
        <v>9800</v>
      </c>
      <c r="K18" s="762">
        <f t="shared" si="0"/>
        <v>280</v>
      </c>
      <c r="L18" s="762">
        <f t="shared" si="1"/>
        <v>204.16666666666666</v>
      </c>
      <c r="M18" s="762">
        <f t="shared" si="2"/>
        <v>178.1818181818182</v>
      </c>
      <c r="N18" s="762">
        <f t="shared" si="3"/>
        <v>168.9655172413793</v>
      </c>
      <c r="O18" s="762">
        <f t="shared" si="4"/>
        <v>144.11764705882354</v>
      </c>
      <c r="P18" s="762">
        <f t="shared" si="5"/>
        <v>130.66666666666666</v>
      </c>
    </row>
    <row r="19" spans="1:16" ht="11.25" customHeight="1">
      <c r="A19" s="52" t="s">
        <v>1703</v>
      </c>
      <c r="B19" s="52" t="s">
        <v>1704</v>
      </c>
      <c r="C19" s="192" t="s">
        <v>1678</v>
      </c>
      <c r="D19" s="192">
        <v>1000</v>
      </c>
      <c r="E19" s="192">
        <v>1300</v>
      </c>
      <c r="F19" s="192">
        <v>1200</v>
      </c>
      <c r="G19" s="192">
        <v>1000</v>
      </c>
      <c r="H19" s="192">
        <v>850</v>
      </c>
      <c r="I19" s="192">
        <v>1200</v>
      </c>
      <c r="J19" s="192">
        <v>1800</v>
      </c>
      <c r="K19" s="762">
        <f t="shared" si="0"/>
        <v>180</v>
      </c>
      <c r="L19" s="762">
        <f t="shared" si="1"/>
        <v>138.46153846153845</v>
      </c>
      <c r="M19" s="762">
        <f t="shared" si="2"/>
        <v>150</v>
      </c>
      <c r="N19" s="762">
        <f t="shared" si="3"/>
        <v>180</v>
      </c>
      <c r="O19" s="762">
        <f t="shared" si="4"/>
        <v>211.76470588235296</v>
      </c>
      <c r="P19" s="762">
        <f t="shared" si="5"/>
        <v>150</v>
      </c>
    </row>
    <row r="20" spans="1:16" ht="11.25" customHeight="1">
      <c r="A20" s="52" t="s">
        <v>1705</v>
      </c>
      <c r="B20" s="52" t="s">
        <v>1706</v>
      </c>
      <c r="C20" s="192" t="s">
        <v>1678</v>
      </c>
      <c r="D20" s="192">
        <v>4000</v>
      </c>
      <c r="E20" s="192">
        <v>8000</v>
      </c>
      <c r="F20" s="192">
        <v>7500</v>
      </c>
      <c r="G20" s="192">
        <v>8000</v>
      </c>
      <c r="H20" s="192">
        <v>7000</v>
      </c>
      <c r="I20" s="192">
        <v>8000</v>
      </c>
      <c r="J20" s="192">
        <v>8500</v>
      </c>
      <c r="K20" s="762">
        <f t="shared" si="0"/>
        <v>212.5</v>
      </c>
      <c r="L20" s="762">
        <f t="shared" si="1"/>
        <v>106.25</v>
      </c>
      <c r="M20" s="762">
        <f t="shared" si="2"/>
        <v>113.33333333333333</v>
      </c>
      <c r="N20" s="762">
        <f t="shared" si="3"/>
        <v>106.25</v>
      </c>
      <c r="O20" s="762">
        <f t="shared" si="4"/>
        <v>121.42857142857142</v>
      </c>
      <c r="P20" s="762">
        <f t="shared" si="5"/>
        <v>106.25</v>
      </c>
    </row>
    <row r="21" spans="1:16" ht="11.25" customHeight="1">
      <c r="A21" s="52" t="s">
        <v>1707</v>
      </c>
      <c r="B21" s="52" t="s">
        <v>1708</v>
      </c>
      <c r="C21" s="192" t="s">
        <v>1709</v>
      </c>
      <c r="D21" s="192">
        <v>1400</v>
      </c>
      <c r="E21" s="192">
        <v>1500</v>
      </c>
      <c r="F21" s="192">
        <v>1200</v>
      </c>
      <c r="G21" s="192">
        <v>1500</v>
      </c>
      <c r="H21" s="192">
        <v>1500</v>
      </c>
      <c r="I21" s="192">
        <v>2000</v>
      </c>
      <c r="J21" s="192">
        <v>2000</v>
      </c>
      <c r="K21" s="762">
        <f t="shared" si="0"/>
        <v>142.85714285714286</v>
      </c>
      <c r="L21" s="762">
        <f t="shared" si="1"/>
        <v>133.33333333333331</v>
      </c>
      <c r="M21" s="762">
        <f t="shared" si="2"/>
        <v>166.66666666666669</v>
      </c>
      <c r="N21" s="762">
        <f t="shared" si="3"/>
        <v>133.33333333333331</v>
      </c>
      <c r="O21" s="762">
        <f t="shared" si="4"/>
        <v>133.33333333333331</v>
      </c>
      <c r="P21" s="762">
        <f t="shared" si="5"/>
        <v>100</v>
      </c>
    </row>
    <row r="22" spans="1:16" ht="11.25" customHeight="1">
      <c r="A22" s="52" t="s">
        <v>1710</v>
      </c>
      <c r="B22" s="52" t="s">
        <v>1711</v>
      </c>
      <c r="C22" s="192" t="s">
        <v>1678</v>
      </c>
      <c r="D22" s="192">
        <v>3000</v>
      </c>
      <c r="E22" s="192">
        <v>3800</v>
      </c>
      <c r="F22" s="192">
        <v>4000</v>
      </c>
      <c r="G22" s="192">
        <v>5000</v>
      </c>
      <c r="H22" s="192">
        <v>4500</v>
      </c>
      <c r="I22" s="192">
        <v>4500</v>
      </c>
      <c r="J22" s="192">
        <v>4500</v>
      </c>
      <c r="K22" s="762">
        <f t="shared" si="0"/>
        <v>150</v>
      </c>
      <c r="L22" s="762">
        <f t="shared" si="1"/>
        <v>118.42105263157893</v>
      </c>
      <c r="M22" s="762">
        <f t="shared" si="2"/>
        <v>112.5</v>
      </c>
      <c r="N22" s="762">
        <f t="shared" si="3"/>
        <v>90</v>
      </c>
      <c r="O22" s="762">
        <f t="shared" si="4"/>
        <v>100</v>
      </c>
      <c r="P22" s="762">
        <f t="shared" si="5"/>
        <v>100</v>
      </c>
    </row>
    <row r="23" spans="1:16" ht="11.25" customHeight="1">
      <c r="A23" s="52" t="s">
        <v>1712</v>
      </c>
      <c r="B23" s="52" t="s">
        <v>1713</v>
      </c>
      <c r="C23" s="192" t="s">
        <v>1678</v>
      </c>
      <c r="D23" s="192">
        <v>1200</v>
      </c>
      <c r="E23" s="192">
        <v>1800</v>
      </c>
      <c r="F23" s="192">
        <v>1700</v>
      </c>
      <c r="G23" s="192">
        <v>1800</v>
      </c>
      <c r="H23" s="192">
        <v>1700</v>
      </c>
      <c r="I23" s="192">
        <v>1800</v>
      </c>
      <c r="J23" s="192">
        <v>1800</v>
      </c>
      <c r="K23" s="762">
        <f t="shared" si="0"/>
        <v>150</v>
      </c>
      <c r="L23" s="762">
        <f t="shared" si="1"/>
        <v>100</v>
      </c>
      <c r="M23" s="762">
        <f t="shared" si="2"/>
        <v>105.88235294117648</v>
      </c>
      <c r="N23" s="762">
        <f t="shared" si="3"/>
        <v>100</v>
      </c>
      <c r="O23" s="762">
        <f t="shared" si="4"/>
        <v>105.88235294117648</v>
      </c>
      <c r="P23" s="762">
        <f t="shared" si="5"/>
        <v>100</v>
      </c>
    </row>
    <row r="24" spans="1:16" ht="11.25" customHeight="1">
      <c r="A24" s="52" t="s">
        <v>1714</v>
      </c>
      <c r="B24" s="52" t="s">
        <v>1715</v>
      </c>
      <c r="C24" s="192" t="s">
        <v>1716</v>
      </c>
      <c r="D24" s="192">
        <v>3000</v>
      </c>
      <c r="E24" s="192">
        <v>3500</v>
      </c>
      <c r="F24" s="192">
        <v>3500</v>
      </c>
      <c r="G24" s="192">
        <v>3500</v>
      </c>
      <c r="H24" s="192">
        <v>4500</v>
      </c>
      <c r="I24" s="192">
        <v>5200</v>
      </c>
      <c r="J24" s="192">
        <v>5200</v>
      </c>
      <c r="K24" s="762">
        <f t="shared" si="0"/>
        <v>173.33333333333334</v>
      </c>
      <c r="L24" s="762">
        <f t="shared" si="1"/>
        <v>148.57142857142858</v>
      </c>
      <c r="M24" s="762">
        <f t="shared" si="2"/>
        <v>148.57142857142858</v>
      </c>
      <c r="N24" s="762">
        <f t="shared" si="3"/>
        <v>148.57142857142858</v>
      </c>
      <c r="O24" s="762">
        <f t="shared" si="4"/>
        <v>115.55555555555554</v>
      </c>
      <c r="P24" s="762">
        <f t="shared" si="5"/>
        <v>100</v>
      </c>
    </row>
    <row r="25" spans="1:16" ht="11.25" customHeight="1">
      <c r="A25" s="52" t="s">
        <v>1717</v>
      </c>
      <c r="B25" s="52" t="s">
        <v>1718</v>
      </c>
      <c r="C25" s="192" t="s">
        <v>1678</v>
      </c>
      <c r="D25" s="192">
        <v>900</v>
      </c>
      <c r="E25" s="192">
        <v>900</v>
      </c>
      <c r="F25" s="192">
        <v>800</v>
      </c>
      <c r="G25" s="192">
        <v>800</v>
      </c>
      <c r="H25" s="192">
        <v>600</v>
      </c>
      <c r="I25" s="192">
        <v>1200</v>
      </c>
      <c r="J25" s="192">
        <v>1500</v>
      </c>
      <c r="K25" s="762">
        <f t="shared" si="0"/>
        <v>166.66666666666669</v>
      </c>
      <c r="L25" s="762">
        <f t="shared" si="1"/>
        <v>166.66666666666669</v>
      </c>
      <c r="M25" s="762">
        <f t="shared" si="2"/>
        <v>187.5</v>
      </c>
      <c r="N25" s="762">
        <f t="shared" si="3"/>
        <v>187.5</v>
      </c>
      <c r="O25" s="762">
        <f t="shared" si="4"/>
        <v>250</v>
      </c>
      <c r="P25" s="762">
        <f t="shared" si="5"/>
        <v>125</v>
      </c>
    </row>
    <row r="26" spans="1:16" ht="11.25" customHeight="1">
      <c r="A26" s="52" t="s">
        <v>1719</v>
      </c>
      <c r="B26" s="52" t="s">
        <v>1720</v>
      </c>
      <c r="C26" s="192" t="s">
        <v>1678</v>
      </c>
      <c r="D26" s="192">
        <v>1000</v>
      </c>
      <c r="E26" s="192">
        <v>1000</v>
      </c>
      <c r="F26" s="192">
        <v>1000</v>
      </c>
      <c r="G26" s="192">
        <v>1000</v>
      </c>
      <c r="H26" s="192">
        <v>1200</v>
      </c>
      <c r="I26" s="192">
        <v>1300</v>
      </c>
      <c r="J26" s="192">
        <v>1500</v>
      </c>
      <c r="K26" s="762">
        <f t="shared" si="0"/>
        <v>150</v>
      </c>
      <c r="L26" s="762">
        <f t="shared" si="1"/>
        <v>150</v>
      </c>
      <c r="M26" s="762">
        <f t="shared" si="2"/>
        <v>150</v>
      </c>
      <c r="N26" s="762">
        <f t="shared" si="3"/>
        <v>150</v>
      </c>
      <c r="O26" s="762">
        <f t="shared" si="4"/>
        <v>125</v>
      </c>
      <c r="P26" s="762">
        <f t="shared" si="5"/>
        <v>115.38461538461537</v>
      </c>
    </row>
    <row r="27" spans="1:16" ht="11.25" customHeight="1">
      <c r="A27" s="216" t="s">
        <v>1721</v>
      </c>
      <c r="B27" s="52" t="s">
        <v>1722</v>
      </c>
      <c r="C27" s="227" t="s">
        <v>1678</v>
      </c>
      <c r="D27" s="192">
        <v>1000</v>
      </c>
      <c r="E27" s="227">
        <v>1000</v>
      </c>
      <c r="F27" s="192">
        <v>1000</v>
      </c>
      <c r="G27" s="192">
        <v>1000</v>
      </c>
      <c r="H27" s="192">
        <v>1300</v>
      </c>
      <c r="I27" s="192">
        <v>1300</v>
      </c>
      <c r="J27" s="192">
        <v>1500</v>
      </c>
      <c r="K27" s="762">
        <f t="shared" si="0"/>
        <v>150</v>
      </c>
      <c r="L27" s="762">
        <f t="shared" si="1"/>
        <v>150</v>
      </c>
      <c r="M27" s="762">
        <f t="shared" si="2"/>
        <v>150</v>
      </c>
      <c r="N27" s="762">
        <f t="shared" si="3"/>
        <v>150</v>
      </c>
      <c r="O27" s="762">
        <f t="shared" si="4"/>
        <v>115.38461538461537</v>
      </c>
      <c r="P27" s="762">
        <f t="shared" si="5"/>
        <v>115.38461538461537</v>
      </c>
    </row>
    <row r="28" spans="1:16" ht="11.25" customHeight="1">
      <c r="A28" s="52" t="s">
        <v>1723</v>
      </c>
      <c r="B28" s="52" t="s">
        <v>1724</v>
      </c>
      <c r="C28" s="192" t="s">
        <v>1678</v>
      </c>
      <c r="D28" s="192">
        <v>1100</v>
      </c>
      <c r="E28" s="192">
        <v>1000</v>
      </c>
      <c r="F28" s="192">
        <v>1000</v>
      </c>
      <c r="G28" s="192">
        <v>1000</v>
      </c>
      <c r="H28" s="192">
        <v>1500</v>
      </c>
      <c r="I28" s="192">
        <v>1300</v>
      </c>
      <c r="J28" s="192">
        <v>1500</v>
      </c>
      <c r="K28" s="762">
        <f t="shared" si="0"/>
        <v>136.36363636363635</v>
      </c>
      <c r="L28" s="762">
        <f t="shared" si="1"/>
        <v>150</v>
      </c>
      <c r="M28" s="762">
        <f t="shared" si="2"/>
        <v>150</v>
      </c>
      <c r="N28" s="762">
        <f t="shared" si="3"/>
        <v>150</v>
      </c>
      <c r="O28" s="762">
        <f t="shared" si="4"/>
        <v>100</v>
      </c>
      <c r="P28" s="762">
        <f t="shared" si="5"/>
        <v>115.38461538461537</v>
      </c>
    </row>
    <row r="29" spans="1:16" ht="11.25" customHeight="1">
      <c r="A29" s="52" t="s">
        <v>1725</v>
      </c>
      <c r="B29" s="52" t="s">
        <v>1726</v>
      </c>
      <c r="C29" s="192" t="s">
        <v>1678</v>
      </c>
      <c r="D29" s="192">
        <v>850</v>
      </c>
      <c r="E29" s="192">
        <v>1300</v>
      </c>
      <c r="F29" s="192">
        <v>1000</v>
      </c>
      <c r="G29" s="192">
        <v>1000</v>
      </c>
      <c r="H29" s="192">
        <v>1300</v>
      </c>
      <c r="I29" s="192">
        <v>1200</v>
      </c>
      <c r="J29" s="192">
        <v>1500</v>
      </c>
      <c r="K29" s="762">
        <f t="shared" si="0"/>
        <v>176.47058823529412</v>
      </c>
      <c r="L29" s="762">
        <f t="shared" si="1"/>
        <v>115.38461538461537</v>
      </c>
      <c r="M29" s="762">
        <f t="shared" si="2"/>
        <v>150</v>
      </c>
      <c r="N29" s="762">
        <f t="shared" si="3"/>
        <v>150</v>
      </c>
      <c r="O29" s="762">
        <f t="shared" si="4"/>
        <v>115.38461538461537</v>
      </c>
      <c r="P29" s="762">
        <f t="shared" si="5"/>
        <v>125</v>
      </c>
    </row>
    <row r="30" spans="1:16" ht="11.25" customHeight="1">
      <c r="A30" s="52" t="s">
        <v>1727</v>
      </c>
      <c r="B30" s="52" t="s">
        <v>1728</v>
      </c>
      <c r="C30" s="192" t="s">
        <v>1678</v>
      </c>
      <c r="D30" s="192">
        <v>380</v>
      </c>
      <c r="E30" s="192">
        <v>500</v>
      </c>
      <c r="F30" s="192">
        <v>400</v>
      </c>
      <c r="G30" s="192">
        <v>450</v>
      </c>
      <c r="H30" s="192">
        <v>500</v>
      </c>
      <c r="I30" s="192">
        <v>480</v>
      </c>
      <c r="J30" s="192">
        <v>500</v>
      </c>
      <c r="K30" s="762">
        <f t="shared" si="0"/>
        <v>131.57894736842107</v>
      </c>
      <c r="L30" s="762">
        <f t="shared" si="1"/>
        <v>100</v>
      </c>
      <c r="M30" s="762">
        <f t="shared" si="2"/>
        <v>125</v>
      </c>
      <c r="N30" s="762">
        <f t="shared" si="3"/>
        <v>111.11111111111111</v>
      </c>
      <c r="O30" s="762">
        <f t="shared" si="4"/>
        <v>100</v>
      </c>
      <c r="P30" s="762">
        <f t="shared" si="5"/>
        <v>104.16666666666667</v>
      </c>
    </row>
    <row r="31" spans="1:16" ht="11.25" customHeight="1">
      <c r="A31" s="52" t="s">
        <v>1729</v>
      </c>
      <c r="B31" s="52" t="s">
        <v>1730</v>
      </c>
      <c r="C31" s="192" t="s">
        <v>1678</v>
      </c>
      <c r="D31" s="192">
        <v>280</v>
      </c>
      <c r="E31" s="192">
        <v>500</v>
      </c>
      <c r="F31" s="192">
        <v>450</v>
      </c>
      <c r="G31" s="192">
        <v>450</v>
      </c>
      <c r="H31" s="192">
        <v>550</v>
      </c>
      <c r="I31" s="192">
        <v>450</v>
      </c>
      <c r="J31" s="192">
        <v>600</v>
      </c>
      <c r="K31" s="762">
        <f t="shared" si="0"/>
        <v>214.28571428571428</v>
      </c>
      <c r="L31" s="762">
        <f t="shared" si="1"/>
        <v>120</v>
      </c>
      <c r="M31" s="762">
        <f t="shared" si="2"/>
        <v>133.33333333333331</v>
      </c>
      <c r="N31" s="762">
        <f t="shared" si="3"/>
        <v>133.33333333333331</v>
      </c>
      <c r="O31" s="762">
        <f t="shared" si="4"/>
        <v>109.09090909090908</v>
      </c>
      <c r="P31" s="762">
        <f t="shared" si="5"/>
        <v>133.33333333333331</v>
      </c>
    </row>
    <row r="32" spans="1:16" ht="11.25" customHeight="1">
      <c r="A32" s="52" t="s">
        <v>1731</v>
      </c>
      <c r="B32" s="52" t="s">
        <v>1732</v>
      </c>
      <c r="C32" s="192" t="s">
        <v>1678</v>
      </c>
      <c r="D32" s="192">
        <v>2300</v>
      </c>
      <c r="E32" s="192">
        <v>3500</v>
      </c>
      <c r="F32" s="192">
        <v>3500</v>
      </c>
      <c r="G32" s="192">
        <v>3500</v>
      </c>
      <c r="H32" s="192">
        <v>3500</v>
      </c>
      <c r="I32" s="192">
        <v>3600</v>
      </c>
      <c r="J32" s="192">
        <v>3600</v>
      </c>
      <c r="K32" s="762">
        <f t="shared" si="0"/>
        <v>156.52173913043478</v>
      </c>
      <c r="L32" s="762">
        <f t="shared" si="1"/>
        <v>102.85714285714285</v>
      </c>
      <c r="M32" s="762">
        <f t="shared" si="2"/>
        <v>102.85714285714285</v>
      </c>
      <c r="N32" s="762">
        <f t="shared" si="3"/>
        <v>102.85714285714285</v>
      </c>
      <c r="O32" s="762">
        <f t="shared" si="4"/>
        <v>102.85714285714285</v>
      </c>
      <c r="P32" s="762">
        <f t="shared" si="5"/>
        <v>100</v>
      </c>
    </row>
    <row r="33" spans="1:16" ht="11.25" customHeight="1">
      <c r="A33" s="52" t="s">
        <v>1733</v>
      </c>
      <c r="B33" s="52" t="s">
        <v>1734</v>
      </c>
      <c r="C33" s="192" t="s">
        <v>238</v>
      </c>
      <c r="D33" s="192">
        <v>3300</v>
      </c>
      <c r="E33" s="192">
        <v>2850</v>
      </c>
      <c r="F33" s="192">
        <v>3150</v>
      </c>
      <c r="G33" s="192">
        <v>3320</v>
      </c>
      <c r="H33" s="192">
        <v>3300</v>
      </c>
      <c r="I33" s="192">
        <v>3450</v>
      </c>
      <c r="J33" s="192">
        <v>3600</v>
      </c>
      <c r="K33" s="762">
        <f t="shared" si="0"/>
        <v>109.09090909090908</v>
      </c>
      <c r="L33" s="762">
        <f t="shared" si="1"/>
        <v>126.3157894736842</v>
      </c>
      <c r="M33" s="762">
        <f t="shared" si="2"/>
        <v>114.28571428571428</v>
      </c>
      <c r="N33" s="762">
        <f t="shared" si="3"/>
        <v>108.43373493975903</v>
      </c>
      <c r="O33" s="762">
        <f t="shared" si="4"/>
        <v>109.09090909090908</v>
      </c>
      <c r="P33" s="762">
        <f t="shared" si="5"/>
        <v>104.34782608695652</v>
      </c>
    </row>
    <row r="34" spans="1:16" ht="11.25" customHeight="1">
      <c r="A34" s="52" t="s">
        <v>1735</v>
      </c>
      <c r="B34" s="52" t="s">
        <v>1736</v>
      </c>
      <c r="C34" s="192" t="s">
        <v>238</v>
      </c>
      <c r="D34" s="192">
        <v>250</v>
      </c>
      <c r="E34" s="192">
        <v>260</v>
      </c>
      <c r="F34" s="192">
        <v>300</v>
      </c>
      <c r="G34" s="192">
        <v>350</v>
      </c>
      <c r="H34" s="192">
        <v>400</v>
      </c>
      <c r="I34" s="192">
        <v>450</v>
      </c>
      <c r="J34" s="192">
        <v>350</v>
      </c>
      <c r="K34" s="762">
        <f t="shared" si="0"/>
        <v>140</v>
      </c>
      <c r="L34" s="762">
        <f t="shared" si="1"/>
        <v>134.6153846153846</v>
      </c>
      <c r="M34" s="762">
        <f t="shared" si="2"/>
        <v>116.66666666666667</v>
      </c>
      <c r="N34" s="762">
        <f t="shared" si="3"/>
        <v>100</v>
      </c>
      <c r="O34" s="762">
        <f t="shared" si="4"/>
        <v>87.5</v>
      </c>
      <c r="P34" s="762">
        <f t="shared" si="5"/>
        <v>77.77777777777779</v>
      </c>
    </row>
    <row r="35" spans="1:16" ht="11.25" customHeight="1">
      <c r="A35" s="52" t="s">
        <v>1737</v>
      </c>
      <c r="B35" s="52"/>
      <c r="C35" s="192"/>
      <c r="D35" s="192"/>
      <c r="E35" s="192"/>
      <c r="F35" s="192"/>
      <c r="G35" s="192"/>
      <c r="H35" s="192"/>
      <c r="I35" s="192"/>
      <c r="J35" s="192"/>
      <c r="K35" s="762"/>
      <c r="L35" s="762"/>
      <c r="M35" s="762"/>
      <c r="N35" s="762"/>
      <c r="O35" s="762"/>
      <c r="P35" s="762"/>
    </row>
    <row r="36" spans="1:16" ht="11.25" customHeight="1">
      <c r="A36" s="52" t="s">
        <v>1738</v>
      </c>
      <c r="B36" s="52" t="s">
        <v>1739</v>
      </c>
      <c r="C36" s="192" t="s">
        <v>238</v>
      </c>
      <c r="D36" s="192">
        <v>350</v>
      </c>
      <c r="E36" s="192">
        <v>410</v>
      </c>
      <c r="F36" s="192">
        <v>480</v>
      </c>
      <c r="G36" s="192">
        <v>530</v>
      </c>
      <c r="H36" s="192">
        <v>540</v>
      </c>
      <c r="I36" s="192">
        <v>650</v>
      </c>
      <c r="J36" s="192">
        <v>750</v>
      </c>
      <c r="K36" s="762">
        <f t="shared" si="0"/>
        <v>214.28571428571428</v>
      </c>
      <c r="L36" s="762">
        <f t="shared" si="1"/>
        <v>182.9268292682927</v>
      </c>
      <c r="M36" s="762">
        <f t="shared" si="2"/>
        <v>156.25</v>
      </c>
      <c r="N36" s="762">
        <f t="shared" si="3"/>
        <v>141.50943396226415</v>
      </c>
      <c r="O36" s="762">
        <f t="shared" si="4"/>
        <v>138.88888888888889</v>
      </c>
      <c r="P36" s="762">
        <f t="shared" si="5"/>
        <v>115.38461538461537</v>
      </c>
    </row>
    <row r="37" spans="1:16" ht="11.25" customHeight="1">
      <c r="A37" s="52" t="s">
        <v>1740</v>
      </c>
      <c r="B37" s="52" t="s">
        <v>1741</v>
      </c>
      <c r="C37" s="192" t="s">
        <v>238</v>
      </c>
      <c r="D37" s="192">
        <v>350</v>
      </c>
      <c r="E37" s="192">
        <v>350</v>
      </c>
      <c r="F37" s="192">
        <v>350</v>
      </c>
      <c r="G37" s="192">
        <v>450</v>
      </c>
      <c r="H37" s="192">
        <v>620</v>
      </c>
      <c r="I37" s="192">
        <v>670</v>
      </c>
      <c r="J37" s="192">
        <v>750</v>
      </c>
      <c r="K37" s="762">
        <f t="shared" si="0"/>
        <v>214.28571428571428</v>
      </c>
      <c r="L37" s="762">
        <f t="shared" si="1"/>
        <v>214.28571428571428</v>
      </c>
      <c r="M37" s="762">
        <f t="shared" si="2"/>
        <v>214.28571428571428</v>
      </c>
      <c r="N37" s="762">
        <f t="shared" si="3"/>
        <v>166.66666666666669</v>
      </c>
      <c r="O37" s="762">
        <f t="shared" si="4"/>
        <v>120.96774193548387</v>
      </c>
      <c r="P37" s="762">
        <f t="shared" si="5"/>
        <v>111.94029850746267</v>
      </c>
    </row>
    <row r="38" spans="1:16" ht="11.25" customHeight="1">
      <c r="A38" s="52" t="s">
        <v>1742</v>
      </c>
      <c r="B38" s="52" t="s">
        <v>1743</v>
      </c>
      <c r="C38" s="192" t="s">
        <v>1744</v>
      </c>
      <c r="D38" s="192">
        <v>500</v>
      </c>
      <c r="E38" s="192">
        <v>500</v>
      </c>
      <c r="F38" s="192">
        <v>500</v>
      </c>
      <c r="G38" s="192">
        <v>550</v>
      </c>
      <c r="H38" s="192">
        <v>560</v>
      </c>
      <c r="I38" s="192">
        <v>550</v>
      </c>
      <c r="J38" s="192">
        <v>550</v>
      </c>
      <c r="K38" s="762">
        <f t="shared" si="0"/>
        <v>110.00000000000001</v>
      </c>
      <c r="L38" s="762">
        <f t="shared" si="1"/>
        <v>110.00000000000001</v>
      </c>
      <c r="M38" s="762">
        <f t="shared" si="2"/>
        <v>110.00000000000001</v>
      </c>
      <c r="N38" s="762">
        <f t="shared" si="3"/>
        <v>100</v>
      </c>
      <c r="O38" s="762">
        <f t="shared" si="4"/>
        <v>98.21428571428571</v>
      </c>
      <c r="P38" s="762">
        <f t="shared" si="5"/>
        <v>100</v>
      </c>
    </row>
    <row r="39" spans="1:16" ht="11.25" customHeight="1">
      <c r="A39" s="52" t="s">
        <v>1745</v>
      </c>
      <c r="B39" s="52" t="s">
        <v>1746</v>
      </c>
      <c r="C39" s="192" t="s">
        <v>238</v>
      </c>
      <c r="D39" s="192">
        <v>40</v>
      </c>
      <c r="E39" s="192">
        <v>40</v>
      </c>
      <c r="F39" s="192">
        <v>40</v>
      </c>
      <c r="G39" s="192">
        <v>50</v>
      </c>
      <c r="H39" s="192">
        <v>50</v>
      </c>
      <c r="I39" s="192">
        <v>50</v>
      </c>
      <c r="J39" s="192">
        <v>60</v>
      </c>
      <c r="K39" s="762">
        <f t="shared" si="0"/>
        <v>150</v>
      </c>
      <c r="L39" s="762">
        <f t="shared" si="1"/>
        <v>150</v>
      </c>
      <c r="M39" s="762">
        <f t="shared" si="2"/>
        <v>150</v>
      </c>
      <c r="N39" s="762">
        <f t="shared" si="3"/>
        <v>120</v>
      </c>
      <c r="O39" s="762">
        <f t="shared" si="4"/>
        <v>120</v>
      </c>
      <c r="P39" s="762">
        <f t="shared" si="5"/>
        <v>120</v>
      </c>
    </row>
    <row r="40" spans="1:16" ht="11.25" customHeight="1">
      <c r="A40" s="52" t="s">
        <v>1747</v>
      </c>
      <c r="B40" s="52" t="s">
        <v>1748</v>
      </c>
      <c r="C40" s="192" t="s">
        <v>238</v>
      </c>
      <c r="D40" s="192">
        <v>500</v>
      </c>
      <c r="E40" s="192">
        <v>500</v>
      </c>
      <c r="F40" s="192">
        <v>500</v>
      </c>
      <c r="G40" s="192">
        <v>500</v>
      </c>
      <c r="H40" s="192">
        <v>500</v>
      </c>
      <c r="I40" s="192">
        <v>600</v>
      </c>
      <c r="J40" s="192">
        <v>650</v>
      </c>
      <c r="K40" s="762">
        <f t="shared" si="0"/>
        <v>130</v>
      </c>
      <c r="L40" s="762">
        <f t="shared" si="1"/>
        <v>130</v>
      </c>
      <c r="M40" s="762">
        <f t="shared" si="2"/>
        <v>130</v>
      </c>
      <c r="N40" s="762">
        <f t="shared" si="3"/>
        <v>130</v>
      </c>
      <c r="O40" s="762">
        <f t="shared" si="4"/>
        <v>130</v>
      </c>
      <c r="P40" s="762">
        <f t="shared" si="5"/>
        <v>108.33333333333333</v>
      </c>
    </row>
    <row r="41" spans="1:16" ht="11.25" customHeight="1">
      <c r="A41" s="52" t="s">
        <v>1749</v>
      </c>
      <c r="B41" s="52" t="s">
        <v>1750</v>
      </c>
      <c r="C41" s="192" t="s">
        <v>1751</v>
      </c>
      <c r="D41" s="192">
        <v>600</v>
      </c>
      <c r="E41" s="192">
        <v>200</v>
      </c>
      <c r="F41" s="192">
        <v>200</v>
      </c>
      <c r="G41" s="192">
        <v>250</v>
      </c>
      <c r="H41" s="192">
        <v>250</v>
      </c>
      <c r="I41" s="192">
        <v>1100</v>
      </c>
      <c r="J41" s="192">
        <v>1200</v>
      </c>
      <c r="K41" s="762">
        <f t="shared" si="0"/>
        <v>200</v>
      </c>
      <c r="L41" s="762">
        <f t="shared" si="1"/>
        <v>600</v>
      </c>
      <c r="M41" s="762">
        <f t="shared" si="2"/>
        <v>600</v>
      </c>
      <c r="N41" s="762">
        <f t="shared" si="3"/>
        <v>480</v>
      </c>
      <c r="O41" s="762">
        <f t="shared" si="4"/>
        <v>480</v>
      </c>
      <c r="P41" s="762">
        <f t="shared" si="5"/>
        <v>109.09090909090908</v>
      </c>
    </row>
    <row r="42" spans="1:16" ht="11.25" customHeight="1">
      <c r="A42" s="52" t="s">
        <v>1752</v>
      </c>
      <c r="B42" s="52" t="s">
        <v>1753</v>
      </c>
      <c r="C42" s="192" t="s">
        <v>1754</v>
      </c>
      <c r="D42" s="192">
        <v>3500</v>
      </c>
      <c r="E42" s="192">
        <v>7500</v>
      </c>
      <c r="F42" s="192">
        <v>6500</v>
      </c>
      <c r="G42" s="192">
        <v>7000</v>
      </c>
      <c r="H42" s="192">
        <v>7000</v>
      </c>
      <c r="I42" s="192">
        <v>7800</v>
      </c>
      <c r="J42" s="192">
        <v>8200</v>
      </c>
      <c r="K42" s="762">
        <f t="shared" si="0"/>
        <v>234.2857142857143</v>
      </c>
      <c r="L42" s="762">
        <f t="shared" si="1"/>
        <v>109.33333333333333</v>
      </c>
      <c r="M42" s="762">
        <f t="shared" si="2"/>
        <v>126.15384615384615</v>
      </c>
      <c r="N42" s="762">
        <f t="shared" si="3"/>
        <v>117.14285714285715</v>
      </c>
      <c r="O42" s="762">
        <f t="shared" si="4"/>
        <v>117.14285714285715</v>
      </c>
      <c r="P42" s="762">
        <f t="shared" si="5"/>
        <v>105.12820512820514</v>
      </c>
    </row>
    <row r="43" spans="1:16" ht="11.25" customHeight="1">
      <c r="A43" s="52" t="s">
        <v>1755</v>
      </c>
      <c r="B43" s="52" t="s">
        <v>1756</v>
      </c>
      <c r="C43" s="192" t="s">
        <v>1754</v>
      </c>
      <c r="D43" s="192">
        <v>3000</v>
      </c>
      <c r="E43" s="192">
        <v>6000</v>
      </c>
      <c r="F43" s="192">
        <v>6000</v>
      </c>
      <c r="G43" s="192">
        <v>6000</v>
      </c>
      <c r="H43" s="192">
        <v>6000</v>
      </c>
      <c r="I43" s="192">
        <v>6500</v>
      </c>
      <c r="J43" s="192">
        <v>6700</v>
      </c>
      <c r="K43" s="762">
        <f t="shared" si="0"/>
        <v>223.33333333333334</v>
      </c>
      <c r="L43" s="762">
        <f t="shared" si="1"/>
        <v>111.66666666666667</v>
      </c>
      <c r="M43" s="762">
        <f t="shared" si="2"/>
        <v>111.66666666666667</v>
      </c>
      <c r="N43" s="762">
        <f t="shared" si="3"/>
        <v>111.66666666666667</v>
      </c>
      <c r="O43" s="762">
        <f t="shared" si="4"/>
        <v>111.66666666666667</v>
      </c>
      <c r="P43" s="762">
        <f t="shared" si="5"/>
        <v>103.07692307692307</v>
      </c>
    </row>
    <row r="44" spans="1:16" ht="11.25" customHeight="1">
      <c r="A44" s="52" t="s">
        <v>1757</v>
      </c>
      <c r="B44" s="52" t="s">
        <v>1758</v>
      </c>
      <c r="C44" s="192" t="s">
        <v>1678</v>
      </c>
      <c r="D44" s="192">
        <v>1800</v>
      </c>
      <c r="E44" s="192">
        <v>2200</v>
      </c>
      <c r="F44" s="192">
        <v>2300</v>
      </c>
      <c r="G44" s="192">
        <v>2200</v>
      </c>
      <c r="H44" s="192">
        <v>2900</v>
      </c>
      <c r="I44" s="192">
        <v>3500</v>
      </c>
      <c r="J44" s="192">
        <v>3500</v>
      </c>
      <c r="K44" s="762">
        <f t="shared" si="0"/>
        <v>194.44444444444443</v>
      </c>
      <c r="L44" s="762">
        <f t="shared" si="1"/>
        <v>159.0909090909091</v>
      </c>
      <c r="M44" s="762">
        <f t="shared" si="2"/>
        <v>152.17391304347828</v>
      </c>
      <c r="N44" s="762">
        <f t="shared" si="3"/>
        <v>159.0909090909091</v>
      </c>
      <c r="O44" s="762">
        <f t="shared" si="4"/>
        <v>120.6896551724138</v>
      </c>
      <c r="P44" s="762">
        <f t="shared" si="5"/>
        <v>100</v>
      </c>
    </row>
    <row r="45" spans="1:16" ht="11.25" customHeight="1">
      <c r="A45" s="52" t="s">
        <v>1759</v>
      </c>
      <c r="B45" s="52" t="s">
        <v>1760</v>
      </c>
      <c r="C45" s="192" t="s">
        <v>1678</v>
      </c>
      <c r="D45" s="192">
        <v>2800</v>
      </c>
      <c r="E45" s="192">
        <v>3000</v>
      </c>
      <c r="F45" s="192">
        <v>3000</v>
      </c>
      <c r="G45" s="192">
        <v>3000</v>
      </c>
      <c r="H45" s="192">
        <v>3500</v>
      </c>
      <c r="I45" s="192">
        <v>3500</v>
      </c>
      <c r="J45" s="192">
        <v>3500</v>
      </c>
      <c r="K45" s="762">
        <f t="shared" si="0"/>
        <v>125</v>
      </c>
      <c r="L45" s="762">
        <f t="shared" si="1"/>
        <v>116.66666666666667</v>
      </c>
      <c r="M45" s="762">
        <f t="shared" si="2"/>
        <v>116.66666666666667</v>
      </c>
      <c r="N45" s="762">
        <f t="shared" si="3"/>
        <v>116.66666666666667</v>
      </c>
      <c r="O45" s="762">
        <f t="shared" si="4"/>
        <v>100</v>
      </c>
      <c r="P45" s="762">
        <f t="shared" si="5"/>
        <v>100</v>
      </c>
    </row>
    <row r="46" spans="1:16" ht="11.25" customHeight="1">
      <c r="A46" s="50" t="s">
        <v>1761</v>
      </c>
      <c r="B46" s="50" t="s">
        <v>1762</v>
      </c>
      <c r="C46" s="191" t="s">
        <v>238</v>
      </c>
      <c r="D46" s="191">
        <v>5000</v>
      </c>
      <c r="E46" s="191">
        <v>6500</v>
      </c>
      <c r="F46" s="191">
        <v>6500</v>
      </c>
      <c r="G46" s="191">
        <v>6500</v>
      </c>
      <c r="H46" s="191">
        <v>6500</v>
      </c>
      <c r="I46" s="191">
        <v>8000</v>
      </c>
      <c r="J46" s="191">
        <v>8500</v>
      </c>
      <c r="K46" s="305">
        <f t="shared" si="0"/>
        <v>170</v>
      </c>
      <c r="L46" s="305">
        <f t="shared" si="1"/>
        <v>130.76923076923077</v>
      </c>
      <c r="M46" s="305">
        <f t="shared" si="2"/>
        <v>130.76923076923077</v>
      </c>
      <c r="N46" s="305">
        <f t="shared" si="3"/>
        <v>130.76923076923077</v>
      </c>
      <c r="O46" s="305">
        <f t="shared" si="4"/>
        <v>130.76923076923077</v>
      </c>
      <c r="P46" s="305">
        <f t="shared" si="5"/>
        <v>106.25</v>
      </c>
    </row>
    <row r="47" spans="1:13" ht="11.25" customHeight="1" hidden="1">
      <c r="A47" s="1015" t="s">
        <v>1763</v>
      </c>
      <c r="B47" s="1015" t="s">
        <v>1764</v>
      </c>
      <c r="C47" s="1016" t="s">
        <v>1678</v>
      </c>
      <c r="D47" s="1016">
        <v>180</v>
      </c>
      <c r="E47" s="1016">
        <v>180</v>
      </c>
      <c r="F47" s="1016">
        <v>180</v>
      </c>
      <c r="G47" s="1016">
        <v>180</v>
      </c>
      <c r="H47" s="1016"/>
      <c r="I47" s="1016"/>
      <c r="J47" s="1016"/>
      <c r="K47" s="1017">
        <f>G47/D47*100</f>
        <v>100</v>
      </c>
      <c r="L47" s="1017">
        <f>G47/E47*100</f>
        <v>100</v>
      </c>
      <c r="M47" s="1017">
        <f>G47/F47*100</f>
        <v>100</v>
      </c>
    </row>
    <row r="48" ht="11.25">
      <c r="F48" s="227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1630852" r:id="rId1"/>
    <oleObject progId="Equation.3" shapeId="1630853" r:id="rId2"/>
    <oleObject progId="Equation.3" shapeId="1630854" r:id="rId3"/>
    <oleObject progId="Equation.3" shapeId="1630855" r:id="rId4"/>
    <oleObject progId="Equation.3" shapeId="1630856" r:id="rId5"/>
    <oleObject progId="Equation.3" shapeId="1630857" r:id="rId6"/>
  </oleObjects>
</worksheet>
</file>

<file path=xl/worksheets/sheet3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75390625" style="0" customWidth="1"/>
    <col min="2" max="2" width="39.375" style="0" customWidth="1"/>
    <col min="3" max="4" width="11.75390625" style="0" customWidth="1"/>
    <col min="5" max="5" width="11.75390625" style="0" hidden="1" customWidth="1"/>
    <col min="6" max="6" width="11.75390625" style="0" customWidth="1"/>
  </cols>
  <sheetData>
    <row r="1" spans="1:5" ht="12.75">
      <c r="A1" s="1513" t="s">
        <v>1765</v>
      </c>
      <c r="B1" s="1513"/>
      <c r="C1" s="1513"/>
      <c r="D1" s="1513"/>
      <c r="E1" s="1513"/>
    </row>
    <row r="2" spans="1:5" ht="12.75">
      <c r="A2" s="1513" t="s">
        <v>1766</v>
      </c>
      <c r="B2" s="1513"/>
      <c r="C2" s="1513"/>
      <c r="D2" s="1513"/>
      <c r="E2" s="1513"/>
    </row>
    <row r="3" spans="1:5" ht="12.75">
      <c r="A3" s="1018" t="s">
        <v>1767</v>
      </c>
      <c r="B3" s="1019"/>
      <c r="C3" s="76"/>
      <c r="D3" s="76"/>
      <c r="E3" s="81"/>
    </row>
    <row r="4" spans="1:7" ht="12.75">
      <c r="A4" s="1020" t="s">
        <v>1768</v>
      </c>
      <c r="B4" s="1021"/>
      <c r="C4" s="1021"/>
      <c r="D4" s="1021"/>
      <c r="E4" s="91"/>
      <c r="G4" s="174"/>
    </row>
    <row r="5" spans="1:7" s="49" customFormat="1" ht="10.5">
      <c r="A5" s="1254" t="s">
        <v>1769</v>
      </c>
      <c r="B5" s="1514" t="s">
        <v>1770</v>
      </c>
      <c r="C5" s="220" t="s">
        <v>1350</v>
      </c>
      <c r="D5" s="220" t="s">
        <v>1350</v>
      </c>
      <c r="E5" s="220" t="s">
        <v>1344</v>
      </c>
      <c r="F5" s="203" t="s">
        <v>1350</v>
      </c>
      <c r="G5" s="52"/>
    </row>
    <row r="6" spans="1:6" ht="12.75">
      <c r="A6" s="1255"/>
      <c r="B6" s="1515"/>
      <c r="C6" s="264" t="s">
        <v>1771</v>
      </c>
      <c r="D6" s="264" t="s">
        <v>1344</v>
      </c>
      <c r="E6" s="264" t="s">
        <v>1772</v>
      </c>
      <c r="F6" s="204" t="s">
        <v>1339</v>
      </c>
    </row>
    <row r="7" spans="1:6" ht="12.75">
      <c r="A7" s="210" t="s">
        <v>1773</v>
      </c>
      <c r="B7" s="1022" t="s">
        <v>1774</v>
      </c>
      <c r="C7" s="1023">
        <v>186</v>
      </c>
      <c r="D7" s="1023">
        <v>109.9</v>
      </c>
      <c r="E7" s="1023">
        <v>121.4529726893075</v>
      </c>
      <c r="F7" s="1023">
        <v>100.6</v>
      </c>
    </row>
    <row r="8" spans="1:10" ht="12.75">
      <c r="A8" s="91" t="s">
        <v>1775</v>
      </c>
      <c r="B8" s="1024" t="s">
        <v>1776</v>
      </c>
      <c r="C8" s="1025">
        <v>163.9511770176239</v>
      </c>
      <c r="D8" s="1025">
        <v>103.1600276245088</v>
      </c>
      <c r="E8" s="1025">
        <v>99.47886047257454</v>
      </c>
      <c r="F8" s="1025">
        <v>99.47886047257454</v>
      </c>
      <c r="H8" s="1026"/>
      <c r="I8" s="1026"/>
      <c r="J8" s="1026"/>
    </row>
    <row r="9" spans="1:10" ht="12.75">
      <c r="A9" s="1027" t="s">
        <v>1777</v>
      </c>
      <c r="B9" s="1028" t="s">
        <v>1778</v>
      </c>
      <c r="C9" s="1025">
        <v>162.19045043643442</v>
      </c>
      <c r="D9" s="1025">
        <v>102.90408740150285</v>
      </c>
      <c r="E9" s="1025">
        <v>99.45352345979225</v>
      </c>
      <c r="F9" s="1025">
        <v>99.45352345979225</v>
      </c>
      <c r="H9" s="1026"/>
      <c r="I9" s="1026"/>
      <c r="J9" s="1026"/>
    </row>
    <row r="10" spans="1:12" ht="12.75">
      <c r="A10" s="1029" t="s">
        <v>1779</v>
      </c>
      <c r="B10" s="1030" t="s">
        <v>1780</v>
      </c>
      <c r="C10" s="1025">
        <v>172.1357704252083</v>
      </c>
      <c r="D10" s="1025">
        <v>111.62564056336247</v>
      </c>
      <c r="E10" s="1025">
        <v>100.00359411527249</v>
      </c>
      <c r="F10" s="1025">
        <v>100.00359411527249</v>
      </c>
      <c r="G10" s="1026"/>
      <c r="H10" s="1026"/>
      <c r="I10" s="1026">
        <v>185.95362361345227</v>
      </c>
      <c r="J10" s="1026">
        <v>109.887002190322</v>
      </c>
      <c r="K10" s="1026">
        <v>109.887002190322</v>
      </c>
      <c r="L10" s="1026">
        <v>100.62331236960172</v>
      </c>
    </row>
    <row r="11" spans="1:10" ht="12.75">
      <c r="A11" s="1029" t="s">
        <v>1781</v>
      </c>
      <c r="B11" s="1030" t="s">
        <v>1782</v>
      </c>
      <c r="C11" s="1025">
        <v>139.87557750666977</v>
      </c>
      <c r="D11" s="1025">
        <v>70.7811290235606</v>
      </c>
      <c r="E11" s="1025">
        <v>92.9229590598903</v>
      </c>
      <c r="F11" s="1025">
        <v>92.9229590598903</v>
      </c>
      <c r="H11" s="1026"/>
      <c r="I11" s="1026"/>
      <c r="J11" s="1026"/>
    </row>
    <row r="12" spans="1:10" ht="12.75">
      <c r="A12" s="1029" t="s">
        <v>1783</v>
      </c>
      <c r="B12" s="1031" t="s">
        <v>1784</v>
      </c>
      <c r="C12" s="1025">
        <v>149.92992923586655</v>
      </c>
      <c r="D12" s="1025">
        <v>105.80831953374299</v>
      </c>
      <c r="E12" s="1025">
        <v>107.53546846434583</v>
      </c>
      <c r="F12" s="1025">
        <v>107.53546846434583</v>
      </c>
      <c r="H12" s="1026"/>
      <c r="I12" s="1026"/>
      <c r="J12" s="1026"/>
    </row>
    <row r="13" spans="1:10" ht="12.75">
      <c r="A13" s="1029" t="s">
        <v>1785</v>
      </c>
      <c r="B13" s="1030" t="s">
        <v>1786</v>
      </c>
      <c r="C13" s="1025">
        <v>132.3790177672094</v>
      </c>
      <c r="D13" s="1025">
        <v>100.95356552047481</v>
      </c>
      <c r="E13" s="1025">
        <v>100</v>
      </c>
      <c r="F13" s="1025">
        <v>100</v>
      </c>
      <c r="H13" s="1026"/>
      <c r="I13" s="1026"/>
      <c r="J13" s="1026"/>
    </row>
    <row r="14" spans="1:10" ht="12.75">
      <c r="A14" s="1029" t="s">
        <v>1787</v>
      </c>
      <c r="B14" s="1030" t="s">
        <v>1788</v>
      </c>
      <c r="C14" s="1025">
        <v>257.53707775094534</v>
      </c>
      <c r="D14" s="1025">
        <v>113.14162272834032</v>
      </c>
      <c r="E14" s="1025">
        <v>100</v>
      </c>
      <c r="F14" s="1025">
        <v>100</v>
      </c>
      <c r="H14" s="1026"/>
      <c r="I14" s="1026"/>
      <c r="J14" s="1026"/>
    </row>
    <row r="15" spans="1:10" ht="12.75">
      <c r="A15" s="1029" t="s">
        <v>1789</v>
      </c>
      <c r="B15" s="1032" t="s">
        <v>1790</v>
      </c>
      <c r="C15" s="1025">
        <v>184.55141050456612</v>
      </c>
      <c r="D15" s="1025">
        <v>122.46833664079053</v>
      </c>
      <c r="E15" s="1025">
        <v>100</v>
      </c>
      <c r="F15" s="1025">
        <v>100</v>
      </c>
      <c r="H15" s="1026"/>
      <c r="I15" s="1026"/>
      <c r="J15" s="1026"/>
    </row>
    <row r="16" spans="1:10" ht="15" customHeight="1">
      <c r="A16" s="1033" t="s">
        <v>1791</v>
      </c>
      <c r="B16" s="1034" t="s">
        <v>1792</v>
      </c>
      <c r="C16" s="1025">
        <v>135.75179031638493</v>
      </c>
      <c r="D16" s="1025">
        <v>106.5099535624343</v>
      </c>
      <c r="E16" s="1025">
        <v>101.66721019164564</v>
      </c>
      <c r="F16" s="1025">
        <v>101.66721019164564</v>
      </c>
      <c r="H16" s="1026"/>
      <c r="I16" s="1026"/>
      <c r="J16" s="1026"/>
    </row>
    <row r="17" spans="1:10" ht="12.75">
      <c r="A17" s="1029" t="s">
        <v>1793</v>
      </c>
      <c r="B17" s="1030" t="s">
        <v>1794</v>
      </c>
      <c r="C17" s="1025">
        <v>133.7379205086858</v>
      </c>
      <c r="D17" s="1025">
        <v>108.75429932316997</v>
      </c>
      <c r="E17" s="1025">
        <v>100</v>
      </c>
      <c r="F17" s="1025">
        <v>100</v>
      </c>
      <c r="H17" s="1026"/>
      <c r="I17" s="1026"/>
      <c r="J17" s="1026"/>
    </row>
    <row r="18" spans="1:10" ht="12.75">
      <c r="A18" s="1027" t="s">
        <v>1795</v>
      </c>
      <c r="B18" s="1030" t="s">
        <v>1796</v>
      </c>
      <c r="C18" s="1025">
        <v>210.75250335246744</v>
      </c>
      <c r="D18" s="1025">
        <v>108.68988360236509</v>
      </c>
      <c r="E18" s="1025">
        <v>100</v>
      </c>
      <c r="F18" s="1025">
        <v>100</v>
      </c>
      <c r="H18" s="1026"/>
      <c r="I18" s="1026"/>
      <c r="J18" s="1026"/>
    </row>
    <row r="19" spans="1:10" ht="12.75">
      <c r="A19" s="91" t="s">
        <v>1797</v>
      </c>
      <c r="B19" s="1030" t="s">
        <v>1798</v>
      </c>
      <c r="C19" s="1025">
        <v>220.29006525664846</v>
      </c>
      <c r="D19" s="1025">
        <v>101.69065638793502</v>
      </c>
      <c r="E19" s="1025">
        <v>100</v>
      </c>
      <c r="F19" s="1025">
        <v>100</v>
      </c>
      <c r="H19" s="1026"/>
      <c r="I19" s="1026"/>
      <c r="J19" s="1026"/>
    </row>
    <row r="20" spans="1:10" ht="12.75">
      <c r="A20" s="1035" t="s">
        <v>1799</v>
      </c>
      <c r="B20" s="1030" t="s">
        <v>1800</v>
      </c>
      <c r="C20" s="1025">
        <v>176.50230084042056</v>
      </c>
      <c r="D20" s="1025">
        <v>103.13355762087495</v>
      </c>
      <c r="E20" s="1025">
        <v>100</v>
      </c>
      <c r="F20" s="1025">
        <v>100</v>
      </c>
      <c r="H20" s="1026"/>
      <c r="I20" s="1026"/>
      <c r="J20" s="1026"/>
    </row>
    <row r="21" spans="1:10" ht="12.75">
      <c r="A21" s="1036" t="s">
        <v>1801</v>
      </c>
      <c r="B21" s="1030" t="s">
        <v>1802</v>
      </c>
      <c r="C21" s="1025">
        <v>257.1732283376091</v>
      </c>
      <c r="D21" s="1025">
        <v>100.87478961234801</v>
      </c>
      <c r="E21" s="1025">
        <v>100</v>
      </c>
      <c r="F21" s="1025">
        <v>100</v>
      </c>
      <c r="H21" s="1026"/>
      <c r="I21" s="1026"/>
      <c r="J21" s="1026"/>
    </row>
    <row r="22" spans="1:10" ht="12.75">
      <c r="A22" s="226" t="s">
        <v>1803</v>
      </c>
      <c r="B22" s="1030" t="s">
        <v>1804</v>
      </c>
      <c r="C22" s="1025">
        <v>231.57170835117446</v>
      </c>
      <c r="D22" s="1025">
        <v>117.14777601905611</v>
      </c>
      <c r="E22" s="1025">
        <v>100.72741998484787</v>
      </c>
      <c r="F22" s="1025">
        <v>100.72741998484787</v>
      </c>
      <c r="H22" s="1026"/>
      <c r="I22" s="1026"/>
      <c r="J22" s="1026"/>
    </row>
    <row r="23" spans="1:10" ht="12.75">
      <c r="A23" s="226" t="s">
        <v>1805</v>
      </c>
      <c r="B23" s="1030" t="s">
        <v>1806</v>
      </c>
      <c r="C23" s="1025">
        <v>219.24774849942875</v>
      </c>
      <c r="D23" s="1025">
        <v>118.95359432616321</v>
      </c>
      <c r="E23" s="1025">
        <v>100.5499135729712</v>
      </c>
      <c r="F23" s="1025">
        <v>100.5499135729712</v>
      </c>
      <c r="H23" s="1026"/>
      <c r="I23" s="1026"/>
      <c r="J23" s="1026"/>
    </row>
    <row r="24" spans="1:10" ht="12.75">
      <c r="A24" s="1037" t="s">
        <v>1807</v>
      </c>
      <c r="B24" s="1030" t="s">
        <v>1808</v>
      </c>
      <c r="C24" s="1025">
        <v>248.17226412725725</v>
      </c>
      <c r="D24" s="1025">
        <v>113.1786528782306</v>
      </c>
      <c r="E24" s="1025">
        <v>100</v>
      </c>
      <c r="F24" s="1025">
        <v>100</v>
      </c>
      <c r="H24" s="1026"/>
      <c r="I24" s="1026"/>
      <c r="J24" s="1026"/>
    </row>
    <row r="25" spans="1:10" ht="14.25" customHeight="1">
      <c r="A25" s="1037" t="s">
        <v>1809</v>
      </c>
      <c r="B25" s="1038" t="s">
        <v>1810</v>
      </c>
      <c r="C25" s="1025">
        <v>217.54438980288066</v>
      </c>
      <c r="D25" s="1025">
        <v>119.8286748040491</v>
      </c>
      <c r="E25" s="1025">
        <v>100.62450416104231</v>
      </c>
      <c r="F25" s="1025">
        <v>100.62450416104231</v>
      </c>
      <c r="H25" s="1026"/>
      <c r="I25" s="1026"/>
      <c r="J25" s="1026"/>
    </row>
    <row r="26" spans="1:10" ht="14.25" customHeight="1">
      <c r="A26" s="1039" t="s">
        <v>1811</v>
      </c>
      <c r="B26" s="1038" t="s">
        <v>1812</v>
      </c>
      <c r="C26" s="1025">
        <v>141.04980505966014</v>
      </c>
      <c r="D26" s="1025">
        <v>109.41493458518356</v>
      </c>
      <c r="E26" s="1025">
        <v>100</v>
      </c>
      <c r="F26" s="1025">
        <v>100</v>
      </c>
      <c r="H26" s="1026"/>
      <c r="I26" s="1026"/>
      <c r="J26" s="1026"/>
    </row>
    <row r="27" spans="1:10" ht="14.25" customHeight="1">
      <c r="A27" s="1040" t="s">
        <v>1813</v>
      </c>
      <c r="B27" s="1030" t="s">
        <v>1814</v>
      </c>
      <c r="C27" s="1025">
        <v>253.478825034075</v>
      </c>
      <c r="D27" s="1025">
        <v>114.4757638257188</v>
      </c>
      <c r="E27" s="1025">
        <v>101.00157037817704</v>
      </c>
      <c r="F27" s="1025">
        <v>101.00157037817704</v>
      </c>
      <c r="H27" s="1026"/>
      <c r="I27" s="1026"/>
      <c r="J27" s="1026"/>
    </row>
    <row r="28" spans="1:10" ht="14.25" customHeight="1">
      <c r="A28" s="226" t="s">
        <v>1815</v>
      </c>
      <c r="B28" s="1041" t="s">
        <v>1816</v>
      </c>
      <c r="C28" s="1025">
        <v>202.948272819812</v>
      </c>
      <c r="D28" s="1025">
        <v>119.68567132820618</v>
      </c>
      <c r="E28" s="1025">
        <v>107.16605723052758</v>
      </c>
      <c r="F28" s="1025">
        <v>107.16605723052758</v>
      </c>
      <c r="H28" s="1026"/>
      <c r="I28" s="1026"/>
      <c r="J28" s="1026"/>
    </row>
    <row r="29" spans="1:10" ht="14.25" customHeight="1">
      <c r="A29" s="1042" t="s">
        <v>1817</v>
      </c>
      <c r="B29" s="1041" t="s">
        <v>1818</v>
      </c>
      <c r="C29" s="1025">
        <v>190</v>
      </c>
      <c r="D29" s="1025">
        <v>105.55555555555556</v>
      </c>
      <c r="E29" s="1025">
        <v>100</v>
      </c>
      <c r="F29" s="1025">
        <v>100</v>
      </c>
      <c r="H29" s="1026"/>
      <c r="I29" s="1026"/>
      <c r="J29" s="1026"/>
    </row>
    <row r="30" spans="1:10" ht="14.25" customHeight="1">
      <c r="A30" s="1042" t="s">
        <v>1819</v>
      </c>
      <c r="B30" s="1041" t="s">
        <v>1820</v>
      </c>
      <c r="C30" s="1025">
        <v>178.51170428373</v>
      </c>
      <c r="D30" s="1025">
        <v>103.18276278580858</v>
      </c>
      <c r="E30" s="1025">
        <v>100</v>
      </c>
      <c r="F30" s="1025">
        <v>100</v>
      </c>
      <c r="H30" s="1026"/>
      <c r="I30" s="1026"/>
      <c r="J30" s="1026"/>
    </row>
    <row r="31" spans="1:10" ht="20.25" customHeight="1">
      <c r="A31" s="1043" t="s">
        <v>1821</v>
      </c>
      <c r="B31" s="1041" t="s">
        <v>1822</v>
      </c>
      <c r="C31" s="1025">
        <v>124.70457354888286</v>
      </c>
      <c r="D31" s="1025">
        <v>112.59219649854177</v>
      </c>
      <c r="E31" s="1025">
        <v>100</v>
      </c>
      <c r="F31" s="1025">
        <v>100</v>
      </c>
      <c r="H31" s="1026"/>
      <c r="I31" s="1026"/>
      <c r="J31" s="1026"/>
    </row>
    <row r="32" spans="1:10" ht="12.75" customHeight="1">
      <c r="A32" s="1042" t="s">
        <v>1823</v>
      </c>
      <c r="B32" s="1041" t="s">
        <v>1824</v>
      </c>
      <c r="C32" s="1025">
        <v>210.4287407457141</v>
      </c>
      <c r="D32" s="1025">
        <v>121.3545226086665</v>
      </c>
      <c r="E32" s="1025">
        <v>108.03079984708504</v>
      </c>
      <c r="F32" s="1025">
        <v>108.03079984708504</v>
      </c>
      <c r="H32" s="1026"/>
      <c r="I32" s="1026"/>
      <c r="J32" s="1026"/>
    </row>
    <row r="33" spans="1:10" ht="21" customHeight="1">
      <c r="A33" s="1044" t="s">
        <v>1825</v>
      </c>
      <c r="B33" s="1041" t="s">
        <v>1826</v>
      </c>
      <c r="C33" s="1025">
        <v>182.2150578245359</v>
      </c>
      <c r="D33" s="1025">
        <v>107.89350007642791</v>
      </c>
      <c r="E33" s="1025">
        <v>100.06589321393504</v>
      </c>
      <c r="F33" s="1025">
        <v>100.06589321393504</v>
      </c>
      <c r="H33" s="1026"/>
      <c r="I33" s="1026"/>
      <c r="J33" s="1026"/>
    </row>
    <row r="34" spans="1:10" ht="13.5" customHeight="1">
      <c r="A34" s="1045" t="s">
        <v>1827</v>
      </c>
      <c r="B34" s="1046" t="s">
        <v>1828</v>
      </c>
      <c r="C34" s="1025">
        <v>176.3794089662129</v>
      </c>
      <c r="D34" s="1025">
        <v>109.24878120910184</v>
      </c>
      <c r="E34" s="1025">
        <v>100.35691480415004</v>
      </c>
      <c r="F34" s="1025">
        <v>100.35691480415004</v>
      </c>
      <c r="H34" s="1026"/>
      <c r="I34" s="1026"/>
      <c r="J34" s="1026"/>
    </row>
    <row r="35" spans="1:10" ht="13.5" customHeight="1">
      <c r="A35" s="1047" t="s">
        <v>1829</v>
      </c>
      <c r="B35" s="1048" t="s">
        <v>1830</v>
      </c>
      <c r="C35" s="1025">
        <v>287.43769451247795</v>
      </c>
      <c r="D35" s="1025">
        <v>111.18933403336608</v>
      </c>
      <c r="E35" s="1025">
        <v>100</v>
      </c>
      <c r="F35" s="1025">
        <v>100</v>
      </c>
      <c r="H35" s="1026"/>
      <c r="I35" s="1026"/>
      <c r="J35" s="1026"/>
    </row>
    <row r="36" spans="1:10" ht="13.5" customHeight="1">
      <c r="A36" s="1049" t="s">
        <v>1831</v>
      </c>
      <c r="B36" s="1041" t="s">
        <v>1832</v>
      </c>
      <c r="C36" s="1025">
        <v>150.35953018037563</v>
      </c>
      <c r="D36" s="1025">
        <v>101.01657308177272</v>
      </c>
      <c r="E36" s="1025">
        <v>100</v>
      </c>
      <c r="F36" s="1025">
        <v>100</v>
      </c>
      <c r="H36" s="1026"/>
      <c r="I36" s="1026"/>
      <c r="J36" s="1026"/>
    </row>
    <row r="37" spans="1:10" ht="13.5" customHeight="1">
      <c r="A37" s="1049" t="s">
        <v>1833</v>
      </c>
      <c r="B37" s="1050" t="s">
        <v>1834</v>
      </c>
      <c r="C37" s="1025">
        <v>283.65729391578986</v>
      </c>
      <c r="D37" s="1025">
        <v>109.0877726237616</v>
      </c>
      <c r="E37" s="1025">
        <v>100</v>
      </c>
      <c r="F37" s="1025">
        <v>100</v>
      </c>
      <c r="H37" s="1026"/>
      <c r="I37" s="1026"/>
      <c r="J37" s="1026"/>
    </row>
    <row r="38" spans="1:10" ht="13.5" customHeight="1">
      <c r="A38" s="1045" t="s">
        <v>1835</v>
      </c>
      <c r="C38" s="1025">
        <v>170.15449797295477</v>
      </c>
      <c r="D38" s="1025">
        <v>108.70944364928236</v>
      </c>
      <c r="E38" s="1025">
        <v>100</v>
      </c>
      <c r="F38" s="1025">
        <v>100</v>
      </c>
      <c r="H38" s="1026"/>
      <c r="I38" s="1026"/>
      <c r="J38" s="1026"/>
    </row>
    <row r="39" spans="1:10" ht="13.5" thickBot="1">
      <c r="A39" s="1051" t="s">
        <v>1836</v>
      </c>
      <c r="B39" s="1052"/>
      <c r="C39" s="1053">
        <v>159.83472593409311</v>
      </c>
      <c r="D39" s="1053">
        <v>107.04232278021254</v>
      </c>
      <c r="E39" s="1053">
        <v>100</v>
      </c>
      <c r="F39" s="1053">
        <v>100</v>
      </c>
      <c r="H39" s="1026"/>
      <c r="I39" s="1026"/>
      <c r="J39" s="1026"/>
    </row>
    <row r="40" spans="1:6" ht="62.25" customHeight="1">
      <c r="A40" s="1516" t="s">
        <v>1837</v>
      </c>
      <c r="B40" s="1516"/>
      <c r="C40" s="1516"/>
      <c r="D40" s="1516"/>
      <c r="E40" s="1516"/>
      <c r="F40" s="1516"/>
    </row>
    <row r="41" spans="1:6" ht="13.5" customHeight="1">
      <c r="A41" s="1254" t="s">
        <v>1769</v>
      </c>
      <c r="B41" s="1514" t="s">
        <v>1770</v>
      </c>
      <c r="C41" s="220" t="s">
        <v>1350</v>
      </c>
      <c r="D41" s="220" t="s">
        <v>1350</v>
      </c>
      <c r="E41" s="220" t="s">
        <v>1344</v>
      </c>
      <c r="F41" s="203" t="s">
        <v>1350</v>
      </c>
    </row>
    <row r="42" spans="1:6" ht="13.5" customHeight="1">
      <c r="A42" s="1255"/>
      <c r="B42" s="1515"/>
      <c r="C42" s="264" t="s">
        <v>1771</v>
      </c>
      <c r="D42" s="264" t="s">
        <v>1344</v>
      </c>
      <c r="E42" s="264" t="s">
        <v>1772</v>
      </c>
      <c r="F42" s="204" t="s">
        <v>1339</v>
      </c>
    </row>
    <row r="43" spans="1:10" ht="15" customHeight="1">
      <c r="A43" s="91" t="s">
        <v>1838</v>
      </c>
      <c r="B43" s="1030" t="s">
        <v>1839</v>
      </c>
      <c r="C43" s="1054">
        <v>201.82216291890117</v>
      </c>
      <c r="D43" s="1054">
        <v>128.58706027224505</v>
      </c>
      <c r="E43" s="1054">
        <v>147.13333827060168</v>
      </c>
      <c r="F43" s="1054">
        <v>100</v>
      </c>
      <c r="H43" s="1026"/>
      <c r="I43" s="1026"/>
      <c r="J43" s="1026"/>
    </row>
    <row r="44" spans="1:10" ht="15" customHeight="1">
      <c r="A44" s="1027" t="s">
        <v>1840</v>
      </c>
      <c r="B44" s="1030" t="s">
        <v>1841</v>
      </c>
      <c r="C44" s="1054">
        <v>216.78747856319063</v>
      </c>
      <c r="D44" s="1054">
        <v>132.00306950398297</v>
      </c>
      <c r="E44" s="1054">
        <v>155.05069046741275</v>
      </c>
      <c r="F44" s="1054">
        <v>100</v>
      </c>
      <c r="H44" s="1026"/>
      <c r="I44" s="1026"/>
      <c r="J44" s="1026"/>
    </row>
    <row r="45" spans="1:10" ht="15" customHeight="1">
      <c r="A45" s="1027" t="s">
        <v>1842</v>
      </c>
      <c r="B45" s="1030" t="s">
        <v>1843</v>
      </c>
      <c r="C45" s="1054">
        <v>412.54570503487946</v>
      </c>
      <c r="D45" s="1054">
        <v>118.2068286100549</v>
      </c>
      <c r="E45" s="1054">
        <v>146.61288618432877</v>
      </c>
      <c r="F45" s="1054">
        <v>100</v>
      </c>
      <c r="H45" s="1026"/>
      <c r="I45" s="1026"/>
      <c r="J45" s="1026"/>
    </row>
    <row r="46" spans="1:10" ht="15" customHeight="1">
      <c r="A46" s="1027" t="s">
        <v>1844</v>
      </c>
      <c r="B46" s="1055" t="s">
        <v>1845</v>
      </c>
      <c r="C46" s="1054">
        <v>100.00000000000001</v>
      </c>
      <c r="D46" s="1054">
        <v>100</v>
      </c>
      <c r="E46" s="1054">
        <v>100</v>
      </c>
      <c r="F46" s="1054">
        <v>100</v>
      </c>
      <c r="H46" s="1026"/>
      <c r="I46" s="1026"/>
      <c r="J46" s="1026"/>
    </row>
    <row r="47" spans="1:10" ht="15" customHeight="1">
      <c r="A47" s="91" t="s">
        <v>1846</v>
      </c>
      <c r="B47" s="1030" t="s">
        <v>1847</v>
      </c>
      <c r="C47" s="1054">
        <v>134.77174147724773</v>
      </c>
      <c r="D47" s="1054">
        <v>100.59051221120616</v>
      </c>
      <c r="E47" s="1054">
        <v>111.35799170608365</v>
      </c>
      <c r="F47" s="1054">
        <v>100</v>
      </c>
      <c r="H47" s="1026"/>
      <c r="I47" s="1026"/>
      <c r="J47" s="1026"/>
    </row>
    <row r="48" spans="1:10" ht="15" customHeight="1">
      <c r="A48" s="1027" t="s">
        <v>1848</v>
      </c>
      <c r="B48" s="1055" t="s">
        <v>1849</v>
      </c>
      <c r="C48" s="1054">
        <v>119.05626332174843</v>
      </c>
      <c r="D48" s="1054">
        <v>103.32464797453508</v>
      </c>
      <c r="E48" s="1054">
        <v>105.31012111295351</v>
      </c>
      <c r="F48" s="1054">
        <v>100</v>
      </c>
      <c r="H48" s="1026"/>
      <c r="I48" s="1026"/>
      <c r="J48" s="1026"/>
    </row>
    <row r="49" spans="1:10" ht="15" customHeight="1">
      <c r="A49" s="1027" t="s">
        <v>1850</v>
      </c>
      <c r="B49" s="1055" t="s">
        <v>1851</v>
      </c>
      <c r="C49" s="1054">
        <v>139.4754206050085</v>
      </c>
      <c r="D49" s="1054">
        <v>100</v>
      </c>
      <c r="E49" s="1054">
        <v>113.66080155563154</v>
      </c>
      <c r="F49" s="1054">
        <v>100</v>
      </c>
      <c r="H49" s="1026"/>
      <c r="I49" s="1026"/>
      <c r="J49" s="1026"/>
    </row>
    <row r="50" spans="1:10" ht="15" customHeight="1">
      <c r="A50" s="1027" t="s">
        <v>1852</v>
      </c>
      <c r="B50" s="1030" t="s">
        <v>1853</v>
      </c>
      <c r="C50" s="1054">
        <v>130.93921689655826</v>
      </c>
      <c r="D50" s="1054">
        <v>100</v>
      </c>
      <c r="E50" s="1054">
        <v>101.62914834351497</v>
      </c>
      <c r="F50" s="1054">
        <v>100</v>
      </c>
      <c r="H50" s="1026"/>
      <c r="I50" s="1026"/>
      <c r="J50" s="1026"/>
    </row>
    <row r="51" spans="1:10" ht="15" customHeight="1">
      <c r="A51" s="91" t="s">
        <v>1854</v>
      </c>
      <c r="B51" s="1055" t="s">
        <v>1855</v>
      </c>
      <c r="C51" s="1054">
        <v>112.42120117010569</v>
      </c>
      <c r="D51" s="1054">
        <v>106.91171150589665</v>
      </c>
      <c r="E51" s="1054">
        <v>106.13274643064634</v>
      </c>
      <c r="F51" s="1054">
        <v>100</v>
      </c>
      <c r="H51" s="1026"/>
      <c r="I51" s="1026"/>
      <c r="J51" s="1026"/>
    </row>
    <row r="52" spans="1:10" ht="15" customHeight="1">
      <c r="A52" s="1027" t="s">
        <v>1856</v>
      </c>
      <c r="B52" s="1055" t="s">
        <v>1857</v>
      </c>
      <c r="C52" s="1054">
        <v>112.42120117010569</v>
      </c>
      <c r="D52" s="1054">
        <v>106.91171150589665</v>
      </c>
      <c r="E52" s="1054">
        <v>106.13274643064634</v>
      </c>
      <c r="F52" s="1054">
        <v>100</v>
      </c>
      <c r="H52" s="1026"/>
      <c r="I52" s="1026"/>
      <c r="J52" s="1026"/>
    </row>
    <row r="53" spans="1:10" ht="15" customHeight="1">
      <c r="A53" s="91" t="s">
        <v>1858</v>
      </c>
      <c r="B53" s="1030" t="s">
        <v>1859</v>
      </c>
      <c r="C53" s="1054">
        <v>137.65238096181113</v>
      </c>
      <c r="D53" s="1054">
        <v>102.98939735107166</v>
      </c>
      <c r="E53" s="1054">
        <v>113.3026863701849</v>
      </c>
      <c r="F53" s="1054">
        <v>100</v>
      </c>
      <c r="H53" s="1026"/>
      <c r="I53" s="1026"/>
      <c r="J53" s="1026"/>
    </row>
    <row r="54" spans="1:10" ht="21.75" customHeight="1">
      <c r="A54" s="1056" t="s">
        <v>1860</v>
      </c>
      <c r="B54" s="1057"/>
      <c r="C54" s="1054">
        <v>117.32564584112882</v>
      </c>
      <c r="D54" s="1054">
        <v>100.63884320258106</v>
      </c>
      <c r="E54" s="1054">
        <v>106.98632615811674</v>
      </c>
      <c r="F54" s="1054">
        <v>100</v>
      </c>
      <c r="H54" s="1026"/>
      <c r="I54" s="1026"/>
      <c r="J54" s="1026"/>
    </row>
    <row r="55" spans="1:10" ht="15" customHeight="1">
      <c r="A55" s="1027" t="s">
        <v>1861</v>
      </c>
      <c r="B55" s="1030" t="s">
        <v>1862</v>
      </c>
      <c r="C55" s="1054">
        <v>183.38765895218484</v>
      </c>
      <c r="D55" s="1054">
        <v>100</v>
      </c>
      <c r="E55" s="1054">
        <v>129.43416660186168</v>
      </c>
      <c r="F55" s="1054">
        <v>100</v>
      </c>
      <c r="H55" s="1026"/>
      <c r="I55" s="1026"/>
      <c r="J55" s="1026"/>
    </row>
    <row r="56" spans="1:10" ht="15" customHeight="1">
      <c r="A56" s="1027" t="s">
        <v>1863</v>
      </c>
      <c r="B56" s="1030" t="s">
        <v>1864</v>
      </c>
      <c r="C56" s="1054">
        <v>141.08091684323105</v>
      </c>
      <c r="D56" s="1054">
        <v>109.89049940081166</v>
      </c>
      <c r="E56" s="1054">
        <v>109.7531179858371</v>
      </c>
      <c r="F56" s="1054">
        <v>100</v>
      </c>
      <c r="H56" s="1026"/>
      <c r="I56" s="1026"/>
      <c r="J56" s="1026"/>
    </row>
    <row r="57" spans="1:10" ht="15" customHeight="1">
      <c r="A57" s="91" t="s">
        <v>1865</v>
      </c>
      <c r="B57" s="1030" t="s">
        <v>1866</v>
      </c>
      <c r="C57" s="1054">
        <v>243.53943985928834</v>
      </c>
      <c r="D57" s="1054">
        <v>112.5</v>
      </c>
      <c r="E57" s="1054">
        <v>133.33333333333331</v>
      </c>
      <c r="F57" s="1054">
        <v>100</v>
      </c>
      <c r="H57" s="1026"/>
      <c r="I57" s="1026"/>
      <c r="J57" s="1026"/>
    </row>
    <row r="58" spans="1:10" ht="15" customHeight="1">
      <c r="A58" s="1027" t="s">
        <v>1867</v>
      </c>
      <c r="B58" s="1030" t="s">
        <v>1868</v>
      </c>
      <c r="C58" s="1054">
        <v>243.53943985928834</v>
      </c>
      <c r="D58" s="1054">
        <v>112.5</v>
      </c>
      <c r="E58" s="1054">
        <v>133.33333333333331</v>
      </c>
      <c r="F58" s="1054">
        <v>100</v>
      </c>
      <c r="H58" s="1026"/>
      <c r="I58" s="1026"/>
      <c r="J58" s="1026"/>
    </row>
    <row r="59" spans="1:10" ht="24" customHeight="1">
      <c r="A59" s="1035" t="s">
        <v>1869</v>
      </c>
      <c r="B59" s="1030" t="s">
        <v>1870</v>
      </c>
      <c r="C59" s="1054">
        <v>189.436342414625</v>
      </c>
      <c r="D59" s="1054">
        <v>106.62502620401253</v>
      </c>
      <c r="E59" s="1054">
        <v>115.2261867960053</v>
      </c>
      <c r="F59" s="1054">
        <v>100</v>
      </c>
      <c r="H59" s="1026"/>
      <c r="I59" s="1026"/>
      <c r="J59" s="1026"/>
    </row>
    <row r="60" spans="1:10" ht="15" customHeight="1">
      <c r="A60" s="1027" t="s">
        <v>1871</v>
      </c>
      <c r="B60" s="1030" t="s">
        <v>1872</v>
      </c>
      <c r="C60" s="1054">
        <v>197.07360874054746</v>
      </c>
      <c r="D60" s="1054">
        <v>108.05916866971772</v>
      </c>
      <c r="E60" s="1054">
        <v>119.15356653249877</v>
      </c>
      <c r="F60" s="1054">
        <v>100</v>
      </c>
      <c r="H60" s="1026"/>
      <c r="I60" s="1026"/>
      <c r="J60" s="1026"/>
    </row>
    <row r="61" spans="1:10" ht="15" customHeight="1">
      <c r="A61" s="1027" t="s">
        <v>1873</v>
      </c>
      <c r="B61" s="1030" t="s">
        <v>1874</v>
      </c>
      <c r="C61" s="1054">
        <v>158.730158730159</v>
      </c>
      <c r="D61" s="1054">
        <v>100</v>
      </c>
      <c r="E61" s="1054">
        <v>100</v>
      </c>
      <c r="F61" s="1054">
        <v>100</v>
      </c>
      <c r="H61" s="1026"/>
      <c r="I61" s="1026"/>
      <c r="J61" s="1026"/>
    </row>
    <row r="62" spans="1:10" ht="15" customHeight="1">
      <c r="A62" s="91" t="s">
        <v>1875</v>
      </c>
      <c r="B62" s="1030" t="s">
        <v>1876</v>
      </c>
      <c r="C62" s="1054">
        <v>174.12070139102534</v>
      </c>
      <c r="D62" s="1054">
        <v>109.02417519206946</v>
      </c>
      <c r="E62" s="1054">
        <v>118.02543366093661</v>
      </c>
      <c r="F62" s="1054">
        <v>100</v>
      </c>
      <c r="H62" s="1026"/>
      <c r="I62" s="1026"/>
      <c r="J62" s="1026"/>
    </row>
    <row r="63" spans="1:10" ht="15" customHeight="1">
      <c r="A63" s="1027" t="s">
        <v>1877</v>
      </c>
      <c r="B63" s="1030" t="s">
        <v>1878</v>
      </c>
      <c r="C63" s="1054">
        <v>174.45572748715418</v>
      </c>
      <c r="D63" s="1054">
        <v>108.98466542743923</v>
      </c>
      <c r="E63" s="1054">
        <v>117.93895675228117</v>
      </c>
      <c r="F63" s="1054">
        <v>100</v>
      </c>
      <c r="H63" s="1026"/>
      <c r="I63" s="1026"/>
      <c r="J63" s="1026"/>
    </row>
    <row r="64" spans="1:10" ht="15" customHeight="1">
      <c r="A64" s="1027" t="s">
        <v>1879</v>
      </c>
      <c r="B64" s="1030" t="s">
        <v>1880</v>
      </c>
      <c r="C64" s="1054">
        <v>175.150658916641</v>
      </c>
      <c r="D64" s="1054">
        <v>110.9214362460295</v>
      </c>
      <c r="E64" s="1054">
        <v>122.47518694269739</v>
      </c>
      <c r="F64" s="1054">
        <v>100</v>
      </c>
      <c r="H64" s="1026"/>
      <c r="I64" s="1026"/>
      <c r="J64" s="1026"/>
    </row>
    <row r="65" spans="1:10" ht="15" customHeight="1" thickBot="1">
      <c r="A65" s="1058" t="s">
        <v>1881</v>
      </c>
      <c r="B65" s="1059" t="s">
        <v>1882</v>
      </c>
      <c r="C65" s="1053">
        <v>100</v>
      </c>
      <c r="D65" s="1053">
        <v>100</v>
      </c>
      <c r="E65" s="1053">
        <v>100</v>
      </c>
      <c r="F65" s="1053">
        <v>100</v>
      </c>
      <c r="H65" s="1026"/>
      <c r="I65" s="1026"/>
      <c r="J65" s="1026"/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C1">
      <selection activeCell="A1" sqref="A1:IV16384"/>
    </sheetView>
  </sheetViews>
  <sheetFormatPr defaultColWidth="9.25390625" defaultRowHeight="12.75"/>
  <cols>
    <col min="1" max="1" width="1.37890625" style="64" hidden="1" customWidth="1"/>
    <col min="2" max="2" width="0.12890625" style="64" hidden="1" customWidth="1"/>
    <col min="3" max="3" width="1.12109375" style="64" customWidth="1"/>
    <col min="4" max="4" width="10.375" style="64" customWidth="1"/>
    <col min="5" max="5" width="10.625" style="64" customWidth="1"/>
    <col min="6" max="6" width="13.125" style="64" customWidth="1"/>
    <col min="7" max="7" width="8.25390625" style="64" customWidth="1"/>
    <col min="8" max="8" width="10.00390625" style="64" customWidth="1"/>
    <col min="9" max="9" width="8.00390625" style="64" customWidth="1"/>
    <col min="10" max="10" width="9.125" style="64" customWidth="1"/>
    <col min="11" max="11" width="8.75390625" style="64" customWidth="1"/>
    <col min="12" max="12" width="12.875" style="64" customWidth="1"/>
    <col min="13" max="13" width="12.25390625" style="64" customWidth="1"/>
    <col min="14" max="14" width="12.125" style="64" customWidth="1"/>
    <col min="15" max="15" width="11.125" style="64" customWidth="1"/>
    <col min="16" max="16" width="10.375" style="64" customWidth="1"/>
    <col min="17" max="17" width="11.125" style="64" customWidth="1"/>
    <col min="18" max="18" width="10.375" style="64" customWidth="1"/>
    <col min="19" max="19" width="11.00390625" style="64" customWidth="1"/>
    <col min="20" max="16384" width="9.25390625" style="64" customWidth="1"/>
  </cols>
  <sheetData>
    <row r="1" spans="1:32" ht="15" customHeight="1">
      <c r="A1" s="90"/>
      <c r="B1" s="76"/>
      <c r="C1" s="76"/>
      <c r="D1" s="76"/>
      <c r="E1" s="76"/>
      <c r="F1" s="1518" t="s">
        <v>1883</v>
      </c>
      <c r="G1" s="1518"/>
      <c r="H1" s="1518"/>
      <c r="I1" s="1518"/>
      <c r="J1" s="1518"/>
      <c r="K1" s="1518"/>
      <c r="L1" s="1518"/>
      <c r="M1" s="1518"/>
      <c r="N1" s="1518"/>
      <c r="O1" s="7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0"/>
      <c r="B2" s="76"/>
      <c r="C2" s="76"/>
      <c r="D2" s="76"/>
      <c r="E2" s="1519" t="s">
        <v>1884</v>
      </c>
      <c r="F2" s="1519"/>
      <c r="G2" s="1519"/>
      <c r="H2" s="1519"/>
      <c r="I2" s="1519"/>
      <c r="J2" s="1519"/>
      <c r="K2" s="1519"/>
      <c r="L2" s="1519"/>
      <c r="M2" s="1519"/>
      <c r="N2" s="88"/>
      <c r="O2" s="8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" customHeight="1">
      <c r="A3" s="90"/>
      <c r="B3" s="76"/>
      <c r="C3" s="76"/>
      <c r="D3" s="80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0.5" customHeight="1">
      <c r="A4" s="90"/>
      <c r="B4" s="76"/>
      <c r="C4" s="76"/>
      <c r="D4" s="1060"/>
      <c r="E4" s="1259" t="s">
        <v>1885</v>
      </c>
      <c r="F4" s="1260"/>
      <c r="G4" s="1520"/>
      <c r="H4" s="1259" t="s">
        <v>1886</v>
      </c>
      <c r="I4" s="1520"/>
      <c r="J4" s="203" t="s">
        <v>1887</v>
      </c>
      <c r="K4" s="203" t="s">
        <v>1888</v>
      </c>
      <c r="L4" s="203" t="s">
        <v>1889</v>
      </c>
      <c r="M4" s="203" t="s">
        <v>1889</v>
      </c>
      <c r="N4" s="203" t="s">
        <v>1890</v>
      </c>
      <c r="O4" s="203" t="s">
        <v>1891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0"/>
      <c r="B5" s="79"/>
      <c r="C5" s="79"/>
      <c r="D5" s="1061"/>
      <c r="E5" s="1287" t="s">
        <v>1892</v>
      </c>
      <c r="F5" s="1289"/>
      <c r="G5" s="1288"/>
      <c r="H5" s="1521" t="s">
        <v>1893</v>
      </c>
      <c r="I5" s="1522"/>
      <c r="J5" s="201" t="s">
        <v>1894</v>
      </c>
      <c r="K5" s="201" t="s">
        <v>1895</v>
      </c>
      <c r="L5" s="201" t="s">
        <v>1896</v>
      </c>
      <c r="M5" s="201" t="s">
        <v>1897</v>
      </c>
      <c r="N5" s="201" t="s">
        <v>1898</v>
      </c>
      <c r="O5" s="201" t="s">
        <v>1899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0"/>
      <c r="B6" s="76"/>
      <c r="C6" s="76"/>
      <c r="D6" s="190"/>
      <c r="E6" s="1250" t="s">
        <v>84</v>
      </c>
      <c r="F6" s="1250" t="s">
        <v>451</v>
      </c>
      <c r="G6" s="1250" t="s">
        <v>1900</v>
      </c>
      <c r="H6" s="54" t="s">
        <v>1901</v>
      </c>
      <c r="I6" s="217" t="s">
        <v>1902</v>
      </c>
      <c r="J6" s="531" t="s">
        <v>1903</v>
      </c>
      <c r="K6" s="531" t="s">
        <v>1904</v>
      </c>
      <c r="L6" s="201" t="s">
        <v>1905</v>
      </c>
      <c r="M6" s="201" t="s">
        <v>1906</v>
      </c>
      <c r="N6" s="201" t="s">
        <v>1907</v>
      </c>
      <c r="O6" s="201" t="s">
        <v>1908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0"/>
      <c r="B7" s="76"/>
      <c r="C7" s="76"/>
      <c r="D7" s="52" t="s">
        <v>606</v>
      </c>
      <c r="E7" s="1517"/>
      <c r="F7" s="1517"/>
      <c r="G7" s="1517"/>
      <c r="H7" s="54" t="s">
        <v>1909</v>
      </c>
      <c r="I7" s="54" t="s">
        <v>1910</v>
      </c>
      <c r="J7" s="531" t="s">
        <v>1911</v>
      </c>
      <c r="K7" s="531" t="s">
        <v>1912</v>
      </c>
      <c r="L7" s="531" t="s">
        <v>1913</v>
      </c>
      <c r="M7" s="531" t="s">
        <v>1914</v>
      </c>
      <c r="N7" s="531" t="s">
        <v>1915</v>
      </c>
      <c r="O7" s="201" t="s">
        <v>1916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0"/>
      <c r="B8" s="76"/>
      <c r="C8" s="76"/>
      <c r="D8" s="177" t="s">
        <v>1917</v>
      </c>
      <c r="E8" s="1517"/>
      <c r="F8" s="1517"/>
      <c r="G8" s="1517"/>
      <c r="H8" s="54" t="s">
        <v>1918</v>
      </c>
      <c r="I8" s="152" t="s">
        <v>1919</v>
      </c>
      <c r="J8" s="531" t="s">
        <v>1912</v>
      </c>
      <c r="K8" s="201"/>
      <c r="L8" s="531" t="s">
        <v>1920</v>
      </c>
      <c r="M8" s="531" t="s">
        <v>1920</v>
      </c>
      <c r="N8" s="531" t="s">
        <v>1921</v>
      </c>
      <c r="O8" s="531" t="s">
        <v>1922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0"/>
      <c r="B9" s="76"/>
      <c r="C9" s="76"/>
      <c r="D9" s="190"/>
      <c r="E9" s="1517"/>
      <c r="F9" s="1517"/>
      <c r="G9" s="1517"/>
      <c r="H9" s="54" t="s">
        <v>1912</v>
      </c>
      <c r="I9" s="152" t="s">
        <v>1912</v>
      </c>
      <c r="J9" s="54"/>
      <c r="K9" s="54"/>
      <c r="L9" s="531" t="s">
        <v>1923</v>
      </c>
      <c r="M9" s="531" t="s">
        <v>1923</v>
      </c>
      <c r="N9" s="531" t="s">
        <v>1924</v>
      </c>
      <c r="O9" s="531" t="s">
        <v>1925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0"/>
      <c r="B10" s="76"/>
      <c r="C10" s="79"/>
      <c r="D10" s="187"/>
      <c r="E10" s="1251"/>
      <c r="F10" s="1251"/>
      <c r="G10" s="1251"/>
      <c r="H10" s="101"/>
      <c r="I10" s="101"/>
      <c r="J10" s="101"/>
      <c r="K10" s="101"/>
      <c r="L10" s="204"/>
      <c r="M10" s="204"/>
      <c r="N10" s="1005" t="s">
        <v>1926</v>
      </c>
      <c r="O10" s="1005" t="s">
        <v>1927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>
      <c r="A11" s="96"/>
      <c r="B11" s="76"/>
      <c r="C11" s="76"/>
      <c r="D11" s="52" t="s">
        <v>958</v>
      </c>
      <c r="E11" s="52">
        <v>464</v>
      </c>
      <c r="F11" s="52">
        <v>17</v>
      </c>
      <c r="G11" s="52">
        <v>33</v>
      </c>
      <c r="H11" s="52">
        <v>92</v>
      </c>
      <c r="I11" s="52">
        <v>57</v>
      </c>
      <c r="J11" s="52">
        <v>1405</v>
      </c>
      <c r="K11" s="52">
        <v>155</v>
      </c>
      <c r="L11" s="52">
        <v>107</v>
      </c>
      <c r="M11" s="52">
        <v>17</v>
      </c>
      <c r="N11" s="52">
        <v>326.3</v>
      </c>
      <c r="O11" s="52"/>
      <c r="AB11"/>
      <c r="AC11"/>
      <c r="AD11"/>
      <c r="AE11"/>
      <c r="AF11"/>
    </row>
    <row r="12" spans="1:32" ht="12" customHeight="1">
      <c r="A12" s="96"/>
      <c r="B12" s="76"/>
      <c r="C12" s="76"/>
      <c r="D12" s="52" t="s">
        <v>128</v>
      </c>
      <c r="E12" s="52">
        <v>444</v>
      </c>
      <c r="F12" s="52">
        <v>13</v>
      </c>
      <c r="G12" s="52">
        <v>50</v>
      </c>
      <c r="H12" s="52">
        <v>74</v>
      </c>
      <c r="I12" s="52">
        <v>98</v>
      </c>
      <c r="J12" s="52">
        <v>1478</v>
      </c>
      <c r="K12" s="52">
        <v>208</v>
      </c>
      <c r="L12" s="52">
        <v>145</v>
      </c>
      <c r="M12" s="52">
        <v>45</v>
      </c>
      <c r="N12" s="52">
        <v>422.5</v>
      </c>
      <c r="O12" s="52"/>
      <c r="P12" s="70"/>
      <c r="AB12"/>
      <c r="AC12"/>
      <c r="AD12"/>
      <c r="AE12"/>
      <c r="AF12"/>
    </row>
    <row r="13" spans="1:32" ht="12" customHeight="1">
      <c r="A13" s="96"/>
      <c r="B13" s="76"/>
      <c r="C13" s="76"/>
      <c r="D13" s="52" t="s">
        <v>292</v>
      </c>
      <c r="E13" s="52">
        <v>517</v>
      </c>
      <c r="F13" s="52">
        <v>30</v>
      </c>
      <c r="G13" s="52">
        <v>50</v>
      </c>
      <c r="H13" s="52">
        <v>74</v>
      </c>
      <c r="I13" s="52">
        <v>164</v>
      </c>
      <c r="J13" s="52">
        <v>1488</v>
      </c>
      <c r="K13" s="52">
        <v>236</v>
      </c>
      <c r="L13" s="52">
        <v>166</v>
      </c>
      <c r="M13" s="52">
        <v>60</v>
      </c>
      <c r="N13" s="99">
        <v>329</v>
      </c>
      <c r="O13" s="52"/>
      <c r="AB13"/>
      <c r="AC13"/>
      <c r="AD13"/>
      <c r="AE13"/>
      <c r="AF13"/>
    </row>
    <row r="14" spans="1:32" ht="12" customHeight="1">
      <c r="A14" s="96"/>
      <c r="B14" s="76"/>
      <c r="C14" s="76"/>
      <c r="D14" s="52" t="s">
        <v>314</v>
      </c>
      <c r="E14" s="52">
        <v>444</v>
      </c>
      <c r="F14" s="52">
        <v>13</v>
      </c>
      <c r="G14" s="52">
        <v>50</v>
      </c>
      <c r="H14" s="52">
        <v>74</v>
      </c>
      <c r="I14" s="52">
        <v>98</v>
      </c>
      <c r="J14" s="52">
        <v>1478</v>
      </c>
      <c r="K14" s="52">
        <v>208</v>
      </c>
      <c r="L14" s="52">
        <v>145</v>
      </c>
      <c r="M14" s="52">
        <v>45</v>
      </c>
      <c r="N14" s="52">
        <v>422.5</v>
      </c>
      <c r="O14" s="52"/>
      <c r="AB14"/>
      <c r="AC14"/>
      <c r="AD14"/>
      <c r="AE14"/>
      <c r="AF14"/>
    </row>
    <row r="15" spans="1:32" ht="12" customHeight="1">
      <c r="A15" s="96"/>
      <c r="B15" s="76"/>
      <c r="C15" s="76"/>
      <c r="D15" s="52" t="s">
        <v>1023</v>
      </c>
      <c r="E15" s="52">
        <v>467</v>
      </c>
      <c r="F15" s="52">
        <v>26</v>
      </c>
      <c r="G15" s="52">
        <v>20</v>
      </c>
      <c r="H15" s="52">
        <v>91</v>
      </c>
      <c r="I15" s="52">
        <v>125</v>
      </c>
      <c r="J15" s="52">
        <v>1337</v>
      </c>
      <c r="K15" s="52">
        <v>223</v>
      </c>
      <c r="L15" s="52">
        <v>159</v>
      </c>
      <c r="M15" s="52">
        <v>29</v>
      </c>
      <c r="N15" s="52">
        <v>896.4</v>
      </c>
      <c r="O15" s="52"/>
      <c r="AB15"/>
      <c r="AC15"/>
      <c r="AD15"/>
      <c r="AE15"/>
      <c r="AF15"/>
    </row>
    <row r="16" spans="1:32" ht="12" customHeight="1">
      <c r="A16" s="96"/>
      <c r="B16" s="76"/>
      <c r="C16" s="76"/>
      <c r="D16" s="52" t="s">
        <v>1048</v>
      </c>
      <c r="E16" s="52">
        <v>486</v>
      </c>
      <c r="F16" s="52">
        <v>34</v>
      </c>
      <c r="G16" s="52">
        <v>32</v>
      </c>
      <c r="H16" s="52">
        <v>79</v>
      </c>
      <c r="I16" s="52">
        <v>131</v>
      </c>
      <c r="J16" s="52">
        <v>1149</v>
      </c>
      <c r="K16" s="52">
        <v>202</v>
      </c>
      <c r="L16" s="52">
        <v>185</v>
      </c>
      <c r="M16" s="52">
        <v>42</v>
      </c>
      <c r="N16" s="52">
        <v>528.8</v>
      </c>
      <c r="O16" s="52"/>
      <c r="AB16"/>
      <c r="AC16"/>
      <c r="AD16"/>
      <c r="AE16"/>
      <c r="AF16"/>
    </row>
    <row r="17" spans="1:18" ht="12" customHeight="1">
      <c r="A17" s="90"/>
      <c r="B17" s="76"/>
      <c r="C17" s="76"/>
      <c r="D17" s="52" t="s">
        <v>1060</v>
      </c>
      <c r="E17" s="52">
        <v>400</v>
      </c>
      <c r="F17" s="52">
        <v>28</v>
      </c>
      <c r="G17" s="52">
        <v>17</v>
      </c>
      <c r="H17" s="52">
        <v>50</v>
      </c>
      <c r="I17" s="52">
        <v>109</v>
      </c>
      <c r="J17" s="52">
        <v>1212</v>
      </c>
      <c r="K17" s="52">
        <v>385</v>
      </c>
      <c r="L17" s="52">
        <v>154</v>
      </c>
      <c r="M17" s="52">
        <v>31</v>
      </c>
      <c r="N17" s="52">
        <v>572.4</v>
      </c>
      <c r="O17" s="52"/>
      <c r="P17" s="70"/>
      <c r="Q17" s="70"/>
      <c r="R17" s="1062"/>
    </row>
    <row r="18" spans="1:15" ht="12" customHeight="1">
      <c r="A18" s="50">
        <v>300</v>
      </c>
      <c r="B18" s="50">
        <v>22</v>
      </c>
      <c r="C18" s="50">
        <v>26</v>
      </c>
      <c r="D18" s="52" t="s">
        <v>1110</v>
      </c>
      <c r="E18" s="52">
        <v>405</v>
      </c>
      <c r="F18" s="52">
        <v>18</v>
      </c>
      <c r="G18" s="52">
        <v>36</v>
      </c>
      <c r="H18" s="52">
        <v>122</v>
      </c>
      <c r="I18" s="117">
        <v>105</v>
      </c>
      <c r="J18" s="117">
        <v>855</v>
      </c>
      <c r="K18" s="117">
        <v>491</v>
      </c>
      <c r="L18" s="52">
        <v>132</v>
      </c>
      <c r="M18" s="52">
        <v>28</v>
      </c>
      <c r="N18" s="52">
        <v>641.9</v>
      </c>
      <c r="O18" s="52">
        <v>559.3</v>
      </c>
    </row>
    <row r="19" spans="1:15" ht="12" customHeight="1">
      <c r="A19" s="52">
        <v>37</v>
      </c>
      <c r="B19" s="52">
        <v>4</v>
      </c>
      <c r="C19" s="52">
        <v>5</v>
      </c>
      <c r="D19" s="52" t="s">
        <v>1171</v>
      </c>
      <c r="E19" s="52">
        <v>469</v>
      </c>
      <c r="F19" s="52">
        <v>35</v>
      </c>
      <c r="G19" s="52">
        <v>27</v>
      </c>
      <c r="H19" s="52">
        <v>74</v>
      </c>
      <c r="I19" s="117">
        <v>110</v>
      </c>
      <c r="J19" s="117">
        <v>576</v>
      </c>
      <c r="K19" s="117">
        <v>403</v>
      </c>
      <c r="L19" s="52">
        <v>149</v>
      </c>
      <c r="M19" s="52">
        <v>30</v>
      </c>
      <c r="N19" s="52">
        <v>920.5</v>
      </c>
      <c r="O19" s="52">
        <v>646.4</v>
      </c>
    </row>
    <row r="20" spans="1:15" ht="12" customHeight="1">
      <c r="A20" s="52">
        <v>91</v>
      </c>
      <c r="B20" s="52">
        <v>7</v>
      </c>
      <c r="C20" s="52">
        <v>5</v>
      </c>
      <c r="D20" s="50" t="s">
        <v>1262</v>
      </c>
      <c r="E20" s="50">
        <v>538</v>
      </c>
      <c r="F20" s="50">
        <v>44</v>
      </c>
      <c r="G20" s="50">
        <v>45</v>
      </c>
      <c r="H20" s="50">
        <v>87</v>
      </c>
      <c r="I20" s="50">
        <v>120</v>
      </c>
      <c r="J20" s="50">
        <v>486</v>
      </c>
      <c r="K20" s="50">
        <v>377</v>
      </c>
      <c r="L20" s="50">
        <v>200</v>
      </c>
      <c r="M20" s="50">
        <v>29</v>
      </c>
      <c r="N20" s="50">
        <v>976.3</v>
      </c>
      <c r="O20" s="193">
        <v>660.33</v>
      </c>
    </row>
    <row r="21" spans="1:15" ht="12" customHeight="1">
      <c r="A21" s="52">
        <v>140</v>
      </c>
      <c r="B21" s="52">
        <v>7</v>
      </c>
      <c r="C21" s="52">
        <v>8</v>
      </c>
      <c r="D21" s="52" t="s">
        <v>1170</v>
      </c>
      <c r="E21" s="52">
        <v>69</v>
      </c>
      <c r="F21" s="52">
        <v>3</v>
      </c>
      <c r="G21" s="52">
        <v>8</v>
      </c>
      <c r="H21" s="52">
        <v>19</v>
      </c>
      <c r="I21" s="117">
        <v>7</v>
      </c>
      <c r="J21" s="117">
        <v>35</v>
      </c>
      <c r="K21" s="117">
        <v>10</v>
      </c>
      <c r="L21" s="52">
        <v>14</v>
      </c>
      <c r="M21" s="52">
        <v>4</v>
      </c>
      <c r="N21" s="52">
        <v>82.3</v>
      </c>
      <c r="O21" s="52">
        <v>46.1</v>
      </c>
    </row>
    <row r="22" spans="1:15" ht="12" customHeight="1">
      <c r="A22" s="52">
        <v>185</v>
      </c>
      <c r="B22" s="52">
        <v>11</v>
      </c>
      <c r="C22" s="52">
        <v>10</v>
      </c>
      <c r="D22" s="52" t="s">
        <v>1268</v>
      </c>
      <c r="E22" s="52">
        <v>112</v>
      </c>
      <c r="F22" s="52">
        <v>5</v>
      </c>
      <c r="G22" s="52">
        <v>18</v>
      </c>
      <c r="H22" s="52">
        <v>28</v>
      </c>
      <c r="I22" s="117">
        <v>18</v>
      </c>
      <c r="J22" s="117">
        <v>66</v>
      </c>
      <c r="K22" s="117">
        <v>49</v>
      </c>
      <c r="L22" s="52">
        <v>22</v>
      </c>
      <c r="M22" s="52">
        <v>5</v>
      </c>
      <c r="N22" s="52">
        <v>136.6</v>
      </c>
      <c r="O22" s="52">
        <v>68.1</v>
      </c>
    </row>
    <row r="23" spans="4:15" ht="12" customHeight="1">
      <c r="D23" s="52" t="s">
        <v>1278</v>
      </c>
      <c r="E23" s="52">
        <v>141</v>
      </c>
      <c r="F23" s="52">
        <v>7</v>
      </c>
      <c r="G23" s="52">
        <v>18</v>
      </c>
      <c r="H23" s="52">
        <v>31</v>
      </c>
      <c r="I23" s="117">
        <v>26</v>
      </c>
      <c r="J23" s="117">
        <v>144</v>
      </c>
      <c r="K23" s="117">
        <v>85</v>
      </c>
      <c r="L23" s="52">
        <v>33</v>
      </c>
      <c r="M23" s="52">
        <v>6</v>
      </c>
      <c r="N23" s="52">
        <v>177.4</v>
      </c>
      <c r="O23" s="52">
        <v>122.2</v>
      </c>
    </row>
    <row r="24" spans="4:15" ht="10.5" customHeight="1">
      <c r="D24" s="52" t="s">
        <v>1928</v>
      </c>
      <c r="E24" s="52">
        <v>207</v>
      </c>
      <c r="F24" s="52">
        <v>11</v>
      </c>
      <c r="G24" s="52">
        <v>20</v>
      </c>
      <c r="H24" s="52">
        <v>41</v>
      </c>
      <c r="I24" s="117">
        <v>45</v>
      </c>
      <c r="J24" s="117">
        <v>181</v>
      </c>
      <c r="K24" s="117">
        <v>162</v>
      </c>
      <c r="L24" s="52">
        <v>62</v>
      </c>
      <c r="M24" s="52">
        <v>6</v>
      </c>
      <c r="N24" s="52">
        <v>251.2</v>
      </c>
      <c r="O24" s="52">
        <v>159.4</v>
      </c>
    </row>
    <row r="25" spans="4:15" ht="10.5" customHeight="1">
      <c r="D25" s="52" t="s">
        <v>1929</v>
      </c>
      <c r="E25" s="52">
        <v>233</v>
      </c>
      <c r="F25" s="52">
        <v>13</v>
      </c>
      <c r="G25" s="52">
        <v>21</v>
      </c>
      <c r="H25" s="52">
        <v>44</v>
      </c>
      <c r="I25" s="117">
        <v>54</v>
      </c>
      <c r="J25" s="117">
        <v>228</v>
      </c>
      <c r="K25" s="117">
        <v>219</v>
      </c>
      <c r="L25" s="52">
        <v>73</v>
      </c>
      <c r="M25" s="52">
        <v>6</v>
      </c>
      <c r="N25" s="52">
        <v>278.6</v>
      </c>
      <c r="O25" s="52">
        <v>180.6</v>
      </c>
    </row>
    <row r="26" spans="4:15" ht="10.5" customHeight="1">
      <c r="D26" s="52" t="s">
        <v>1930</v>
      </c>
      <c r="E26" s="52">
        <v>279</v>
      </c>
      <c r="F26" s="52">
        <v>17</v>
      </c>
      <c r="G26" s="52">
        <v>21</v>
      </c>
      <c r="H26" s="52">
        <v>49</v>
      </c>
      <c r="I26" s="117">
        <v>64</v>
      </c>
      <c r="J26" s="117">
        <v>256</v>
      </c>
      <c r="K26" s="117">
        <v>256</v>
      </c>
      <c r="L26" s="52">
        <v>93</v>
      </c>
      <c r="M26" s="52">
        <v>6</v>
      </c>
      <c r="N26" s="52">
        <v>350.3</v>
      </c>
      <c r="O26" s="52">
        <v>228.7</v>
      </c>
    </row>
    <row r="27" spans="4:15" ht="10.5" customHeight="1">
      <c r="D27" s="52" t="s">
        <v>1931</v>
      </c>
      <c r="E27" s="52">
        <v>300</v>
      </c>
      <c r="F27" s="52">
        <v>22</v>
      </c>
      <c r="G27" s="52">
        <v>25</v>
      </c>
      <c r="H27" s="52">
        <v>52</v>
      </c>
      <c r="I27" s="117">
        <v>69</v>
      </c>
      <c r="J27" s="117">
        <v>268</v>
      </c>
      <c r="K27" s="117">
        <v>275</v>
      </c>
      <c r="L27" s="52">
        <v>93</v>
      </c>
      <c r="M27" s="52">
        <v>14</v>
      </c>
      <c r="N27" s="52">
        <v>389.2</v>
      </c>
      <c r="O27" s="52">
        <v>300.2</v>
      </c>
    </row>
    <row r="28" spans="4:15" ht="10.5" customHeight="1">
      <c r="D28" s="52" t="s">
        <v>1932</v>
      </c>
      <c r="E28" s="52">
        <v>339</v>
      </c>
      <c r="F28" s="52">
        <v>26</v>
      </c>
      <c r="G28" s="52">
        <v>27</v>
      </c>
      <c r="H28" s="52">
        <v>55</v>
      </c>
      <c r="I28" s="52">
        <v>76</v>
      </c>
      <c r="J28" s="52">
        <v>268</v>
      </c>
      <c r="K28" s="52">
        <v>295</v>
      </c>
      <c r="L28" s="52">
        <v>119</v>
      </c>
      <c r="M28" s="52">
        <v>14</v>
      </c>
      <c r="N28" s="52">
        <v>450.1</v>
      </c>
      <c r="O28" s="52">
        <v>318.8</v>
      </c>
    </row>
    <row r="29" spans="4:15" ht="10.5" customHeight="1">
      <c r="D29" s="52" t="s">
        <v>1326</v>
      </c>
      <c r="E29" s="52">
        <v>380</v>
      </c>
      <c r="F29" s="52">
        <v>30</v>
      </c>
      <c r="G29" s="52">
        <v>27</v>
      </c>
      <c r="H29" s="52">
        <v>61</v>
      </c>
      <c r="I29" s="52">
        <v>89</v>
      </c>
      <c r="J29" s="52">
        <v>338</v>
      </c>
      <c r="K29" s="52">
        <v>317</v>
      </c>
      <c r="L29" s="52">
        <v>144</v>
      </c>
      <c r="M29" s="52">
        <v>15</v>
      </c>
      <c r="N29" s="52">
        <v>527.3</v>
      </c>
      <c r="O29" s="99">
        <v>367</v>
      </c>
    </row>
    <row r="30" spans="4:15" ht="10.5" customHeight="1">
      <c r="D30" s="52" t="s">
        <v>1332</v>
      </c>
      <c r="E30" s="52">
        <v>438</v>
      </c>
      <c r="F30" s="52">
        <v>34</v>
      </c>
      <c r="G30" s="52">
        <v>29</v>
      </c>
      <c r="H30" s="52">
        <v>72</v>
      </c>
      <c r="I30" s="52">
        <v>98</v>
      </c>
      <c r="J30" s="52">
        <v>389</v>
      </c>
      <c r="K30" s="52">
        <v>339</v>
      </c>
      <c r="L30" s="52">
        <v>163</v>
      </c>
      <c r="M30" s="52">
        <v>26</v>
      </c>
      <c r="N30" s="52">
        <v>736.3</v>
      </c>
      <c r="O30" s="52">
        <v>498.9</v>
      </c>
    </row>
    <row r="31" spans="4:15" ht="10.5" customHeight="1">
      <c r="D31" s="52" t="s">
        <v>1338</v>
      </c>
      <c r="E31" s="52">
        <v>498</v>
      </c>
      <c r="F31" s="52">
        <v>44</v>
      </c>
      <c r="G31" s="52">
        <v>36</v>
      </c>
      <c r="H31" s="52">
        <v>85</v>
      </c>
      <c r="I31" s="52">
        <v>107</v>
      </c>
      <c r="J31" s="52">
        <v>429</v>
      </c>
      <c r="K31" s="52">
        <v>355</v>
      </c>
      <c r="L31" s="52">
        <v>182</v>
      </c>
      <c r="M31" s="52">
        <v>26</v>
      </c>
      <c r="N31" s="99">
        <v>882</v>
      </c>
      <c r="O31" s="52">
        <v>551.5</v>
      </c>
    </row>
    <row r="32" spans="4:15" ht="10.5" customHeight="1">
      <c r="D32" s="50" t="s">
        <v>1344</v>
      </c>
      <c r="E32" s="50">
        <v>538</v>
      </c>
      <c r="F32" s="50">
        <v>44</v>
      </c>
      <c r="G32" s="50">
        <v>45</v>
      </c>
      <c r="H32" s="50">
        <v>87</v>
      </c>
      <c r="I32" s="50">
        <v>120</v>
      </c>
      <c r="J32" s="50">
        <v>486</v>
      </c>
      <c r="K32" s="50">
        <v>377</v>
      </c>
      <c r="L32" s="50">
        <v>200</v>
      </c>
      <c r="M32" s="50">
        <v>29</v>
      </c>
      <c r="N32" s="193">
        <v>976.3</v>
      </c>
      <c r="O32" s="50">
        <v>660.4</v>
      </c>
    </row>
    <row r="33" spans="4:15" ht="9.75" customHeight="1">
      <c r="D33" s="52" t="s">
        <v>1176</v>
      </c>
      <c r="E33" s="52">
        <v>37</v>
      </c>
      <c r="F33" s="52">
        <v>4</v>
      </c>
      <c r="G33" s="52">
        <v>5</v>
      </c>
      <c r="H33" s="52">
        <v>7</v>
      </c>
      <c r="I33" s="52">
        <v>8</v>
      </c>
      <c r="J33" s="52">
        <v>59</v>
      </c>
      <c r="K33" s="52">
        <v>29</v>
      </c>
      <c r="L33" s="52">
        <v>9</v>
      </c>
      <c r="M33" s="52">
        <v>5</v>
      </c>
      <c r="N33" s="52">
        <v>169.1</v>
      </c>
      <c r="O33" s="99">
        <v>8</v>
      </c>
    </row>
    <row r="34" spans="4:15" ht="9.75" customHeight="1">
      <c r="D34" s="52" t="s">
        <v>1271</v>
      </c>
      <c r="E34" s="52">
        <v>91</v>
      </c>
      <c r="F34" s="52">
        <v>7</v>
      </c>
      <c r="G34" s="52">
        <v>5</v>
      </c>
      <c r="H34" s="52">
        <v>17</v>
      </c>
      <c r="I34" s="52">
        <v>19</v>
      </c>
      <c r="J34" s="52">
        <v>106</v>
      </c>
      <c r="K34" s="52">
        <v>41</v>
      </c>
      <c r="L34" s="52">
        <v>18</v>
      </c>
      <c r="M34" s="52">
        <v>6</v>
      </c>
      <c r="N34" s="52">
        <v>246.2</v>
      </c>
      <c r="O34" s="52">
        <v>54.4</v>
      </c>
    </row>
    <row r="35" spans="4:15" ht="9.75" customHeight="1">
      <c r="D35" s="52" t="s">
        <v>1279</v>
      </c>
      <c r="E35" s="52">
        <v>140</v>
      </c>
      <c r="F35" s="52">
        <v>7</v>
      </c>
      <c r="G35" s="52">
        <v>8</v>
      </c>
      <c r="H35" s="52">
        <v>26</v>
      </c>
      <c r="I35" s="52">
        <v>34</v>
      </c>
      <c r="J35" s="52">
        <v>153</v>
      </c>
      <c r="K35" s="52">
        <v>58</v>
      </c>
      <c r="L35" s="52">
        <v>36</v>
      </c>
      <c r="M35" s="52">
        <v>10</v>
      </c>
      <c r="N35" s="52">
        <v>372.7</v>
      </c>
      <c r="O35" s="52">
        <v>94.6</v>
      </c>
    </row>
    <row r="36" spans="4:15" ht="9.75" customHeight="1">
      <c r="D36" s="52" t="s">
        <v>1933</v>
      </c>
      <c r="E36" s="52">
        <v>185</v>
      </c>
      <c r="F36" s="52">
        <v>11</v>
      </c>
      <c r="G36" s="52">
        <v>10</v>
      </c>
      <c r="H36" s="52">
        <v>32</v>
      </c>
      <c r="I36" s="52">
        <v>44</v>
      </c>
      <c r="J36" s="52">
        <v>224</v>
      </c>
      <c r="K36" s="52">
        <v>103</v>
      </c>
      <c r="L36" s="52">
        <v>46</v>
      </c>
      <c r="M36" s="52">
        <v>10</v>
      </c>
      <c r="N36" s="52">
        <v>519.7</v>
      </c>
      <c r="O36" s="52">
        <v>236.8</v>
      </c>
    </row>
    <row r="37" spans="4:15" ht="9.75" customHeight="1">
      <c r="D37" s="52" t="s">
        <v>1934</v>
      </c>
      <c r="E37" s="52">
        <v>232</v>
      </c>
      <c r="F37" s="52">
        <v>11</v>
      </c>
      <c r="G37" s="52">
        <v>12</v>
      </c>
      <c r="H37" s="52">
        <v>38</v>
      </c>
      <c r="I37" s="52">
        <v>60</v>
      </c>
      <c r="J37" s="52">
        <v>306</v>
      </c>
      <c r="K37" s="52">
        <v>165</v>
      </c>
      <c r="L37" s="52">
        <v>58</v>
      </c>
      <c r="M37" s="52">
        <v>14</v>
      </c>
      <c r="N37" s="52">
        <v>700.5</v>
      </c>
      <c r="O37" s="52">
        <v>294.7</v>
      </c>
    </row>
    <row r="38" spans="4:15" ht="9.75" customHeight="1">
      <c r="D38" s="52" t="s">
        <v>1935</v>
      </c>
      <c r="E38" s="52">
        <v>273</v>
      </c>
      <c r="F38" s="52">
        <v>15</v>
      </c>
      <c r="G38" s="52">
        <v>12</v>
      </c>
      <c r="H38" s="52">
        <v>41</v>
      </c>
      <c r="I38" s="52">
        <v>68</v>
      </c>
      <c r="J38" s="52">
        <v>352</v>
      </c>
      <c r="K38" s="52">
        <v>196</v>
      </c>
      <c r="L38" s="52">
        <v>73</v>
      </c>
      <c r="M38" s="52">
        <v>14</v>
      </c>
      <c r="N38" s="52">
        <v>841.3</v>
      </c>
      <c r="O38" s="52">
        <v>305.6</v>
      </c>
    </row>
    <row r="39" spans="4:15" ht="9.75" customHeight="1">
      <c r="D39" s="52" t="s">
        <v>1936</v>
      </c>
      <c r="E39" s="52">
        <v>305</v>
      </c>
      <c r="F39" s="52">
        <v>20</v>
      </c>
      <c r="G39" s="52">
        <v>15</v>
      </c>
      <c r="H39" s="52">
        <v>41</v>
      </c>
      <c r="I39" s="52">
        <v>74</v>
      </c>
      <c r="J39" s="52">
        <v>404</v>
      </c>
      <c r="K39" s="52">
        <v>218</v>
      </c>
      <c r="L39" s="52">
        <v>87</v>
      </c>
      <c r="M39" s="52">
        <v>24</v>
      </c>
      <c r="N39" s="52">
        <v>889.9</v>
      </c>
      <c r="O39" s="52">
        <v>314.8</v>
      </c>
    </row>
    <row r="40" spans="4:15" ht="9.75" customHeight="1">
      <c r="D40" s="52" t="s">
        <v>1937</v>
      </c>
      <c r="E40" s="52">
        <v>357</v>
      </c>
      <c r="F40" s="52">
        <v>23</v>
      </c>
      <c r="G40" s="52">
        <v>16</v>
      </c>
      <c r="H40" s="52">
        <v>51</v>
      </c>
      <c r="I40" s="52">
        <v>74</v>
      </c>
      <c r="J40" s="52">
        <v>476</v>
      </c>
      <c r="K40" s="52">
        <v>238</v>
      </c>
      <c r="L40" s="52">
        <v>111</v>
      </c>
      <c r="M40" s="52">
        <v>27</v>
      </c>
      <c r="N40" s="52">
        <v>1077.1</v>
      </c>
      <c r="O40" s="52">
        <v>456.1</v>
      </c>
    </row>
    <row r="41" spans="4:15" ht="9.75" customHeight="1">
      <c r="D41" s="52" t="s">
        <v>1329</v>
      </c>
      <c r="E41" s="52">
        <v>394</v>
      </c>
      <c r="F41" s="52">
        <v>23</v>
      </c>
      <c r="G41" s="52">
        <v>16</v>
      </c>
      <c r="H41" s="52">
        <v>55</v>
      </c>
      <c r="I41" s="52">
        <v>83</v>
      </c>
      <c r="J41" s="52">
        <v>575</v>
      </c>
      <c r="K41" s="52">
        <v>241</v>
      </c>
      <c r="L41" s="52">
        <v>127</v>
      </c>
      <c r="M41" s="52">
        <v>27</v>
      </c>
      <c r="N41" s="99">
        <v>1084</v>
      </c>
      <c r="O41" s="52">
        <v>611.6</v>
      </c>
    </row>
    <row r="42" spans="4:15" ht="9.75" customHeight="1">
      <c r="D42" s="52" t="s">
        <v>1335</v>
      </c>
      <c r="E42" s="52">
        <v>443</v>
      </c>
      <c r="F42" s="52">
        <v>25</v>
      </c>
      <c r="G42" s="52">
        <v>19</v>
      </c>
      <c r="H42" s="52">
        <v>62</v>
      </c>
      <c r="I42" s="52">
        <v>88</v>
      </c>
      <c r="J42" s="52">
        <v>649</v>
      </c>
      <c r="K42" s="52">
        <v>247</v>
      </c>
      <c r="L42" s="52">
        <v>144</v>
      </c>
      <c r="M42" s="52">
        <v>27</v>
      </c>
      <c r="N42" s="99">
        <v>1167.3</v>
      </c>
      <c r="O42" s="52">
        <v>663.4</v>
      </c>
    </row>
    <row r="43" spans="4:15" ht="9.75" customHeight="1">
      <c r="D43" s="52" t="s">
        <v>1339</v>
      </c>
      <c r="E43" s="52">
        <v>481</v>
      </c>
      <c r="F43" s="52">
        <v>30</v>
      </c>
      <c r="G43" s="52">
        <v>23</v>
      </c>
      <c r="H43" s="52">
        <v>66</v>
      </c>
      <c r="I43" s="52">
        <v>93</v>
      </c>
      <c r="J43" s="52">
        <v>743</v>
      </c>
      <c r="K43" s="52">
        <v>250</v>
      </c>
      <c r="L43" s="52">
        <v>160</v>
      </c>
      <c r="M43" s="52">
        <v>27</v>
      </c>
      <c r="N43" s="99">
        <v>1275.8</v>
      </c>
      <c r="O43" s="52">
        <v>738.7</v>
      </c>
    </row>
    <row r="44" spans="4:15" ht="9.75" customHeight="1">
      <c r="D44" s="50" t="s">
        <v>1350</v>
      </c>
      <c r="E44" s="50">
        <v>535</v>
      </c>
      <c r="F44" s="50">
        <v>34</v>
      </c>
      <c r="G44" s="50">
        <v>30</v>
      </c>
      <c r="H44" s="50">
        <v>77</v>
      </c>
      <c r="I44" s="50">
        <v>104</v>
      </c>
      <c r="J44" s="50">
        <v>870</v>
      </c>
      <c r="K44" s="50">
        <v>260</v>
      </c>
      <c r="L44" s="50">
        <v>176</v>
      </c>
      <c r="M44" s="50">
        <v>27</v>
      </c>
      <c r="N44" s="193">
        <v>1344</v>
      </c>
      <c r="O44" s="50">
        <v>819.8</v>
      </c>
    </row>
    <row r="45" spans="4:15" ht="10.5">
      <c r="D45" s="49"/>
      <c r="E45" s="49"/>
      <c r="F45" s="49"/>
      <c r="G45" s="52"/>
      <c r="H45" s="52"/>
      <c r="I45" s="192" t="s">
        <v>1938</v>
      </c>
      <c r="J45" s="192"/>
      <c r="K45" s="52"/>
      <c r="L45" s="49"/>
      <c r="M45" s="49"/>
      <c r="N45" s="49"/>
      <c r="O45" s="49"/>
    </row>
    <row r="46" spans="7:11" ht="10.5">
      <c r="G46" s="52"/>
      <c r="H46" s="143" t="s">
        <v>1939</v>
      </c>
      <c r="I46" s="49"/>
      <c r="J46" s="52"/>
      <c r="K46" s="49"/>
    </row>
    <row r="47" spans="4:15" ht="10.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6:15" ht="10.5">
      <c r="F48" s="70"/>
      <c r="G48" s="70"/>
      <c r="H48" s="52"/>
      <c r="I48" s="52"/>
      <c r="J48" s="192"/>
      <c r="K48" s="192"/>
      <c r="L48" s="52"/>
      <c r="M48" s="70"/>
      <c r="N48" s="70"/>
      <c r="O48" s="70"/>
    </row>
    <row r="49" spans="6:15" ht="10.5">
      <c r="F49" s="70"/>
      <c r="G49" s="70"/>
      <c r="H49" s="52"/>
      <c r="I49" s="117"/>
      <c r="J49" s="52"/>
      <c r="K49" s="52"/>
      <c r="L49" s="52"/>
      <c r="M49" s="70"/>
      <c r="N49" s="70"/>
      <c r="O49" s="70"/>
    </row>
    <row r="50" spans="6:15" ht="9"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6:15" ht="9"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6:15" ht="9"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6:15" ht="9"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6:15" ht="10.5"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6:15" ht="9"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6:15" ht="9"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6:15" ht="9">
      <c r="F57" s="70"/>
      <c r="G57" s="70"/>
      <c r="H57" s="70"/>
      <c r="I57" s="70"/>
      <c r="J57" s="70"/>
      <c r="K57" s="70"/>
      <c r="L57" s="70"/>
      <c r="M57" s="70"/>
      <c r="N57" s="70"/>
      <c r="O57" s="70"/>
    </row>
  </sheetData>
  <sheetProtection/>
  <mergeCells count="9">
    <mergeCell ref="E6:E10"/>
    <mergeCell ref="F6:F10"/>
    <mergeCell ref="G6:G10"/>
    <mergeCell ref="F1:N1"/>
    <mergeCell ref="E2:M2"/>
    <mergeCell ref="E4:G4"/>
    <mergeCell ref="H4:I4"/>
    <mergeCell ref="E5:G5"/>
    <mergeCell ref="H5:I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58"/>
  <sheetViews>
    <sheetView zoomScalePageLayoutView="0" workbookViewId="0" topLeftCell="A1">
      <selection activeCell="N42" sqref="N42"/>
    </sheetView>
  </sheetViews>
  <sheetFormatPr defaultColWidth="9.25390625" defaultRowHeight="12.75"/>
  <cols>
    <col min="1" max="1" width="4.25390625" style="96" customWidth="1"/>
    <col min="2" max="2" width="35.25390625" style="96" customWidth="1"/>
    <col min="3" max="3" width="25.875" style="109" customWidth="1"/>
    <col min="4" max="10" width="6.875" style="90" customWidth="1"/>
    <col min="11" max="11" width="9.75390625" style="90" customWidth="1"/>
    <col min="12" max="12" width="10.00390625" style="90" customWidth="1"/>
    <col min="13" max="16384" width="9.25390625" style="90" customWidth="1"/>
  </cols>
  <sheetData>
    <row r="2" spans="1:12" ht="12.75">
      <c r="A2" s="1524" t="s">
        <v>1940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</row>
    <row r="3" spans="1:12" ht="12.75">
      <c r="A3" s="1519" t="s">
        <v>1941</v>
      </c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</row>
    <row r="4" spans="1:12" ht="12.75">
      <c r="A4" s="1524" t="s">
        <v>1942</v>
      </c>
      <c r="B4" s="1524"/>
      <c r="C4" s="1524"/>
      <c r="D4" s="1524"/>
      <c r="E4" s="1524"/>
      <c r="F4" s="1524"/>
      <c r="G4" s="1524"/>
      <c r="H4" s="1524"/>
      <c r="I4" s="1524"/>
      <c r="J4" s="1524"/>
      <c r="K4" s="1524"/>
      <c r="L4" s="1524"/>
    </row>
    <row r="5" spans="1:12" ht="12.75">
      <c r="A5" s="1525" t="s">
        <v>1943</v>
      </c>
      <c r="B5" s="1525"/>
      <c r="C5" s="1525"/>
      <c r="D5" s="1525"/>
      <c r="E5" s="1525"/>
      <c r="F5" s="1525"/>
      <c r="G5" s="1525"/>
      <c r="H5" s="1525"/>
      <c r="I5" s="1525"/>
      <c r="J5" s="1525"/>
      <c r="K5" s="1525"/>
      <c r="L5" s="1525"/>
    </row>
    <row r="7" spans="1:13" ht="12.75">
      <c r="A7" s="1526" t="s">
        <v>1944</v>
      </c>
      <c r="B7" s="1526"/>
      <c r="C7" s="1526" t="s">
        <v>1945</v>
      </c>
      <c r="D7" s="1529" t="s">
        <v>1946</v>
      </c>
      <c r="E7" s="1530"/>
      <c r="F7" s="1530"/>
      <c r="G7" s="1531"/>
      <c r="H7" s="1532" t="s">
        <v>1403</v>
      </c>
      <c r="I7" s="1533"/>
      <c r="J7" s="1534"/>
      <c r="K7" s="1063" t="s">
        <v>1947</v>
      </c>
      <c r="L7" s="1063" t="s">
        <v>1948</v>
      </c>
      <c r="M7" s="134"/>
    </row>
    <row r="8" spans="1:13" ht="12.75">
      <c r="A8" s="1527"/>
      <c r="B8" s="1527"/>
      <c r="C8" s="1527"/>
      <c r="D8" s="1064">
        <v>2011</v>
      </c>
      <c r="E8" s="1064">
        <v>2012</v>
      </c>
      <c r="F8" s="1064">
        <v>2013</v>
      </c>
      <c r="G8" s="1064">
        <v>2014</v>
      </c>
      <c r="H8" s="1289" t="s">
        <v>1949</v>
      </c>
      <c r="I8" s="1289"/>
      <c r="J8" s="1288"/>
      <c r="K8" s="1065" t="s">
        <v>1950</v>
      </c>
      <c r="L8" s="1065" t="s">
        <v>1950</v>
      </c>
      <c r="M8" s="134"/>
    </row>
    <row r="9" spans="1:13" ht="12.75">
      <c r="A9" s="1528"/>
      <c r="B9" s="1528"/>
      <c r="C9" s="1528"/>
      <c r="D9" s="264" t="s">
        <v>568</v>
      </c>
      <c r="E9" s="264" t="s">
        <v>568</v>
      </c>
      <c r="F9" s="264" t="s">
        <v>568</v>
      </c>
      <c r="G9" s="264" t="s">
        <v>568</v>
      </c>
      <c r="H9" s="1066">
        <v>2013</v>
      </c>
      <c r="I9" s="1066">
        <v>2014</v>
      </c>
      <c r="J9" s="1066">
        <v>2015</v>
      </c>
      <c r="K9" s="1067" t="s">
        <v>1951</v>
      </c>
      <c r="L9" s="1067" t="s">
        <v>1951</v>
      </c>
      <c r="M9" s="79"/>
    </row>
    <row r="10" spans="1:13" ht="10.5" customHeight="1">
      <c r="A10" s="110" t="s">
        <v>1952</v>
      </c>
      <c r="B10" s="110"/>
      <c r="C10" s="1068" t="s">
        <v>1953</v>
      </c>
      <c r="D10" s="49">
        <f>SUM(D11+D18+D20+D22+D24+D31+D32+D33+D34+D35+D36+D38+D39+D40+D41+D42)</f>
        <v>359</v>
      </c>
      <c r="E10" s="49">
        <f>SUM(E11+E18+E20+E22+E24+E31+E32+E33+E34+E35+E36+E38+E39+E40+E41+E42)</f>
        <v>418</v>
      </c>
      <c r="F10" s="49">
        <f>SUM(F11+F18+F20+F22+F24+F31+F32+F33+F34+F35+F36+F38+F39+F40+F41+F42)</f>
        <v>437</v>
      </c>
      <c r="G10" s="49">
        <f>G11+G18+G20+G22+G24+G32+G33+G34+G35+G36+G38+G39+G40+G41+G42</f>
        <v>469</v>
      </c>
      <c r="H10" s="49">
        <v>437</v>
      </c>
      <c r="I10" s="49">
        <f>I11+I18+I20+I22+I24+I32+I33+I34+I35+I36+I38+I39+I40+I41+I42</f>
        <v>469</v>
      </c>
      <c r="J10" s="49">
        <f>J11+J18+J20+J22+J24+J32+J33+J34+J35+J36+J38+J39+J40+J41+J42</f>
        <v>512</v>
      </c>
      <c r="K10" s="762">
        <f>J10/H10*100</f>
        <v>117.16247139588101</v>
      </c>
      <c r="L10" s="762">
        <f>J10/I10*100</f>
        <v>109.1684434968017</v>
      </c>
      <c r="M10" s="76"/>
    </row>
    <row r="11" spans="1:13" ht="20.25" customHeight="1">
      <c r="A11" s="1069" t="s">
        <v>1954</v>
      </c>
      <c r="B11" s="1069"/>
      <c r="C11" s="1070" t="s">
        <v>1955</v>
      </c>
      <c r="D11" s="1071">
        <v>116</v>
      </c>
      <c r="E11" s="1071">
        <v>116</v>
      </c>
      <c r="F11" s="1071">
        <v>162</v>
      </c>
      <c r="G11" s="1071">
        <v>170</v>
      </c>
      <c r="H11" s="1071">
        <v>162</v>
      </c>
      <c r="I11" s="1071">
        <v>170</v>
      </c>
      <c r="J11" s="1071">
        <v>137</v>
      </c>
      <c r="K11" s="762">
        <f aca="true" t="shared" si="0" ref="K11:K43">J11/H11*100</f>
        <v>84.5679012345679</v>
      </c>
      <c r="L11" s="762">
        <f aca="true" t="shared" si="1" ref="L11:L43">J11/I11*100</f>
        <v>80.58823529411765</v>
      </c>
      <c r="M11" s="76"/>
    </row>
    <row r="12" spans="1:12" ht="11.25" customHeight="1">
      <c r="A12" s="96" t="s">
        <v>1956</v>
      </c>
      <c r="C12" s="109" t="s">
        <v>1957</v>
      </c>
      <c r="D12" s="1072"/>
      <c r="E12" s="1072"/>
      <c r="F12" s="1072"/>
      <c r="G12" s="1072"/>
      <c r="H12" s="1072"/>
      <c r="I12" s="1072"/>
      <c r="J12" s="1072"/>
      <c r="K12" s="762"/>
      <c r="L12" s="762"/>
    </row>
    <row r="13" spans="2:12" ht="10.5" customHeight="1">
      <c r="B13" s="96" t="s">
        <v>1958</v>
      </c>
      <c r="C13" s="1073" t="s">
        <v>1959</v>
      </c>
      <c r="D13" s="49">
        <v>11</v>
      </c>
      <c r="E13" s="49">
        <v>4</v>
      </c>
      <c r="F13" s="49">
        <v>4</v>
      </c>
      <c r="G13" s="49">
        <v>5</v>
      </c>
      <c r="H13" s="49">
        <v>4</v>
      </c>
      <c r="I13" s="49">
        <v>5</v>
      </c>
      <c r="J13" s="49">
        <v>6</v>
      </c>
      <c r="K13" s="762">
        <f t="shared" si="0"/>
        <v>150</v>
      </c>
      <c r="L13" s="762">
        <f t="shared" si="1"/>
        <v>120</v>
      </c>
    </row>
    <row r="14" spans="2:12" ht="10.5" customHeight="1">
      <c r="B14" s="96" t="s">
        <v>1960</v>
      </c>
      <c r="C14" s="1073" t="s">
        <v>1961</v>
      </c>
      <c r="D14" s="49">
        <v>1</v>
      </c>
      <c r="E14" s="49"/>
      <c r="F14" s="49"/>
      <c r="G14" s="49">
        <v>2</v>
      </c>
      <c r="H14" s="49"/>
      <c r="I14" s="49">
        <v>2</v>
      </c>
      <c r="J14" s="49">
        <v>1</v>
      </c>
      <c r="K14" s="762"/>
      <c r="L14" s="762"/>
    </row>
    <row r="15" spans="2:12" ht="16.5" customHeight="1">
      <c r="B15" s="258" t="s">
        <v>1962</v>
      </c>
      <c r="C15" s="1074" t="s">
        <v>1963</v>
      </c>
      <c r="D15" s="49">
        <v>94</v>
      </c>
      <c r="E15" s="49">
        <v>105</v>
      </c>
      <c r="F15" s="49">
        <v>151</v>
      </c>
      <c r="G15" s="49">
        <v>159</v>
      </c>
      <c r="H15" s="49">
        <v>151</v>
      </c>
      <c r="I15" s="49">
        <v>159</v>
      </c>
      <c r="J15" s="49">
        <v>129</v>
      </c>
      <c r="K15" s="762">
        <f t="shared" si="0"/>
        <v>85.43046357615894</v>
      </c>
      <c r="L15" s="762">
        <f t="shared" si="1"/>
        <v>81.13207547169812</v>
      </c>
    </row>
    <row r="16" spans="2:12" ht="10.5" customHeight="1">
      <c r="B16" s="96" t="s">
        <v>1964</v>
      </c>
      <c r="C16" s="1073" t="s">
        <v>1965</v>
      </c>
      <c r="D16" s="49">
        <v>4</v>
      </c>
      <c r="E16" s="49">
        <v>7</v>
      </c>
      <c r="F16" s="49">
        <v>7</v>
      </c>
      <c r="G16" s="49">
        <v>4</v>
      </c>
      <c r="H16" s="49">
        <v>7</v>
      </c>
      <c r="I16" s="49">
        <v>4</v>
      </c>
      <c r="J16" s="49"/>
      <c r="K16" s="762">
        <f t="shared" si="0"/>
        <v>0</v>
      </c>
      <c r="L16" s="762">
        <f t="shared" si="1"/>
        <v>0</v>
      </c>
    </row>
    <row r="17" spans="2:12" ht="10.5" customHeight="1">
      <c r="B17" s="96" t="s">
        <v>1966</v>
      </c>
      <c r="C17" s="1073"/>
      <c r="D17" s="49"/>
      <c r="E17" s="49"/>
      <c r="F17" s="49"/>
      <c r="G17" s="49"/>
      <c r="H17" s="49"/>
      <c r="I17" s="49"/>
      <c r="J17" s="49">
        <v>1</v>
      </c>
      <c r="K17" s="762"/>
      <c r="L17" s="762"/>
    </row>
    <row r="18" spans="1:12" ht="10.5" customHeight="1">
      <c r="A18" s="96" t="s">
        <v>1967</v>
      </c>
      <c r="C18" s="109" t="s">
        <v>1968</v>
      </c>
      <c r="D18" s="49">
        <v>2</v>
      </c>
      <c r="E18" s="49"/>
      <c r="F18" s="49">
        <v>2</v>
      </c>
      <c r="G18" s="49">
        <v>1</v>
      </c>
      <c r="H18" s="49">
        <v>2</v>
      </c>
      <c r="I18" s="49">
        <v>1</v>
      </c>
      <c r="J18" s="49"/>
      <c r="K18" s="762"/>
      <c r="L18" s="762">
        <f t="shared" si="1"/>
        <v>0</v>
      </c>
    </row>
    <row r="19" spans="1:12" ht="10.5" customHeight="1">
      <c r="A19" s="96" t="s">
        <v>1969</v>
      </c>
      <c r="C19" s="109" t="s">
        <v>1970</v>
      </c>
      <c r="D19" s="49"/>
      <c r="E19" s="49"/>
      <c r="F19" s="49"/>
      <c r="G19" s="49"/>
      <c r="H19" s="49"/>
      <c r="I19" s="49"/>
      <c r="J19" s="49"/>
      <c r="K19" s="762"/>
      <c r="L19" s="762"/>
    </row>
    <row r="20" spans="1:12" ht="10.5" customHeight="1">
      <c r="A20" s="96" t="s">
        <v>1971</v>
      </c>
      <c r="C20" s="109" t="s">
        <v>1972</v>
      </c>
      <c r="D20" s="49">
        <v>9</v>
      </c>
      <c r="E20" s="49">
        <v>3</v>
      </c>
      <c r="F20" s="49">
        <v>6</v>
      </c>
      <c r="G20" s="49">
        <v>7</v>
      </c>
      <c r="H20" s="49">
        <v>6</v>
      </c>
      <c r="I20" s="49">
        <v>7</v>
      </c>
      <c r="J20" s="49">
        <v>9</v>
      </c>
      <c r="K20" s="762">
        <f t="shared" si="0"/>
        <v>150</v>
      </c>
      <c r="L20" s="762">
        <f t="shared" si="1"/>
        <v>128.57142857142858</v>
      </c>
    </row>
    <row r="21" spans="1:12" ht="10.5" customHeight="1">
      <c r="A21" s="96" t="s">
        <v>1973</v>
      </c>
      <c r="C21" s="109" t="s">
        <v>1974</v>
      </c>
      <c r="D21" s="49"/>
      <c r="E21" s="49"/>
      <c r="F21" s="49"/>
      <c r="G21" s="49"/>
      <c r="H21" s="49"/>
      <c r="I21" s="49"/>
      <c r="J21" s="49"/>
      <c r="K21" s="762"/>
      <c r="L21" s="762"/>
    </row>
    <row r="22" spans="1:12" ht="10.5" customHeight="1">
      <c r="A22" s="96" t="s">
        <v>1975</v>
      </c>
      <c r="C22" s="109" t="s">
        <v>1976</v>
      </c>
      <c r="D22" s="49"/>
      <c r="E22" s="49">
        <v>2</v>
      </c>
      <c r="F22" s="49"/>
      <c r="G22" s="49"/>
      <c r="H22" s="49"/>
      <c r="I22" s="49"/>
      <c r="J22" s="49">
        <v>1</v>
      </c>
      <c r="K22" s="762"/>
      <c r="L22" s="762"/>
    </row>
    <row r="23" spans="1:12" ht="10.5" customHeight="1">
      <c r="A23" s="96" t="s">
        <v>1977</v>
      </c>
      <c r="C23" s="109" t="s">
        <v>1978</v>
      </c>
      <c r="D23" s="49"/>
      <c r="E23" s="49"/>
      <c r="F23" s="49"/>
      <c r="G23" s="49"/>
      <c r="H23" s="49"/>
      <c r="I23" s="49"/>
      <c r="J23" s="49"/>
      <c r="K23" s="762"/>
      <c r="L23" s="762"/>
    </row>
    <row r="24" spans="1:12" ht="10.5" customHeight="1">
      <c r="A24" s="96" t="s">
        <v>1979</v>
      </c>
      <c r="C24" s="109" t="s">
        <v>1980</v>
      </c>
      <c r="D24" s="49">
        <v>159</v>
      </c>
      <c r="E24" s="49">
        <v>182</v>
      </c>
      <c r="F24" s="49">
        <v>192</v>
      </c>
      <c r="G24" s="49">
        <f>G26+G27+G28+G29+G30</f>
        <v>216</v>
      </c>
      <c r="H24" s="49">
        <v>192</v>
      </c>
      <c r="I24" s="49">
        <f>I26+I27+I28+I29+I30</f>
        <v>216</v>
      </c>
      <c r="J24" s="49">
        <f>J26+J27+J28+J29+J30</f>
        <v>278</v>
      </c>
      <c r="K24" s="762">
        <f t="shared" si="0"/>
        <v>144.79166666666669</v>
      </c>
      <c r="L24" s="762">
        <f t="shared" si="1"/>
        <v>128.7037037037037</v>
      </c>
    </row>
    <row r="25" spans="1:12" ht="10.5" customHeight="1">
      <c r="A25" s="96" t="s">
        <v>1956</v>
      </c>
      <c r="C25" s="109" t="s">
        <v>1957</v>
      </c>
      <c r="D25" s="49"/>
      <c r="E25" s="49"/>
      <c r="F25" s="49"/>
      <c r="G25" s="49"/>
      <c r="H25" s="49"/>
      <c r="I25" s="49"/>
      <c r="J25" s="49"/>
      <c r="K25" s="762"/>
      <c r="L25" s="762"/>
    </row>
    <row r="26" spans="2:12" ht="10.5" customHeight="1">
      <c r="B26" s="96" t="s">
        <v>1981</v>
      </c>
      <c r="C26" s="1073" t="s">
        <v>1982</v>
      </c>
      <c r="D26" s="49">
        <v>147</v>
      </c>
      <c r="E26" s="49">
        <v>166</v>
      </c>
      <c r="F26" s="49">
        <v>169</v>
      </c>
      <c r="G26" s="49">
        <v>192</v>
      </c>
      <c r="H26" s="49">
        <v>169</v>
      </c>
      <c r="I26" s="49">
        <v>192</v>
      </c>
      <c r="J26" s="49">
        <v>247</v>
      </c>
      <c r="K26" s="762">
        <f t="shared" si="0"/>
        <v>146.15384615384613</v>
      </c>
      <c r="L26" s="762">
        <f t="shared" si="1"/>
        <v>128.64583333333331</v>
      </c>
    </row>
    <row r="27" spans="2:13" ht="10.5" customHeight="1">
      <c r="B27" s="96" t="s">
        <v>1983</v>
      </c>
      <c r="C27" s="1073" t="s">
        <v>1984</v>
      </c>
      <c r="D27" s="49">
        <v>2</v>
      </c>
      <c r="E27" s="49">
        <v>1</v>
      </c>
      <c r="F27" s="49"/>
      <c r="G27" s="49"/>
      <c r="H27" s="49"/>
      <c r="I27" s="49"/>
      <c r="J27" s="49">
        <v>1</v>
      </c>
      <c r="K27" s="762"/>
      <c r="L27" s="762"/>
      <c r="M27" s="762"/>
    </row>
    <row r="28" spans="2:12" ht="10.5" customHeight="1">
      <c r="B28" s="96" t="s">
        <v>1985</v>
      </c>
      <c r="C28" s="1073" t="s">
        <v>1986</v>
      </c>
      <c r="D28" s="49">
        <v>2</v>
      </c>
      <c r="E28" s="49">
        <v>5</v>
      </c>
      <c r="F28" s="49">
        <v>1</v>
      </c>
      <c r="G28" s="49">
        <v>1</v>
      </c>
      <c r="H28" s="49">
        <v>1</v>
      </c>
      <c r="I28" s="49">
        <v>1</v>
      </c>
      <c r="J28" s="49">
        <v>4</v>
      </c>
      <c r="K28" s="762">
        <f t="shared" si="0"/>
        <v>400</v>
      </c>
      <c r="L28" s="762">
        <f t="shared" si="1"/>
        <v>400</v>
      </c>
    </row>
    <row r="29" spans="2:12" ht="10.5" customHeight="1">
      <c r="B29" s="96" t="s">
        <v>1987</v>
      </c>
      <c r="C29" s="1073" t="s">
        <v>1988</v>
      </c>
      <c r="D29" s="49">
        <v>2</v>
      </c>
      <c r="E29" s="49">
        <v>5</v>
      </c>
      <c r="F29" s="49">
        <v>8</v>
      </c>
      <c r="G29" s="49">
        <v>11</v>
      </c>
      <c r="H29" s="49">
        <v>8</v>
      </c>
      <c r="I29" s="49">
        <v>11</v>
      </c>
      <c r="J29" s="49">
        <v>8</v>
      </c>
      <c r="K29" s="762">
        <f t="shared" si="0"/>
        <v>100</v>
      </c>
      <c r="L29" s="762">
        <f t="shared" si="1"/>
        <v>72.72727272727273</v>
      </c>
    </row>
    <row r="30" spans="2:12" ht="10.5" customHeight="1">
      <c r="B30" s="96" t="s">
        <v>1989</v>
      </c>
      <c r="C30" s="1073" t="s">
        <v>1990</v>
      </c>
      <c r="D30" s="49">
        <v>6</v>
      </c>
      <c r="E30" s="49">
        <v>2</v>
      </c>
      <c r="F30" s="49">
        <v>14</v>
      </c>
      <c r="G30" s="49">
        <v>12</v>
      </c>
      <c r="H30" s="49">
        <v>14</v>
      </c>
      <c r="I30" s="49">
        <v>12</v>
      </c>
      <c r="J30" s="49">
        <v>18</v>
      </c>
      <c r="K30" s="762">
        <f t="shared" si="0"/>
        <v>128.57142857142858</v>
      </c>
      <c r="L30" s="762">
        <f t="shared" si="1"/>
        <v>150</v>
      </c>
    </row>
    <row r="31" spans="1:12" ht="10.5" customHeight="1" hidden="1">
      <c r="A31" s="96" t="s">
        <v>1991</v>
      </c>
      <c r="C31" s="109" t="s">
        <v>1992</v>
      </c>
      <c r="D31" s="49"/>
      <c r="E31" s="49"/>
      <c r="F31" s="49"/>
      <c r="G31" s="49"/>
      <c r="H31" s="49"/>
      <c r="I31" s="49"/>
      <c r="J31" s="49"/>
      <c r="K31" s="762" t="e">
        <f t="shared" si="0"/>
        <v>#DIV/0!</v>
      </c>
      <c r="L31" s="762" t="e">
        <f t="shared" si="1"/>
        <v>#DIV/0!</v>
      </c>
    </row>
    <row r="32" spans="1:12" ht="10.5" customHeight="1">
      <c r="A32" s="96" t="s">
        <v>1993</v>
      </c>
      <c r="C32" s="109" t="s">
        <v>1994</v>
      </c>
      <c r="D32" s="49"/>
      <c r="E32" s="49"/>
      <c r="F32" s="49"/>
      <c r="G32" s="49"/>
      <c r="H32" s="49"/>
      <c r="I32" s="49"/>
      <c r="J32" s="49">
        <v>3</v>
      </c>
      <c r="K32" s="762"/>
      <c r="L32" s="762"/>
    </row>
    <row r="33" spans="1:12" ht="10.5" customHeight="1">
      <c r="A33" s="96" t="s">
        <v>1995</v>
      </c>
      <c r="C33" s="109" t="s">
        <v>1996</v>
      </c>
      <c r="D33" s="49">
        <v>9</v>
      </c>
      <c r="E33" s="49">
        <v>8</v>
      </c>
      <c r="F33" s="49">
        <v>9</v>
      </c>
      <c r="G33" s="49">
        <v>8</v>
      </c>
      <c r="H33" s="49">
        <v>9</v>
      </c>
      <c r="I33" s="49">
        <v>8</v>
      </c>
      <c r="J33" s="49">
        <v>12</v>
      </c>
      <c r="K33" s="762">
        <f t="shared" si="0"/>
        <v>133.33333333333331</v>
      </c>
      <c r="L33" s="762">
        <f t="shared" si="1"/>
        <v>150</v>
      </c>
    </row>
    <row r="34" spans="1:12" ht="10.5" customHeight="1">
      <c r="A34" s="96" t="s">
        <v>1997</v>
      </c>
      <c r="C34" s="109" t="s">
        <v>1998</v>
      </c>
      <c r="D34" s="49">
        <v>8</v>
      </c>
      <c r="E34" s="49">
        <v>6</v>
      </c>
      <c r="F34" s="49">
        <v>7</v>
      </c>
      <c r="G34" s="49">
        <v>3</v>
      </c>
      <c r="H34" s="49">
        <v>7</v>
      </c>
      <c r="I34" s="49">
        <v>3</v>
      </c>
      <c r="J34" s="49">
        <v>2</v>
      </c>
      <c r="K34" s="762">
        <f t="shared" si="0"/>
        <v>28.57142857142857</v>
      </c>
      <c r="L34" s="762">
        <f t="shared" si="1"/>
        <v>66.66666666666666</v>
      </c>
    </row>
    <row r="35" spans="1:12" ht="10.5" customHeight="1">
      <c r="A35" s="96" t="s">
        <v>1999</v>
      </c>
      <c r="C35" s="109" t="s">
        <v>2000</v>
      </c>
      <c r="D35" s="49">
        <v>9</v>
      </c>
      <c r="E35" s="49">
        <v>70</v>
      </c>
      <c r="F35" s="49">
        <v>13</v>
      </c>
      <c r="G35" s="49">
        <v>14</v>
      </c>
      <c r="H35" s="49">
        <v>13</v>
      </c>
      <c r="I35" s="49">
        <v>14</v>
      </c>
      <c r="J35" s="49">
        <v>10</v>
      </c>
      <c r="K35" s="762">
        <f t="shared" si="0"/>
        <v>76.92307692307693</v>
      </c>
      <c r="L35" s="762">
        <f t="shared" si="1"/>
        <v>71.42857142857143</v>
      </c>
    </row>
    <row r="36" spans="1:12" ht="12" customHeight="1">
      <c r="A36" s="96" t="s">
        <v>2001</v>
      </c>
      <c r="C36" s="1523" t="s">
        <v>2002</v>
      </c>
      <c r="D36" s="49">
        <v>37</v>
      </c>
      <c r="E36" s="49">
        <v>27</v>
      </c>
      <c r="F36" s="49">
        <v>39</v>
      </c>
      <c r="G36" s="49">
        <v>36</v>
      </c>
      <c r="H36" s="49">
        <v>39</v>
      </c>
      <c r="I36" s="49">
        <v>36</v>
      </c>
      <c r="J36" s="49">
        <v>47</v>
      </c>
      <c r="K36" s="762">
        <f t="shared" si="0"/>
        <v>120.51282051282051</v>
      </c>
      <c r="L36" s="762">
        <f t="shared" si="1"/>
        <v>130.55555555555557</v>
      </c>
    </row>
    <row r="37" spans="1:12" ht="12" customHeight="1">
      <c r="A37" s="96" t="s">
        <v>2003</v>
      </c>
      <c r="C37" s="1523"/>
      <c r="D37" s="49"/>
      <c r="E37" s="49"/>
      <c r="F37" s="49"/>
      <c r="G37" s="49"/>
      <c r="H37" s="49"/>
      <c r="I37" s="49"/>
      <c r="J37" s="49"/>
      <c r="K37" s="762"/>
      <c r="L37" s="762"/>
    </row>
    <row r="38" spans="1:12" ht="10.5" customHeight="1">
      <c r="A38" s="96" t="s">
        <v>2004</v>
      </c>
      <c r="C38" s="109" t="s">
        <v>2005</v>
      </c>
      <c r="D38" s="49">
        <v>3</v>
      </c>
      <c r="E38" s="49">
        <v>2</v>
      </c>
      <c r="F38" s="49">
        <v>2</v>
      </c>
      <c r="G38" s="49">
        <v>3</v>
      </c>
      <c r="H38" s="49">
        <v>2</v>
      </c>
      <c r="I38" s="49">
        <v>3</v>
      </c>
      <c r="J38" s="49">
        <v>5</v>
      </c>
      <c r="K38" s="762">
        <f t="shared" si="0"/>
        <v>250</v>
      </c>
      <c r="L38" s="762">
        <f t="shared" si="1"/>
        <v>166.66666666666669</v>
      </c>
    </row>
    <row r="39" spans="1:12" ht="10.5" customHeight="1">
      <c r="A39" s="96" t="s">
        <v>2006</v>
      </c>
      <c r="C39" s="109" t="s">
        <v>2007</v>
      </c>
      <c r="D39" s="49">
        <v>4</v>
      </c>
      <c r="E39" s="49">
        <v>2</v>
      </c>
      <c r="F39" s="49">
        <v>5</v>
      </c>
      <c r="G39" s="49">
        <v>10</v>
      </c>
      <c r="H39" s="49">
        <v>5</v>
      </c>
      <c r="I39" s="49">
        <v>10</v>
      </c>
      <c r="J39" s="49">
        <v>7</v>
      </c>
      <c r="K39" s="762">
        <f t="shared" si="0"/>
        <v>140</v>
      </c>
      <c r="L39" s="762">
        <f t="shared" si="1"/>
        <v>70</v>
      </c>
    </row>
    <row r="40" spans="1:12" ht="10.5" customHeight="1">
      <c r="A40" s="95" t="s">
        <v>2008</v>
      </c>
      <c r="B40" s="95"/>
      <c r="C40" s="108" t="s">
        <v>2009</v>
      </c>
      <c r="D40" s="52">
        <v>3</v>
      </c>
      <c r="E40" s="52"/>
      <c r="F40" s="52"/>
      <c r="G40" s="52">
        <v>1</v>
      </c>
      <c r="H40" s="52"/>
      <c r="I40" s="52">
        <v>1</v>
      </c>
      <c r="J40" s="52">
        <v>1</v>
      </c>
      <c r="K40" s="762"/>
      <c r="L40" s="762"/>
    </row>
    <row r="41" spans="1:12" ht="10.5" customHeight="1">
      <c r="A41" s="95" t="s">
        <v>2010</v>
      </c>
      <c r="B41" s="95"/>
      <c r="C41" s="108" t="s">
        <v>2011</v>
      </c>
      <c r="D41" s="52"/>
      <c r="E41" s="52"/>
      <c r="F41" s="52"/>
      <c r="G41" s="52"/>
      <c r="H41" s="52"/>
      <c r="I41" s="52"/>
      <c r="J41" s="52"/>
      <c r="K41" s="762"/>
      <c r="L41" s="762"/>
    </row>
    <row r="42" spans="1:12" ht="10.5" customHeight="1">
      <c r="A42" s="95" t="s">
        <v>2012</v>
      </c>
      <c r="B42" s="95"/>
      <c r="C42" s="108" t="s">
        <v>2013</v>
      </c>
      <c r="D42" s="52"/>
      <c r="E42" s="52"/>
      <c r="F42" s="52"/>
      <c r="G42" s="52"/>
      <c r="H42" s="52"/>
      <c r="I42" s="52"/>
      <c r="J42" s="52"/>
      <c r="K42" s="762"/>
      <c r="L42" s="762"/>
    </row>
    <row r="43" spans="2:12" ht="12" customHeight="1">
      <c r="B43" s="96" t="s">
        <v>2014</v>
      </c>
      <c r="C43" s="1075" t="s">
        <v>2015</v>
      </c>
      <c r="D43" s="49">
        <v>60</v>
      </c>
      <c r="E43" s="49">
        <v>72</v>
      </c>
      <c r="F43" s="49">
        <v>68</v>
      </c>
      <c r="G43" s="49">
        <v>78</v>
      </c>
      <c r="H43" s="92">
        <v>68</v>
      </c>
      <c r="I43" s="49">
        <v>78</v>
      </c>
      <c r="J43" s="49">
        <v>59</v>
      </c>
      <c r="K43" s="762">
        <f t="shared" si="0"/>
        <v>86.76470588235294</v>
      </c>
      <c r="L43" s="762">
        <f t="shared" si="1"/>
        <v>75.64102564102564</v>
      </c>
    </row>
    <row r="44" spans="2:12" ht="12.75">
      <c r="B44" s="96" t="s">
        <v>2016</v>
      </c>
      <c r="C44" s="1076" t="s">
        <v>2017</v>
      </c>
      <c r="D44" s="92"/>
      <c r="E44" s="92"/>
      <c r="F44" s="92"/>
      <c r="G44" s="92"/>
      <c r="I44" s="92"/>
      <c r="J44" s="92"/>
      <c r="K44" s="762"/>
      <c r="L44" s="762"/>
    </row>
    <row r="45" spans="3:14" ht="12.75">
      <c r="C45" s="49"/>
      <c r="D45" s="49"/>
      <c r="E45" s="49"/>
      <c r="F45" s="49"/>
      <c r="G45" s="49"/>
      <c r="H45" s="49"/>
      <c r="I45" s="49"/>
      <c r="J45" s="49"/>
      <c r="K45" s="762"/>
      <c r="L45" s="762"/>
      <c r="N45" s="762"/>
    </row>
    <row r="46" spans="1:12" ht="12.75">
      <c r="A46" s="383"/>
      <c r="B46" s="383" t="s">
        <v>2018</v>
      </c>
      <c r="C46" s="180" t="s">
        <v>2019</v>
      </c>
      <c r="D46" s="193">
        <v>62</v>
      </c>
      <c r="E46" s="193">
        <v>74.5</v>
      </c>
      <c r="F46" s="193">
        <v>73.6</v>
      </c>
      <c r="G46" s="193">
        <v>71.2</v>
      </c>
      <c r="H46" s="193">
        <v>73.6</v>
      </c>
      <c r="I46" s="193">
        <v>71.2</v>
      </c>
      <c r="J46" s="193">
        <v>63.4</v>
      </c>
      <c r="K46" s="305">
        <f>J46/H46*100</f>
        <v>86.1413043478261</v>
      </c>
      <c r="L46" s="305">
        <f>J46/I46*100</f>
        <v>89.0449438202247</v>
      </c>
    </row>
    <row r="48" ht="12.75">
      <c r="C48" s="1077" t="s">
        <v>2020</v>
      </c>
    </row>
    <row r="49" ht="12.75">
      <c r="C49" s="1077" t="s">
        <v>2021</v>
      </c>
    </row>
    <row r="58" spans="5:10" ht="12.75">
      <c r="E58" s="76">
        <v>55515</v>
      </c>
      <c r="F58" s="90">
        <v>55892</v>
      </c>
      <c r="G58" s="76">
        <v>57929</v>
      </c>
      <c r="H58" s="76"/>
      <c r="J58" s="76">
        <v>60109</v>
      </c>
    </row>
  </sheetData>
  <sheetProtection/>
  <mergeCells count="10">
    <mergeCell ref="C36:C37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23.625" style="1078" customWidth="1"/>
    <col min="2" max="2" width="21.25390625" style="56" customWidth="1"/>
    <col min="3" max="3" width="9.625" style="56" customWidth="1"/>
    <col min="4" max="4" width="17.00390625" style="56" customWidth="1"/>
    <col min="5" max="5" width="2.625" style="56" customWidth="1"/>
    <col min="6" max="6" width="13.25390625" style="56" hidden="1" customWidth="1"/>
    <col min="7" max="7" width="0.875" style="56" hidden="1" customWidth="1"/>
    <col min="8" max="8" width="13.125" style="56" customWidth="1"/>
    <col min="9" max="9" width="14.375" style="56" customWidth="1"/>
    <col min="10" max="10" width="17.00390625" style="56" customWidth="1"/>
    <col min="11" max="11" width="13.375" style="56" customWidth="1"/>
    <col min="12" max="12" width="6.125" style="64" customWidth="1"/>
    <col min="13" max="13" width="60.375" style="64" customWidth="1"/>
    <col min="14" max="14" width="11.375" style="64" customWidth="1"/>
    <col min="15" max="15" width="18.75390625" style="64" customWidth="1"/>
    <col min="16" max="16" width="10.00390625" style="64" customWidth="1"/>
    <col min="17" max="17" width="9.75390625" style="64" customWidth="1"/>
    <col min="18" max="18" width="9.00390625" style="64" customWidth="1"/>
    <col min="19" max="19" width="0" style="64" hidden="1" customWidth="1"/>
    <col min="20" max="20" width="7.875" style="64" hidden="1" customWidth="1"/>
    <col min="21" max="21" width="7.125" style="64" hidden="1" customWidth="1"/>
    <col min="22" max="22" width="16.125" style="64" customWidth="1"/>
    <col min="23" max="23" width="10.125" style="64" customWidth="1"/>
    <col min="24" max="24" width="10.25390625" style="64" customWidth="1"/>
    <col min="25" max="25" width="9.25390625" style="1078" customWidth="1"/>
    <col min="26" max="26" width="4.125" style="64" customWidth="1"/>
    <col min="27" max="27" width="7.00390625" style="64" bestFit="1" customWidth="1"/>
    <col min="28" max="28" width="6.875" style="64" customWidth="1"/>
    <col min="29" max="29" width="7.875" style="64" customWidth="1"/>
    <col min="30" max="33" width="9.125" style="64" customWidth="1"/>
    <col min="34" max="34" width="4.75390625" style="64" customWidth="1"/>
    <col min="35" max="35" width="11.75390625" style="64" customWidth="1"/>
    <col min="36" max="36" width="35.375" style="64" customWidth="1"/>
    <col min="37" max="37" width="14.00390625" style="64" customWidth="1"/>
    <col min="38" max="38" width="11.375" style="64" customWidth="1"/>
    <col min="39" max="39" width="9.125" style="64" customWidth="1"/>
    <col min="40" max="40" width="8.375" style="64" customWidth="1"/>
    <col min="41" max="41" width="11.375" style="64" customWidth="1"/>
    <col min="42" max="42" width="10.25390625" style="64" customWidth="1"/>
    <col min="43" max="43" width="8.75390625" style="64" customWidth="1"/>
    <col min="44" max="16384" width="9.125" style="64" customWidth="1"/>
  </cols>
  <sheetData>
    <row r="1" spans="2:25" ht="8.25" customHeight="1"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837"/>
      <c r="P1" s="95"/>
      <c r="Q1" s="1078"/>
      <c r="R1" s="1078"/>
      <c r="S1" s="1078"/>
      <c r="T1" s="1078"/>
      <c r="U1" s="1078"/>
      <c r="V1" s="1078"/>
      <c r="W1" s="1078"/>
      <c r="X1" s="1078"/>
      <c r="Y1" s="64"/>
    </row>
    <row r="2" spans="1:16" s="1080" customFormat="1" ht="16.5" customHeight="1">
      <c r="A2" s="95"/>
      <c r="B2" s="1079" t="s">
        <v>2022</v>
      </c>
      <c r="C2" s="1079"/>
      <c r="D2" s="1079"/>
      <c r="E2" s="1079"/>
      <c r="F2" s="1079"/>
      <c r="G2" s="1079"/>
      <c r="H2" s="1079"/>
      <c r="I2" s="1079"/>
      <c r="M2" s="1081"/>
      <c r="N2" s="1082"/>
      <c r="O2" s="1082"/>
      <c r="P2" s="1083"/>
    </row>
    <row r="3" spans="1:16" s="1080" customFormat="1" ht="20.25" customHeight="1">
      <c r="A3" s="95"/>
      <c r="B3" s="1084" t="s">
        <v>2023</v>
      </c>
      <c r="C3" s="1084"/>
      <c r="D3" s="1084"/>
      <c r="E3" s="1084"/>
      <c r="F3" s="1084"/>
      <c r="G3" s="1084"/>
      <c r="H3" s="1084"/>
      <c r="I3" s="1084"/>
      <c r="M3" s="1535"/>
      <c r="N3" s="1535"/>
      <c r="O3" s="1535"/>
      <c r="P3" s="1083"/>
    </row>
    <row r="4" spans="1:16" s="1080" customFormat="1" ht="6" customHeight="1">
      <c r="A4" s="95"/>
      <c r="C4" s="1085"/>
      <c r="D4" s="1085"/>
      <c r="M4" s="1083"/>
      <c r="N4" s="1086"/>
      <c r="O4" s="1087"/>
      <c r="P4" s="1087"/>
    </row>
    <row r="5" spans="1:16" s="1080" customFormat="1" ht="6.75" customHeight="1">
      <c r="A5" s="95"/>
      <c r="C5" s="1085"/>
      <c r="D5" s="1085"/>
      <c r="M5" s="1083"/>
      <c r="N5" s="1086"/>
      <c r="O5" s="1087"/>
      <c r="P5" s="1087"/>
    </row>
    <row r="6" spans="1:16" s="1080" customFormat="1" ht="17.25" customHeight="1">
      <c r="A6" s="1536" t="s">
        <v>2024</v>
      </c>
      <c r="B6" s="1536"/>
      <c r="C6" s="1536"/>
      <c r="D6" s="1536"/>
      <c r="E6" s="1536"/>
      <c r="F6" s="1536"/>
      <c r="G6" s="1537"/>
      <c r="H6" s="1542" t="s">
        <v>1344</v>
      </c>
      <c r="I6" s="1543"/>
      <c r="J6" s="1542" t="s">
        <v>1350</v>
      </c>
      <c r="K6" s="1543"/>
      <c r="L6" s="1083"/>
      <c r="M6" s="1088"/>
      <c r="N6" s="1086"/>
      <c r="O6" s="1087"/>
      <c r="P6" s="1087"/>
    </row>
    <row r="7" spans="1:16" s="1078" customFormat="1" ht="12">
      <c r="A7" s="1538"/>
      <c r="B7" s="1538"/>
      <c r="C7" s="1538"/>
      <c r="D7" s="1538"/>
      <c r="E7" s="1538"/>
      <c r="F7" s="1538"/>
      <c r="G7" s="1539"/>
      <c r="H7" s="220" t="s">
        <v>2025</v>
      </c>
      <c r="I7" s="203" t="s">
        <v>2026</v>
      </c>
      <c r="J7" s="220" t="s">
        <v>2025</v>
      </c>
      <c r="K7" s="203" t="s">
        <v>2026</v>
      </c>
      <c r="M7" s="1088"/>
      <c r="N7" s="95"/>
      <c r="O7" s="95"/>
      <c r="P7" s="516"/>
    </row>
    <row r="8" spans="1:16" s="1078" customFormat="1" ht="10.5" customHeight="1">
      <c r="A8" s="1538"/>
      <c r="B8" s="1538"/>
      <c r="C8" s="1538"/>
      <c r="D8" s="1538"/>
      <c r="E8" s="1538"/>
      <c r="F8" s="1538"/>
      <c r="G8" s="1539"/>
      <c r="H8" s="359" t="s">
        <v>2027</v>
      </c>
      <c r="I8" s="201" t="s">
        <v>2028</v>
      </c>
      <c r="J8" s="359" t="s">
        <v>2027</v>
      </c>
      <c r="K8" s="201" t="s">
        <v>2028</v>
      </c>
      <c r="M8" s="1088"/>
      <c r="N8" s="95"/>
      <c r="O8" s="394"/>
      <c r="P8" s="837"/>
    </row>
    <row r="9" spans="1:16" s="1078" customFormat="1" ht="11.25" customHeight="1">
      <c r="A9" s="1538"/>
      <c r="B9" s="1538"/>
      <c r="C9" s="1538"/>
      <c r="D9" s="1538"/>
      <c r="E9" s="1538"/>
      <c r="F9" s="1538"/>
      <c r="G9" s="1539"/>
      <c r="H9" s="637" t="s">
        <v>2029</v>
      </c>
      <c r="I9" s="531" t="s">
        <v>433</v>
      </c>
      <c r="J9" s="637" t="s">
        <v>2029</v>
      </c>
      <c r="K9" s="531" t="s">
        <v>433</v>
      </c>
      <c r="M9" s="1088"/>
      <c r="N9" s="95"/>
      <c r="O9" s="394"/>
      <c r="P9" s="95"/>
    </row>
    <row r="10" spans="1:16" s="1078" customFormat="1" ht="11.25" customHeight="1">
      <c r="A10" s="1540"/>
      <c r="B10" s="1540"/>
      <c r="C10" s="1540"/>
      <c r="D10" s="1540"/>
      <c r="E10" s="1540"/>
      <c r="F10" s="1540"/>
      <c r="G10" s="1541"/>
      <c r="H10" s="253" t="s">
        <v>2030</v>
      </c>
      <c r="I10" s="1005" t="s">
        <v>2031</v>
      </c>
      <c r="J10" s="253" t="s">
        <v>2030</v>
      </c>
      <c r="K10" s="1005" t="s">
        <v>2031</v>
      </c>
      <c r="M10" s="1088"/>
      <c r="N10" s="496"/>
      <c r="O10" s="847"/>
      <c r="P10" s="837"/>
    </row>
    <row r="11" spans="1:16" s="1078" customFormat="1" ht="11.25" customHeight="1">
      <c r="A11" s="1090" t="s">
        <v>2032</v>
      </c>
      <c r="B11" s="1089"/>
      <c r="C11" s="1089"/>
      <c r="D11" s="1089"/>
      <c r="E11" s="1089"/>
      <c r="F11" s="1089"/>
      <c r="G11" s="1089"/>
      <c r="H11" s="1091">
        <f>H12+H13+H31+H32</f>
        <v>9236919.299999999</v>
      </c>
      <c r="I11" s="1092">
        <f>I12+I13+I31+I32</f>
        <v>26982</v>
      </c>
      <c r="J11" s="1091">
        <f>J12+J13+J31+J32</f>
        <v>10002092.8</v>
      </c>
      <c r="K11" s="1092">
        <f>K12+K13+K31+K32</f>
        <v>27134</v>
      </c>
      <c r="L11" s="1093"/>
      <c r="M11" s="1094"/>
      <c r="N11" s="496"/>
      <c r="O11" s="847"/>
      <c r="P11" s="837"/>
    </row>
    <row r="12" spans="1:25" s="1078" customFormat="1" ht="17.25" customHeight="1">
      <c r="A12" s="847" t="s">
        <v>2033</v>
      </c>
      <c r="B12" s="178"/>
      <c r="C12" s="243"/>
      <c r="D12" s="1095"/>
      <c r="E12" s="1096"/>
      <c r="F12" s="1096"/>
      <c r="G12" s="1096"/>
      <c r="H12" s="1097"/>
      <c r="I12" s="1098"/>
      <c r="J12" s="1097"/>
      <c r="K12" s="1098"/>
      <c r="L12" s="394"/>
      <c r="M12" s="1093"/>
      <c r="N12" s="1093"/>
      <c r="O12" s="1093"/>
      <c r="P12" s="1093"/>
      <c r="Y12" s="1093"/>
    </row>
    <row r="13" spans="1:25" s="1078" customFormat="1" ht="17.25" customHeight="1">
      <c r="A13" s="847" t="s">
        <v>2034</v>
      </c>
      <c r="B13" s="91"/>
      <c r="C13" s="123"/>
      <c r="D13" s="1095"/>
      <c r="E13" s="1096"/>
      <c r="F13" s="1096"/>
      <c r="G13" s="1096"/>
      <c r="H13" s="1097">
        <f>H14+H15+H24+H25+H30</f>
        <v>6091278.199999999</v>
      </c>
      <c r="I13" s="1098">
        <f>I14+I15+I24+I25+I30</f>
        <v>14520</v>
      </c>
      <c r="J13" s="1097">
        <f>J14+J15+J24+J25+J30</f>
        <v>6107367.300000001</v>
      </c>
      <c r="K13" s="1098">
        <f>K14+K15+K24+K25+K30</f>
        <v>14965</v>
      </c>
      <c r="L13" s="1093"/>
      <c r="M13" s="95"/>
      <c r="N13" s="95"/>
      <c r="O13" s="394"/>
      <c r="P13" s="837"/>
      <c r="Y13" s="1093"/>
    </row>
    <row r="14" spans="1:25" s="1078" customFormat="1" ht="17.25" customHeight="1">
      <c r="A14" s="847" t="s">
        <v>2035</v>
      </c>
      <c r="B14" s="91"/>
      <c r="C14" s="123" t="s">
        <v>2036</v>
      </c>
      <c r="D14" s="1095"/>
      <c r="E14" s="1096"/>
      <c r="F14" s="1096"/>
      <c r="G14" s="1096"/>
      <c r="H14" s="1097">
        <v>3337481.9</v>
      </c>
      <c r="I14" s="1099">
        <v>2477</v>
      </c>
      <c r="J14" s="1097">
        <v>3258041.5</v>
      </c>
      <c r="K14" s="1099">
        <v>2264</v>
      </c>
      <c r="L14" s="1093"/>
      <c r="M14" s="95"/>
      <c r="N14" s="95"/>
      <c r="O14" s="394"/>
      <c r="P14" s="837"/>
      <c r="Y14" s="1093"/>
    </row>
    <row r="15" spans="1:25" s="1078" customFormat="1" ht="17.25" customHeight="1">
      <c r="A15" s="847" t="s">
        <v>2037</v>
      </c>
      <c r="B15" s="178"/>
      <c r="C15" s="1100" t="s">
        <v>2038</v>
      </c>
      <c r="D15" s="1095"/>
      <c r="E15" s="1096"/>
      <c r="F15" s="1096"/>
      <c r="G15" s="1096"/>
      <c r="H15" s="1097">
        <f>+H17+H18+H19+H20+H21+H22</f>
        <v>1389500.9000000001</v>
      </c>
      <c r="I15" s="1098">
        <f>+I17+I18+I19+I20+I21+I22</f>
        <v>2250</v>
      </c>
      <c r="J15" s="1097">
        <f>+J17+J18+J19+J20+J21+J22</f>
        <v>1552129.2000000002</v>
      </c>
      <c r="K15" s="1098">
        <f>+K17+K18+K19+K20+K21+K22</f>
        <v>2236</v>
      </c>
      <c r="L15" s="1093"/>
      <c r="M15" s="95"/>
      <c r="N15" s="95"/>
      <c r="O15" s="95"/>
      <c r="P15" s="837"/>
      <c r="Y15" s="1093"/>
    </row>
    <row r="16" spans="1:25" s="1078" customFormat="1" ht="17.25" customHeight="1">
      <c r="A16" s="95" t="s">
        <v>2039</v>
      </c>
      <c r="B16" s="52"/>
      <c r="C16" s="189" t="s">
        <v>2040</v>
      </c>
      <c r="D16" s="56"/>
      <c r="H16" s="1101"/>
      <c r="I16" s="406"/>
      <c r="J16" s="1101"/>
      <c r="K16" s="406"/>
      <c r="L16" s="1093"/>
      <c r="M16" s="95"/>
      <c r="N16" s="394"/>
      <c r="O16" s="95"/>
      <c r="P16" s="837"/>
      <c r="Y16" s="1093"/>
    </row>
    <row r="17" spans="1:25" s="1078" customFormat="1" ht="14.25" customHeight="1">
      <c r="A17" s="95" t="s">
        <v>2041</v>
      </c>
      <c r="B17" s="52"/>
      <c r="C17" s="51"/>
      <c r="D17" s="56"/>
      <c r="H17" s="1101">
        <v>575070</v>
      </c>
      <c r="I17" s="1102">
        <v>1093</v>
      </c>
      <c r="J17" s="1101">
        <v>673775.5</v>
      </c>
      <c r="K17" s="1102">
        <v>1104</v>
      </c>
      <c r="L17" s="1093"/>
      <c r="M17" s="1006" t="s">
        <v>2042</v>
      </c>
      <c r="N17" s="95"/>
      <c r="O17" s="394"/>
      <c r="P17" s="95"/>
      <c r="Y17" s="1093"/>
    </row>
    <row r="18" spans="1:25" s="1078" customFormat="1" ht="14.25" customHeight="1">
      <c r="A18" s="95" t="s">
        <v>2043</v>
      </c>
      <c r="B18" s="52"/>
      <c r="C18" s="51"/>
      <c r="D18" s="56"/>
      <c r="H18" s="1101">
        <v>301899.5</v>
      </c>
      <c r="I18" s="1103">
        <v>566</v>
      </c>
      <c r="J18" s="1101">
        <v>338989.8</v>
      </c>
      <c r="K18" s="1103">
        <v>563</v>
      </c>
      <c r="L18" s="1093"/>
      <c r="M18" s="1006" t="s">
        <v>2044</v>
      </c>
      <c r="N18" s="95"/>
      <c r="O18" s="394"/>
      <c r="P18" s="95"/>
      <c r="Y18" s="1093"/>
    </row>
    <row r="19" spans="1:25" s="1078" customFormat="1" ht="14.25" customHeight="1">
      <c r="A19" s="95" t="s">
        <v>2045</v>
      </c>
      <c r="B19" s="52"/>
      <c r="C19" s="51"/>
      <c r="D19" s="56"/>
      <c r="H19" s="1101">
        <v>75036.8</v>
      </c>
      <c r="I19" s="1104">
        <v>107</v>
      </c>
      <c r="J19" s="1101">
        <v>77735.3</v>
      </c>
      <c r="K19" s="1104">
        <v>106</v>
      </c>
      <c r="L19" s="1093"/>
      <c r="M19" s="1006" t="s">
        <v>2046</v>
      </c>
      <c r="N19" s="95"/>
      <c r="O19" s="394"/>
      <c r="P19" s="95"/>
      <c r="Y19" s="1093"/>
    </row>
    <row r="20" spans="1:25" s="1078" customFormat="1" ht="17.25" customHeight="1">
      <c r="A20" s="95" t="s">
        <v>2047</v>
      </c>
      <c r="B20" s="52"/>
      <c r="C20" s="51" t="s">
        <v>2048</v>
      </c>
      <c r="D20" s="56"/>
      <c r="H20" s="1101">
        <v>290789.5</v>
      </c>
      <c r="I20" s="1104">
        <v>242</v>
      </c>
      <c r="J20" s="1101">
        <v>312648.3</v>
      </c>
      <c r="K20" s="1104">
        <v>232</v>
      </c>
      <c r="L20" s="394"/>
      <c r="M20" s="1093"/>
      <c r="N20" s="1093"/>
      <c r="O20" s="1093"/>
      <c r="P20" s="1093"/>
      <c r="Y20" s="1093"/>
    </row>
    <row r="21" spans="1:25" s="1078" customFormat="1" ht="13.5" customHeight="1">
      <c r="A21" s="95" t="s">
        <v>2049</v>
      </c>
      <c r="B21" s="52"/>
      <c r="C21" s="51"/>
      <c r="D21" s="56"/>
      <c r="H21" s="1101">
        <v>146705.1</v>
      </c>
      <c r="I21" s="1104">
        <v>242</v>
      </c>
      <c r="J21" s="1101">
        <v>148980.3</v>
      </c>
      <c r="K21" s="1104">
        <v>231</v>
      </c>
      <c r="L21" s="394"/>
      <c r="M21" s="1093"/>
      <c r="N21" s="1093"/>
      <c r="O21" s="1093"/>
      <c r="P21" s="1093"/>
      <c r="Y21" s="1093"/>
    </row>
    <row r="22" spans="1:25" s="1078" customFormat="1" ht="14.25" customHeight="1" hidden="1">
      <c r="A22" s="95" t="s">
        <v>982</v>
      </c>
      <c r="B22" s="52"/>
      <c r="C22" s="51"/>
      <c r="D22" s="56"/>
      <c r="H22" s="1101"/>
      <c r="I22" s="1104"/>
      <c r="J22" s="1101"/>
      <c r="K22" s="1104"/>
      <c r="L22" s="394"/>
      <c r="M22" s="1093"/>
      <c r="N22" s="1093"/>
      <c r="O22" s="1093"/>
      <c r="P22" s="1093"/>
      <c r="Y22" s="1093"/>
    </row>
    <row r="23" spans="1:25" s="1078" customFormat="1" ht="14.25" customHeight="1" hidden="1">
      <c r="A23" s="1544" t="s">
        <v>2050</v>
      </c>
      <c r="B23" s="1544"/>
      <c r="C23" s="1545" t="s">
        <v>2051</v>
      </c>
      <c r="D23" s="1545"/>
      <c r="H23" s="1101"/>
      <c r="I23" s="96"/>
      <c r="J23" s="1101"/>
      <c r="K23" s="96"/>
      <c r="L23" s="394"/>
      <c r="M23" s="394"/>
      <c r="N23" s="1093"/>
      <c r="O23" s="1093"/>
      <c r="Y23" s="1093"/>
    </row>
    <row r="24" spans="1:25" s="1078" customFormat="1" ht="17.25" customHeight="1">
      <c r="A24" s="847" t="s">
        <v>2052</v>
      </c>
      <c r="B24" s="178"/>
      <c r="C24" s="243"/>
      <c r="D24" s="1095"/>
      <c r="E24" s="1096"/>
      <c r="F24" s="1096"/>
      <c r="G24" s="1096"/>
      <c r="H24" s="1097">
        <v>452957.1</v>
      </c>
      <c r="I24" s="1105">
        <v>1702</v>
      </c>
      <c r="J24" s="1097">
        <v>430523.9</v>
      </c>
      <c r="K24" s="1105">
        <v>1739</v>
      </c>
      <c r="L24" s="394"/>
      <c r="M24" s="394"/>
      <c r="N24" s="1093"/>
      <c r="O24" s="1093"/>
      <c r="Y24" s="1093"/>
    </row>
    <row r="25" spans="1:25" s="1078" customFormat="1" ht="17.25" customHeight="1">
      <c r="A25" s="847" t="s">
        <v>2053</v>
      </c>
      <c r="B25" s="178"/>
      <c r="C25" s="243" t="s">
        <v>2054</v>
      </c>
      <c r="D25" s="1095"/>
      <c r="E25" s="1096"/>
      <c r="F25" s="1096"/>
      <c r="G25" s="1096"/>
      <c r="H25" s="1097">
        <f>H27+H28+H29</f>
        <v>877095</v>
      </c>
      <c r="I25" s="1098">
        <f>I27+I28</f>
        <v>8091</v>
      </c>
      <c r="J25" s="1097">
        <f>J27+J28+J29</f>
        <v>819287.7</v>
      </c>
      <c r="K25" s="1098">
        <f>K27+K28</f>
        <v>8726</v>
      </c>
      <c r="L25" s="394"/>
      <c r="M25" s="394"/>
      <c r="N25" s="1093"/>
      <c r="O25" s="1093"/>
      <c r="Y25" s="1093"/>
    </row>
    <row r="26" spans="1:25" s="1078" customFormat="1" ht="15" customHeight="1">
      <c r="A26" s="95" t="s">
        <v>357</v>
      </c>
      <c r="B26" s="52"/>
      <c r="C26" s="189" t="s">
        <v>2040</v>
      </c>
      <c r="D26" s="1095"/>
      <c r="E26" s="1096"/>
      <c r="F26" s="1096"/>
      <c r="G26" s="1096"/>
      <c r="H26" s="1097"/>
      <c r="I26" s="847"/>
      <c r="J26" s="1097"/>
      <c r="K26" s="847"/>
      <c r="L26" s="394"/>
      <c r="M26" s="394"/>
      <c r="N26" s="1093"/>
      <c r="O26" s="1093"/>
      <c r="Y26" s="1093"/>
    </row>
    <row r="27" spans="1:25" s="1078" customFormat="1" ht="15" customHeight="1">
      <c r="A27" s="96" t="s">
        <v>2055</v>
      </c>
      <c r="B27" s="49"/>
      <c r="C27" s="52" t="s">
        <v>2056</v>
      </c>
      <c r="D27" s="56"/>
      <c r="H27" s="1101">
        <v>595259.9</v>
      </c>
      <c r="I27" s="95">
        <v>6802</v>
      </c>
      <c r="J27" s="1101">
        <v>559173.4</v>
      </c>
      <c r="K27" s="95">
        <v>7476</v>
      </c>
      <c r="L27" s="394"/>
      <c r="M27" s="394"/>
      <c r="N27" s="1093"/>
      <c r="O27" s="1093"/>
      <c r="Y27" s="1093"/>
    </row>
    <row r="28" spans="1:25" s="1078" customFormat="1" ht="15" customHeight="1">
      <c r="A28" s="95" t="s">
        <v>2057</v>
      </c>
      <c r="B28" s="52"/>
      <c r="C28" s="52" t="s">
        <v>2058</v>
      </c>
      <c r="D28" s="56"/>
      <c r="H28" s="1101">
        <v>281835.1</v>
      </c>
      <c r="I28" s="95">
        <v>1289</v>
      </c>
      <c r="J28" s="1101">
        <v>260114.3</v>
      </c>
      <c r="K28" s="95">
        <v>1250</v>
      </c>
      <c r="L28" s="394"/>
      <c r="M28" s="394"/>
      <c r="N28" s="1093"/>
      <c r="O28" s="1093"/>
      <c r="Y28" s="1093"/>
    </row>
    <row r="29" spans="1:25" s="1078" customFormat="1" ht="15" customHeight="1" hidden="1">
      <c r="A29" s="95" t="s">
        <v>2059</v>
      </c>
      <c r="B29" s="52"/>
      <c r="C29" s="52"/>
      <c r="D29" s="60"/>
      <c r="E29" s="1093"/>
      <c r="F29" s="1093"/>
      <c r="G29" s="1093"/>
      <c r="H29" s="1101"/>
      <c r="I29" s="95"/>
      <c r="J29" s="1101"/>
      <c r="K29" s="95"/>
      <c r="L29" s="394"/>
      <c r="M29" s="394"/>
      <c r="N29" s="1093"/>
      <c r="O29" s="1093"/>
      <c r="Y29" s="1093"/>
    </row>
    <row r="30" spans="1:25" s="1078" customFormat="1" ht="14.25" customHeight="1">
      <c r="A30" s="847" t="s">
        <v>2060</v>
      </c>
      <c r="B30" s="52"/>
      <c r="C30" s="243" t="s">
        <v>2061</v>
      </c>
      <c r="D30" s="52"/>
      <c r="E30" s="95"/>
      <c r="F30" s="95"/>
      <c r="G30" s="95"/>
      <c r="H30" s="1097">
        <v>34243.3</v>
      </c>
      <c r="I30" s="95"/>
      <c r="J30" s="1097">
        <v>47385</v>
      </c>
      <c r="K30" s="95"/>
      <c r="L30" s="394"/>
      <c r="M30" s="394" t="s">
        <v>2062</v>
      </c>
      <c r="N30" s="1093"/>
      <c r="O30" s="1093"/>
      <c r="P30" s="96"/>
      <c r="Y30" s="1093"/>
    </row>
    <row r="31" spans="1:25" s="1078" customFormat="1" ht="18" customHeight="1">
      <c r="A31" s="847" t="s">
        <v>2063</v>
      </c>
      <c r="B31" s="178"/>
      <c r="C31" s="243"/>
      <c r="D31" s="1095"/>
      <c r="E31" s="1096"/>
      <c r="F31" s="1096"/>
      <c r="G31" s="1096"/>
      <c r="H31" s="1097">
        <v>120000</v>
      </c>
      <c r="I31" s="1105">
        <v>595</v>
      </c>
      <c r="J31" s="1097">
        <v>60000</v>
      </c>
      <c r="K31" s="1105">
        <v>280</v>
      </c>
      <c r="L31" s="394"/>
      <c r="M31" s="394"/>
      <c r="N31" s="1093"/>
      <c r="O31" s="1093"/>
      <c r="Y31" s="1093"/>
    </row>
    <row r="32" spans="1:25" s="1078" customFormat="1" ht="17.25" customHeight="1">
      <c r="A32" s="847" t="s">
        <v>2064</v>
      </c>
      <c r="B32" s="91"/>
      <c r="C32" s="123"/>
      <c r="D32" s="1095"/>
      <c r="E32" s="1096"/>
      <c r="F32" s="1096"/>
      <c r="G32" s="1096"/>
      <c r="H32" s="1097">
        <f>H37+H38+H39+H36</f>
        <v>3025641.0999999996</v>
      </c>
      <c r="I32" s="1098">
        <f>I37+I38+I39+I36</f>
        <v>11867</v>
      </c>
      <c r="J32" s="1097">
        <f>J37+J38+J39+J36</f>
        <v>3834725.5</v>
      </c>
      <c r="K32" s="1098">
        <f>K37+K38+K39+K36</f>
        <v>11889</v>
      </c>
      <c r="L32" s="394"/>
      <c r="M32" s="394"/>
      <c r="N32" s="1093"/>
      <c r="O32" s="1093"/>
      <c r="P32" s="1093"/>
      <c r="Y32" s="1093"/>
    </row>
    <row r="33" spans="1:25" s="1078" customFormat="1" ht="15" customHeight="1">
      <c r="A33" s="95" t="s">
        <v>357</v>
      </c>
      <c r="B33" s="52"/>
      <c r="C33" s="189" t="s">
        <v>2040</v>
      </c>
      <c r="D33" s="56"/>
      <c r="H33" s="1097"/>
      <c r="I33" s="1098"/>
      <c r="J33" s="1097"/>
      <c r="K33" s="1098"/>
      <c r="L33" s="394"/>
      <c r="M33" s="394"/>
      <c r="N33" s="1093"/>
      <c r="O33" s="1093"/>
      <c r="Y33" s="1093"/>
    </row>
    <row r="34" spans="1:25" s="1078" customFormat="1" ht="15" customHeight="1" hidden="1">
      <c r="A34" s="95" t="s">
        <v>2065</v>
      </c>
      <c r="B34" s="52"/>
      <c r="C34" s="177" t="s">
        <v>2066</v>
      </c>
      <c r="D34" s="56"/>
      <c r="H34" s="1101"/>
      <c r="I34" s="406"/>
      <c r="J34" s="1101"/>
      <c r="K34" s="406"/>
      <c r="L34" s="394"/>
      <c r="M34" s="394"/>
      <c r="N34" s="1093"/>
      <c r="O34" s="1093"/>
      <c r="Y34" s="1093"/>
    </row>
    <row r="35" spans="1:25" s="1078" customFormat="1" ht="15" customHeight="1" hidden="1">
      <c r="A35" s="95" t="s">
        <v>2067</v>
      </c>
      <c r="B35" s="52"/>
      <c r="C35" s="177" t="s">
        <v>2068</v>
      </c>
      <c r="D35" s="56"/>
      <c r="H35" s="1101"/>
      <c r="I35" s="1104"/>
      <c r="J35" s="1101"/>
      <c r="K35" s="1104"/>
      <c r="L35" s="394"/>
      <c r="M35" s="394"/>
      <c r="N35" s="1093"/>
      <c r="O35" s="1093"/>
      <c r="Y35" s="1093"/>
    </row>
    <row r="36" spans="1:25" s="1078" customFormat="1" ht="14.25" customHeight="1">
      <c r="A36" s="95" t="s">
        <v>2069</v>
      </c>
      <c r="B36" s="49"/>
      <c r="C36" s="51"/>
      <c r="D36" s="56"/>
      <c r="H36" s="1101">
        <v>651492.3</v>
      </c>
      <c r="I36" s="406"/>
      <c r="J36" s="1101">
        <v>1536981.9</v>
      </c>
      <c r="K36" s="406"/>
      <c r="L36" s="394"/>
      <c r="M36" s="394"/>
      <c r="N36" s="1093"/>
      <c r="O36" s="1093"/>
      <c r="Y36" s="1093"/>
    </row>
    <row r="37" spans="1:25" s="1078" customFormat="1" ht="15" customHeight="1">
      <c r="A37" s="95" t="s">
        <v>2070</v>
      </c>
      <c r="B37" s="52"/>
      <c r="C37" s="189"/>
      <c r="D37" s="56"/>
      <c r="H37" s="1101">
        <v>68344.1</v>
      </c>
      <c r="I37" s="95">
        <v>64</v>
      </c>
      <c r="J37" s="1101">
        <v>64558.8</v>
      </c>
      <c r="K37" s="95">
        <v>60</v>
      </c>
      <c r="L37" s="394"/>
      <c r="M37" s="394"/>
      <c r="N37" s="1093"/>
      <c r="O37" s="1093"/>
      <c r="Y37" s="1093"/>
    </row>
    <row r="38" spans="1:25" s="1078" customFormat="1" ht="17.25" customHeight="1">
      <c r="A38" s="95" t="s">
        <v>2071</v>
      </c>
      <c r="B38" s="49"/>
      <c r="C38" s="51" t="s">
        <v>2072</v>
      </c>
      <c r="D38" s="56"/>
      <c r="H38" s="1101">
        <v>1165516.2</v>
      </c>
      <c r="I38" s="95">
        <v>8502</v>
      </c>
      <c r="J38" s="1101">
        <v>1149800</v>
      </c>
      <c r="K38" s="95">
        <v>8429</v>
      </c>
      <c r="L38" s="394"/>
      <c r="M38" s="394"/>
      <c r="N38" s="1093"/>
      <c r="O38" s="1093"/>
      <c r="Y38" s="1093"/>
    </row>
    <row r="39" spans="1:25" s="1078" customFormat="1" ht="14.25" customHeight="1">
      <c r="A39" s="383" t="s">
        <v>2073</v>
      </c>
      <c r="B39" s="50"/>
      <c r="C39" s="188" t="s">
        <v>2074</v>
      </c>
      <c r="D39" s="1106"/>
      <c r="E39" s="1107"/>
      <c r="F39" s="1107"/>
      <c r="G39" s="1107"/>
      <c r="H39" s="1108">
        <v>1140288.5</v>
      </c>
      <c r="I39" s="522">
        <v>3301</v>
      </c>
      <c r="J39" s="1108">
        <v>1083384.8</v>
      </c>
      <c r="K39" s="522">
        <v>3400</v>
      </c>
      <c r="L39" s="1093"/>
      <c r="M39" s="1006"/>
      <c r="N39" s="95"/>
      <c r="O39" s="394"/>
      <c r="P39" s="95"/>
      <c r="Y39" s="1093"/>
    </row>
    <row r="40" spans="16:25" ht="12">
      <c r="P40" s="70"/>
      <c r="Y40" s="64"/>
    </row>
    <row r="41" spans="12:25" ht="12">
      <c r="L41" s="70"/>
      <c r="M41" s="70"/>
      <c r="N41" s="1109"/>
      <c r="O41" s="70"/>
      <c r="P41" s="70"/>
      <c r="Y41" s="1110"/>
    </row>
    <row r="42" spans="12:17" ht="12">
      <c r="L42" s="70"/>
      <c r="M42" s="70"/>
      <c r="N42" s="1109"/>
      <c r="O42" s="70"/>
      <c r="P42" s="70"/>
      <c r="Q42" s="70"/>
    </row>
    <row r="43" spans="12:43" ht="12">
      <c r="L43" s="70"/>
      <c r="M43" s="70"/>
      <c r="N43" s="1109"/>
      <c r="O43" s="70"/>
      <c r="P43" s="70"/>
      <c r="Q43" s="70"/>
      <c r="Y43" s="1110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2:32" ht="12">
      <c r="L44" s="70"/>
      <c r="M44" s="70"/>
      <c r="N44" s="70"/>
      <c r="O44" s="70"/>
      <c r="P44" s="70"/>
      <c r="Q44" s="70"/>
      <c r="Y44" s="1110"/>
      <c r="Z44" s="71"/>
      <c r="AA44" s="71"/>
      <c r="AB44" s="71"/>
      <c r="AC44" s="71"/>
      <c r="AD44" s="71"/>
      <c r="AE44" s="71"/>
      <c r="AF44" s="71"/>
    </row>
    <row r="45" spans="12:25" ht="12">
      <c r="L45" s="70"/>
      <c r="M45" s="70"/>
      <c r="N45" s="70"/>
      <c r="O45" s="70"/>
      <c r="P45" s="70"/>
      <c r="Q45" s="70"/>
      <c r="U45" s="71"/>
      <c r="V45" s="71"/>
      <c r="W45" s="71"/>
      <c r="X45" s="71"/>
      <c r="Y45" s="1110"/>
    </row>
    <row r="46" spans="12:17" ht="12">
      <c r="L46" s="70"/>
      <c r="M46" s="70"/>
      <c r="N46" s="70"/>
      <c r="O46" s="70"/>
      <c r="P46" s="70"/>
      <c r="Q46" s="70"/>
    </row>
    <row r="47" spans="10:17" ht="12">
      <c r="J47" s="61">
        <f>J13+J31+J32</f>
        <v>10002092.8</v>
      </c>
      <c r="L47" s="70"/>
      <c r="M47" s="70"/>
      <c r="N47" s="70"/>
      <c r="O47" s="70"/>
      <c r="P47" s="70"/>
      <c r="Q47" s="70"/>
    </row>
    <row r="48" spans="12:17" ht="12">
      <c r="L48" s="70"/>
      <c r="M48" s="70"/>
      <c r="N48" s="70"/>
      <c r="O48" s="70"/>
      <c r="P48" s="70"/>
      <c r="Q48" s="70"/>
    </row>
    <row r="49" spans="12:17" ht="12">
      <c r="L49" s="70"/>
      <c r="M49" s="70"/>
      <c r="N49" s="70"/>
      <c r="O49" s="70"/>
      <c r="P49" s="70"/>
      <c r="Q49" s="70"/>
    </row>
    <row r="50" spans="12:17" ht="12">
      <c r="L50" s="70"/>
      <c r="M50" s="70"/>
      <c r="N50" s="70"/>
      <c r="O50" s="70"/>
      <c r="P50" s="70"/>
      <c r="Q50" s="70"/>
    </row>
    <row r="51" spans="12:17" ht="12">
      <c r="L51" s="70"/>
      <c r="M51" s="70"/>
      <c r="N51" s="70"/>
      <c r="O51" s="70"/>
      <c r="P51" s="70"/>
      <c r="Q51" s="70"/>
    </row>
    <row r="52" spans="12:17" ht="12">
      <c r="L52" s="70"/>
      <c r="M52" s="70"/>
      <c r="N52" s="70"/>
      <c r="O52" s="70"/>
      <c r="P52" s="70"/>
      <c r="Q52" s="70"/>
    </row>
    <row r="53" spans="12:17" ht="12">
      <c r="L53" s="70"/>
      <c r="M53" s="70"/>
      <c r="N53" s="70"/>
      <c r="O53" s="70"/>
      <c r="P53" s="70"/>
      <c r="Q53" s="70"/>
    </row>
    <row r="54" spans="12:17" ht="12">
      <c r="L54" s="70"/>
      <c r="M54" s="70"/>
      <c r="N54" s="70"/>
      <c r="O54" s="70"/>
      <c r="P54" s="70"/>
      <c r="Q54" s="70"/>
    </row>
    <row r="55" spans="16:17" ht="12">
      <c r="P55" s="70"/>
      <c r="Q55" s="70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P170"/>
  <sheetViews>
    <sheetView zoomScalePageLayoutView="0" workbookViewId="0" topLeftCell="A1">
      <selection activeCell="H44" sqref="H44"/>
    </sheetView>
  </sheetViews>
  <sheetFormatPr defaultColWidth="9.00390625" defaultRowHeight="6.75" customHeight="1"/>
  <cols>
    <col min="1" max="1" width="7.25390625" style="1111" customWidth="1"/>
    <col min="2" max="2" width="83.625" style="1112" customWidth="1"/>
    <col min="3" max="3" width="12.875" style="1112" customWidth="1"/>
    <col min="4" max="4" width="13.125" style="1112" customWidth="1"/>
    <col min="5" max="5" width="8.125" style="1112" customWidth="1"/>
    <col min="6" max="6" width="11.00390625" style="1112" customWidth="1"/>
    <col min="7" max="7" width="10.25390625" style="1112" customWidth="1"/>
    <col min="8" max="8" width="49.375" style="1112" customWidth="1"/>
    <col min="9" max="9" width="140.125" style="1112" customWidth="1"/>
    <col min="10" max="10" width="138.875" style="1112" customWidth="1"/>
    <col min="11" max="11" width="147.875" style="1112" customWidth="1"/>
    <col min="12" max="12" width="38.75390625" style="1112" customWidth="1"/>
    <col min="13" max="13" width="9.125" style="1112" customWidth="1"/>
    <col min="14" max="14" width="9.25390625" style="1112" customWidth="1"/>
    <col min="15" max="15" width="10.125" style="1112" customWidth="1"/>
    <col min="16" max="16" width="50.375" style="1112" customWidth="1"/>
    <col min="17" max="17" width="9.125" style="1112" customWidth="1"/>
    <col min="18" max="18" width="12.875" style="1112" customWidth="1"/>
    <col min="19" max="24" width="9.125" style="1112" customWidth="1"/>
    <col min="25" max="25" width="4.75390625" style="1112" customWidth="1"/>
    <col min="26" max="26" width="13.75390625" style="1112" customWidth="1"/>
    <col min="27" max="27" width="15.125" style="1112" customWidth="1"/>
    <col min="28" max="28" width="13.375" style="1112" customWidth="1"/>
    <col min="29" max="29" width="13.00390625" style="1112" customWidth="1"/>
    <col min="30" max="30" width="9.875" style="1112" customWidth="1"/>
    <col min="31" max="32" width="13.25390625" style="1112" customWidth="1"/>
    <col min="33" max="33" width="14.00390625" style="1112" customWidth="1"/>
    <col min="34" max="34" width="15.00390625" style="1112" customWidth="1"/>
    <col min="35" max="16384" width="9.125" style="1112" customWidth="1"/>
  </cols>
  <sheetData>
    <row r="1" spans="2:19" ht="13.5" customHeight="1">
      <c r="B1" s="1546" t="s">
        <v>2075</v>
      </c>
      <c r="C1" s="1546"/>
      <c r="D1" s="1546"/>
      <c r="E1" s="1546"/>
      <c r="I1" s="1113"/>
      <c r="J1" s="1113"/>
      <c r="K1" s="1113"/>
      <c r="R1" s="1113"/>
      <c r="S1" s="1113"/>
    </row>
    <row r="2" spans="2:19" ht="13.5" customHeight="1">
      <c r="B2" s="1547" t="s">
        <v>2076</v>
      </c>
      <c r="C2" s="1547"/>
      <c r="D2" s="1547"/>
      <c r="E2" s="1547"/>
      <c r="I2" s="1113"/>
      <c r="J2" s="1113"/>
      <c r="K2" s="1113"/>
      <c r="R2" s="1113"/>
      <c r="S2" s="1113"/>
    </row>
    <row r="3" spans="2:19" ht="10.5" customHeight="1">
      <c r="B3" s="1114"/>
      <c r="C3" s="1114"/>
      <c r="D3" s="1114"/>
      <c r="E3" s="1114"/>
      <c r="I3" s="1113"/>
      <c r="J3" s="1113"/>
      <c r="K3" s="1113"/>
      <c r="R3" s="1113"/>
      <c r="S3" s="1113"/>
    </row>
    <row r="4" spans="2:6" ht="10.5" customHeight="1">
      <c r="B4" s="1115" t="s">
        <v>2077</v>
      </c>
      <c r="C4" s="1116" t="s">
        <v>315</v>
      </c>
      <c r="D4" s="1117"/>
      <c r="E4" s="1118"/>
      <c r="F4" s="1113"/>
    </row>
    <row r="5" spans="2:5" ht="10.5" customHeight="1">
      <c r="B5" s="1119"/>
      <c r="C5" s="1120" t="s">
        <v>1262</v>
      </c>
      <c r="D5" s="1120" t="s">
        <v>2078</v>
      </c>
      <c r="E5" s="1121"/>
    </row>
    <row r="6" spans="2:6" ht="11.25" customHeight="1">
      <c r="B6" s="1112" t="s">
        <v>2079</v>
      </c>
      <c r="C6" s="1122">
        <v>44338272</v>
      </c>
      <c r="D6" s="1122">
        <f>D7+D8</f>
        <v>68187818.3</v>
      </c>
      <c r="E6" s="1122">
        <f>(D6/C6)*100</f>
        <v>153.7899769751965</v>
      </c>
      <c r="F6" s="1123"/>
    </row>
    <row r="7" spans="2:6" ht="11.25" customHeight="1">
      <c r="B7" s="1112" t="s">
        <v>2080</v>
      </c>
      <c r="C7" s="1122">
        <v>41097148</v>
      </c>
      <c r="D7" s="1122">
        <v>66956498.6</v>
      </c>
      <c r="E7" s="1122">
        <f>(D7/C7)*100</f>
        <v>162.92249428111168</v>
      </c>
      <c r="F7" s="1114"/>
    </row>
    <row r="8" spans="2:5" ht="11.25" customHeight="1">
      <c r="B8" s="1119" t="s">
        <v>2081</v>
      </c>
      <c r="C8" s="1124">
        <v>3241124</v>
      </c>
      <c r="D8" s="1124">
        <v>1231319.7</v>
      </c>
      <c r="E8" s="1124">
        <f>(D8/C8)*100</f>
        <v>37.990515018863825</v>
      </c>
    </row>
    <row r="9" spans="2:5" ht="14.25" customHeight="1">
      <c r="B9" s="1125" t="s">
        <v>2082</v>
      </c>
      <c r="C9" s="1126"/>
      <c r="D9" s="1126"/>
      <c r="E9" s="1126"/>
    </row>
    <row r="10" spans="2:4" ht="10.5" customHeight="1">
      <c r="B10" s="1127" t="s">
        <v>2083</v>
      </c>
      <c r="C10" s="1122"/>
      <c r="D10" s="1128">
        <v>103000</v>
      </c>
    </row>
    <row r="11" spans="2:4" ht="10.5" customHeight="1">
      <c r="B11" s="1127" t="s">
        <v>2084</v>
      </c>
      <c r="C11" s="1122"/>
      <c r="D11" s="1128">
        <v>1200000</v>
      </c>
    </row>
    <row r="12" spans="2:4" ht="10.5" customHeight="1">
      <c r="B12" s="1127" t="s">
        <v>2085</v>
      </c>
      <c r="C12" s="1122"/>
      <c r="D12" s="1128">
        <v>173000</v>
      </c>
    </row>
    <row r="13" spans="2:4" ht="10.5" customHeight="1">
      <c r="B13" s="1113" t="s">
        <v>2086</v>
      </c>
      <c r="C13" s="1122"/>
      <c r="D13" s="1128">
        <v>164000</v>
      </c>
    </row>
    <row r="14" spans="2:4" ht="10.5" customHeight="1">
      <c r="B14" s="1113" t="s">
        <v>2087</v>
      </c>
      <c r="C14" s="1122"/>
      <c r="D14" s="1128">
        <v>380000</v>
      </c>
    </row>
    <row r="15" spans="2:4" ht="10.5" customHeight="1">
      <c r="B15" s="1113" t="s">
        <v>2088</v>
      </c>
      <c r="C15" s="1122"/>
      <c r="D15" s="1128">
        <v>5000</v>
      </c>
    </row>
    <row r="16" spans="2:4" ht="10.5" customHeight="1">
      <c r="B16" s="1113" t="s">
        <v>2089</v>
      </c>
      <c r="C16" s="1122"/>
      <c r="D16" s="1128">
        <v>10000</v>
      </c>
    </row>
    <row r="17" spans="2:4" ht="10.5" customHeight="1">
      <c r="B17" s="1113" t="s">
        <v>2090</v>
      </c>
      <c r="C17" s="1129"/>
      <c r="D17" s="1128">
        <v>69956</v>
      </c>
    </row>
    <row r="18" spans="2:4" ht="10.5" customHeight="1">
      <c r="B18" s="1113" t="s">
        <v>2091</v>
      </c>
      <c r="C18" s="1129"/>
      <c r="D18" s="1128">
        <v>14820</v>
      </c>
    </row>
    <row r="19" spans="2:4" ht="10.5" customHeight="1">
      <c r="B19" s="1113" t="s">
        <v>2092</v>
      </c>
      <c r="C19" s="1129"/>
      <c r="D19" s="1128">
        <v>354688.6</v>
      </c>
    </row>
    <row r="20" spans="2:4" ht="10.5" customHeight="1">
      <c r="B20" s="1113" t="s">
        <v>2093</v>
      </c>
      <c r="C20" s="1129"/>
      <c r="D20" s="1128">
        <v>583400</v>
      </c>
    </row>
    <row r="21" spans="2:4" ht="10.5" customHeight="1">
      <c r="B21" s="1113" t="s">
        <v>2094</v>
      </c>
      <c r="C21" s="1129"/>
      <c r="D21" s="1128">
        <v>415000</v>
      </c>
    </row>
    <row r="22" spans="2:4" ht="10.5" customHeight="1">
      <c r="B22" s="1113" t="s">
        <v>2095</v>
      </c>
      <c r="C22" s="1129"/>
      <c r="D22" s="1128">
        <v>88557</v>
      </c>
    </row>
    <row r="23" spans="2:4" ht="10.5" customHeight="1">
      <c r="B23" s="1113" t="s">
        <v>2096</v>
      </c>
      <c r="C23" s="1129"/>
      <c r="D23" s="1128">
        <v>96343.4</v>
      </c>
    </row>
    <row r="24" spans="2:4" ht="10.5" customHeight="1">
      <c r="B24" s="1113" t="s">
        <v>2097</v>
      </c>
      <c r="C24" s="1129"/>
      <c r="D24" s="1128">
        <v>3936000</v>
      </c>
    </row>
    <row r="25" spans="2:4" ht="10.5" customHeight="1">
      <c r="B25" s="1113" t="s">
        <v>2098</v>
      </c>
      <c r="C25" s="1129"/>
      <c r="D25" s="1128">
        <v>500000</v>
      </c>
    </row>
    <row r="26" spans="2:4" ht="10.5" customHeight="1">
      <c r="B26" s="1113" t="s">
        <v>2099</v>
      </c>
      <c r="C26" s="1129"/>
      <c r="D26" s="1128">
        <v>450000</v>
      </c>
    </row>
    <row r="27" spans="2:4" ht="10.5" customHeight="1">
      <c r="B27" s="1127" t="s">
        <v>2100</v>
      </c>
      <c r="C27" s="1129"/>
      <c r="D27" s="1128">
        <v>880000</v>
      </c>
    </row>
    <row r="28" spans="2:4" ht="10.5" customHeight="1">
      <c r="B28" s="1127" t="s">
        <v>2101</v>
      </c>
      <c r="C28" s="1130"/>
      <c r="D28" s="1130">
        <v>413000</v>
      </c>
    </row>
    <row r="29" spans="2:4" ht="10.5" customHeight="1">
      <c r="B29" s="1127" t="s">
        <v>2102</v>
      </c>
      <c r="C29" s="1130"/>
      <c r="D29" s="1130">
        <v>1370000</v>
      </c>
    </row>
    <row r="30" spans="2:4" ht="10.5" customHeight="1">
      <c r="B30" s="1127" t="s">
        <v>2103</v>
      </c>
      <c r="C30" s="1130"/>
      <c r="D30" s="1130">
        <v>800000</v>
      </c>
    </row>
    <row r="31" spans="2:4" ht="10.5" customHeight="1">
      <c r="B31" s="1127" t="s">
        <v>2104</v>
      </c>
      <c r="C31" s="1130"/>
      <c r="D31" s="1130">
        <v>46354400</v>
      </c>
    </row>
    <row r="32" spans="1:4" s="1113" customFormat="1" ht="10.5" customHeight="1">
      <c r="A32" s="1131"/>
      <c r="B32" s="1112" t="s">
        <v>2105</v>
      </c>
      <c r="C32" s="1130"/>
      <c r="D32" s="1130">
        <v>1418000</v>
      </c>
    </row>
    <row r="33" spans="1:4" s="1113" customFormat="1" ht="10.5" customHeight="1">
      <c r="A33" s="1131"/>
      <c r="B33" s="1112" t="s">
        <v>2106</v>
      </c>
      <c r="C33" s="1132"/>
      <c r="D33" s="1130">
        <v>2300000</v>
      </c>
    </row>
    <row r="34" spans="2:4" ht="10.5" customHeight="1">
      <c r="B34" s="1112" t="s">
        <v>2107</v>
      </c>
      <c r="C34" s="1130"/>
      <c r="D34" s="1130">
        <v>60000</v>
      </c>
    </row>
    <row r="35" spans="2:4" ht="10.5" customHeight="1">
      <c r="B35" s="1112" t="s">
        <v>2108</v>
      </c>
      <c r="C35" s="1130"/>
      <c r="D35" s="1130">
        <v>811420</v>
      </c>
    </row>
    <row r="36" spans="2:4" ht="10.5" customHeight="1">
      <c r="B36" s="1113" t="s">
        <v>2109</v>
      </c>
      <c r="C36" s="1130"/>
      <c r="D36" s="1130">
        <v>124230</v>
      </c>
    </row>
    <row r="37" spans="2:4" ht="10.5" customHeight="1">
      <c r="B37" s="1113" t="s">
        <v>2110</v>
      </c>
      <c r="C37" s="1130"/>
      <c r="D37" s="1130">
        <v>343615.1</v>
      </c>
    </row>
    <row r="38" spans="1:4" ht="10.5" customHeight="1">
      <c r="A38" s="1131"/>
      <c r="B38" s="1113" t="s">
        <v>2111</v>
      </c>
      <c r="C38" s="1130"/>
      <c r="D38" s="1130">
        <v>950000</v>
      </c>
    </row>
    <row r="39" spans="1:4" ht="10.5" customHeight="1">
      <c r="A39" s="1131"/>
      <c r="B39" s="1113" t="s">
        <v>2112</v>
      </c>
      <c r="C39" s="1130"/>
      <c r="D39" s="1130">
        <v>410000</v>
      </c>
    </row>
    <row r="40" spans="1:4" ht="10.5" customHeight="1">
      <c r="A40" s="1131"/>
      <c r="B40" s="1122" t="s">
        <v>2113</v>
      </c>
      <c r="C40" s="1130"/>
      <c r="D40" s="1130">
        <v>510000</v>
      </c>
    </row>
    <row r="41" spans="1:250" ht="10.5" customHeight="1">
      <c r="A41" s="1122"/>
      <c r="B41" s="1113" t="s">
        <v>2114</v>
      </c>
      <c r="C41" s="1130"/>
      <c r="D41" s="1130">
        <v>64000</v>
      </c>
      <c r="E41" s="1122"/>
      <c r="F41" s="1122"/>
      <c r="G41" s="1122"/>
      <c r="H41" s="1122"/>
      <c r="I41" s="1122"/>
      <c r="J41" s="1122"/>
      <c r="K41" s="1122"/>
      <c r="L41" s="1122"/>
      <c r="M41" s="1122"/>
      <c r="N41" s="1122"/>
      <c r="O41" s="1122"/>
      <c r="P41" s="1122"/>
      <c r="Q41" s="1122"/>
      <c r="R41" s="1122"/>
      <c r="S41" s="1122"/>
      <c r="T41" s="1122"/>
      <c r="U41" s="1122"/>
      <c r="V41" s="1122"/>
      <c r="W41" s="1122"/>
      <c r="X41" s="1122"/>
      <c r="Y41" s="1122"/>
      <c r="Z41" s="1122"/>
      <c r="AA41" s="1122"/>
      <c r="AB41" s="1122"/>
      <c r="AC41" s="1122"/>
      <c r="AD41" s="1122"/>
      <c r="AE41" s="1122"/>
      <c r="AF41" s="1122"/>
      <c r="AG41" s="1122"/>
      <c r="AH41" s="1122"/>
      <c r="AI41" s="1122"/>
      <c r="AJ41" s="1122"/>
      <c r="AK41" s="1122"/>
      <c r="AL41" s="1122"/>
      <c r="AM41" s="1122"/>
      <c r="AN41" s="1122"/>
      <c r="AO41" s="1122"/>
      <c r="AP41" s="1122"/>
      <c r="AQ41" s="1122"/>
      <c r="AR41" s="1122"/>
      <c r="AS41" s="1122"/>
      <c r="AT41" s="1122"/>
      <c r="AU41" s="1122"/>
      <c r="AV41" s="1122"/>
      <c r="AW41" s="1122"/>
      <c r="AX41" s="1122"/>
      <c r="AY41" s="1122"/>
      <c r="AZ41" s="1122"/>
      <c r="BA41" s="1122"/>
      <c r="BB41" s="1122"/>
      <c r="BC41" s="1122"/>
      <c r="BD41" s="1122"/>
      <c r="BE41" s="1122"/>
      <c r="BF41" s="1122"/>
      <c r="BG41" s="1122"/>
      <c r="BH41" s="1122"/>
      <c r="BI41" s="1122"/>
      <c r="BJ41" s="1122"/>
      <c r="BK41" s="1122"/>
      <c r="BL41" s="1122"/>
      <c r="BM41" s="1122"/>
      <c r="BN41" s="1122"/>
      <c r="BO41" s="1122"/>
      <c r="BP41" s="1122"/>
      <c r="BQ41" s="1122"/>
      <c r="BR41" s="1122"/>
      <c r="BS41" s="1122"/>
      <c r="BT41" s="1122"/>
      <c r="BU41" s="1122"/>
      <c r="BV41" s="1122"/>
      <c r="BW41" s="1122"/>
      <c r="BX41" s="1122"/>
      <c r="BY41" s="1122"/>
      <c r="BZ41" s="1122"/>
      <c r="CA41" s="1122"/>
      <c r="CB41" s="1122"/>
      <c r="CC41" s="1122"/>
      <c r="CD41" s="1122"/>
      <c r="CE41" s="1122"/>
      <c r="CF41" s="1122"/>
      <c r="CG41" s="1122"/>
      <c r="CH41" s="1122"/>
      <c r="CI41" s="1122"/>
      <c r="CJ41" s="1122"/>
      <c r="CK41" s="1122"/>
      <c r="CL41" s="1122"/>
      <c r="CM41" s="1122"/>
      <c r="CN41" s="1122"/>
      <c r="CO41" s="1122"/>
      <c r="CP41" s="1122"/>
      <c r="CQ41" s="1122"/>
      <c r="CR41" s="1122"/>
      <c r="CS41" s="1122"/>
      <c r="CT41" s="1122"/>
      <c r="CU41" s="1122"/>
      <c r="CV41" s="1122"/>
      <c r="CW41" s="1122"/>
      <c r="CX41" s="1122"/>
      <c r="CY41" s="1122"/>
      <c r="CZ41" s="1122"/>
      <c r="DA41" s="1122"/>
      <c r="DB41" s="1122"/>
      <c r="DC41" s="1122"/>
      <c r="DD41" s="1122"/>
      <c r="DE41" s="1122"/>
      <c r="DF41" s="1122"/>
      <c r="DG41" s="1122"/>
      <c r="DH41" s="1122"/>
      <c r="DI41" s="1122"/>
      <c r="DJ41" s="1122"/>
      <c r="DK41" s="1122"/>
      <c r="DL41" s="1122"/>
      <c r="DM41" s="1122"/>
      <c r="DN41" s="1122"/>
      <c r="DO41" s="1122"/>
      <c r="DP41" s="1122"/>
      <c r="DQ41" s="1122"/>
      <c r="DR41" s="1122"/>
      <c r="DS41" s="1122"/>
      <c r="DT41" s="1122"/>
      <c r="DU41" s="1122"/>
      <c r="DV41" s="1122"/>
      <c r="DW41" s="1122"/>
      <c r="DX41" s="1122"/>
      <c r="DY41" s="1122"/>
      <c r="DZ41" s="1122"/>
      <c r="EA41" s="1122"/>
      <c r="EB41" s="1122"/>
      <c r="EC41" s="1122"/>
      <c r="ED41" s="1122"/>
      <c r="EE41" s="1122"/>
      <c r="EF41" s="1122"/>
      <c r="EG41" s="1122"/>
      <c r="EH41" s="1122"/>
      <c r="EI41" s="1122"/>
      <c r="EJ41" s="1122"/>
      <c r="EK41" s="1122"/>
      <c r="EL41" s="1122"/>
      <c r="EM41" s="1122"/>
      <c r="EN41" s="1122"/>
      <c r="EO41" s="1122"/>
      <c r="EP41" s="1122"/>
      <c r="EQ41" s="1122"/>
      <c r="ER41" s="1122"/>
      <c r="ES41" s="1122"/>
      <c r="ET41" s="1122"/>
      <c r="EU41" s="1122"/>
      <c r="EV41" s="1122"/>
      <c r="EW41" s="1122"/>
      <c r="EX41" s="1122"/>
      <c r="EY41" s="1122"/>
      <c r="EZ41" s="1122"/>
      <c r="FA41" s="1122"/>
      <c r="FB41" s="1122"/>
      <c r="FC41" s="1122"/>
      <c r="FD41" s="1122"/>
      <c r="FE41" s="1122"/>
      <c r="FF41" s="1122"/>
      <c r="FG41" s="1122"/>
      <c r="FH41" s="1122"/>
      <c r="FI41" s="1122"/>
      <c r="FJ41" s="1122"/>
      <c r="FK41" s="1122"/>
      <c r="FL41" s="1122"/>
      <c r="FM41" s="1122"/>
      <c r="FN41" s="1122"/>
      <c r="FO41" s="1122"/>
      <c r="FP41" s="1122"/>
      <c r="FQ41" s="1122"/>
      <c r="FR41" s="1122"/>
      <c r="FS41" s="1122"/>
      <c r="FT41" s="1122"/>
      <c r="FU41" s="1122"/>
      <c r="FV41" s="1122"/>
      <c r="FW41" s="1122"/>
      <c r="FX41" s="1122"/>
      <c r="FY41" s="1122"/>
      <c r="FZ41" s="1122"/>
      <c r="GA41" s="1122"/>
      <c r="GB41" s="1122"/>
      <c r="GC41" s="1122"/>
      <c r="GD41" s="1122"/>
      <c r="GE41" s="1122"/>
      <c r="GF41" s="1122"/>
      <c r="GG41" s="1122"/>
      <c r="GH41" s="1122"/>
      <c r="GI41" s="1122"/>
      <c r="GJ41" s="1122"/>
      <c r="GK41" s="1122"/>
      <c r="GL41" s="1122"/>
      <c r="GM41" s="1122"/>
      <c r="GN41" s="1122"/>
      <c r="GO41" s="1122"/>
      <c r="GP41" s="1122"/>
      <c r="GQ41" s="1122"/>
      <c r="GR41" s="1122"/>
      <c r="GS41" s="1122"/>
      <c r="GT41" s="1122"/>
      <c r="GU41" s="1122"/>
      <c r="GV41" s="1122"/>
      <c r="GW41" s="1122"/>
      <c r="GX41" s="1122"/>
      <c r="GY41" s="1122"/>
      <c r="GZ41" s="1122"/>
      <c r="HA41" s="1122"/>
      <c r="HB41" s="1122"/>
      <c r="HC41" s="1122"/>
      <c r="HD41" s="1122"/>
      <c r="HE41" s="1122"/>
      <c r="HF41" s="1122"/>
      <c r="HG41" s="1122"/>
      <c r="HH41" s="1122"/>
      <c r="HI41" s="1122"/>
      <c r="HJ41" s="1122"/>
      <c r="HK41" s="1122"/>
      <c r="HL41" s="1122"/>
      <c r="HM41" s="1122"/>
      <c r="HN41" s="1122"/>
      <c r="HO41" s="1122"/>
      <c r="HP41" s="1122"/>
      <c r="HQ41" s="1122"/>
      <c r="HR41" s="1122"/>
      <c r="HS41" s="1122"/>
      <c r="HT41" s="1122"/>
      <c r="HU41" s="1122"/>
      <c r="HV41" s="1122"/>
      <c r="HW41" s="1122"/>
      <c r="HX41" s="1122"/>
      <c r="HY41" s="1122"/>
      <c r="HZ41" s="1122"/>
      <c r="IA41" s="1122"/>
      <c r="IB41" s="1122"/>
      <c r="IC41" s="1122"/>
      <c r="ID41" s="1122"/>
      <c r="IE41" s="1122"/>
      <c r="IF41" s="1122"/>
      <c r="IG41" s="1122"/>
      <c r="IH41" s="1122"/>
      <c r="II41" s="1122"/>
      <c r="IJ41" s="1122"/>
      <c r="IK41" s="1122"/>
      <c r="IL41" s="1122"/>
      <c r="IM41" s="1122"/>
      <c r="IN41" s="1122"/>
      <c r="IO41" s="1122"/>
      <c r="IP41" s="1122"/>
    </row>
    <row r="42" spans="1:4" ht="10.5" customHeight="1">
      <c r="A42" s="1131"/>
      <c r="B42" s="1113" t="s">
        <v>2115</v>
      </c>
      <c r="C42" s="1130"/>
      <c r="D42" s="1130">
        <v>215760</v>
      </c>
    </row>
    <row r="43" spans="1:4" ht="10.5" customHeight="1">
      <c r="A43" s="1131"/>
      <c r="B43" s="1113" t="s">
        <v>2116</v>
      </c>
      <c r="C43" s="1130"/>
      <c r="D43" s="1130">
        <v>19628.2</v>
      </c>
    </row>
    <row r="44" spans="1:4" ht="10.5" customHeight="1">
      <c r="A44" s="1131"/>
      <c r="B44" s="1113" t="s">
        <v>2117</v>
      </c>
      <c r="C44" s="1130"/>
      <c r="D44" s="1130">
        <v>1500000</v>
      </c>
    </row>
    <row r="45" spans="1:4" ht="10.5" customHeight="1">
      <c r="A45" s="1131"/>
      <c r="B45" s="1113" t="s">
        <v>2118</v>
      </c>
      <c r="C45" s="1130"/>
      <c r="D45" s="1130">
        <v>550000</v>
      </c>
    </row>
    <row r="46" spans="1:8" ht="11.25" customHeight="1" thickBot="1">
      <c r="A46" s="1131"/>
      <c r="B46" s="1133" t="s">
        <v>2119</v>
      </c>
      <c r="C46" s="1134"/>
      <c r="D46" s="1134">
        <v>550000</v>
      </c>
      <c r="H46" s="1135"/>
    </row>
    <row r="47" spans="1:11" ht="6.75" customHeight="1">
      <c r="A47" s="1131"/>
      <c r="K47" s="1135"/>
    </row>
    <row r="48" spans="1:11" ht="6.75" customHeight="1">
      <c r="A48" s="1131"/>
      <c r="K48" s="1135"/>
    </row>
    <row r="49" spans="1:11" ht="6.75" customHeight="1">
      <c r="A49" s="1131"/>
      <c r="K49" s="1135"/>
    </row>
    <row r="50" spans="1:11" ht="6.75" customHeight="1">
      <c r="A50" s="1131"/>
      <c r="K50" s="1135"/>
    </row>
    <row r="51" spans="1:11" ht="6.75" customHeight="1">
      <c r="A51" s="1131"/>
      <c r="K51" s="1135"/>
    </row>
    <row r="52" spans="1:11" ht="6.75" customHeight="1">
      <c r="A52" s="1131"/>
      <c r="K52" s="1135"/>
    </row>
    <row r="53" spans="1:11" ht="6.75" customHeight="1">
      <c r="A53" s="1131"/>
      <c r="K53" s="1135"/>
    </row>
    <row r="54" spans="1:11" ht="6.75" customHeight="1">
      <c r="A54" s="1131"/>
      <c r="C54" s="1113"/>
      <c r="K54" s="1135"/>
    </row>
    <row r="55" spans="1:11" ht="6.75" customHeight="1">
      <c r="A55" s="1131"/>
      <c r="C55" s="1113"/>
      <c r="K55" s="1135"/>
    </row>
    <row r="56" spans="1:11" ht="6.75" customHeight="1">
      <c r="A56" s="1131"/>
      <c r="K56" s="1135"/>
    </row>
    <row r="57" spans="1:11" ht="6.75" customHeight="1">
      <c r="A57" s="1131"/>
      <c r="B57" s="1113"/>
      <c r="K57" s="1135"/>
    </row>
    <row r="58" spans="1:11" ht="6.75" customHeight="1">
      <c r="A58" s="1131"/>
      <c r="B58" s="1113"/>
      <c r="K58" s="1135"/>
    </row>
    <row r="59" spans="1:11" ht="6.75" customHeight="1">
      <c r="A59" s="1131"/>
      <c r="B59" s="1135"/>
      <c r="K59" s="1135"/>
    </row>
    <row r="60" spans="1:11" ht="6.75" customHeight="1">
      <c r="A60" s="1131"/>
      <c r="K60" s="1135"/>
    </row>
    <row r="61" spans="1:15" ht="6.75" customHeight="1">
      <c r="A61" s="1131"/>
      <c r="O61" s="1135"/>
    </row>
    <row r="62" spans="1:15" ht="6.75" customHeight="1">
      <c r="A62" s="1131"/>
      <c r="O62" s="1135"/>
    </row>
    <row r="63" spans="1:15" ht="6.75" customHeight="1">
      <c r="A63" s="1131"/>
      <c r="O63" s="1135"/>
    </row>
    <row r="64" spans="1:15" ht="6.75" customHeight="1">
      <c r="A64" s="1131"/>
      <c r="O64" s="1135"/>
    </row>
    <row r="65" spans="1:15" ht="6.75" customHeight="1">
      <c r="A65" s="1131"/>
      <c r="B65" s="1135"/>
      <c r="O65" s="1135"/>
    </row>
    <row r="66" spans="1:15" ht="6.75" customHeight="1">
      <c r="A66" s="1131"/>
      <c r="O66" s="1135"/>
    </row>
    <row r="67" spans="1:15" ht="6.75" customHeight="1">
      <c r="A67" s="1131"/>
      <c r="O67" s="1135"/>
    </row>
    <row r="68" spans="1:15" ht="6.75" customHeight="1">
      <c r="A68" s="1131"/>
      <c r="O68" s="1135"/>
    </row>
    <row r="69" spans="1:15" ht="6.75" customHeight="1">
      <c r="A69" s="1131"/>
      <c r="O69" s="1135"/>
    </row>
    <row r="70" spans="1:15" ht="6.75" customHeight="1">
      <c r="A70" s="1131"/>
      <c r="B70" s="1113"/>
      <c r="D70" s="1113"/>
      <c r="E70" s="1113"/>
      <c r="F70" s="1113"/>
      <c r="G70" s="1113"/>
      <c r="H70" s="1113"/>
      <c r="I70" s="1113"/>
      <c r="J70" s="1113"/>
      <c r="K70" s="1113"/>
      <c r="L70" s="1113"/>
      <c r="M70" s="1113"/>
      <c r="N70" s="1113"/>
      <c r="O70" s="1135"/>
    </row>
    <row r="71" spans="1:15" ht="6.75" customHeight="1">
      <c r="A71" s="1131"/>
      <c r="B71" s="1111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35"/>
    </row>
    <row r="72" spans="1:15" ht="6.75" customHeight="1">
      <c r="A72" s="1131"/>
      <c r="O72" s="1135"/>
    </row>
    <row r="73" spans="1:15" ht="6.75" customHeight="1">
      <c r="A73" s="1131"/>
      <c r="O73" s="1135"/>
    </row>
    <row r="74" spans="2:15" ht="6.75" customHeight="1">
      <c r="B74" s="1111"/>
      <c r="O74" s="1135"/>
    </row>
    <row r="75" ht="6.75" customHeight="1">
      <c r="O75" s="1135"/>
    </row>
    <row r="76" ht="6.75" customHeight="1">
      <c r="R76" s="1112" t="s">
        <v>2120</v>
      </c>
    </row>
    <row r="80" spans="14:21" ht="6.75" customHeight="1">
      <c r="N80" s="1136"/>
      <c r="O80" s="1137"/>
      <c r="P80" s="1138" t="s">
        <v>315</v>
      </c>
      <c r="Q80" s="1139"/>
      <c r="R80" s="1136" t="s">
        <v>2121</v>
      </c>
      <c r="S80" s="1136"/>
      <c r="T80" s="1140"/>
      <c r="U80" s="1137"/>
    </row>
    <row r="81" spans="14:21" ht="6.75" customHeight="1">
      <c r="N81" s="1121"/>
      <c r="O81" s="1141"/>
      <c r="P81" s="1142" t="s">
        <v>304</v>
      </c>
      <c r="Q81" s="1143" t="s">
        <v>2122</v>
      </c>
      <c r="R81" s="1142" t="s">
        <v>218</v>
      </c>
      <c r="S81" s="1121"/>
      <c r="T81" s="1119"/>
      <c r="U81" s="1141"/>
    </row>
    <row r="82" spans="14:19" ht="6.75" customHeight="1">
      <c r="N82" s="1112" t="s">
        <v>2123</v>
      </c>
      <c r="P82" s="1122">
        <v>10000</v>
      </c>
      <c r="Q82" s="1122">
        <v>3000</v>
      </c>
      <c r="R82" s="1122">
        <f>Q82/P82*100</f>
        <v>30</v>
      </c>
      <c r="S82" s="1112" t="s">
        <v>2124</v>
      </c>
    </row>
    <row r="83" spans="2:18" ht="6.75" customHeight="1">
      <c r="B83" s="1113"/>
      <c r="P83" s="1122"/>
      <c r="Q83" s="1122"/>
      <c r="R83" s="1122"/>
    </row>
    <row r="84" spans="2:18" ht="6.75" customHeight="1">
      <c r="B84" s="1113"/>
      <c r="P84" s="1122"/>
      <c r="Q84" s="1122"/>
      <c r="R84" s="1122"/>
    </row>
    <row r="85" spans="2:18" ht="6.75" customHeight="1">
      <c r="B85" s="1113"/>
      <c r="P85" s="1122"/>
      <c r="Q85" s="1122"/>
      <c r="R85" s="1122"/>
    </row>
    <row r="86" ht="6.75" customHeight="1">
      <c r="B86" s="1113"/>
    </row>
    <row r="87" ht="6.75" customHeight="1">
      <c r="B87" s="1113"/>
    </row>
    <row r="88" ht="6.75" customHeight="1">
      <c r="B88" s="1113"/>
    </row>
    <row r="89" ht="6.75" customHeight="1">
      <c r="B89" s="1113"/>
    </row>
    <row r="90" ht="6.75" customHeight="1">
      <c r="B90" s="1113"/>
    </row>
    <row r="91" ht="6.75" customHeight="1">
      <c r="B91" s="1113"/>
    </row>
    <row r="92" ht="6.75" customHeight="1">
      <c r="B92" s="1113"/>
    </row>
    <row r="93" ht="6.75" customHeight="1">
      <c r="B93" s="1113"/>
    </row>
    <row r="94" ht="6.75" customHeight="1">
      <c r="B94" s="1113"/>
    </row>
    <row r="95" ht="6.75" customHeight="1">
      <c r="B95" s="1113"/>
    </row>
    <row r="96" ht="6.75" customHeight="1">
      <c r="B96" s="1113"/>
    </row>
    <row r="97" ht="6.75" customHeight="1">
      <c r="B97" s="1113"/>
    </row>
    <row r="98" ht="6.75" customHeight="1">
      <c r="B98" s="1113"/>
    </row>
    <row r="99" spans="2:3" ht="6.75" customHeight="1">
      <c r="B99" s="1113"/>
      <c r="C99" s="1144"/>
    </row>
    <row r="100" spans="2:3" ht="6.75" customHeight="1">
      <c r="B100" s="1113"/>
      <c r="C100" s="1113"/>
    </row>
    <row r="101" spans="2:19" ht="6.75" customHeight="1">
      <c r="B101" s="1113"/>
      <c r="C101" s="1113"/>
      <c r="N101" s="1112" t="s">
        <v>2080</v>
      </c>
      <c r="P101" s="1122" t="e">
        <f>P82-#REF!</f>
        <v>#REF!</v>
      </c>
      <c r="Q101" s="1122" t="e">
        <f>Q82-#REF!</f>
        <v>#REF!</v>
      </c>
      <c r="R101" s="1122" t="s">
        <v>651</v>
      </c>
      <c r="S101" s="1112" t="s">
        <v>2125</v>
      </c>
    </row>
    <row r="102" spans="2:18" ht="6.75" customHeight="1">
      <c r="B102" s="1113"/>
      <c r="N102" s="1113" t="s">
        <v>2126</v>
      </c>
      <c r="O102" s="1113"/>
      <c r="P102" s="1129">
        <v>3000</v>
      </c>
      <c r="Q102" s="1113"/>
      <c r="R102" s="1113" t="s">
        <v>2127</v>
      </c>
    </row>
    <row r="103" spans="2:18" ht="6.75" customHeight="1">
      <c r="B103" s="1113"/>
      <c r="N103" s="1113"/>
      <c r="O103" s="1113"/>
      <c r="P103" s="1129"/>
      <c r="Q103" s="1113"/>
      <c r="R103" s="1113"/>
    </row>
    <row r="104" spans="2:6" ht="6.75" customHeight="1">
      <c r="B104" s="1113"/>
      <c r="E104" s="1113"/>
      <c r="F104" s="1113"/>
    </row>
    <row r="105" spans="2:6" ht="6.75" customHeight="1">
      <c r="B105" s="1113"/>
      <c r="E105" s="1113"/>
      <c r="F105" s="1113"/>
    </row>
    <row r="106" spans="2:13" ht="6.75" customHeight="1">
      <c r="B106" s="1113"/>
      <c r="C106" s="1111"/>
      <c r="E106" s="1131"/>
      <c r="F106" s="1131"/>
      <c r="G106" s="1113"/>
      <c r="H106" s="1113"/>
      <c r="I106" s="1113"/>
      <c r="J106" s="1113"/>
      <c r="K106" s="1113"/>
      <c r="L106" s="1113"/>
      <c r="M106" s="1113"/>
    </row>
    <row r="107" spans="2:13" ht="6.75" customHeight="1">
      <c r="B107" s="1113"/>
      <c r="E107" s="1131"/>
      <c r="F107" s="1131"/>
      <c r="G107" s="1113"/>
      <c r="H107" s="1113"/>
      <c r="I107" s="1113"/>
      <c r="J107" s="1113"/>
      <c r="K107" s="1113"/>
      <c r="L107" s="1113"/>
      <c r="M107" s="1113"/>
    </row>
    <row r="108" spans="2:16" ht="6.75" customHeight="1">
      <c r="B108" s="1113"/>
      <c r="E108" s="1113"/>
      <c r="H108" s="1113"/>
      <c r="I108" s="1113"/>
      <c r="J108" s="1113"/>
      <c r="K108" s="1113"/>
      <c r="L108" s="1113"/>
      <c r="M108" s="1113"/>
      <c r="N108" s="1113"/>
      <c r="O108" s="1113"/>
      <c r="P108" s="1113"/>
    </row>
    <row r="109" spans="2:16" ht="6.75" customHeight="1">
      <c r="B109" s="1113"/>
      <c r="D109" s="1111"/>
      <c r="E109" s="1129" t="s">
        <v>651</v>
      </c>
      <c r="H109" s="1113"/>
      <c r="I109" s="1113"/>
      <c r="J109" s="1113"/>
      <c r="K109" s="1113"/>
      <c r="L109" s="1113"/>
      <c r="M109" s="1113"/>
      <c r="N109" s="1113"/>
      <c r="O109" s="1113"/>
      <c r="P109" s="1113"/>
    </row>
    <row r="110" spans="2:18" ht="6.75" customHeight="1">
      <c r="B110" s="1113"/>
      <c r="E110" s="1111"/>
      <c r="H110" s="1113"/>
      <c r="I110" s="1113"/>
      <c r="J110" s="1113"/>
      <c r="K110" s="1113"/>
      <c r="L110" s="1113"/>
      <c r="M110" s="1113"/>
      <c r="N110" s="1113"/>
      <c r="O110" s="1113"/>
      <c r="P110" s="1113"/>
      <c r="Q110" s="1113"/>
      <c r="R110" s="1113"/>
    </row>
    <row r="111" spans="2:18" ht="6.75" customHeight="1">
      <c r="B111" s="1113"/>
      <c r="H111" s="1131"/>
      <c r="I111" s="1131"/>
      <c r="J111" s="1113"/>
      <c r="K111" s="1113"/>
      <c r="L111" s="1113"/>
      <c r="M111" s="1113"/>
      <c r="N111" s="1113"/>
      <c r="O111" s="1113"/>
      <c r="P111" s="1113"/>
      <c r="Q111" s="1113"/>
      <c r="R111" s="1113"/>
    </row>
    <row r="112" spans="2:9" ht="6.75" customHeight="1">
      <c r="B112" s="1113"/>
      <c r="H112" s="1145"/>
      <c r="I112" s="1111"/>
    </row>
    <row r="113" ht="6.75" customHeight="1">
      <c r="B113" s="1113"/>
    </row>
    <row r="114" spans="2:7" ht="6.75" customHeight="1">
      <c r="B114" s="1113"/>
      <c r="E114" s="1111"/>
      <c r="G114" s="1113" t="s">
        <v>651</v>
      </c>
    </row>
    <row r="115" spans="2:7" ht="6.75" customHeight="1">
      <c r="B115" s="1113"/>
      <c r="F115" s="1113"/>
      <c r="G115" s="1135" t="s">
        <v>651</v>
      </c>
    </row>
    <row r="116" spans="2:11" ht="6.75" customHeight="1">
      <c r="B116" s="1113"/>
      <c r="F116" s="1113"/>
      <c r="G116" s="1113" t="s">
        <v>651</v>
      </c>
      <c r="H116" s="1113"/>
      <c r="I116" s="1113"/>
      <c r="J116" s="1113"/>
      <c r="K116" s="1113"/>
    </row>
    <row r="117" spans="2:9" ht="6.75" customHeight="1">
      <c r="B117" s="1113"/>
      <c r="E117" s="1111"/>
      <c r="F117" s="1113" t="s">
        <v>651</v>
      </c>
      <c r="G117" s="1113" t="s">
        <v>651</v>
      </c>
      <c r="H117" s="1111"/>
      <c r="I117" s="1111"/>
    </row>
    <row r="118" spans="2:9" ht="6.75" customHeight="1">
      <c r="B118" s="1113"/>
      <c r="C118" s="1113"/>
      <c r="D118" s="1113"/>
      <c r="F118" s="1111"/>
      <c r="G118" s="1111"/>
      <c r="H118" s="1111"/>
      <c r="I118" s="1111"/>
    </row>
    <row r="119" spans="2:4" ht="6.75" customHeight="1">
      <c r="B119" s="1113"/>
      <c r="C119" s="1113"/>
      <c r="D119" s="1113"/>
    </row>
    <row r="120" spans="3:4" ht="6.75" customHeight="1">
      <c r="C120" s="1113"/>
      <c r="D120" s="1113"/>
    </row>
    <row r="121" spans="3:25" ht="6.75" customHeight="1">
      <c r="C121" s="1113"/>
      <c r="D121" s="1113"/>
      <c r="P121" s="1548">
        <v>34</v>
      </c>
      <c r="Q121" s="1548"/>
      <c r="R121" s="1548"/>
      <c r="S121" s="1548"/>
      <c r="T121" s="1548"/>
      <c r="U121" s="1548"/>
      <c r="V121" s="1548"/>
      <c r="W121" s="1548"/>
      <c r="X121" s="1548"/>
      <c r="Y121" s="1548"/>
    </row>
    <row r="122" spans="3:8" ht="6.75" customHeight="1">
      <c r="C122" s="1113"/>
      <c r="D122" s="1113"/>
      <c r="F122" s="1111"/>
      <c r="G122" s="1111"/>
      <c r="H122" s="1111"/>
    </row>
    <row r="123" spans="3:4" ht="6.75" customHeight="1">
      <c r="C123" s="1113"/>
      <c r="D123" s="1113"/>
    </row>
    <row r="124" spans="3:8" ht="6.75" customHeight="1">
      <c r="C124" s="1113"/>
      <c r="D124" s="1113"/>
      <c r="H124" s="1111"/>
    </row>
    <row r="125" spans="3:9" ht="6.75" customHeight="1">
      <c r="C125" s="1113"/>
      <c r="D125" s="1113"/>
      <c r="F125" s="1111"/>
      <c r="G125" s="1111"/>
      <c r="H125" s="1111"/>
      <c r="I125" s="1111"/>
    </row>
    <row r="126" spans="3:5" ht="6.75" customHeight="1">
      <c r="C126" s="1113"/>
      <c r="D126" s="1113"/>
      <c r="E126" s="1113"/>
    </row>
    <row r="127" spans="3:5" ht="6.75" customHeight="1">
      <c r="C127" s="1113"/>
      <c r="D127" s="1113"/>
      <c r="E127" s="1113"/>
    </row>
    <row r="128" spans="3:5" ht="6.75" customHeight="1">
      <c r="C128" s="1113"/>
      <c r="D128" s="1113"/>
      <c r="E128" s="1113"/>
    </row>
    <row r="129" spans="3:5" ht="6.75" customHeight="1">
      <c r="C129" s="1113"/>
      <c r="D129" s="1113"/>
      <c r="E129" s="1113"/>
    </row>
    <row r="130" spans="3:5" ht="6.75" customHeight="1">
      <c r="C130" s="1113"/>
      <c r="D130" s="1113"/>
      <c r="E130" s="1113"/>
    </row>
    <row r="131" spans="3:5" ht="6.75" customHeight="1">
      <c r="C131" s="1113"/>
      <c r="D131" s="1113"/>
      <c r="E131" s="1113"/>
    </row>
    <row r="132" spans="3:5" ht="6.75" customHeight="1">
      <c r="C132" s="1113"/>
      <c r="D132" s="1113"/>
      <c r="E132" s="1113"/>
    </row>
    <row r="133" spans="3:5" ht="6.75" customHeight="1">
      <c r="C133" s="1113"/>
      <c r="D133" s="1113"/>
      <c r="E133" s="1113"/>
    </row>
    <row r="134" spans="3:8" ht="6.75" customHeight="1">
      <c r="C134" s="1113"/>
      <c r="D134" s="1113"/>
      <c r="E134" s="1113"/>
      <c r="F134" s="1113"/>
      <c r="G134" s="1113"/>
      <c r="H134" s="1113"/>
    </row>
    <row r="135" spans="3:8" ht="6.75" customHeight="1">
      <c r="C135" s="1113"/>
      <c r="D135" s="1113"/>
      <c r="E135" s="1113"/>
      <c r="F135" s="1113"/>
      <c r="G135" s="1113"/>
      <c r="H135" s="1113"/>
    </row>
    <row r="136" spans="3:8" ht="6.75" customHeight="1">
      <c r="C136" s="1113"/>
      <c r="D136" s="1113"/>
      <c r="E136" s="1113"/>
      <c r="F136" s="1113"/>
      <c r="G136" s="1113"/>
      <c r="H136" s="1113"/>
    </row>
    <row r="137" spans="3:8" ht="6.75" customHeight="1">
      <c r="C137" s="1113"/>
      <c r="D137" s="1113"/>
      <c r="E137" s="1113"/>
      <c r="F137" s="1113"/>
      <c r="G137" s="1113"/>
      <c r="H137" s="1113"/>
    </row>
    <row r="138" spans="3:8" ht="6.75" customHeight="1">
      <c r="C138" s="1113"/>
      <c r="D138" s="1113"/>
      <c r="E138" s="1113"/>
      <c r="F138" s="1113"/>
      <c r="G138" s="1113"/>
      <c r="H138" s="1113"/>
    </row>
    <row r="139" spans="3:8" ht="6.75" customHeight="1">
      <c r="C139" s="1113"/>
      <c r="D139" s="1113"/>
      <c r="E139" s="1113"/>
      <c r="F139" s="1113"/>
      <c r="G139" s="1113"/>
      <c r="H139" s="1113"/>
    </row>
    <row r="140" spans="3:8" ht="6.75" customHeight="1">
      <c r="C140" s="1113"/>
      <c r="D140" s="1113"/>
      <c r="E140" s="1113"/>
      <c r="F140" s="1113"/>
      <c r="G140" s="1113"/>
      <c r="H140" s="1113"/>
    </row>
    <row r="141" spans="3:8" ht="6.75" customHeight="1">
      <c r="C141" s="1113"/>
      <c r="D141" s="1113"/>
      <c r="E141" s="1113"/>
      <c r="F141" s="1113"/>
      <c r="G141" s="1113"/>
      <c r="H141" s="1113"/>
    </row>
    <row r="142" spans="3:8" ht="6.75" customHeight="1">
      <c r="C142" s="1113"/>
      <c r="D142" s="1113"/>
      <c r="E142" s="1113"/>
      <c r="F142" s="1113"/>
      <c r="G142" s="1113"/>
      <c r="H142" s="1113"/>
    </row>
    <row r="143" spans="3:8" ht="6.75" customHeight="1">
      <c r="C143" s="1113"/>
      <c r="D143" s="1113"/>
      <c r="E143" s="1113"/>
      <c r="F143" s="1113"/>
      <c r="G143" s="1113"/>
      <c r="H143" s="1113"/>
    </row>
    <row r="144" spans="3:8" ht="6.75" customHeight="1">
      <c r="C144" s="1113"/>
      <c r="D144" s="1113"/>
      <c r="E144" s="1113"/>
      <c r="F144" s="1113"/>
      <c r="G144" s="1113"/>
      <c r="H144" s="1113"/>
    </row>
    <row r="145" spans="3:8" ht="6.75" customHeight="1">
      <c r="C145" s="1113"/>
      <c r="D145" s="1113"/>
      <c r="E145" s="1113"/>
      <c r="F145" s="1113"/>
      <c r="G145" s="1113"/>
      <c r="H145" s="1113"/>
    </row>
    <row r="146" spans="3:8" ht="6.75" customHeight="1">
      <c r="C146" s="1113"/>
      <c r="D146" s="1113"/>
      <c r="E146" s="1113"/>
      <c r="F146" s="1113"/>
      <c r="G146" s="1113"/>
      <c r="H146" s="1113"/>
    </row>
    <row r="147" spans="3:8" ht="6.75" customHeight="1">
      <c r="C147" s="1113"/>
      <c r="D147" s="1113"/>
      <c r="E147" s="1113"/>
      <c r="F147" s="1113"/>
      <c r="G147" s="1113"/>
      <c r="H147" s="1113"/>
    </row>
    <row r="148" spans="3:8" ht="6.75" customHeight="1">
      <c r="C148" s="1113"/>
      <c r="D148" s="1113"/>
      <c r="E148" s="1113"/>
      <c r="F148" s="1113"/>
      <c r="G148" s="1113"/>
      <c r="H148" s="1113"/>
    </row>
    <row r="149" spans="3:8" ht="6.75" customHeight="1">
      <c r="C149" s="1113"/>
      <c r="D149" s="1113"/>
      <c r="E149" s="1113"/>
      <c r="F149" s="1113"/>
      <c r="G149" s="1113"/>
      <c r="H149" s="1113"/>
    </row>
    <row r="150" spans="3:8" ht="6.75" customHeight="1">
      <c r="C150" s="1113"/>
      <c r="D150" s="1113"/>
      <c r="E150" s="1113"/>
      <c r="F150" s="1113"/>
      <c r="G150" s="1113"/>
      <c r="H150" s="1113"/>
    </row>
    <row r="151" spans="3:8" ht="6.75" customHeight="1">
      <c r="C151" s="1113"/>
      <c r="D151" s="1113"/>
      <c r="E151" s="1113"/>
      <c r="F151" s="1113"/>
      <c r="G151" s="1113"/>
      <c r="H151" s="1113"/>
    </row>
    <row r="152" spans="3:8" ht="6.75" customHeight="1">
      <c r="C152" s="1113"/>
      <c r="D152" s="1113"/>
      <c r="E152" s="1113"/>
      <c r="F152" s="1113"/>
      <c r="G152" s="1113"/>
      <c r="H152" s="1113"/>
    </row>
    <row r="153" spans="3:8" ht="6.75" customHeight="1">
      <c r="C153" s="1113"/>
      <c r="D153" s="1113"/>
      <c r="E153" s="1113"/>
      <c r="F153" s="1113"/>
      <c r="G153" s="1113"/>
      <c r="H153" s="1113"/>
    </row>
    <row r="154" spans="3:8" ht="6.75" customHeight="1">
      <c r="C154" s="1113"/>
      <c r="D154" s="1113"/>
      <c r="E154" s="1113"/>
      <c r="F154" s="1113"/>
      <c r="G154" s="1113"/>
      <c r="H154" s="1113"/>
    </row>
    <row r="155" spans="5:8" ht="6.75" customHeight="1">
      <c r="E155" s="1113"/>
      <c r="F155" s="1113"/>
      <c r="G155" s="1113"/>
      <c r="H155" s="1113"/>
    </row>
    <row r="156" spans="5:8" ht="6.75" customHeight="1">
      <c r="E156" s="1113"/>
      <c r="F156" s="1113"/>
      <c r="G156" s="1113"/>
      <c r="H156" s="1113"/>
    </row>
    <row r="157" spans="5:8" ht="6.75" customHeight="1">
      <c r="E157" s="1113"/>
      <c r="F157" s="1113"/>
      <c r="G157" s="1113"/>
      <c r="H157" s="1113"/>
    </row>
    <row r="158" spans="5:8" ht="6.75" customHeight="1">
      <c r="E158" s="1113"/>
      <c r="F158" s="1113"/>
      <c r="G158" s="1113"/>
      <c r="H158" s="1113"/>
    </row>
    <row r="159" spans="5:8" ht="6.75" customHeight="1">
      <c r="E159" s="1113"/>
      <c r="F159" s="1113"/>
      <c r="G159" s="1113"/>
      <c r="H159" s="1113"/>
    </row>
    <row r="160" spans="5:8" ht="6.75" customHeight="1">
      <c r="E160" s="1113"/>
      <c r="F160" s="1113"/>
      <c r="G160" s="1113"/>
      <c r="H160" s="1113"/>
    </row>
    <row r="161" spans="5:8" ht="6.75" customHeight="1">
      <c r="E161" s="1113"/>
      <c r="F161" s="1113"/>
      <c r="G161" s="1113"/>
      <c r="H161" s="1113"/>
    </row>
    <row r="162" spans="5:8" ht="6.75" customHeight="1">
      <c r="E162" s="1113"/>
      <c r="F162" s="1113"/>
      <c r="G162" s="1113"/>
      <c r="H162" s="1113"/>
    </row>
    <row r="163" spans="6:8" ht="6.75" customHeight="1">
      <c r="F163" s="1113"/>
      <c r="G163" s="1113"/>
      <c r="H163" s="1113"/>
    </row>
    <row r="164" spans="6:8" ht="6.75" customHeight="1">
      <c r="F164" s="1113"/>
      <c r="G164" s="1113"/>
      <c r="H164" s="1113"/>
    </row>
    <row r="165" spans="6:8" ht="6.75" customHeight="1">
      <c r="F165" s="1113"/>
      <c r="G165" s="1113"/>
      <c r="H165" s="1113"/>
    </row>
    <row r="166" spans="6:8" ht="6.75" customHeight="1">
      <c r="F166" s="1113"/>
      <c r="G166" s="1113"/>
      <c r="H166" s="1113"/>
    </row>
    <row r="167" spans="6:8" ht="6.75" customHeight="1">
      <c r="F167" s="1113"/>
      <c r="G167" s="1113"/>
      <c r="H167" s="1113"/>
    </row>
    <row r="168" spans="6:8" ht="6.75" customHeight="1">
      <c r="F168" s="1113"/>
      <c r="G168" s="1113"/>
      <c r="H168" s="1113"/>
    </row>
    <row r="169" spans="6:8" ht="6.75" customHeight="1">
      <c r="F169" s="1113"/>
      <c r="G169" s="1113"/>
      <c r="H169" s="1113"/>
    </row>
    <row r="170" spans="6:8" ht="6.75" customHeight="1">
      <c r="F170" s="1113"/>
      <c r="G170" s="1113"/>
      <c r="H170" s="1113"/>
    </row>
  </sheetData>
  <sheetProtection/>
  <mergeCells count="3">
    <mergeCell ref="B1:E1"/>
    <mergeCell ref="B2:E2"/>
    <mergeCell ref="P121:Y121"/>
  </mergeCells>
  <printOptions/>
  <pageMargins left="0.7" right="0.7" top="0.75" bottom="0.75" header="0.3" footer="0.3"/>
  <pageSetup orientation="portrait" paperSize="9"/>
  <legacyDrawing r:id="rId2"/>
  <oleObjects>
    <oleObject progId="Equation.3" shapeId="1640508" r:id="rId1"/>
  </oleObjects>
</worksheet>
</file>

<file path=xl/worksheets/sheet36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25390625" style="1146" customWidth="1"/>
    <col min="2" max="2" width="27.25390625" style="1146" customWidth="1"/>
    <col min="3" max="9" width="9.125" style="1146" customWidth="1"/>
    <col min="11" max="11" width="9.125" style="0" customWidth="1"/>
    <col min="13" max="13" width="4.00390625" style="0" customWidth="1"/>
    <col min="14" max="22" width="3.625" style="0" customWidth="1"/>
    <col min="23" max="23" width="3.625" style="1146" customWidth="1"/>
    <col min="24" max="16384" width="9.125" style="1146" customWidth="1"/>
  </cols>
  <sheetData>
    <row r="1" spans="1:9" ht="15" customHeight="1">
      <c r="A1" s="1559" t="s">
        <v>2128</v>
      </c>
      <c r="B1" s="1559"/>
      <c r="C1" s="1559"/>
      <c r="D1" s="1559"/>
      <c r="E1" s="1559"/>
      <c r="F1" s="1559"/>
      <c r="G1" s="1559"/>
      <c r="H1" s="1559"/>
      <c r="I1" s="1559"/>
    </row>
    <row r="2" spans="1:9" ht="15" customHeight="1">
      <c r="A2" s="1559" t="s">
        <v>2129</v>
      </c>
      <c r="B2" s="1559"/>
      <c r="C2" s="1559"/>
      <c r="D2" s="1559"/>
      <c r="E2" s="1559"/>
      <c r="F2" s="1559"/>
      <c r="G2" s="1559"/>
      <c r="H2" s="1559"/>
      <c r="I2" s="1559"/>
    </row>
    <row r="3" spans="1:9" ht="12.75">
      <c r="A3" s="1147" t="s">
        <v>2130</v>
      </c>
      <c r="B3" s="1148"/>
      <c r="C3" s="1148"/>
      <c r="D3" s="1148"/>
      <c r="E3" s="1148"/>
      <c r="F3" s="1148"/>
      <c r="G3" s="1148"/>
      <c r="H3" s="1148"/>
      <c r="I3" s="1148"/>
    </row>
    <row r="4" spans="1:9" ht="12.75">
      <c r="A4" s="1147" t="s">
        <v>2131</v>
      </c>
      <c r="B4" s="1148"/>
      <c r="C4" s="1148"/>
      <c r="D4" s="1148"/>
      <c r="E4" s="1148"/>
      <c r="F4" s="1148"/>
      <c r="G4" s="1148"/>
      <c r="H4" s="1148"/>
      <c r="I4" s="1148"/>
    </row>
    <row r="5" spans="1:9" ht="12.75">
      <c r="A5" s="1560"/>
      <c r="B5" s="1562"/>
      <c r="C5" s="1556">
        <v>2014</v>
      </c>
      <c r="D5" s="1557"/>
      <c r="E5" s="1558"/>
      <c r="F5" s="1556">
        <v>2015</v>
      </c>
      <c r="G5" s="1557"/>
      <c r="H5" s="1558"/>
      <c r="I5" s="1563"/>
    </row>
    <row r="6" spans="1:24" ht="15" customHeight="1">
      <c r="A6" s="1561"/>
      <c r="B6" s="1562"/>
      <c r="C6" s="1149" t="s">
        <v>469</v>
      </c>
      <c r="D6" s="1149" t="s">
        <v>1403</v>
      </c>
      <c r="E6" s="1149" t="s">
        <v>568</v>
      </c>
      <c r="F6" s="1149" t="s">
        <v>469</v>
      </c>
      <c r="G6" s="1149" t="s">
        <v>1403</v>
      </c>
      <c r="H6" s="1149" t="s">
        <v>568</v>
      </c>
      <c r="I6" s="1564"/>
      <c r="N6" s="174"/>
      <c r="O6" s="174"/>
      <c r="P6" s="174"/>
      <c r="Q6" s="174"/>
      <c r="R6" s="174"/>
      <c r="S6" s="174"/>
      <c r="T6" s="174"/>
      <c r="U6" s="174"/>
      <c r="V6" s="174"/>
      <c r="W6" s="1150"/>
      <c r="X6" s="1150"/>
    </row>
    <row r="7" spans="1:24" ht="23.25" customHeight="1">
      <c r="A7" s="1151" t="s">
        <v>2132</v>
      </c>
      <c r="B7" s="1151" t="s">
        <v>2133</v>
      </c>
      <c r="C7" s="1152">
        <f aca="true" t="shared" si="0" ref="C7:H7">C9+C10+C11+C12+C13</f>
        <v>2655.3999999999983</v>
      </c>
      <c r="D7" s="1152">
        <f t="shared" si="0"/>
        <v>5488.500000000002</v>
      </c>
      <c r="E7" s="1152">
        <f t="shared" si="0"/>
        <v>36517.9</v>
      </c>
      <c r="F7" s="1153">
        <f t="shared" si="0"/>
        <v>3451.2999999999993</v>
      </c>
      <c r="G7" s="1153">
        <f t="shared" si="0"/>
        <v>3619.2999999999993</v>
      </c>
      <c r="H7" s="1153">
        <f t="shared" si="0"/>
        <v>40019.1</v>
      </c>
      <c r="I7" s="1154">
        <f>H7/E7*100</f>
        <v>109.58762688982662</v>
      </c>
      <c r="N7" s="174"/>
      <c r="O7" s="174"/>
      <c r="P7" s="174"/>
      <c r="Q7" s="174"/>
      <c r="R7" s="174"/>
      <c r="S7" s="174"/>
      <c r="T7" s="174"/>
      <c r="U7" s="174"/>
      <c r="V7" s="174"/>
      <c r="W7" s="1150"/>
      <c r="X7" s="1150"/>
    </row>
    <row r="8" spans="1:9" ht="12" customHeight="1">
      <c r="A8" s="1155" t="s">
        <v>1557</v>
      </c>
      <c r="B8" s="1155" t="s">
        <v>2134</v>
      </c>
      <c r="C8" s="1152"/>
      <c r="D8" s="1152"/>
      <c r="E8" s="1152"/>
      <c r="F8" s="1156"/>
      <c r="G8" s="1156"/>
      <c r="H8" s="1156"/>
      <c r="I8" s="1153"/>
    </row>
    <row r="9" spans="1:9" ht="12" customHeight="1">
      <c r="A9" s="1157" t="s">
        <v>2135</v>
      </c>
      <c r="B9" s="1157" t="s">
        <v>2136</v>
      </c>
      <c r="C9" s="1156">
        <v>2241.0999999999985</v>
      </c>
      <c r="D9" s="1156">
        <v>2868.4000000000015</v>
      </c>
      <c r="E9" s="1156">
        <v>29686.4</v>
      </c>
      <c r="F9" s="1156">
        <v>3025.7999999999993</v>
      </c>
      <c r="G9" s="1156">
        <v>2955.2999999999993</v>
      </c>
      <c r="H9" s="1156">
        <v>33478</v>
      </c>
      <c r="I9" s="1158">
        <f aca="true" t="shared" si="1" ref="I9:I20">H9/E9*100</f>
        <v>112.77217850598254</v>
      </c>
    </row>
    <row r="10" spans="1:9" ht="10.5" customHeight="1">
      <c r="A10" s="1157" t="s">
        <v>2137</v>
      </c>
      <c r="B10" s="1157" t="s">
        <v>2138</v>
      </c>
      <c r="C10" s="1156">
        <v>60.5</v>
      </c>
      <c r="D10" s="1156">
        <v>590.1999999999999</v>
      </c>
      <c r="E10" s="1156">
        <v>1443.1</v>
      </c>
      <c r="F10" s="1156">
        <v>148.5</v>
      </c>
      <c r="G10" s="1156">
        <v>112.30000000000018</v>
      </c>
      <c r="H10" s="1156">
        <v>1687.4</v>
      </c>
      <c r="I10" s="1158">
        <f t="shared" si="1"/>
        <v>116.92883376065417</v>
      </c>
    </row>
    <row r="11" spans="1:9" ht="10.5" customHeight="1">
      <c r="A11" s="1157" t="s">
        <v>2139</v>
      </c>
      <c r="B11" s="1157" t="s">
        <v>2140</v>
      </c>
      <c r="C11" s="1156">
        <v>306</v>
      </c>
      <c r="D11" s="1156">
        <v>1582.1000000000004</v>
      </c>
      <c r="E11" s="1156">
        <v>4294.6</v>
      </c>
      <c r="F11" s="1156">
        <v>187.5</v>
      </c>
      <c r="G11" s="1156">
        <v>410.6999999999998</v>
      </c>
      <c r="H11" s="1156">
        <v>3833.5</v>
      </c>
      <c r="I11" s="1158">
        <f t="shared" si="1"/>
        <v>89.2632608391934</v>
      </c>
    </row>
    <row r="12" spans="1:9" ht="10.5" customHeight="1">
      <c r="A12" s="1157" t="s">
        <v>2141</v>
      </c>
      <c r="B12" s="1157" t="s">
        <v>2142</v>
      </c>
      <c r="C12" s="1156">
        <v>35.19999999999999</v>
      </c>
      <c r="D12" s="1156">
        <v>343.1</v>
      </c>
      <c r="E12" s="1156">
        <v>805</v>
      </c>
      <c r="F12" s="1156">
        <v>61.10000000000002</v>
      </c>
      <c r="G12" s="1156">
        <v>107.89999999999998</v>
      </c>
      <c r="H12" s="1156">
        <v>688.6</v>
      </c>
      <c r="I12" s="1158">
        <f t="shared" si="1"/>
        <v>85.54037267080746</v>
      </c>
    </row>
    <row r="13" spans="1:9" ht="10.5" customHeight="1">
      <c r="A13" s="1157" t="s">
        <v>2143</v>
      </c>
      <c r="B13" s="1157" t="s">
        <v>2144</v>
      </c>
      <c r="C13" s="1156">
        <v>12.599999999999994</v>
      </c>
      <c r="D13" s="1156">
        <v>104.70000000000002</v>
      </c>
      <c r="E13" s="1156">
        <v>288.8</v>
      </c>
      <c r="F13" s="1156">
        <v>28.399999999999977</v>
      </c>
      <c r="G13" s="1156">
        <v>33.10000000000002</v>
      </c>
      <c r="H13" s="1156">
        <v>331.6</v>
      </c>
      <c r="I13" s="1158">
        <f t="shared" si="1"/>
        <v>114.81994459833795</v>
      </c>
    </row>
    <row r="14" spans="1:9" ht="21" customHeight="1">
      <c r="A14" s="1159" t="s">
        <v>2145</v>
      </c>
      <c r="B14" s="1159" t="s">
        <v>2146</v>
      </c>
      <c r="C14" s="1160">
        <f aca="true" t="shared" si="2" ref="C14:H14">C16+C17+C18+C19+C20</f>
        <v>2907.2999999999975</v>
      </c>
      <c r="D14" s="1160">
        <f t="shared" si="2"/>
        <v>5176.699999999999</v>
      </c>
      <c r="E14" s="1160">
        <f t="shared" si="2"/>
        <v>37113.59999999999</v>
      </c>
      <c r="F14" s="1161">
        <f t="shared" si="2"/>
        <v>3491.2000000000007</v>
      </c>
      <c r="G14" s="1161">
        <f t="shared" si="2"/>
        <v>4231.500000000003</v>
      </c>
      <c r="H14" s="1161">
        <f t="shared" si="2"/>
        <v>40986.200000000004</v>
      </c>
      <c r="I14" s="1153">
        <f t="shared" si="1"/>
        <v>110.4344499051561</v>
      </c>
    </row>
    <row r="15" spans="1:9" ht="12.75" customHeight="1">
      <c r="A15" s="1155" t="s">
        <v>1557</v>
      </c>
      <c r="B15" s="1155" t="s">
        <v>2134</v>
      </c>
      <c r="C15" s="1162"/>
      <c r="D15" s="1162"/>
      <c r="E15" s="1162"/>
      <c r="F15" s="1156"/>
      <c r="G15" s="1156"/>
      <c r="H15" s="1156"/>
      <c r="I15" s="1153"/>
    </row>
    <row r="16" spans="1:9" ht="12" customHeight="1">
      <c r="A16" s="1157" t="s">
        <v>2135</v>
      </c>
      <c r="B16" s="1157" t="s">
        <v>2136</v>
      </c>
      <c r="C16" s="1156">
        <v>2483.899999999998</v>
      </c>
      <c r="D16" s="1156">
        <v>2480.2000000000007</v>
      </c>
      <c r="E16" s="1156">
        <v>29741.3</v>
      </c>
      <c r="F16" s="1156">
        <v>2878.7000000000007</v>
      </c>
      <c r="G16" s="1156">
        <v>3268.600000000002</v>
      </c>
      <c r="H16" s="1156">
        <v>34324.3</v>
      </c>
      <c r="I16" s="1158">
        <f>H16/E16*100</f>
        <v>115.40954833850572</v>
      </c>
    </row>
    <row r="17" spans="1:9" ht="10.5" customHeight="1">
      <c r="A17" s="1157" t="s">
        <v>2137</v>
      </c>
      <c r="B17" s="1157" t="s">
        <v>2138</v>
      </c>
      <c r="C17" s="1156">
        <v>79.29999999999995</v>
      </c>
      <c r="D17" s="1156">
        <v>598.1999999999999</v>
      </c>
      <c r="E17" s="1156">
        <v>1547.1</v>
      </c>
      <c r="F17" s="1156">
        <v>163</v>
      </c>
      <c r="G17" s="1156">
        <v>294.8000000000002</v>
      </c>
      <c r="H17" s="1156">
        <v>1723.4</v>
      </c>
      <c r="I17" s="1158">
        <f t="shared" si="1"/>
        <v>111.3955141878353</v>
      </c>
    </row>
    <row r="18" spans="1:9" ht="10.5" customHeight="1">
      <c r="A18" s="1157" t="s">
        <v>2139</v>
      </c>
      <c r="B18" s="1157" t="s">
        <v>2140</v>
      </c>
      <c r="C18" s="1156">
        <v>317.0999999999999</v>
      </c>
      <c r="D18" s="1156">
        <v>1631.9999999999995</v>
      </c>
      <c r="E18" s="1156">
        <v>4585.4</v>
      </c>
      <c r="F18" s="1156">
        <v>305.4000000000001</v>
      </c>
      <c r="G18" s="1156">
        <v>485.3000000000002</v>
      </c>
      <c r="H18" s="1156">
        <v>3892.3</v>
      </c>
      <c r="I18" s="1158">
        <f t="shared" si="1"/>
        <v>84.88463383783314</v>
      </c>
    </row>
    <row r="19" spans="1:9" ht="10.5" customHeight="1">
      <c r="A19" s="1157" t="s">
        <v>2141</v>
      </c>
      <c r="B19" s="1157" t="s">
        <v>2142</v>
      </c>
      <c r="C19" s="1156">
        <v>11.799999999999955</v>
      </c>
      <c r="D19" s="1156">
        <v>359.9000000000001</v>
      </c>
      <c r="E19" s="1156">
        <v>936.7</v>
      </c>
      <c r="F19" s="1156">
        <v>103.29999999999995</v>
      </c>
      <c r="G19" s="1156">
        <v>129.70000000000005</v>
      </c>
      <c r="H19" s="1156">
        <v>717.1</v>
      </c>
      <c r="I19" s="1158">
        <f t="shared" si="1"/>
        <v>76.55599444859614</v>
      </c>
    </row>
    <row r="20" spans="1:9" ht="10.5" customHeight="1">
      <c r="A20" s="1163" t="s">
        <v>2143</v>
      </c>
      <c r="B20" s="1163" t="s">
        <v>2144</v>
      </c>
      <c r="C20" s="1164">
        <v>15.199999999999989</v>
      </c>
      <c r="D20" s="1164">
        <v>106.40000000000003</v>
      </c>
      <c r="E20" s="1164">
        <v>303.1</v>
      </c>
      <c r="F20" s="1164">
        <v>40.80000000000001</v>
      </c>
      <c r="G20" s="1164">
        <v>53.10000000000002</v>
      </c>
      <c r="H20" s="1164">
        <v>329.1</v>
      </c>
      <c r="I20" s="1165">
        <f t="shared" si="1"/>
        <v>108.57802705377763</v>
      </c>
    </row>
    <row r="21" spans="1:9" ht="10.5" customHeight="1">
      <c r="A21" s="1551" t="s">
        <v>2147</v>
      </c>
      <c r="B21" s="1551"/>
      <c r="C21" s="1166"/>
      <c r="D21" s="1166"/>
      <c r="E21" s="1166"/>
      <c r="F21" s="1166"/>
      <c r="G21" s="1166"/>
      <c r="H21" s="1166"/>
      <c r="I21" s="1167"/>
    </row>
    <row r="22" spans="1:9" ht="12" customHeight="1">
      <c r="A22" s="1552" t="s">
        <v>2148</v>
      </c>
      <c r="B22" s="1552"/>
      <c r="C22" s="1168"/>
      <c r="D22" s="1168"/>
      <c r="E22" s="1168"/>
      <c r="F22" s="1168"/>
      <c r="G22" s="1168"/>
      <c r="H22" s="1168"/>
      <c r="I22" s="1168"/>
    </row>
    <row r="23" spans="1:9" ht="12" customHeight="1">
      <c r="A23" s="1147" t="s">
        <v>2149</v>
      </c>
      <c r="B23" s="1148"/>
      <c r="C23" s="1148"/>
      <c r="D23" s="1148"/>
      <c r="E23" s="1148"/>
      <c r="F23" s="1148"/>
      <c r="G23" s="1148"/>
      <c r="H23" s="1148"/>
      <c r="I23" s="1148"/>
    </row>
    <row r="24" spans="1:9" ht="11.25" customHeight="1">
      <c r="A24" s="1147" t="s">
        <v>2150</v>
      </c>
      <c r="B24" s="1148"/>
      <c r="C24" s="1148"/>
      <c r="D24" s="1148"/>
      <c r="E24" s="1148"/>
      <c r="F24" s="1148"/>
      <c r="G24" s="1148"/>
      <c r="H24" s="1148"/>
      <c r="I24" s="1148"/>
    </row>
    <row r="25" spans="1:9" ht="12.75">
      <c r="A25" s="1553"/>
      <c r="B25" s="1555"/>
      <c r="C25" s="1556">
        <v>2014</v>
      </c>
      <c r="D25" s="1557"/>
      <c r="E25" s="1558"/>
      <c r="F25" s="1556">
        <v>2015</v>
      </c>
      <c r="G25" s="1557"/>
      <c r="H25" s="1558"/>
      <c r="I25" s="1549"/>
    </row>
    <row r="26" spans="1:9" ht="12.75">
      <c r="A26" s="1554"/>
      <c r="B26" s="1555"/>
      <c r="C26" s="1149" t="s">
        <v>469</v>
      </c>
      <c r="D26" s="1149" t="s">
        <v>1403</v>
      </c>
      <c r="E26" s="1149" t="s">
        <v>568</v>
      </c>
      <c r="F26" s="1149" t="s">
        <v>469</v>
      </c>
      <c r="G26" s="1149" t="s">
        <v>1403</v>
      </c>
      <c r="H26" s="1149" t="s">
        <v>568</v>
      </c>
      <c r="I26" s="1550"/>
    </row>
    <row r="27" spans="1:9" ht="25.5" customHeight="1">
      <c r="A27" s="1169" t="s">
        <v>2151</v>
      </c>
      <c r="B27" s="1169" t="s">
        <v>2152</v>
      </c>
      <c r="C27" s="1152">
        <f aca="true" t="shared" si="3" ref="C27:H27">C29+C30+C31+C32</f>
        <v>2473.1999999999985</v>
      </c>
      <c r="D27" s="1152">
        <f t="shared" si="3"/>
        <v>5763.799999999999</v>
      </c>
      <c r="E27" s="1152">
        <f t="shared" si="3"/>
        <v>31980</v>
      </c>
      <c r="F27" s="1153">
        <f t="shared" si="3"/>
        <v>2881.0000000000005</v>
      </c>
      <c r="G27" s="1153">
        <f t="shared" si="3"/>
        <v>2898.600000000001</v>
      </c>
      <c r="H27" s="1153">
        <f t="shared" si="3"/>
        <v>33931</v>
      </c>
      <c r="I27" s="1153">
        <f>H27/E27*100</f>
        <v>106.10068792995622</v>
      </c>
    </row>
    <row r="28" spans="1:9" ht="12.75">
      <c r="A28" s="1155" t="s">
        <v>1557</v>
      </c>
      <c r="B28" s="1155" t="s">
        <v>2134</v>
      </c>
      <c r="C28" s="1148"/>
      <c r="D28" s="1148"/>
      <c r="E28" s="1148"/>
      <c r="F28" s="1156"/>
      <c r="G28" s="1156"/>
      <c r="H28" s="1156"/>
      <c r="I28" s="1170"/>
    </row>
    <row r="29" spans="1:9" ht="12.75" customHeight="1">
      <c r="A29" s="1157" t="s">
        <v>2153</v>
      </c>
      <c r="B29" s="1157" t="s">
        <v>2154</v>
      </c>
      <c r="C29" s="1156">
        <v>1917.5999999999985</v>
      </c>
      <c r="D29" s="1156">
        <v>5206.5999999999985</v>
      </c>
      <c r="E29" s="1156">
        <v>25532.1</v>
      </c>
      <c r="F29" s="1156">
        <v>2238.5</v>
      </c>
      <c r="G29" s="1156">
        <v>2252.2000000000007</v>
      </c>
      <c r="H29" s="1156">
        <v>26364.4</v>
      </c>
      <c r="I29" s="1171">
        <f aca="true" t="shared" si="4" ref="I29:I39">H29/E29*100</f>
        <v>103.25981803298593</v>
      </c>
    </row>
    <row r="30" spans="1:9" ht="12.75" customHeight="1">
      <c r="A30" s="1157" t="s">
        <v>2155</v>
      </c>
      <c r="B30" s="1157" t="s">
        <v>2156</v>
      </c>
      <c r="C30" s="1156">
        <v>308.0999999999999</v>
      </c>
      <c r="D30" s="1156">
        <v>309</v>
      </c>
      <c r="E30" s="1156">
        <v>3575.5</v>
      </c>
      <c r="F30" s="1156">
        <v>403.3000000000002</v>
      </c>
      <c r="G30" s="1156">
        <v>405.8000000000002</v>
      </c>
      <c r="H30" s="1156">
        <v>4750.3</v>
      </c>
      <c r="I30" s="1171">
        <f t="shared" si="4"/>
        <v>132.85694308488323</v>
      </c>
    </row>
    <row r="31" spans="1:9" ht="12.75" customHeight="1">
      <c r="A31" s="1157" t="s">
        <v>2157</v>
      </c>
      <c r="B31" s="1157" t="s">
        <v>2158</v>
      </c>
      <c r="C31" s="1156">
        <v>197.10000000000014</v>
      </c>
      <c r="D31" s="1156">
        <v>197.5999999999999</v>
      </c>
      <c r="E31" s="1156">
        <v>2287</v>
      </c>
      <c r="F31" s="1156">
        <v>187.29999999999995</v>
      </c>
      <c r="G31" s="1156">
        <v>188.4000000000001</v>
      </c>
      <c r="H31" s="1156">
        <v>2205.5</v>
      </c>
      <c r="I31" s="1171">
        <f t="shared" si="4"/>
        <v>96.43637953651071</v>
      </c>
    </row>
    <row r="32" spans="1:9" ht="12.75" customHeight="1">
      <c r="A32" s="1157" t="s">
        <v>2159</v>
      </c>
      <c r="B32" s="1157" t="s">
        <v>2160</v>
      </c>
      <c r="C32" s="1156">
        <v>50.39999999999998</v>
      </c>
      <c r="D32" s="1156">
        <v>50.60000000000002</v>
      </c>
      <c r="E32" s="1156">
        <v>585.4</v>
      </c>
      <c r="F32" s="1156">
        <v>51.900000000000034</v>
      </c>
      <c r="G32" s="1156">
        <v>52.19999999999993</v>
      </c>
      <c r="H32" s="1156">
        <v>610.8</v>
      </c>
      <c r="I32" s="1171">
        <f t="shared" si="4"/>
        <v>104.33891356337546</v>
      </c>
    </row>
    <row r="33" spans="1:9" ht="24" customHeight="1">
      <c r="A33" s="1159" t="s">
        <v>2161</v>
      </c>
      <c r="B33" s="1159" t="s">
        <v>2162</v>
      </c>
      <c r="C33" s="1160">
        <f aca="true" t="shared" si="5" ref="C33:H33">C35+C36+C37+C38+C39</f>
        <v>79.29999999999995</v>
      </c>
      <c r="D33" s="1160">
        <f t="shared" si="5"/>
        <v>598.2</v>
      </c>
      <c r="E33" s="1160">
        <f t="shared" si="5"/>
        <v>1547.1</v>
      </c>
      <c r="F33" s="1161">
        <f t="shared" si="5"/>
        <v>163.19999999999996</v>
      </c>
      <c r="G33" s="1161">
        <f t="shared" si="5"/>
        <v>294.7000000000001</v>
      </c>
      <c r="H33" s="1161">
        <f t="shared" si="5"/>
        <v>1723.4</v>
      </c>
      <c r="I33" s="1153">
        <f t="shared" si="4"/>
        <v>111.3955141878353</v>
      </c>
    </row>
    <row r="34" spans="1:9" ht="12.75" customHeight="1">
      <c r="A34" s="1155" t="s">
        <v>1557</v>
      </c>
      <c r="B34" s="1155" t="s">
        <v>2134</v>
      </c>
      <c r="C34" s="1162"/>
      <c r="D34" s="1162"/>
      <c r="E34" s="1162"/>
      <c r="F34" s="1156"/>
      <c r="G34" s="1156"/>
      <c r="H34" s="1156"/>
      <c r="I34" s="1170"/>
    </row>
    <row r="35" spans="1:9" ht="13.5" customHeight="1">
      <c r="A35" s="1157" t="s">
        <v>2163</v>
      </c>
      <c r="B35" s="1157" t="s">
        <v>2164</v>
      </c>
      <c r="C35" s="1156">
        <v>3.3999999999999986</v>
      </c>
      <c r="D35" s="1156">
        <v>15.899999999999999</v>
      </c>
      <c r="E35" s="1156">
        <v>77.8</v>
      </c>
      <c r="F35" s="1156">
        <v>11.399999999999991</v>
      </c>
      <c r="G35" s="1156">
        <v>13.100000000000009</v>
      </c>
      <c r="H35" s="1156">
        <v>90.9</v>
      </c>
      <c r="I35" s="1171">
        <f t="shared" si="4"/>
        <v>116.83804627249359</v>
      </c>
    </row>
    <row r="36" spans="1:9" ht="13.5" customHeight="1">
      <c r="A36" s="1157" t="s">
        <v>2165</v>
      </c>
      <c r="B36" s="1157" t="s">
        <v>2166</v>
      </c>
      <c r="C36" s="1156">
        <v>51.69999999999993</v>
      </c>
      <c r="D36" s="1156">
        <v>92.30000000000007</v>
      </c>
      <c r="E36" s="1156">
        <v>727.7</v>
      </c>
      <c r="F36" s="1156">
        <v>116</v>
      </c>
      <c r="G36" s="1156">
        <v>89.60000000000002</v>
      </c>
      <c r="H36" s="1156">
        <v>982.4</v>
      </c>
      <c r="I36" s="1171">
        <f t="shared" si="4"/>
        <v>135.0006870963309</v>
      </c>
    </row>
    <row r="37" spans="1:9" ht="13.5" customHeight="1">
      <c r="A37" s="1157" t="s">
        <v>2167</v>
      </c>
      <c r="B37" s="1157" t="s">
        <v>2168</v>
      </c>
      <c r="C37" s="1156">
        <v>24.200000000000017</v>
      </c>
      <c r="D37" s="1156">
        <v>23.900000000000006</v>
      </c>
      <c r="E37" s="1156">
        <v>270.3</v>
      </c>
      <c r="F37" s="1156">
        <v>29.19999999999999</v>
      </c>
      <c r="G37" s="1156">
        <v>21.700000000000045</v>
      </c>
      <c r="H37" s="1156">
        <v>300.1</v>
      </c>
      <c r="I37" s="1171">
        <f t="shared" si="4"/>
        <v>111.02478727339992</v>
      </c>
    </row>
    <row r="38" spans="1:9" ht="13.5" customHeight="1">
      <c r="A38" s="1172" t="s">
        <v>2169</v>
      </c>
      <c r="B38" s="1172" t="s">
        <v>2170</v>
      </c>
      <c r="C38" s="1173">
        <v>0</v>
      </c>
      <c r="D38" s="1173">
        <v>0</v>
      </c>
      <c r="E38" s="1173">
        <v>0</v>
      </c>
      <c r="F38" s="1173">
        <v>0</v>
      </c>
      <c r="G38" s="1173">
        <v>0</v>
      </c>
      <c r="H38" s="1173">
        <v>0</v>
      </c>
      <c r="I38" s="1171">
        <v>0</v>
      </c>
    </row>
    <row r="39" spans="1:9" ht="13.5" customHeight="1">
      <c r="A39" s="1163" t="s">
        <v>2171</v>
      </c>
      <c r="B39" s="1174" t="s">
        <v>2048</v>
      </c>
      <c r="C39" s="1164">
        <v>0</v>
      </c>
      <c r="D39" s="1164">
        <v>466.1</v>
      </c>
      <c r="E39" s="1164">
        <v>471.3</v>
      </c>
      <c r="F39" s="1175">
        <v>6.599999999999994</v>
      </c>
      <c r="G39" s="1175">
        <v>170.3</v>
      </c>
      <c r="H39" s="1175">
        <v>350</v>
      </c>
      <c r="I39" s="1176">
        <f t="shared" si="4"/>
        <v>74.26267769997878</v>
      </c>
    </row>
    <row r="40" ht="12.75" customHeight="1"/>
    <row r="41" ht="12.75" customHeight="1"/>
  </sheetData>
  <sheetProtection/>
  <mergeCells count="14">
    <mergeCell ref="A1:I1"/>
    <mergeCell ref="A2:I2"/>
    <mergeCell ref="A5:A6"/>
    <mergeCell ref="B5:B6"/>
    <mergeCell ref="C5:E5"/>
    <mergeCell ref="F5:H5"/>
    <mergeCell ref="I5:I6"/>
    <mergeCell ref="I25:I26"/>
    <mergeCell ref="A21:B21"/>
    <mergeCell ref="A22:B22"/>
    <mergeCell ref="A25:A26"/>
    <mergeCell ref="B25:B26"/>
    <mergeCell ref="C25:E25"/>
    <mergeCell ref="F25:H25"/>
  </mergeCells>
  <printOptions/>
  <pageMargins left="0.7" right="0.7" top="0.75" bottom="0.75" header="0.3" footer="0.3"/>
  <pageSetup orientation="portrait" paperSize="9"/>
  <legacyDrawing r:id="rId3"/>
  <oleObjects>
    <oleObject progId="Equation.3" shapeId="1642851" r:id="rId1"/>
    <oleObject progId="Equation.3" shapeId="1642852" r:id="rId2"/>
  </oleObjects>
</worksheet>
</file>

<file path=xl/worksheets/sheet37.xml><?xml version="1.0" encoding="utf-8"?>
<worksheet xmlns="http://schemas.openxmlformats.org/spreadsheetml/2006/main" xmlns:r="http://schemas.openxmlformats.org/officeDocument/2006/relationships">
  <dimension ref="A2:CB55"/>
  <sheetViews>
    <sheetView zoomScalePageLayoutView="0" workbookViewId="0" topLeftCell="A1">
      <selection activeCell="AB35" sqref="AB35"/>
    </sheetView>
  </sheetViews>
  <sheetFormatPr defaultColWidth="9.00390625" defaultRowHeight="12.75"/>
  <cols>
    <col min="1" max="1" width="1.00390625" style="317" customWidth="1"/>
    <col min="2" max="2" width="4.125" style="317" customWidth="1"/>
    <col min="3" max="3" width="4.375" style="317" customWidth="1"/>
    <col min="4" max="4" width="5.875" style="317" customWidth="1"/>
    <col min="5" max="5" width="6.00390625" style="317" customWidth="1"/>
    <col min="6" max="6" width="5.125" style="317" customWidth="1"/>
    <col min="7" max="7" width="4.125" style="317" hidden="1" customWidth="1"/>
    <col min="8" max="8" width="4.125" style="317" customWidth="1"/>
    <col min="9" max="9" width="5.125" style="317" customWidth="1"/>
    <col min="10" max="10" width="5.75390625" style="317" customWidth="1"/>
    <col min="11" max="11" width="6.75390625" style="317" customWidth="1"/>
    <col min="12" max="12" width="7.875" style="317" customWidth="1"/>
    <col min="13" max="13" width="6.25390625" style="317" customWidth="1"/>
    <col min="14" max="14" width="6.00390625" style="317" customWidth="1"/>
    <col min="15" max="15" width="7.125" style="317" customWidth="1"/>
    <col min="16" max="16" width="7.25390625" style="317" customWidth="1"/>
    <col min="17" max="17" width="7.875" style="317" customWidth="1"/>
    <col min="18" max="18" width="5.75390625" style="317" customWidth="1"/>
    <col min="19" max="19" width="7.00390625" style="317" customWidth="1"/>
    <col min="20" max="20" width="5.625" style="317" customWidth="1"/>
    <col min="21" max="21" width="5.00390625" style="317" customWidth="1"/>
    <col min="22" max="22" width="5.25390625" style="317" customWidth="1"/>
    <col min="23" max="23" width="5.375" style="317" customWidth="1"/>
    <col min="24" max="24" width="6.375" style="317" customWidth="1"/>
    <col min="25" max="25" width="5.00390625" style="317" customWidth="1"/>
    <col min="26" max="26" width="8.25390625" style="317" hidden="1" customWidth="1"/>
    <col min="27" max="27" width="9.375" style="317" hidden="1" customWidth="1"/>
    <col min="28" max="28" width="11.00390625" style="317" customWidth="1"/>
    <col min="29" max="16384" width="9.125" style="317" customWidth="1"/>
  </cols>
  <sheetData>
    <row r="2" spans="10:13" ht="11.25">
      <c r="J2" s="433" t="s">
        <v>2172</v>
      </c>
      <c r="K2" s="433"/>
      <c r="L2" s="433"/>
      <c r="M2" s="433"/>
    </row>
    <row r="3" spans="10:14" ht="11.25">
      <c r="J3" s="436" t="s">
        <v>2173</v>
      </c>
      <c r="K3" s="436"/>
      <c r="L3" s="436"/>
      <c r="M3" s="436"/>
      <c r="N3" s="436"/>
    </row>
    <row r="5" spans="1:25" ht="14.25" customHeight="1">
      <c r="A5" s="323"/>
      <c r="B5" s="1580" t="s">
        <v>1239</v>
      </c>
      <c r="C5" s="1581" t="s">
        <v>51</v>
      </c>
      <c r="D5" s="1582" t="s">
        <v>2174</v>
      </c>
      <c r="E5" s="1582"/>
      <c r="F5" s="1583" t="s">
        <v>2175</v>
      </c>
      <c r="G5" s="1578" t="s">
        <v>2176</v>
      </c>
      <c r="H5" s="1578"/>
      <c r="I5" s="1578"/>
      <c r="J5" s="1578"/>
      <c r="K5" s="1578"/>
      <c r="L5" s="1578"/>
      <c r="M5" s="1578"/>
      <c r="N5" s="1578"/>
      <c r="O5" s="1578"/>
      <c r="P5" s="1578"/>
      <c r="Q5" s="1578"/>
      <c r="R5" s="1578"/>
      <c r="S5" s="1578"/>
      <c r="T5" s="1578"/>
      <c r="U5" s="1578"/>
      <c r="V5" s="1578"/>
      <c r="W5" s="1583" t="s">
        <v>2177</v>
      </c>
      <c r="X5" s="1579" t="s">
        <v>2178</v>
      </c>
      <c r="Y5" s="323"/>
    </row>
    <row r="6" spans="1:25" ht="19.5" customHeight="1">
      <c r="A6" s="323"/>
      <c r="B6" s="1580"/>
      <c r="C6" s="1581"/>
      <c r="D6" s="1582"/>
      <c r="E6" s="1582"/>
      <c r="F6" s="1583"/>
      <c r="G6" s="1578" t="s">
        <v>2179</v>
      </c>
      <c r="H6" s="1569" t="s">
        <v>2180</v>
      </c>
      <c r="I6" s="1572" t="s">
        <v>2181</v>
      </c>
      <c r="J6" s="1572" t="s">
        <v>2182</v>
      </c>
      <c r="K6" s="1572" t="s">
        <v>2183</v>
      </c>
      <c r="L6" s="1572" t="s">
        <v>2184</v>
      </c>
      <c r="M6" s="1572" t="s">
        <v>2185</v>
      </c>
      <c r="N6" s="1572" t="s">
        <v>2186</v>
      </c>
      <c r="O6" s="1572" t="s">
        <v>2187</v>
      </c>
      <c r="P6" s="1584" t="s">
        <v>2188</v>
      </c>
      <c r="Q6" s="1572" t="s">
        <v>2189</v>
      </c>
      <c r="R6" s="1572" t="s">
        <v>2190</v>
      </c>
      <c r="S6" s="1572" t="s">
        <v>2191</v>
      </c>
      <c r="T6" s="1569" t="s">
        <v>2192</v>
      </c>
      <c r="U6" s="1572" t="s">
        <v>2193</v>
      </c>
      <c r="V6" s="1572" t="s">
        <v>2194</v>
      </c>
      <c r="W6" s="1583"/>
      <c r="X6" s="1579"/>
      <c r="Y6" s="1178"/>
    </row>
    <row r="7" spans="1:25" ht="26.25" customHeight="1">
      <c r="A7" s="323"/>
      <c r="B7" s="1580"/>
      <c r="C7" s="1581"/>
      <c r="D7" s="1582"/>
      <c r="E7" s="1582"/>
      <c r="F7" s="1583"/>
      <c r="G7" s="1578"/>
      <c r="H7" s="1570"/>
      <c r="I7" s="1572"/>
      <c r="J7" s="1572"/>
      <c r="K7" s="1572"/>
      <c r="L7" s="1572"/>
      <c r="M7" s="1572"/>
      <c r="N7" s="1572"/>
      <c r="O7" s="1572"/>
      <c r="P7" s="1572"/>
      <c r="Q7" s="1572"/>
      <c r="R7" s="1572"/>
      <c r="S7" s="1572"/>
      <c r="T7" s="1570"/>
      <c r="U7" s="1572"/>
      <c r="V7" s="1572"/>
      <c r="W7" s="1583"/>
      <c r="X7" s="1579"/>
      <c r="Y7" s="323"/>
    </row>
    <row r="8" spans="1:27" ht="11.25" customHeight="1">
      <c r="A8" s="323"/>
      <c r="B8" s="1580"/>
      <c r="C8" s="1581"/>
      <c r="D8" s="1179" t="s">
        <v>1430</v>
      </c>
      <c r="E8" s="1179" t="s">
        <v>1352</v>
      </c>
      <c r="F8" s="1583"/>
      <c r="G8" s="1578"/>
      <c r="H8" s="1571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1"/>
      <c r="U8" s="1572"/>
      <c r="V8" s="1572"/>
      <c r="W8" s="1583"/>
      <c r="X8" s="1579"/>
      <c r="Y8" s="1180"/>
      <c r="Z8" s="1181"/>
      <c r="AA8" s="1182"/>
    </row>
    <row r="9" spans="2:33" ht="9.75" customHeight="1">
      <c r="B9" s="317" t="s">
        <v>1234</v>
      </c>
      <c r="C9" s="1183" t="s">
        <v>671</v>
      </c>
      <c r="D9" s="1184">
        <f>AB9/AD9*1000</f>
        <v>14.016018306636155</v>
      </c>
      <c r="E9" s="1184">
        <f>F9/AC9*1000</f>
        <v>9.27267458707621</v>
      </c>
      <c r="F9" s="317">
        <f>H9+I9+J9+K9+L9+M9+O9+P9+Q9+R9+S9+V9+T9</f>
        <v>32</v>
      </c>
      <c r="G9" s="317">
        <v>1</v>
      </c>
      <c r="L9" s="317">
        <v>5</v>
      </c>
      <c r="M9" s="317">
        <v>20</v>
      </c>
      <c r="N9" s="317">
        <v>20</v>
      </c>
      <c r="P9" s="317">
        <v>3</v>
      </c>
      <c r="S9" s="317">
        <v>3</v>
      </c>
      <c r="U9" s="317">
        <v>3</v>
      </c>
      <c r="V9" s="317">
        <v>1</v>
      </c>
      <c r="W9" s="317">
        <v>31</v>
      </c>
      <c r="X9" s="1184">
        <v>56.5</v>
      </c>
      <c r="AB9" s="317">
        <v>49</v>
      </c>
      <c r="AC9" s="49">
        <v>3451</v>
      </c>
      <c r="AD9" s="317">
        <v>3496</v>
      </c>
      <c r="AG9" s="1182"/>
    </row>
    <row r="10" spans="2:33" ht="9.75" customHeight="1">
      <c r="B10" s="317" t="s">
        <v>1232</v>
      </c>
      <c r="C10" s="1183" t="s">
        <v>241</v>
      </c>
      <c r="D10" s="1184">
        <f aca="true" t="shared" si="0" ref="D10:D27">AB10/AD10*1000</f>
        <v>7.49228735125606</v>
      </c>
      <c r="E10" s="1184">
        <f aca="true" t="shared" si="1" ref="E10:E27">F10/AC10*1000</f>
        <v>4.065040650406504</v>
      </c>
      <c r="F10" s="317">
        <f aca="true" t="shared" si="2" ref="F10:F27">H10+I10+J10+K10+L10+M10+O10+P10+Q10+R10+S10+V10+T10</f>
        <v>9</v>
      </c>
      <c r="I10" s="317">
        <v>1</v>
      </c>
      <c r="L10" s="317">
        <v>1</v>
      </c>
      <c r="M10" s="317">
        <v>4</v>
      </c>
      <c r="N10" s="317">
        <v>4</v>
      </c>
      <c r="T10" s="317">
        <v>2</v>
      </c>
      <c r="U10" s="317">
        <v>1</v>
      </c>
      <c r="V10" s="317">
        <v>1</v>
      </c>
      <c r="W10" s="317">
        <v>9</v>
      </c>
      <c r="X10" s="1184">
        <v>19.9</v>
      </c>
      <c r="AB10" s="317">
        <v>17</v>
      </c>
      <c r="AC10" s="49">
        <v>2214</v>
      </c>
      <c r="AD10" s="317">
        <v>2269</v>
      </c>
      <c r="AG10" s="1182"/>
    </row>
    <row r="11" spans="2:33" ht="9.75" customHeight="1">
      <c r="B11" s="317" t="s">
        <v>1231</v>
      </c>
      <c r="C11" s="1183" t="s">
        <v>242</v>
      </c>
      <c r="D11" s="1184">
        <f t="shared" si="0"/>
        <v>0.4861448711716091</v>
      </c>
      <c r="E11" s="1184">
        <f t="shared" si="1"/>
        <v>3.0165912518853695</v>
      </c>
      <c r="F11" s="317">
        <f t="shared" si="2"/>
        <v>6</v>
      </c>
      <c r="I11" s="317">
        <v>1</v>
      </c>
      <c r="M11" s="317">
        <v>4</v>
      </c>
      <c r="N11" s="317">
        <v>1</v>
      </c>
      <c r="V11" s="317">
        <v>1</v>
      </c>
      <c r="W11" s="317">
        <v>5</v>
      </c>
      <c r="X11" s="1184">
        <v>21.9</v>
      </c>
      <c r="AB11" s="317">
        <v>1</v>
      </c>
      <c r="AC11" s="49">
        <v>1989</v>
      </c>
      <c r="AD11" s="317">
        <v>2057</v>
      </c>
      <c r="AG11" s="1182"/>
    </row>
    <row r="12" spans="2:33" ht="9.75" customHeight="1">
      <c r="B12" s="317" t="s">
        <v>1229</v>
      </c>
      <c r="C12" s="1183" t="s">
        <v>243</v>
      </c>
      <c r="D12" s="1184">
        <f t="shared" si="0"/>
        <v>3.6231884057971016</v>
      </c>
      <c r="E12" s="1184">
        <f t="shared" si="1"/>
        <v>3.66188587122368</v>
      </c>
      <c r="F12" s="317">
        <f t="shared" si="2"/>
        <v>12</v>
      </c>
      <c r="H12" s="317">
        <v>1</v>
      </c>
      <c r="L12" s="317">
        <v>1</v>
      </c>
      <c r="M12" s="317">
        <v>6</v>
      </c>
      <c r="N12" s="317">
        <v>3</v>
      </c>
      <c r="S12" s="317">
        <v>4</v>
      </c>
      <c r="W12" s="317">
        <v>8</v>
      </c>
      <c r="X12" s="1184">
        <v>4.3</v>
      </c>
      <c r="AB12" s="317">
        <v>12</v>
      </c>
      <c r="AC12" s="49">
        <v>3277</v>
      </c>
      <c r="AD12" s="317">
        <v>3312</v>
      </c>
      <c r="AG12" s="1182"/>
    </row>
    <row r="13" spans="2:33" ht="9.75" customHeight="1">
      <c r="B13" s="317" t="s">
        <v>1228</v>
      </c>
      <c r="C13" s="1183" t="s">
        <v>244</v>
      </c>
      <c r="D13" s="1184">
        <f t="shared" si="0"/>
        <v>4.105090311986864</v>
      </c>
      <c r="E13" s="1184">
        <f t="shared" si="1"/>
        <v>4.984768762115757</v>
      </c>
      <c r="F13" s="317">
        <f t="shared" si="2"/>
        <v>18</v>
      </c>
      <c r="J13" s="317">
        <v>1</v>
      </c>
      <c r="L13" s="317">
        <v>4</v>
      </c>
      <c r="M13" s="317">
        <v>9</v>
      </c>
      <c r="N13" s="317">
        <v>9</v>
      </c>
      <c r="S13" s="317">
        <v>3</v>
      </c>
      <c r="U13" s="317">
        <v>3</v>
      </c>
      <c r="V13" s="317">
        <v>1</v>
      </c>
      <c r="W13" s="317">
        <v>22</v>
      </c>
      <c r="X13" s="1184">
        <v>25.3</v>
      </c>
      <c r="AB13" s="317">
        <v>15</v>
      </c>
      <c r="AC13" s="49">
        <v>3611</v>
      </c>
      <c r="AD13" s="317">
        <v>3654</v>
      </c>
      <c r="AG13" s="1182"/>
    </row>
    <row r="14" spans="2:33" ht="9.75" customHeight="1">
      <c r="B14" s="317" t="s">
        <v>1226</v>
      </c>
      <c r="C14" s="1183" t="s">
        <v>245</v>
      </c>
      <c r="D14" s="1184">
        <f t="shared" si="0"/>
        <v>4.018215912135012</v>
      </c>
      <c r="E14" s="1184">
        <f t="shared" si="1"/>
        <v>6.566850538481744</v>
      </c>
      <c r="F14" s="317">
        <f t="shared" si="2"/>
        <v>25</v>
      </c>
      <c r="I14" s="317">
        <v>1</v>
      </c>
      <c r="L14" s="317">
        <v>7</v>
      </c>
      <c r="M14" s="317">
        <v>12</v>
      </c>
      <c r="N14" s="317">
        <v>12</v>
      </c>
      <c r="O14" s="317">
        <v>1</v>
      </c>
      <c r="P14" s="317">
        <v>2</v>
      </c>
      <c r="S14" s="317">
        <v>1</v>
      </c>
      <c r="U14" s="317">
        <v>2</v>
      </c>
      <c r="V14" s="317">
        <v>1</v>
      </c>
      <c r="W14" s="317">
        <v>29</v>
      </c>
      <c r="X14" s="1184">
        <v>122</v>
      </c>
      <c r="AB14" s="317">
        <v>15</v>
      </c>
      <c r="AC14" s="49">
        <v>3807</v>
      </c>
      <c r="AD14" s="317">
        <v>3733</v>
      </c>
      <c r="AG14" s="1182"/>
    </row>
    <row r="15" spans="2:33" ht="9.75" customHeight="1">
      <c r="B15" s="317" t="s">
        <v>1225</v>
      </c>
      <c r="C15" s="1183" t="s">
        <v>246</v>
      </c>
      <c r="D15" s="1184">
        <f t="shared" si="0"/>
        <v>1.1252813203300824</v>
      </c>
      <c r="E15" s="1184">
        <f t="shared" si="1"/>
        <v>1.966181675186787</v>
      </c>
      <c r="F15" s="317">
        <f t="shared" si="2"/>
        <v>5</v>
      </c>
      <c r="K15" s="317">
        <v>1</v>
      </c>
      <c r="L15" s="317">
        <v>1</v>
      </c>
      <c r="M15" s="317">
        <v>2</v>
      </c>
      <c r="N15" s="317">
        <v>1</v>
      </c>
      <c r="V15" s="317">
        <v>1</v>
      </c>
      <c r="W15" s="317">
        <v>3</v>
      </c>
      <c r="X15" s="1184">
        <v>31.2</v>
      </c>
      <c r="AB15" s="317">
        <v>3</v>
      </c>
      <c r="AC15" s="49">
        <v>2543</v>
      </c>
      <c r="AD15" s="317">
        <v>2666</v>
      </c>
      <c r="AG15" s="1182"/>
    </row>
    <row r="16" spans="2:33" ht="9.75" customHeight="1">
      <c r="B16" s="317" t="s">
        <v>1223</v>
      </c>
      <c r="C16" s="1183" t="s">
        <v>247</v>
      </c>
      <c r="D16" s="1184">
        <f t="shared" si="0"/>
        <v>2.9057700290577007</v>
      </c>
      <c r="E16" s="1184">
        <f t="shared" si="1"/>
        <v>4.932182490752158</v>
      </c>
      <c r="F16" s="317">
        <f t="shared" si="2"/>
        <v>12</v>
      </c>
      <c r="G16" s="317">
        <v>1</v>
      </c>
      <c r="H16" s="317">
        <v>1</v>
      </c>
      <c r="L16" s="317">
        <v>5</v>
      </c>
      <c r="M16" s="317">
        <v>4</v>
      </c>
      <c r="N16" s="317">
        <v>4</v>
      </c>
      <c r="S16" s="317">
        <v>2</v>
      </c>
      <c r="U16" s="317">
        <v>1</v>
      </c>
      <c r="W16" s="317">
        <v>7</v>
      </c>
      <c r="X16" s="1184">
        <v>16.3</v>
      </c>
      <c r="AB16" s="317">
        <v>7</v>
      </c>
      <c r="AC16" s="49">
        <v>2433</v>
      </c>
      <c r="AD16" s="317">
        <v>2409</v>
      </c>
      <c r="AG16" s="1182"/>
    </row>
    <row r="17" spans="2:33" ht="9.75" customHeight="1">
      <c r="B17" s="317" t="s">
        <v>1221</v>
      </c>
      <c r="C17" s="1183" t="s">
        <v>248</v>
      </c>
      <c r="D17" s="1184">
        <f t="shared" si="0"/>
        <v>9.00900900900901</v>
      </c>
      <c r="E17" s="1184">
        <f t="shared" si="1"/>
        <v>4.9937578027465666</v>
      </c>
      <c r="F17" s="317">
        <f t="shared" si="2"/>
        <v>12</v>
      </c>
      <c r="H17" s="317">
        <v>1</v>
      </c>
      <c r="K17" s="317">
        <v>1</v>
      </c>
      <c r="L17" s="317">
        <v>4</v>
      </c>
      <c r="M17" s="317">
        <v>3</v>
      </c>
      <c r="N17" s="317">
        <v>3</v>
      </c>
      <c r="S17" s="317">
        <v>2</v>
      </c>
      <c r="T17" s="317">
        <v>1</v>
      </c>
      <c r="W17" s="317">
        <v>9</v>
      </c>
      <c r="X17" s="1184">
        <v>12.5</v>
      </c>
      <c r="AB17" s="317">
        <v>22</v>
      </c>
      <c r="AC17" s="49">
        <v>2403</v>
      </c>
      <c r="AD17" s="317">
        <v>2442</v>
      </c>
      <c r="AG17" s="1182"/>
    </row>
    <row r="18" spans="2:33" ht="9.75" customHeight="1">
      <c r="B18" s="317" t="s">
        <v>1219</v>
      </c>
      <c r="C18" s="1183" t="s">
        <v>249</v>
      </c>
      <c r="D18" s="1184">
        <f t="shared" si="0"/>
        <v>8.206811653672547</v>
      </c>
      <c r="E18" s="1184">
        <f t="shared" si="1"/>
        <v>7.317073170731708</v>
      </c>
      <c r="F18" s="317">
        <f t="shared" si="2"/>
        <v>18</v>
      </c>
      <c r="I18" s="317">
        <v>1</v>
      </c>
      <c r="K18" s="317">
        <v>1</v>
      </c>
      <c r="L18" s="317">
        <v>5</v>
      </c>
      <c r="M18" s="317">
        <v>10</v>
      </c>
      <c r="N18" s="317">
        <v>10</v>
      </c>
      <c r="S18" s="317">
        <v>1</v>
      </c>
      <c r="U18" s="317">
        <v>4</v>
      </c>
      <c r="W18" s="317">
        <v>21</v>
      </c>
      <c r="X18" s="1184">
        <v>14.7</v>
      </c>
      <c r="AB18" s="317">
        <v>20</v>
      </c>
      <c r="AC18" s="49">
        <v>2460</v>
      </c>
      <c r="AD18" s="317">
        <v>2437</v>
      </c>
      <c r="AG18" s="1182"/>
    </row>
    <row r="19" spans="2:33" ht="9.75" customHeight="1">
      <c r="B19" s="317" t="s">
        <v>1218</v>
      </c>
      <c r="C19" s="1183" t="s">
        <v>250</v>
      </c>
      <c r="D19" s="1184">
        <f t="shared" si="0"/>
        <v>7.06547338671691</v>
      </c>
      <c r="E19" s="1184">
        <f t="shared" si="1"/>
        <v>12.974531475252283</v>
      </c>
      <c r="F19" s="317">
        <f t="shared" si="2"/>
        <v>27</v>
      </c>
      <c r="H19" s="317">
        <v>1</v>
      </c>
      <c r="K19" s="317">
        <v>1</v>
      </c>
      <c r="L19" s="317">
        <v>7</v>
      </c>
      <c r="M19" s="317">
        <v>11</v>
      </c>
      <c r="N19" s="317">
        <v>11</v>
      </c>
      <c r="P19" s="317">
        <v>1</v>
      </c>
      <c r="S19" s="317">
        <v>2</v>
      </c>
      <c r="T19" s="317">
        <v>3</v>
      </c>
      <c r="U19" s="317">
        <v>2</v>
      </c>
      <c r="V19" s="317">
        <v>1</v>
      </c>
      <c r="W19" s="317">
        <v>25</v>
      </c>
      <c r="X19" s="1184">
        <v>63</v>
      </c>
      <c r="AB19" s="317">
        <v>15</v>
      </c>
      <c r="AC19" s="49">
        <v>2081</v>
      </c>
      <c r="AD19" s="317">
        <v>2123</v>
      </c>
      <c r="AG19" s="1182"/>
    </row>
    <row r="20" spans="2:33" ht="9.75" customHeight="1">
      <c r="B20" s="317" t="s">
        <v>1216</v>
      </c>
      <c r="C20" s="1183" t="s">
        <v>251</v>
      </c>
      <c r="D20" s="1184">
        <f t="shared" si="0"/>
        <v>7.287870900572618</v>
      </c>
      <c r="E20" s="1184">
        <f t="shared" si="1"/>
        <v>5.7531380753138075</v>
      </c>
      <c r="F20" s="317">
        <f t="shared" si="2"/>
        <v>11</v>
      </c>
      <c r="K20" s="317">
        <v>1</v>
      </c>
      <c r="M20" s="317">
        <v>8</v>
      </c>
      <c r="N20" s="317">
        <v>8</v>
      </c>
      <c r="O20" s="317">
        <v>1</v>
      </c>
      <c r="S20" s="317">
        <v>1</v>
      </c>
      <c r="U20" s="317">
        <v>3</v>
      </c>
      <c r="W20" s="317">
        <v>9</v>
      </c>
      <c r="X20" s="1184">
        <v>47</v>
      </c>
      <c r="AB20" s="317">
        <v>14</v>
      </c>
      <c r="AC20" s="49">
        <v>1912</v>
      </c>
      <c r="AD20" s="317">
        <v>1921</v>
      </c>
      <c r="AG20" s="1182"/>
    </row>
    <row r="21" spans="2:33" ht="9.75" customHeight="1">
      <c r="B21" s="317" t="s">
        <v>1214</v>
      </c>
      <c r="C21" s="1183" t="s">
        <v>252</v>
      </c>
      <c r="D21" s="1184">
        <f t="shared" si="0"/>
        <v>6.175771971496437</v>
      </c>
      <c r="E21" s="1184">
        <f t="shared" si="1"/>
        <v>8.149568552253116</v>
      </c>
      <c r="F21" s="317">
        <f t="shared" si="2"/>
        <v>17</v>
      </c>
      <c r="H21" s="317">
        <v>1</v>
      </c>
      <c r="K21" s="317">
        <v>1</v>
      </c>
      <c r="L21" s="317">
        <v>5</v>
      </c>
      <c r="M21" s="317">
        <v>7</v>
      </c>
      <c r="N21" s="317">
        <v>7</v>
      </c>
      <c r="S21" s="317">
        <v>3</v>
      </c>
      <c r="U21" s="317">
        <v>4</v>
      </c>
      <c r="W21" s="317">
        <v>15</v>
      </c>
      <c r="X21" s="1184">
        <v>11.3</v>
      </c>
      <c r="AB21" s="317">
        <v>13</v>
      </c>
      <c r="AC21" s="49">
        <v>2086</v>
      </c>
      <c r="AD21" s="317">
        <v>2105</v>
      </c>
      <c r="AG21" s="1182"/>
    </row>
    <row r="22" spans="2:33" ht="9.75" customHeight="1">
      <c r="B22" s="317" t="s">
        <v>1212</v>
      </c>
      <c r="C22" s="1183" t="s">
        <v>253</v>
      </c>
      <c r="D22" s="1184">
        <f t="shared" si="0"/>
        <v>7.412636780797741</v>
      </c>
      <c r="E22" s="1184">
        <f t="shared" si="1"/>
        <v>5.967005967005966</v>
      </c>
      <c r="F22" s="317">
        <f t="shared" si="2"/>
        <v>17</v>
      </c>
      <c r="L22" s="317">
        <v>7</v>
      </c>
      <c r="M22" s="317">
        <v>7</v>
      </c>
      <c r="N22" s="317">
        <v>7</v>
      </c>
      <c r="P22" s="317">
        <v>1</v>
      </c>
      <c r="S22" s="317">
        <v>1</v>
      </c>
      <c r="T22" s="317">
        <v>1</v>
      </c>
      <c r="U22" s="317">
        <v>1</v>
      </c>
      <c r="W22" s="317">
        <v>12</v>
      </c>
      <c r="X22" s="1184">
        <v>15.5</v>
      </c>
      <c r="AB22" s="317">
        <v>21</v>
      </c>
      <c r="AC22" s="49">
        <v>2849</v>
      </c>
      <c r="AD22" s="317">
        <v>2833</v>
      </c>
      <c r="AG22" s="1182"/>
    </row>
    <row r="23" spans="2:33" ht="9.75" customHeight="1">
      <c r="B23" s="317" t="s">
        <v>1210</v>
      </c>
      <c r="C23" s="1183" t="s">
        <v>254</v>
      </c>
      <c r="D23" s="1184">
        <f t="shared" si="0"/>
        <v>5.278592375366569</v>
      </c>
      <c r="E23" s="1184">
        <f t="shared" si="1"/>
        <v>11.225997045790251</v>
      </c>
      <c r="F23" s="317">
        <f t="shared" si="2"/>
        <v>38</v>
      </c>
      <c r="H23" s="317">
        <v>1</v>
      </c>
      <c r="J23" s="317">
        <v>1</v>
      </c>
      <c r="L23" s="317">
        <v>12</v>
      </c>
      <c r="M23" s="317">
        <v>17</v>
      </c>
      <c r="N23" s="317">
        <v>17</v>
      </c>
      <c r="P23" s="317">
        <v>1</v>
      </c>
      <c r="R23" s="317">
        <v>1</v>
      </c>
      <c r="S23" s="317">
        <v>3</v>
      </c>
      <c r="T23" s="317">
        <v>1</v>
      </c>
      <c r="U23" s="317">
        <v>6</v>
      </c>
      <c r="V23" s="317">
        <v>1</v>
      </c>
      <c r="W23" s="317">
        <v>31</v>
      </c>
      <c r="X23" s="1184">
        <v>105</v>
      </c>
      <c r="AB23" s="317">
        <v>18</v>
      </c>
      <c r="AC23" s="49">
        <v>3385</v>
      </c>
      <c r="AD23" s="317">
        <v>3410</v>
      </c>
      <c r="AG23" s="1182"/>
    </row>
    <row r="24" spans="2:33" ht="9.75" customHeight="1">
      <c r="B24" s="317" t="s">
        <v>1209</v>
      </c>
      <c r="C24" s="1183" t="s">
        <v>255</v>
      </c>
      <c r="D24" s="1184">
        <f t="shared" si="0"/>
        <v>9.387351778656127</v>
      </c>
      <c r="E24" s="1184">
        <f t="shared" si="1"/>
        <v>6.0606060606060606</v>
      </c>
      <c r="F24" s="317">
        <f t="shared" si="2"/>
        <v>12</v>
      </c>
      <c r="K24" s="317">
        <v>1</v>
      </c>
      <c r="L24" s="317">
        <v>2</v>
      </c>
      <c r="M24" s="317">
        <v>8</v>
      </c>
      <c r="N24" s="317">
        <v>8</v>
      </c>
      <c r="S24" s="317">
        <v>1</v>
      </c>
      <c r="U24" s="317">
        <v>3</v>
      </c>
      <c r="W24" s="317">
        <v>12</v>
      </c>
      <c r="X24" s="1184">
        <v>10.2</v>
      </c>
      <c r="AB24" s="317">
        <v>19</v>
      </c>
      <c r="AC24" s="49">
        <v>1980</v>
      </c>
      <c r="AD24" s="317">
        <v>2024</v>
      </c>
      <c r="AG24" s="1182"/>
    </row>
    <row r="25" spans="2:33" ht="9.75" customHeight="1">
      <c r="B25" s="317" t="s">
        <v>1208</v>
      </c>
      <c r="C25" s="1183" t="s">
        <v>256</v>
      </c>
      <c r="D25" s="1184">
        <f t="shared" si="0"/>
        <v>9.84009840098401</v>
      </c>
      <c r="E25" s="1184">
        <f t="shared" si="1"/>
        <v>21.861336664584638</v>
      </c>
      <c r="F25" s="317">
        <f t="shared" si="2"/>
        <v>35</v>
      </c>
      <c r="L25" s="317">
        <v>6</v>
      </c>
      <c r="M25" s="317">
        <v>7</v>
      </c>
      <c r="N25" s="317">
        <v>7</v>
      </c>
      <c r="P25" s="317">
        <v>1</v>
      </c>
      <c r="Q25" s="317">
        <v>1</v>
      </c>
      <c r="S25" s="317">
        <v>18</v>
      </c>
      <c r="T25" s="317">
        <v>1</v>
      </c>
      <c r="U25" s="317">
        <v>4</v>
      </c>
      <c r="V25" s="317">
        <v>1</v>
      </c>
      <c r="W25" s="317">
        <v>17</v>
      </c>
      <c r="X25" s="1184">
        <v>12.5</v>
      </c>
      <c r="AB25" s="317">
        <v>16</v>
      </c>
      <c r="AC25" s="49">
        <v>1601</v>
      </c>
      <c r="AD25" s="317">
        <v>1626</v>
      </c>
      <c r="AG25" s="1182"/>
    </row>
    <row r="26" spans="2:33" ht="9.75" customHeight="1">
      <c r="B26" s="317" t="s">
        <v>1207</v>
      </c>
      <c r="C26" s="1183" t="s">
        <v>257</v>
      </c>
      <c r="D26" s="1184">
        <f t="shared" si="0"/>
        <v>12.68470413602321</v>
      </c>
      <c r="E26" s="1184">
        <f t="shared" si="1"/>
        <v>13.958262059527883</v>
      </c>
      <c r="F26" s="317">
        <f t="shared" si="2"/>
        <v>204</v>
      </c>
      <c r="G26" s="317">
        <v>2</v>
      </c>
      <c r="I26" s="317">
        <v>3</v>
      </c>
      <c r="J26" s="317">
        <v>2</v>
      </c>
      <c r="K26" s="317">
        <v>4</v>
      </c>
      <c r="L26" s="317">
        <v>56</v>
      </c>
      <c r="M26" s="317">
        <v>108</v>
      </c>
      <c r="N26" s="317">
        <v>108</v>
      </c>
      <c r="O26" s="317">
        <v>6</v>
      </c>
      <c r="S26" s="317">
        <v>2</v>
      </c>
      <c r="T26" s="317">
        <v>9</v>
      </c>
      <c r="U26" s="317">
        <v>42</v>
      </c>
      <c r="V26" s="317">
        <v>14</v>
      </c>
      <c r="W26" s="317">
        <v>268</v>
      </c>
      <c r="X26" s="1184">
        <v>718.8</v>
      </c>
      <c r="AB26" s="317">
        <v>188</v>
      </c>
      <c r="AC26" s="49">
        <v>14615</v>
      </c>
      <c r="AD26" s="317">
        <v>14821</v>
      </c>
      <c r="AG26" s="1182"/>
    </row>
    <row r="27" spans="2:46" ht="9.75" customHeight="1">
      <c r="B27" s="323" t="s">
        <v>1206</v>
      </c>
      <c r="C27" s="591" t="s">
        <v>258</v>
      </c>
      <c r="D27" s="1184">
        <f t="shared" si="0"/>
        <v>2.8089887640449436</v>
      </c>
      <c r="E27" s="1184">
        <f t="shared" si="1"/>
        <v>1.41643059490085</v>
      </c>
      <c r="F27" s="317">
        <f t="shared" si="2"/>
        <v>2</v>
      </c>
      <c r="G27" s="323"/>
      <c r="H27" s="323"/>
      <c r="I27" s="323"/>
      <c r="J27" s="323"/>
      <c r="K27" s="323"/>
      <c r="L27" s="323">
        <v>1</v>
      </c>
      <c r="M27" s="323"/>
      <c r="N27" s="323"/>
      <c r="O27" s="323"/>
      <c r="P27" s="323"/>
      <c r="Q27" s="323"/>
      <c r="R27" s="323"/>
      <c r="S27" s="323"/>
      <c r="T27" s="323"/>
      <c r="U27" s="323"/>
      <c r="V27" s="323">
        <v>1</v>
      </c>
      <c r="W27" s="323">
        <v>2</v>
      </c>
      <c r="X27" s="323">
        <v>36.5</v>
      </c>
      <c r="AB27" s="323">
        <v>4</v>
      </c>
      <c r="AC27" s="49">
        <v>1412</v>
      </c>
      <c r="AD27" s="317">
        <v>1424</v>
      </c>
      <c r="AL27" s="317">
        <f aca="true" t="shared" si="3" ref="AL27:AT27">SUM(AO7:AO26)</f>
        <v>0</v>
      </c>
      <c r="AM27" s="317">
        <f t="shared" si="3"/>
        <v>0</v>
      </c>
      <c r="AN27" s="317">
        <f t="shared" si="3"/>
        <v>0</v>
      </c>
      <c r="AO27" s="317">
        <f t="shared" si="3"/>
        <v>0</v>
      </c>
      <c r="AP27" s="317">
        <f t="shared" si="3"/>
        <v>0</v>
      </c>
      <c r="AQ27" s="317">
        <f t="shared" si="3"/>
        <v>0</v>
      </c>
      <c r="AR27" s="317">
        <f t="shared" si="3"/>
        <v>0</v>
      </c>
      <c r="AS27" s="317">
        <f t="shared" si="3"/>
        <v>0</v>
      </c>
      <c r="AT27" s="317">
        <f t="shared" si="3"/>
        <v>0</v>
      </c>
    </row>
    <row r="28" spans="2:80" ht="11.25">
      <c r="B28" s="333" t="s">
        <v>2195</v>
      </c>
      <c r="C28" s="1185" t="s">
        <v>85</v>
      </c>
      <c r="D28" s="1186">
        <f>AB28/AD28*1000</f>
        <v>7.718639939435832</v>
      </c>
      <c r="E28" s="1186">
        <f>F28/AC28*1000</f>
        <v>8.517859222412618</v>
      </c>
      <c r="F28" s="333">
        <f>I28+J28+K28+L28+M28+O28+P28+Q28+R28+S28+T28+V28+H28</f>
        <v>512</v>
      </c>
      <c r="G28" s="333">
        <f>SUM(I9:I27)</f>
        <v>7</v>
      </c>
      <c r="H28" s="333">
        <f>SUM(H9:H27)</f>
        <v>6</v>
      </c>
      <c r="I28" s="333">
        <f>SUM(I9:I27)</f>
        <v>7</v>
      </c>
      <c r="J28" s="333">
        <f aca="true" t="shared" si="4" ref="J28:W28">SUM(J9:J27)</f>
        <v>4</v>
      </c>
      <c r="K28" s="333">
        <f t="shared" si="4"/>
        <v>11</v>
      </c>
      <c r="L28" s="333">
        <f t="shared" si="4"/>
        <v>129</v>
      </c>
      <c r="M28" s="333">
        <f t="shared" si="4"/>
        <v>247</v>
      </c>
      <c r="N28" s="333">
        <f t="shared" si="4"/>
        <v>240</v>
      </c>
      <c r="O28" s="333">
        <f t="shared" si="4"/>
        <v>8</v>
      </c>
      <c r="P28" s="333">
        <f t="shared" si="4"/>
        <v>9</v>
      </c>
      <c r="Q28" s="333">
        <f t="shared" si="4"/>
        <v>1</v>
      </c>
      <c r="R28" s="333">
        <f t="shared" si="4"/>
        <v>1</v>
      </c>
      <c r="S28" s="333">
        <f t="shared" si="4"/>
        <v>47</v>
      </c>
      <c r="T28" s="333">
        <f t="shared" si="4"/>
        <v>18</v>
      </c>
      <c r="U28" s="333">
        <f t="shared" si="4"/>
        <v>79</v>
      </c>
      <c r="V28" s="333">
        <f t="shared" si="4"/>
        <v>24</v>
      </c>
      <c r="W28" s="333">
        <f t="shared" si="4"/>
        <v>535</v>
      </c>
      <c r="X28" s="333">
        <f>SUM(X9:X27)</f>
        <v>1344.4</v>
      </c>
      <c r="Z28" s="1187"/>
      <c r="AA28" s="1182"/>
      <c r="AB28" s="333">
        <f>SUM(AB9:AB27)</f>
        <v>469</v>
      </c>
      <c r="AC28" s="1188">
        <f>SUM(AC9:AC27)</f>
        <v>60109</v>
      </c>
      <c r="AD28" s="317">
        <v>60762</v>
      </c>
      <c r="AG28" s="1182"/>
      <c r="AL28" s="317">
        <f aca="true" t="shared" si="5" ref="AL28:BL28">SUM(AO9:AO27)</f>
        <v>0</v>
      </c>
      <c r="AM28" s="317">
        <f t="shared" si="5"/>
        <v>0</v>
      </c>
      <c r="AN28" s="317">
        <f t="shared" si="5"/>
        <v>0</v>
      </c>
      <c r="AO28" s="317">
        <f t="shared" si="5"/>
        <v>0</v>
      </c>
      <c r="AP28" s="317">
        <f t="shared" si="5"/>
        <v>0</v>
      </c>
      <c r="AQ28" s="317">
        <f t="shared" si="5"/>
        <v>0</v>
      </c>
      <c r="AR28" s="317">
        <f t="shared" si="5"/>
        <v>0</v>
      </c>
      <c r="AS28" s="317">
        <f t="shared" si="5"/>
        <v>0</v>
      </c>
      <c r="AT28" s="317">
        <f t="shared" si="5"/>
        <v>0</v>
      </c>
      <c r="AU28" s="317">
        <f t="shared" si="5"/>
        <v>0</v>
      </c>
      <c r="AV28" s="317">
        <f t="shared" si="5"/>
        <v>0</v>
      </c>
      <c r="AW28" s="317">
        <f t="shared" si="5"/>
        <v>0</v>
      </c>
      <c r="AX28" s="317">
        <f t="shared" si="5"/>
        <v>0</v>
      </c>
      <c r="AY28" s="317">
        <f t="shared" si="5"/>
        <v>0</v>
      </c>
      <c r="AZ28" s="317">
        <f t="shared" si="5"/>
        <v>0</v>
      </c>
      <c r="BA28" s="317">
        <f t="shared" si="5"/>
        <v>0</v>
      </c>
      <c r="BB28" s="317">
        <f t="shared" si="5"/>
        <v>0</v>
      </c>
      <c r="BC28" s="317">
        <f t="shared" si="5"/>
        <v>0</v>
      </c>
      <c r="BD28" s="317">
        <f t="shared" si="5"/>
        <v>0</v>
      </c>
      <c r="BE28" s="317">
        <f t="shared" si="5"/>
        <v>0</v>
      </c>
      <c r="BF28" s="317">
        <f t="shared" si="5"/>
        <v>0</v>
      </c>
      <c r="BG28" s="317">
        <f t="shared" si="5"/>
        <v>0</v>
      </c>
      <c r="BH28" s="317">
        <f t="shared" si="5"/>
        <v>0</v>
      </c>
      <c r="BI28" s="317">
        <f t="shared" si="5"/>
        <v>0</v>
      </c>
      <c r="BJ28" s="317">
        <f t="shared" si="5"/>
        <v>0</v>
      </c>
      <c r="BK28" s="317">
        <f t="shared" si="5"/>
        <v>0</v>
      </c>
      <c r="BL28" s="317">
        <f t="shared" si="5"/>
        <v>0</v>
      </c>
      <c r="BM28" s="317" t="b">
        <f>SUM(BP9:BP27)=SUM(BQ9:BQ27)=SUM(BR9:BR27)=SUM(BS9:BS27)=SUM(BT9:BT27)=SUM(BU9:BU27)=SUM(BV9:BV27)=SUM(BW9:BW27)=SUM(BX9:BX27)=SUM(BY9:BY27)=SUM(BZ9:BZ27)=SUM(CA9:CA27)=SUM(CB9:CB27)</f>
        <v>0</v>
      </c>
      <c r="BN28" s="317">
        <f aca="true" t="shared" si="6" ref="BN28:CB28">SUM(BN9:BN27)</f>
        <v>0</v>
      </c>
      <c r="BO28" s="317">
        <f t="shared" si="6"/>
        <v>0</v>
      </c>
      <c r="BP28" s="317">
        <f t="shared" si="6"/>
        <v>0</v>
      </c>
      <c r="BQ28" s="317">
        <f t="shared" si="6"/>
        <v>0</v>
      </c>
      <c r="BR28" s="317">
        <f t="shared" si="6"/>
        <v>0</v>
      </c>
      <c r="BS28" s="317">
        <f t="shared" si="6"/>
        <v>0</v>
      </c>
      <c r="BT28" s="317">
        <f t="shared" si="6"/>
        <v>0</v>
      </c>
      <c r="BU28" s="317">
        <f t="shared" si="6"/>
        <v>0</v>
      </c>
      <c r="BV28" s="317">
        <f t="shared" si="6"/>
        <v>0</v>
      </c>
      <c r="BW28" s="317">
        <f t="shared" si="6"/>
        <v>0</v>
      </c>
      <c r="BX28" s="317">
        <f t="shared" si="6"/>
        <v>0</v>
      </c>
      <c r="BY28" s="317">
        <f t="shared" si="6"/>
        <v>0</v>
      </c>
      <c r="BZ28" s="317">
        <f t="shared" si="6"/>
        <v>0</v>
      </c>
      <c r="CA28" s="317">
        <f t="shared" si="6"/>
        <v>0</v>
      </c>
      <c r="CB28" s="317">
        <f t="shared" si="6"/>
        <v>0</v>
      </c>
    </row>
    <row r="30" spans="9:21" ht="11.25">
      <c r="I30" s="443" t="s">
        <v>2196</v>
      </c>
      <c r="J30" s="443"/>
      <c r="Q30" s="1573" t="s">
        <v>2197</v>
      </c>
      <c r="R30" s="1573"/>
      <c r="S30" s="1573"/>
      <c r="T30" s="1573"/>
      <c r="U30" s="1573"/>
    </row>
    <row r="32" ht="8.25" customHeight="1"/>
    <row r="33" ht="12.75" customHeight="1"/>
    <row r="34" spans="12:15" ht="13.5" customHeight="1">
      <c r="L34" s="433" t="s">
        <v>2198</v>
      </c>
      <c r="M34" s="433"/>
      <c r="N34" s="433"/>
      <c r="O34" s="433"/>
    </row>
    <row r="35" spans="12:14" ht="11.25" customHeight="1">
      <c r="L35" s="436" t="s">
        <v>2199</v>
      </c>
      <c r="M35" s="436"/>
      <c r="N35" s="436"/>
    </row>
    <row r="36" ht="11.25" customHeight="1"/>
    <row r="37" spans="2:24" ht="21.75" customHeight="1">
      <c r="B37" s="323"/>
      <c r="C37" s="1411"/>
      <c r="D37" s="1575"/>
      <c r="E37" s="1578" t="s">
        <v>2200</v>
      </c>
      <c r="F37" s="1578"/>
      <c r="G37" s="1578"/>
      <c r="H37" s="1578"/>
      <c r="I37" s="1578"/>
      <c r="J37" s="1578"/>
      <c r="K37" s="1578"/>
      <c r="L37" s="1578"/>
      <c r="M37" s="1578" t="s">
        <v>2201</v>
      </c>
      <c r="N37" s="1578"/>
      <c r="O37" s="1578"/>
      <c r="P37" s="1578"/>
      <c r="Q37" s="1578" t="s">
        <v>2202</v>
      </c>
      <c r="R37" s="1578"/>
      <c r="S37" s="1578"/>
      <c r="T37" s="1578"/>
      <c r="U37" s="1578"/>
      <c r="V37" s="1578"/>
      <c r="W37" s="1454"/>
      <c r="X37" s="323"/>
    </row>
    <row r="38" spans="2:24" ht="12.75" customHeight="1">
      <c r="B38" s="323"/>
      <c r="C38" s="1565"/>
      <c r="D38" s="1576"/>
      <c r="E38" s="1578" t="s">
        <v>2203</v>
      </c>
      <c r="F38" s="1578"/>
      <c r="G38" s="1578"/>
      <c r="H38" s="1177"/>
      <c r="I38" s="1574" t="s">
        <v>2204</v>
      </c>
      <c r="J38" s="1574"/>
      <c r="K38" s="1574"/>
      <c r="L38" s="1574"/>
      <c r="M38" s="1572" t="s">
        <v>2205</v>
      </c>
      <c r="N38" s="1572"/>
      <c r="O38" s="1574" t="s">
        <v>2206</v>
      </c>
      <c r="P38" s="1574"/>
      <c r="Q38" s="1572" t="s">
        <v>2207</v>
      </c>
      <c r="R38" s="1572"/>
      <c r="S38" s="1572" t="s">
        <v>2208</v>
      </c>
      <c r="T38" s="1572"/>
      <c r="U38" s="1572"/>
      <c r="V38" s="1572" t="s">
        <v>2209</v>
      </c>
      <c r="W38" s="1418"/>
      <c r="X38" s="323"/>
    </row>
    <row r="39" spans="2:24" ht="24.75" customHeight="1">
      <c r="B39" s="323"/>
      <c r="C39" s="1567"/>
      <c r="D39" s="1577"/>
      <c r="E39" s="1578"/>
      <c r="F39" s="1578"/>
      <c r="G39" s="1578"/>
      <c r="H39" s="1177"/>
      <c r="I39" s="1572" t="s">
        <v>2210</v>
      </c>
      <c r="J39" s="1572"/>
      <c r="K39" s="1572"/>
      <c r="L39" s="865" t="s">
        <v>2211</v>
      </c>
      <c r="M39" s="1572"/>
      <c r="N39" s="1572"/>
      <c r="O39" s="865" t="s">
        <v>2212</v>
      </c>
      <c r="P39" s="865" t="s">
        <v>2213</v>
      </c>
      <c r="Q39" s="1572"/>
      <c r="R39" s="1572"/>
      <c r="S39" s="1572"/>
      <c r="T39" s="1572"/>
      <c r="U39" s="1572"/>
      <c r="V39" s="1572"/>
      <c r="W39" s="1418"/>
      <c r="X39" s="323"/>
    </row>
    <row r="40" spans="2:24" ht="14.25" customHeight="1">
      <c r="B40" s="323"/>
      <c r="C40" s="1568" t="s">
        <v>1344</v>
      </c>
      <c r="D40" s="1568"/>
      <c r="E40" s="1565">
        <v>916</v>
      </c>
      <c r="F40" s="1565"/>
      <c r="G40" s="1565"/>
      <c r="H40" s="609"/>
      <c r="I40" s="1565">
        <v>765</v>
      </c>
      <c r="J40" s="1565"/>
      <c r="K40" s="1565"/>
      <c r="L40" s="609">
        <v>151</v>
      </c>
      <c r="M40" s="1565">
        <v>229</v>
      </c>
      <c r="N40" s="1565"/>
      <c r="O40" s="609">
        <v>7</v>
      </c>
      <c r="P40" s="609">
        <v>30</v>
      </c>
      <c r="Q40" s="1565">
        <v>7</v>
      </c>
      <c r="R40" s="1565"/>
      <c r="S40" s="1565">
        <v>102</v>
      </c>
      <c r="T40" s="1565"/>
      <c r="U40" s="1565"/>
      <c r="V40" s="1565">
        <v>162</v>
      </c>
      <c r="W40" s="1565"/>
      <c r="X40" s="323"/>
    </row>
    <row r="41" spans="2:24" ht="14.25" customHeight="1">
      <c r="B41" s="323"/>
      <c r="C41" s="1566" t="s">
        <v>1350</v>
      </c>
      <c r="D41" s="1566"/>
      <c r="E41" s="1567">
        <v>949</v>
      </c>
      <c r="F41" s="1567"/>
      <c r="G41" s="1567"/>
      <c r="H41" s="615"/>
      <c r="I41" s="1567">
        <v>811</v>
      </c>
      <c r="J41" s="1567"/>
      <c r="K41" s="1567"/>
      <c r="L41" s="615">
        <v>138</v>
      </c>
      <c r="M41" s="1567">
        <v>202</v>
      </c>
      <c r="N41" s="1567"/>
      <c r="O41" s="615">
        <v>9</v>
      </c>
      <c r="P41" s="615">
        <v>21</v>
      </c>
      <c r="Q41" s="1567">
        <v>1</v>
      </c>
      <c r="R41" s="1567"/>
      <c r="S41" s="1567">
        <v>87</v>
      </c>
      <c r="T41" s="1567"/>
      <c r="U41" s="1567"/>
      <c r="V41" s="1567">
        <v>156</v>
      </c>
      <c r="W41" s="1567"/>
      <c r="X41" s="323"/>
    </row>
    <row r="42" spans="12:18" ht="12" customHeight="1">
      <c r="L42" s="1189"/>
      <c r="N42" s="1189"/>
      <c r="P42" s="1189"/>
      <c r="R42" s="1189"/>
    </row>
    <row r="43" s="1189" customFormat="1" ht="12" customHeight="1"/>
    <row r="44" s="1189" customFormat="1" ht="12" customHeight="1"/>
    <row r="45" s="1189" customFormat="1" ht="12" customHeight="1"/>
    <row r="49" ht="12" customHeight="1"/>
    <row r="51" spans="13:17" ht="12" customHeight="1">
      <c r="M51" s="1189"/>
      <c r="O51" s="1189"/>
      <c r="Q51" s="1189"/>
    </row>
    <row r="52" spans="12:18" ht="12" customHeight="1">
      <c r="L52" s="1189"/>
      <c r="M52" s="1189"/>
      <c r="N52" s="1189"/>
      <c r="O52" s="1189"/>
      <c r="P52" s="1189"/>
      <c r="Q52" s="1189"/>
      <c r="R52" s="1189"/>
    </row>
    <row r="53" spans="12:18" ht="12" customHeight="1">
      <c r="L53" s="1189"/>
      <c r="M53" s="1189"/>
      <c r="N53" s="1189"/>
      <c r="O53" s="1189"/>
      <c r="P53" s="1189"/>
      <c r="Q53" s="1189"/>
      <c r="R53" s="1189"/>
    </row>
    <row r="54" spans="12:18" ht="12" customHeight="1">
      <c r="L54" s="1189"/>
      <c r="M54" s="1189"/>
      <c r="N54" s="1189"/>
      <c r="O54" s="1189"/>
      <c r="P54" s="1189"/>
      <c r="Q54" s="1189"/>
      <c r="R54" s="1189"/>
    </row>
    <row r="55" ht="12" customHeight="1">
      <c r="L55" s="1189"/>
    </row>
  </sheetData>
  <sheetProtection/>
  <mergeCells count="50">
    <mergeCell ref="B5:B8"/>
    <mergeCell ref="C5:C8"/>
    <mergeCell ref="D5:E7"/>
    <mergeCell ref="F5:F8"/>
    <mergeCell ref="G5:V5"/>
    <mergeCell ref="W5:W8"/>
    <mergeCell ref="P6:P8"/>
    <mergeCell ref="Q6:Q8"/>
    <mergeCell ref="R6:R8"/>
    <mergeCell ref="S6:S8"/>
    <mergeCell ref="X5:X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C37:D39"/>
    <mergeCell ref="E37:L37"/>
    <mergeCell ref="M37:P37"/>
    <mergeCell ref="Q37:W37"/>
    <mergeCell ref="E38:G39"/>
    <mergeCell ref="I38:L38"/>
    <mergeCell ref="V38:W39"/>
    <mergeCell ref="I39:K39"/>
    <mergeCell ref="Q38:R39"/>
    <mergeCell ref="S38:U39"/>
    <mergeCell ref="T6:T8"/>
    <mergeCell ref="U6:U8"/>
    <mergeCell ref="V6:V8"/>
    <mergeCell ref="Q30:U30"/>
    <mergeCell ref="I40:K40"/>
    <mergeCell ref="M40:N40"/>
    <mergeCell ref="Q40:R40"/>
    <mergeCell ref="S40:U40"/>
    <mergeCell ref="M38:N39"/>
    <mergeCell ref="O38:P38"/>
    <mergeCell ref="V40:W40"/>
    <mergeCell ref="C41:D41"/>
    <mergeCell ref="E41:G41"/>
    <mergeCell ref="I41:K41"/>
    <mergeCell ref="M41:N41"/>
    <mergeCell ref="Q41:R41"/>
    <mergeCell ref="S41:U41"/>
    <mergeCell ref="V41:W41"/>
    <mergeCell ref="C40:D40"/>
    <mergeCell ref="E40:G40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37"/>
  <sheetViews>
    <sheetView zoomScalePageLayoutView="0" workbookViewId="0" topLeftCell="A1">
      <selection activeCell="A1" sqref="A1:IV16384"/>
    </sheetView>
  </sheetViews>
  <sheetFormatPr defaultColWidth="9.25390625" defaultRowHeight="12.75"/>
  <cols>
    <col min="1" max="1" width="5.125" style="90" customWidth="1"/>
    <col min="2" max="2" width="5.875" style="90" customWidth="1"/>
    <col min="3" max="3" width="6.00390625" style="90" customWidth="1"/>
    <col min="4" max="4" width="7.875" style="90" customWidth="1"/>
    <col min="5" max="5" width="9.25390625" style="90" customWidth="1"/>
    <col min="6" max="6" width="6.875" style="90" customWidth="1"/>
    <col min="7" max="7" width="8.375" style="90" customWidth="1"/>
    <col min="8" max="9" width="8.125" style="90" customWidth="1"/>
    <col min="10" max="10" width="9.00390625" style="90" customWidth="1"/>
    <col min="11" max="11" width="7.75390625" style="90" customWidth="1"/>
    <col min="12" max="13" width="8.25390625" style="90" customWidth="1"/>
    <col min="14" max="14" width="9.375" style="90" customWidth="1"/>
    <col min="15" max="15" width="7.625" style="90" customWidth="1"/>
    <col min="16" max="16384" width="9.25390625" style="90" customWidth="1"/>
  </cols>
  <sheetData>
    <row r="3" spans="2:16" ht="14.25">
      <c r="B3" s="1190"/>
      <c r="C3" s="1190"/>
      <c r="D3" s="1587" t="s">
        <v>2214</v>
      </c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190"/>
      <c r="P3" s="1190"/>
    </row>
    <row r="4" spans="2:16" ht="14.25">
      <c r="B4" s="1190"/>
      <c r="C4" s="1190"/>
      <c r="D4" s="1587" t="s">
        <v>2215</v>
      </c>
      <c r="E4" s="1587"/>
      <c r="F4" s="1587"/>
      <c r="G4" s="1587"/>
      <c r="H4" s="1587"/>
      <c r="I4" s="1587"/>
      <c r="J4" s="1587"/>
      <c r="K4" s="1587"/>
      <c r="L4" s="1587"/>
      <c r="M4" s="1587"/>
      <c r="N4" s="1587"/>
      <c r="O4" s="1190"/>
      <c r="P4" s="1190"/>
    </row>
    <row r="5" spans="2:16" ht="14.25">
      <c r="B5" s="1190"/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</row>
    <row r="6" spans="2:16" ht="14.25">
      <c r="B6" s="1190"/>
      <c r="C6" s="1190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</row>
    <row r="7" spans="1:16" ht="12.75" customHeight="1">
      <c r="A7" s="134"/>
      <c r="B7" s="1588" t="s">
        <v>1239</v>
      </c>
      <c r="C7" s="1591" t="s">
        <v>51</v>
      </c>
      <c r="D7" s="1585" t="s">
        <v>2216</v>
      </c>
      <c r="E7" s="1585"/>
      <c r="F7" s="1585" t="s">
        <v>2217</v>
      </c>
      <c r="G7" s="1585"/>
      <c r="H7" s="1594" t="s">
        <v>2218</v>
      </c>
      <c r="I7" s="1594"/>
      <c r="J7" s="1594"/>
      <c r="K7" s="1594"/>
      <c r="L7" s="1594"/>
      <c r="M7" s="1594"/>
      <c r="N7" s="1594"/>
      <c r="O7" s="1595"/>
      <c r="P7" s="1087"/>
    </row>
    <row r="8" spans="1:16" ht="11.25" customHeight="1">
      <c r="A8" s="134"/>
      <c r="B8" s="1589"/>
      <c r="C8" s="1592"/>
      <c r="D8" s="1585"/>
      <c r="E8" s="1585"/>
      <c r="F8" s="1585"/>
      <c r="G8" s="1585"/>
      <c r="H8" s="1585" t="s">
        <v>2219</v>
      </c>
      <c r="I8" s="1585"/>
      <c r="J8" s="1585" t="s">
        <v>2220</v>
      </c>
      <c r="K8" s="1585"/>
      <c r="L8" s="1585" t="s">
        <v>2221</v>
      </c>
      <c r="M8" s="1585"/>
      <c r="N8" s="1585" t="s">
        <v>2222</v>
      </c>
      <c r="O8" s="1586"/>
      <c r="P8" s="1087"/>
    </row>
    <row r="9" spans="1:16" ht="29.25" customHeight="1">
      <c r="A9" s="134"/>
      <c r="B9" s="1589"/>
      <c r="C9" s="1592"/>
      <c r="D9" s="1585"/>
      <c r="E9" s="1585"/>
      <c r="F9" s="1585"/>
      <c r="G9" s="1585"/>
      <c r="H9" s="1585"/>
      <c r="I9" s="1585"/>
      <c r="J9" s="1585"/>
      <c r="K9" s="1585"/>
      <c r="L9" s="1585"/>
      <c r="M9" s="1585"/>
      <c r="N9" s="1585"/>
      <c r="O9" s="1586"/>
      <c r="P9" s="1087"/>
    </row>
    <row r="10" spans="1:16" ht="12.75" customHeight="1">
      <c r="A10" s="134"/>
      <c r="B10" s="1589"/>
      <c r="C10" s="1592"/>
      <c r="D10" s="1585" t="s">
        <v>2223</v>
      </c>
      <c r="E10" s="1585" t="s">
        <v>2224</v>
      </c>
      <c r="F10" s="1585" t="s">
        <v>2223</v>
      </c>
      <c r="G10" s="1585" t="s">
        <v>2224</v>
      </c>
      <c r="H10" s="1585" t="s">
        <v>2223</v>
      </c>
      <c r="I10" s="1585" t="s">
        <v>2224</v>
      </c>
      <c r="J10" s="1585" t="s">
        <v>2223</v>
      </c>
      <c r="K10" s="1585" t="s">
        <v>2224</v>
      </c>
      <c r="L10" s="1585" t="s">
        <v>2223</v>
      </c>
      <c r="M10" s="1585" t="s">
        <v>2224</v>
      </c>
      <c r="N10" s="1585" t="s">
        <v>2223</v>
      </c>
      <c r="O10" s="1586" t="s">
        <v>2224</v>
      </c>
      <c r="P10" s="1087"/>
    </row>
    <row r="11" spans="1:16" ht="30" customHeight="1">
      <c r="A11" s="134"/>
      <c r="B11" s="1590"/>
      <c r="C11" s="1593"/>
      <c r="D11" s="1585"/>
      <c r="E11" s="1585"/>
      <c r="F11" s="1585"/>
      <c r="G11" s="1585"/>
      <c r="H11" s="1585"/>
      <c r="I11" s="1585"/>
      <c r="J11" s="1585"/>
      <c r="K11" s="1585"/>
      <c r="L11" s="1585"/>
      <c r="M11" s="1585"/>
      <c r="N11" s="1585"/>
      <c r="O11" s="1586"/>
      <c r="P11" s="1087"/>
    </row>
    <row r="12" spans="2:16" ht="14.25">
      <c r="B12" s="49" t="s">
        <v>1234</v>
      </c>
      <c r="C12" s="51" t="s">
        <v>671</v>
      </c>
      <c r="D12" s="49">
        <v>630</v>
      </c>
      <c r="E12" s="310">
        <v>1838057</v>
      </c>
      <c r="F12" s="49">
        <f>H12+J12+L12+N12</f>
        <v>76</v>
      </c>
      <c r="G12" s="75">
        <f>I12++K12+M12+O12</f>
        <v>45362.5</v>
      </c>
      <c r="H12" s="49">
        <v>32</v>
      </c>
      <c r="I12" s="49">
        <v>3787.7</v>
      </c>
      <c r="J12" s="49">
        <v>18</v>
      </c>
      <c r="K12" s="49">
        <v>25824.7</v>
      </c>
      <c r="L12" s="49">
        <v>23</v>
      </c>
      <c r="M12" s="75">
        <v>14260</v>
      </c>
      <c r="N12" s="49">
        <v>3</v>
      </c>
      <c r="O12" s="49">
        <v>1490.1</v>
      </c>
      <c r="P12" s="1190"/>
    </row>
    <row r="13" spans="2:16" ht="14.25">
      <c r="B13" s="49" t="s">
        <v>1232</v>
      </c>
      <c r="C13" s="51" t="s">
        <v>241</v>
      </c>
      <c r="D13" s="49">
        <v>411</v>
      </c>
      <c r="E13" s="310">
        <v>1104110</v>
      </c>
      <c r="F13" s="49">
        <f aca="true" t="shared" si="0" ref="F13:F34">H13+J13+L13+N13</f>
        <v>63</v>
      </c>
      <c r="G13" s="75">
        <f aca="true" t="shared" si="1" ref="G13:G34">I13++K13+M13+O13</f>
        <v>59151.1</v>
      </c>
      <c r="H13" s="49">
        <v>7</v>
      </c>
      <c r="I13" s="49">
        <v>471.7</v>
      </c>
      <c r="J13" s="49">
        <v>35</v>
      </c>
      <c r="K13" s="49">
        <v>45659.4</v>
      </c>
      <c r="L13" s="49">
        <v>21</v>
      </c>
      <c r="M13" s="75">
        <v>13020</v>
      </c>
      <c r="N13" s="49"/>
      <c r="O13" s="49"/>
      <c r="P13" s="1190"/>
    </row>
    <row r="14" spans="2:16" ht="14.25">
      <c r="B14" s="49" t="s">
        <v>1231</v>
      </c>
      <c r="C14" s="51" t="s">
        <v>242</v>
      </c>
      <c r="D14" s="49">
        <v>365</v>
      </c>
      <c r="E14" s="310">
        <v>961413.1</v>
      </c>
      <c r="F14" s="49">
        <f t="shared" si="0"/>
        <v>60</v>
      </c>
      <c r="G14" s="75">
        <f t="shared" si="1"/>
        <v>38832.2</v>
      </c>
      <c r="H14" s="49">
        <v>19</v>
      </c>
      <c r="I14" s="49">
        <v>1717.9</v>
      </c>
      <c r="J14" s="49">
        <v>21</v>
      </c>
      <c r="K14" s="49">
        <v>24714.3</v>
      </c>
      <c r="L14" s="49">
        <v>20</v>
      </c>
      <c r="M14" s="75">
        <v>12400</v>
      </c>
      <c r="N14" s="49"/>
      <c r="O14" s="49"/>
      <c r="P14" s="1190"/>
    </row>
    <row r="15" spans="2:16" ht="14.25">
      <c r="B15" s="49" t="s">
        <v>1229</v>
      </c>
      <c r="C15" s="51" t="s">
        <v>243</v>
      </c>
      <c r="D15" s="49">
        <v>551</v>
      </c>
      <c r="E15" s="310">
        <v>1663867.8</v>
      </c>
      <c r="F15" s="49">
        <f t="shared" si="0"/>
        <v>44</v>
      </c>
      <c r="G15" s="75">
        <f t="shared" si="1"/>
        <v>44345.9</v>
      </c>
      <c r="H15" s="49">
        <v>4</v>
      </c>
      <c r="I15" s="49">
        <v>157.4</v>
      </c>
      <c r="J15" s="49">
        <v>29</v>
      </c>
      <c r="K15" s="49">
        <v>37113.2</v>
      </c>
      <c r="L15" s="49">
        <v>10</v>
      </c>
      <c r="M15" s="75">
        <v>6200</v>
      </c>
      <c r="N15" s="49">
        <v>1</v>
      </c>
      <c r="O15" s="49">
        <v>875.3</v>
      </c>
      <c r="P15" s="1190"/>
    </row>
    <row r="16" spans="2:16" ht="14.25">
      <c r="B16" s="1190"/>
      <c r="C16" s="1190"/>
      <c r="D16" s="1190"/>
      <c r="E16" s="1191"/>
      <c r="F16" s="49"/>
      <c r="G16" s="75"/>
      <c r="H16" s="49"/>
      <c r="I16" s="49"/>
      <c r="J16" s="49"/>
      <c r="K16" s="49"/>
      <c r="L16" s="1190"/>
      <c r="M16" s="1191"/>
      <c r="N16" s="49"/>
      <c r="O16" s="49"/>
      <c r="P16" s="1190"/>
    </row>
    <row r="17" spans="2:16" ht="14.25">
      <c r="B17" s="49" t="s">
        <v>1228</v>
      </c>
      <c r="C17" s="51" t="s">
        <v>244</v>
      </c>
      <c r="D17" s="49">
        <v>688</v>
      </c>
      <c r="E17" s="310">
        <v>1846895.3</v>
      </c>
      <c r="F17" s="49">
        <f t="shared" si="0"/>
        <v>70</v>
      </c>
      <c r="G17" s="75">
        <f t="shared" si="1"/>
        <v>46407.200000000004</v>
      </c>
      <c r="H17" s="49">
        <v>20</v>
      </c>
      <c r="I17" s="49">
        <v>1424.4</v>
      </c>
      <c r="J17" s="49">
        <v>20</v>
      </c>
      <c r="K17" s="49">
        <v>24972.4</v>
      </c>
      <c r="L17" s="49">
        <v>28</v>
      </c>
      <c r="M17" s="75">
        <v>17360</v>
      </c>
      <c r="N17" s="49">
        <v>2</v>
      </c>
      <c r="O17" s="49">
        <v>2650.4</v>
      </c>
      <c r="P17" s="1190"/>
    </row>
    <row r="18" spans="2:16" ht="14.25">
      <c r="B18" s="49" t="s">
        <v>1226</v>
      </c>
      <c r="C18" s="51" t="s">
        <v>245</v>
      </c>
      <c r="D18" s="49">
        <v>673</v>
      </c>
      <c r="E18" s="310">
        <v>1912015.2</v>
      </c>
      <c r="F18" s="49">
        <f t="shared" si="0"/>
        <v>90</v>
      </c>
      <c r="G18" s="75">
        <f t="shared" si="1"/>
        <v>69785.2</v>
      </c>
      <c r="H18" s="49">
        <v>20</v>
      </c>
      <c r="I18" s="49">
        <v>853.5</v>
      </c>
      <c r="J18" s="49">
        <v>34</v>
      </c>
      <c r="K18" s="49">
        <v>45202.7</v>
      </c>
      <c r="L18" s="49">
        <v>32</v>
      </c>
      <c r="M18" s="75">
        <v>19840</v>
      </c>
      <c r="N18" s="49">
        <v>4</v>
      </c>
      <c r="O18" s="49">
        <v>3889</v>
      </c>
      <c r="P18" s="1190"/>
    </row>
    <row r="19" spans="2:16" ht="14.25">
      <c r="B19" s="49" t="s">
        <v>1225</v>
      </c>
      <c r="C19" s="51" t="s">
        <v>246</v>
      </c>
      <c r="D19" s="49">
        <v>497</v>
      </c>
      <c r="E19" s="310">
        <v>1374857</v>
      </c>
      <c r="F19" s="49">
        <f t="shared" si="0"/>
        <v>49</v>
      </c>
      <c r="G19" s="75">
        <f t="shared" si="1"/>
        <v>31866.7</v>
      </c>
      <c r="H19" s="49">
        <v>10</v>
      </c>
      <c r="I19" s="49">
        <v>836.5</v>
      </c>
      <c r="J19" s="49">
        <v>20</v>
      </c>
      <c r="K19" s="49">
        <v>19250.2</v>
      </c>
      <c r="L19" s="49">
        <v>19</v>
      </c>
      <c r="M19" s="75">
        <v>11780</v>
      </c>
      <c r="N19" s="49"/>
      <c r="O19" s="49"/>
      <c r="P19" s="1190"/>
    </row>
    <row r="20" spans="2:16" ht="14.25">
      <c r="B20" s="49" t="s">
        <v>1223</v>
      </c>
      <c r="C20" s="51" t="s">
        <v>247</v>
      </c>
      <c r="D20" s="49">
        <v>462</v>
      </c>
      <c r="E20" s="310">
        <v>1268680.4</v>
      </c>
      <c r="F20" s="49">
        <f t="shared" si="0"/>
        <v>42</v>
      </c>
      <c r="G20" s="75">
        <f t="shared" si="1"/>
        <v>37271.100000000006</v>
      </c>
      <c r="H20" s="49"/>
      <c r="I20" s="49"/>
      <c r="J20" s="49">
        <v>20</v>
      </c>
      <c r="K20" s="49">
        <v>23557.8</v>
      </c>
      <c r="L20" s="49">
        <v>19</v>
      </c>
      <c r="M20" s="75">
        <v>11780</v>
      </c>
      <c r="N20" s="49">
        <v>3</v>
      </c>
      <c r="O20" s="49">
        <v>1933.3</v>
      </c>
      <c r="P20" s="1190"/>
    </row>
    <row r="21" spans="2:16" ht="14.25">
      <c r="B21" s="1190"/>
      <c r="C21" s="1190"/>
      <c r="D21" s="1190"/>
      <c r="E21" s="1191"/>
      <c r="F21" s="49"/>
      <c r="G21" s="75"/>
      <c r="H21" s="49"/>
      <c r="I21" s="49"/>
      <c r="J21" s="49"/>
      <c r="K21" s="49"/>
      <c r="L21" s="1190"/>
      <c r="M21" s="1191"/>
      <c r="N21" s="49"/>
      <c r="O21" s="49"/>
      <c r="P21" s="1190"/>
    </row>
    <row r="22" spans="2:16" ht="14.25">
      <c r="B22" s="49" t="s">
        <v>1221</v>
      </c>
      <c r="C22" s="51" t="s">
        <v>248</v>
      </c>
      <c r="D22" s="49">
        <v>445</v>
      </c>
      <c r="E22" s="310">
        <v>1248273.4</v>
      </c>
      <c r="F22" s="49">
        <f t="shared" si="0"/>
        <v>61</v>
      </c>
      <c r="G22" s="75">
        <f t="shared" si="1"/>
        <v>49511.1</v>
      </c>
      <c r="H22" s="49">
        <v>14</v>
      </c>
      <c r="I22" s="49">
        <v>866.9</v>
      </c>
      <c r="J22" s="49">
        <v>26</v>
      </c>
      <c r="K22" s="49">
        <v>34038.7</v>
      </c>
      <c r="L22" s="49">
        <v>18</v>
      </c>
      <c r="M22" s="75">
        <v>11160</v>
      </c>
      <c r="N22" s="49">
        <v>3</v>
      </c>
      <c r="O22" s="49">
        <v>3445.5</v>
      </c>
      <c r="P22" s="1192"/>
    </row>
    <row r="23" spans="2:16" ht="14.25">
      <c r="B23" s="49" t="s">
        <v>1219</v>
      </c>
      <c r="C23" s="51" t="s">
        <v>249</v>
      </c>
      <c r="D23" s="49">
        <v>496</v>
      </c>
      <c r="E23" s="310">
        <v>1435460.7</v>
      </c>
      <c r="F23" s="49">
        <f t="shared" si="0"/>
        <v>56</v>
      </c>
      <c r="G23" s="75">
        <f t="shared" si="1"/>
        <v>31702.899999999998</v>
      </c>
      <c r="H23" s="49">
        <v>20</v>
      </c>
      <c r="I23" s="49">
        <v>2934.2</v>
      </c>
      <c r="J23" s="49">
        <v>14</v>
      </c>
      <c r="K23" s="49">
        <v>14647.4</v>
      </c>
      <c r="L23" s="49">
        <v>20</v>
      </c>
      <c r="M23" s="75">
        <v>12400</v>
      </c>
      <c r="N23" s="49">
        <v>2</v>
      </c>
      <c r="O23" s="49">
        <v>1721.3</v>
      </c>
      <c r="P23" s="1190"/>
    </row>
    <row r="24" spans="2:16" ht="14.25">
      <c r="B24" s="49" t="s">
        <v>1218</v>
      </c>
      <c r="C24" s="51" t="s">
        <v>250</v>
      </c>
      <c r="D24" s="49">
        <v>364</v>
      </c>
      <c r="E24" s="310">
        <v>1009764.3</v>
      </c>
      <c r="F24" s="49">
        <f t="shared" si="0"/>
        <v>53</v>
      </c>
      <c r="G24" s="75">
        <f t="shared" si="1"/>
        <v>29195.9</v>
      </c>
      <c r="H24" s="49">
        <v>26</v>
      </c>
      <c r="I24" s="49">
        <v>2998.5</v>
      </c>
      <c r="J24" s="49">
        <v>12</v>
      </c>
      <c r="K24" s="75">
        <v>13997.5</v>
      </c>
      <c r="L24" s="49">
        <v>12</v>
      </c>
      <c r="M24" s="75">
        <v>7440</v>
      </c>
      <c r="N24" s="49">
        <v>3</v>
      </c>
      <c r="O24" s="75">
        <v>4759.9</v>
      </c>
      <c r="P24" s="1190"/>
    </row>
    <row r="25" spans="2:16" ht="14.25">
      <c r="B25" s="49" t="s">
        <v>1216</v>
      </c>
      <c r="C25" s="51" t="s">
        <v>251</v>
      </c>
      <c r="D25" s="49">
        <v>375</v>
      </c>
      <c r="E25" s="310">
        <v>1047466.3</v>
      </c>
      <c r="F25" s="49">
        <f t="shared" si="0"/>
        <v>49</v>
      </c>
      <c r="G25" s="75">
        <f t="shared" si="1"/>
        <v>41953.5</v>
      </c>
      <c r="H25" s="49">
        <v>9</v>
      </c>
      <c r="I25" s="49">
        <v>361.3</v>
      </c>
      <c r="J25" s="49">
        <v>24</v>
      </c>
      <c r="K25" s="75">
        <v>30813.4</v>
      </c>
      <c r="L25" s="49">
        <v>12</v>
      </c>
      <c r="M25" s="75">
        <v>7440</v>
      </c>
      <c r="N25" s="49">
        <v>4</v>
      </c>
      <c r="O25" s="49">
        <v>3338.8</v>
      </c>
      <c r="P25" s="1190"/>
    </row>
    <row r="26" spans="2:16" ht="14.25">
      <c r="B26" s="1190"/>
      <c r="C26" s="1190"/>
      <c r="D26" s="1190"/>
      <c r="E26" s="1191"/>
      <c r="F26" s="49"/>
      <c r="G26" s="75"/>
      <c r="H26" s="49"/>
      <c r="I26" s="49"/>
      <c r="J26" s="49"/>
      <c r="K26" s="49"/>
      <c r="L26" s="1190"/>
      <c r="M26" s="1191"/>
      <c r="N26" s="49"/>
      <c r="O26" s="49"/>
      <c r="P26" s="1190"/>
    </row>
    <row r="27" spans="2:16" ht="14.25">
      <c r="B27" s="49" t="s">
        <v>1214</v>
      </c>
      <c r="C27" s="51" t="s">
        <v>252</v>
      </c>
      <c r="D27" s="49">
        <v>331</v>
      </c>
      <c r="E27" s="310">
        <v>1246202.1</v>
      </c>
      <c r="F27" s="49">
        <f t="shared" si="0"/>
        <v>70</v>
      </c>
      <c r="G27" s="75">
        <f t="shared" si="1"/>
        <v>48085.899999999994</v>
      </c>
      <c r="H27" s="49">
        <v>23</v>
      </c>
      <c r="I27" s="49">
        <v>3068.1</v>
      </c>
      <c r="J27" s="49">
        <v>31</v>
      </c>
      <c r="K27" s="49">
        <v>34605.6</v>
      </c>
      <c r="L27" s="49">
        <v>15</v>
      </c>
      <c r="M27" s="75">
        <v>9300</v>
      </c>
      <c r="N27" s="49">
        <v>1</v>
      </c>
      <c r="O27" s="49">
        <v>1112.2</v>
      </c>
      <c r="P27" s="1190"/>
    </row>
    <row r="28" spans="2:16" ht="14.25">
      <c r="B28" s="49" t="s">
        <v>1212</v>
      </c>
      <c r="C28" s="51" t="s">
        <v>253</v>
      </c>
      <c r="D28" s="49">
        <v>552</v>
      </c>
      <c r="E28" s="310">
        <v>1576853</v>
      </c>
      <c r="F28" s="49">
        <f t="shared" si="0"/>
        <v>59</v>
      </c>
      <c r="G28" s="75">
        <f t="shared" si="1"/>
        <v>32802.2</v>
      </c>
      <c r="H28" s="49">
        <v>27</v>
      </c>
      <c r="I28" s="49">
        <v>2146.9</v>
      </c>
      <c r="J28" s="49">
        <v>15</v>
      </c>
      <c r="K28" s="49">
        <v>20857.1</v>
      </c>
      <c r="L28" s="49">
        <v>14</v>
      </c>
      <c r="M28" s="75">
        <v>8680</v>
      </c>
      <c r="N28" s="49">
        <v>3</v>
      </c>
      <c r="O28" s="49">
        <v>1118.2</v>
      </c>
      <c r="P28" s="1190"/>
    </row>
    <row r="29" spans="2:16" ht="14.25">
      <c r="B29" s="49" t="s">
        <v>1210</v>
      </c>
      <c r="C29" s="51" t="s">
        <v>254</v>
      </c>
      <c r="D29" s="49">
        <v>616</v>
      </c>
      <c r="E29" s="310">
        <v>1728894.1</v>
      </c>
      <c r="F29" s="49">
        <f t="shared" si="0"/>
        <v>72</v>
      </c>
      <c r="G29" s="75">
        <f t="shared" si="1"/>
        <v>51812.50000000001</v>
      </c>
      <c r="H29" s="49">
        <v>18</v>
      </c>
      <c r="I29" s="49">
        <v>1885.3</v>
      </c>
      <c r="J29" s="49">
        <v>28</v>
      </c>
      <c r="K29" s="49">
        <v>34034.3</v>
      </c>
      <c r="L29" s="49">
        <v>25</v>
      </c>
      <c r="M29" s="75">
        <v>15500</v>
      </c>
      <c r="N29" s="49">
        <v>1</v>
      </c>
      <c r="O29" s="49">
        <v>392.9</v>
      </c>
      <c r="P29" s="1190"/>
    </row>
    <row r="30" spans="2:16" ht="14.25">
      <c r="B30" s="49" t="s">
        <v>1209</v>
      </c>
      <c r="C30" s="51" t="s">
        <v>255</v>
      </c>
      <c r="D30" s="49">
        <v>445</v>
      </c>
      <c r="E30" s="310">
        <v>1264294.2</v>
      </c>
      <c r="F30" s="49">
        <f t="shared" si="0"/>
        <v>34</v>
      </c>
      <c r="G30" s="75">
        <f t="shared" si="1"/>
        <v>24123.1</v>
      </c>
      <c r="H30" s="49">
        <v>12</v>
      </c>
      <c r="I30" s="49">
        <v>667.7</v>
      </c>
      <c r="J30" s="49">
        <v>12</v>
      </c>
      <c r="K30" s="49">
        <v>15679.3</v>
      </c>
      <c r="L30" s="49">
        <v>9</v>
      </c>
      <c r="M30" s="75">
        <v>5580</v>
      </c>
      <c r="N30" s="49">
        <v>1</v>
      </c>
      <c r="O30" s="49">
        <v>2196.1</v>
      </c>
      <c r="P30" s="1190"/>
    </row>
    <row r="31" spans="2:16" ht="14.25">
      <c r="B31" s="1190"/>
      <c r="C31" s="1190"/>
      <c r="D31" s="1190"/>
      <c r="E31" s="1191"/>
      <c r="F31" s="49"/>
      <c r="G31" s="75"/>
      <c r="H31" s="49"/>
      <c r="I31" s="49"/>
      <c r="J31" s="49"/>
      <c r="K31" s="49"/>
      <c r="L31" s="1190"/>
      <c r="M31" s="1191"/>
      <c r="N31" s="49"/>
      <c r="O31" s="49"/>
      <c r="P31" s="1190"/>
    </row>
    <row r="32" spans="2:16" ht="14.25">
      <c r="B32" s="49" t="s">
        <v>1208</v>
      </c>
      <c r="C32" s="51" t="s">
        <v>256</v>
      </c>
      <c r="D32" s="49">
        <v>277</v>
      </c>
      <c r="E32" s="310">
        <v>821960.6</v>
      </c>
      <c r="F32" s="49">
        <f t="shared" si="0"/>
        <v>38</v>
      </c>
      <c r="G32" s="75">
        <f t="shared" si="1"/>
        <v>28788.399999999998</v>
      </c>
      <c r="H32" s="49"/>
      <c r="I32" s="49"/>
      <c r="J32" s="49">
        <v>14</v>
      </c>
      <c r="K32" s="49">
        <v>14709.6</v>
      </c>
      <c r="L32" s="49">
        <v>19</v>
      </c>
      <c r="M32" s="75">
        <v>11780</v>
      </c>
      <c r="N32" s="49">
        <v>5</v>
      </c>
      <c r="O32" s="49">
        <v>2298.8</v>
      </c>
      <c r="P32" s="1190"/>
    </row>
    <row r="33" spans="2:16" ht="14.25">
      <c r="B33" s="49" t="s">
        <v>1207</v>
      </c>
      <c r="C33" s="51" t="s">
        <v>257</v>
      </c>
      <c r="D33" s="49">
        <v>3022</v>
      </c>
      <c r="E33" s="310">
        <v>38716035.9</v>
      </c>
      <c r="F33" s="49">
        <f t="shared" si="0"/>
        <v>1385</v>
      </c>
      <c r="G33" s="75">
        <f t="shared" si="1"/>
        <v>685329.6</v>
      </c>
      <c r="H33" s="49">
        <v>535</v>
      </c>
      <c r="I33" s="49">
        <v>46630.6</v>
      </c>
      <c r="J33" s="49">
        <v>380</v>
      </c>
      <c r="K33" s="49">
        <v>462394.6</v>
      </c>
      <c r="L33" s="49">
        <v>134</v>
      </c>
      <c r="M33" s="75">
        <v>83080</v>
      </c>
      <c r="N33" s="49">
        <v>336</v>
      </c>
      <c r="O33" s="49">
        <v>93224.4</v>
      </c>
      <c r="P33" s="1190"/>
    </row>
    <row r="34" spans="2:16" ht="14.25">
      <c r="B34" s="49" t="s">
        <v>1206</v>
      </c>
      <c r="C34" s="51" t="s">
        <v>258</v>
      </c>
      <c r="D34" s="49">
        <v>267</v>
      </c>
      <c r="E34" s="310">
        <v>725128</v>
      </c>
      <c r="F34" s="49">
        <f t="shared" si="0"/>
        <v>26</v>
      </c>
      <c r="G34" s="75">
        <f t="shared" si="1"/>
        <v>26816.499999999996</v>
      </c>
      <c r="H34" s="49">
        <v>3</v>
      </c>
      <c r="I34" s="49">
        <v>1144.8</v>
      </c>
      <c r="J34" s="49">
        <v>18</v>
      </c>
      <c r="K34" s="49">
        <v>22933.6</v>
      </c>
      <c r="L34" s="49">
        <v>4</v>
      </c>
      <c r="M34" s="75">
        <v>2480</v>
      </c>
      <c r="N34" s="49">
        <v>1</v>
      </c>
      <c r="O34" s="49">
        <v>258.1</v>
      </c>
      <c r="P34" s="1190"/>
    </row>
    <row r="35" spans="2:16" ht="14.25">
      <c r="B35" s="83" t="s">
        <v>2195</v>
      </c>
      <c r="C35" s="125" t="s">
        <v>85</v>
      </c>
      <c r="D35" s="83">
        <f aca="true" t="shared" si="2" ref="D35:O35">SUM(D12:D34)</f>
        <v>11467</v>
      </c>
      <c r="E35" s="83">
        <f t="shared" si="2"/>
        <v>62790228.400000006</v>
      </c>
      <c r="F35" s="83">
        <f t="shared" si="2"/>
        <v>2397</v>
      </c>
      <c r="G35" s="154">
        <f>SUM(G12:G34)</f>
        <v>1423143.5</v>
      </c>
      <c r="H35" s="83">
        <f t="shared" si="2"/>
        <v>799</v>
      </c>
      <c r="I35" s="83">
        <f t="shared" si="2"/>
        <v>71953.4</v>
      </c>
      <c r="J35" s="83">
        <f t="shared" si="2"/>
        <v>771</v>
      </c>
      <c r="K35" s="154">
        <f t="shared" si="2"/>
        <v>945005.7999999999</v>
      </c>
      <c r="L35" s="83">
        <f t="shared" si="2"/>
        <v>454</v>
      </c>
      <c r="M35" s="154">
        <f t="shared" si="2"/>
        <v>281480</v>
      </c>
      <c r="N35" s="83">
        <f t="shared" si="2"/>
        <v>373</v>
      </c>
      <c r="O35" s="83">
        <f t="shared" si="2"/>
        <v>124704.29999999999</v>
      </c>
      <c r="P35" s="1190"/>
    </row>
    <row r="36" ht="14.25">
      <c r="B36" s="1190"/>
    </row>
    <row r="37" ht="14.25">
      <c r="B37" s="1190"/>
    </row>
  </sheetData>
  <sheetProtection/>
  <mergeCells count="23">
    <mergeCell ref="J10:J11"/>
    <mergeCell ref="K10:K11"/>
    <mergeCell ref="L10:L11"/>
    <mergeCell ref="D3:N3"/>
    <mergeCell ref="D4:N4"/>
    <mergeCell ref="B7:B11"/>
    <mergeCell ref="C7:C11"/>
    <mergeCell ref="D7:E9"/>
    <mergeCell ref="F7:G9"/>
    <mergeCell ref="H7:O7"/>
    <mergeCell ref="M10:M11"/>
    <mergeCell ref="N10:N11"/>
    <mergeCell ref="O10:O11"/>
    <mergeCell ref="N8:O9"/>
    <mergeCell ref="D10:D11"/>
    <mergeCell ref="E10:E11"/>
    <mergeCell ref="F10:F11"/>
    <mergeCell ref="G10:G11"/>
    <mergeCell ref="H10:H11"/>
    <mergeCell ref="I10:I11"/>
    <mergeCell ref="H8:I9"/>
    <mergeCell ref="J8:K9"/>
    <mergeCell ref="L8:M9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5.25390625" style="0" customWidth="1"/>
    <col min="2" max="2" width="18.75390625" style="0" customWidth="1"/>
    <col min="3" max="6" width="6.875" style="0" customWidth="1"/>
    <col min="7" max="7" width="3.00390625" style="0" customWidth="1"/>
    <col min="8" max="9" width="18.875" style="0" customWidth="1"/>
    <col min="10" max="11" width="7.75390625" style="0" customWidth="1"/>
    <col min="12" max="12" width="7.875" style="0" customWidth="1"/>
    <col min="13" max="13" width="7.75390625" style="0" customWidth="1"/>
    <col min="14" max="14" width="19.125" style="199" customWidth="1"/>
    <col min="15" max="39" width="9.125" style="199" customWidth="1"/>
  </cols>
  <sheetData>
    <row r="1" spans="1:27" ht="12.75">
      <c r="A1" s="49"/>
      <c r="B1" s="49"/>
      <c r="C1" s="49"/>
      <c r="D1" s="49"/>
      <c r="E1" s="110" t="s">
        <v>1091</v>
      </c>
      <c r="F1" s="49"/>
      <c r="G1" s="49"/>
      <c r="H1" s="49"/>
      <c r="I1" s="49"/>
      <c r="J1" s="49"/>
      <c r="K1" s="49"/>
      <c r="L1" s="49"/>
      <c r="M1" s="49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2" spans="1:27" ht="12.75">
      <c r="A2" s="49"/>
      <c r="B2" s="49"/>
      <c r="C2" s="49"/>
      <c r="D2" s="49"/>
      <c r="E2" s="115" t="s">
        <v>1092</v>
      </c>
      <c r="F2" s="49"/>
      <c r="G2" s="49"/>
      <c r="H2" s="49"/>
      <c r="I2" s="49"/>
      <c r="J2" s="49"/>
      <c r="K2" s="49"/>
      <c r="L2" s="49"/>
      <c r="M2" s="49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27" ht="12.75">
      <c r="A3" s="91" t="s">
        <v>1093</v>
      </c>
      <c r="B3" s="49"/>
      <c r="C3" s="49"/>
      <c r="D3" s="49"/>
      <c r="E3" s="49"/>
      <c r="F3" s="49"/>
      <c r="G3" s="49"/>
      <c r="H3" s="49"/>
      <c r="I3" s="91" t="s">
        <v>1095</v>
      </c>
      <c r="J3" s="49"/>
      <c r="K3" s="49"/>
      <c r="L3" s="49"/>
      <c r="M3" s="49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27" ht="12.75">
      <c r="A4" s="123" t="s">
        <v>1094</v>
      </c>
      <c r="B4" s="91"/>
      <c r="C4" s="49"/>
      <c r="D4" s="49"/>
      <c r="E4" s="49"/>
      <c r="F4" s="49"/>
      <c r="G4" s="49"/>
      <c r="H4" s="123" t="s">
        <v>1096</v>
      </c>
      <c r="I4" s="51"/>
      <c r="J4" s="49"/>
      <c r="K4" s="49"/>
      <c r="L4" s="49"/>
      <c r="M4" s="49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27" ht="12.75">
      <c r="A5" s="49"/>
      <c r="B5" s="49"/>
      <c r="C5" s="50"/>
      <c r="D5" s="50"/>
      <c r="E5" s="50"/>
      <c r="F5" s="50"/>
      <c r="G5" s="49"/>
      <c r="H5" s="49"/>
      <c r="I5" s="49"/>
      <c r="J5" s="50"/>
      <c r="K5" s="50"/>
      <c r="L5" s="50"/>
      <c r="M5" s="50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</row>
    <row r="6" spans="1:27" ht="12.75">
      <c r="A6" s="53"/>
      <c r="B6" s="219"/>
      <c r="C6" s="203">
        <v>2012</v>
      </c>
      <c r="D6" s="203">
        <v>2013</v>
      </c>
      <c r="E6" s="203">
        <v>2014</v>
      </c>
      <c r="F6" s="203">
        <v>2015</v>
      </c>
      <c r="G6" s="52"/>
      <c r="H6" s="219"/>
      <c r="I6" s="218"/>
      <c r="J6" s="203">
        <v>2012</v>
      </c>
      <c r="K6" s="203">
        <v>2013</v>
      </c>
      <c r="L6" s="203">
        <v>2014</v>
      </c>
      <c r="M6" s="203">
        <v>2015</v>
      </c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7" ht="12.75">
      <c r="A7" s="50"/>
      <c r="B7" s="187"/>
      <c r="C7" s="204" t="s">
        <v>568</v>
      </c>
      <c r="D7" s="204" t="s">
        <v>568</v>
      </c>
      <c r="E7" s="204" t="s">
        <v>568</v>
      </c>
      <c r="F7" s="204" t="s">
        <v>568</v>
      </c>
      <c r="G7" s="52"/>
      <c r="H7" s="187"/>
      <c r="I7" s="215"/>
      <c r="J7" s="204" t="s">
        <v>568</v>
      </c>
      <c r="K7" s="204" t="s">
        <v>568</v>
      </c>
      <c r="L7" s="204" t="s">
        <v>568</v>
      </c>
      <c r="M7" s="204" t="s">
        <v>568</v>
      </c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</row>
    <row r="8" spans="1:27" ht="12.75">
      <c r="A8" s="49" t="s">
        <v>569</v>
      </c>
      <c r="B8" s="51" t="s">
        <v>938</v>
      </c>
      <c r="C8" s="49">
        <v>5</v>
      </c>
      <c r="D8" s="49">
        <v>3</v>
      </c>
      <c r="E8" s="49">
        <v>3</v>
      </c>
      <c r="F8" s="49">
        <v>5</v>
      </c>
      <c r="G8" s="49"/>
      <c r="H8" s="49" t="s">
        <v>939</v>
      </c>
      <c r="I8" s="51" t="s">
        <v>940</v>
      </c>
      <c r="J8" s="75">
        <v>7.4</v>
      </c>
      <c r="K8" s="75">
        <v>11.6</v>
      </c>
      <c r="L8" s="75">
        <v>9.7</v>
      </c>
      <c r="M8" s="75">
        <v>6.1</v>
      </c>
      <c r="N8" s="216"/>
      <c r="O8" s="216"/>
      <c r="P8" s="216"/>
      <c r="Q8" s="216"/>
      <c r="R8" s="22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12.75">
      <c r="A9" s="49" t="s">
        <v>941</v>
      </c>
      <c r="B9" s="51" t="s">
        <v>942</v>
      </c>
      <c r="C9" s="49">
        <v>33</v>
      </c>
      <c r="D9" s="49">
        <v>42</v>
      </c>
      <c r="E9" s="49">
        <v>57</v>
      </c>
      <c r="F9" s="49">
        <v>69</v>
      </c>
      <c r="G9" s="49"/>
      <c r="H9" s="49" t="s">
        <v>943</v>
      </c>
      <c r="I9" s="51" t="s">
        <v>944</v>
      </c>
      <c r="J9" s="75">
        <v>3144</v>
      </c>
      <c r="K9" s="75">
        <v>4373</v>
      </c>
      <c r="L9" s="75">
        <v>2455</v>
      </c>
      <c r="M9" s="75">
        <v>8750</v>
      </c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</row>
    <row r="10" spans="1:27" ht="12.75">
      <c r="A10" s="49" t="s">
        <v>945</v>
      </c>
      <c r="B10" s="51" t="s">
        <v>558</v>
      </c>
      <c r="C10" s="49">
        <v>16</v>
      </c>
      <c r="D10" s="49">
        <v>21</v>
      </c>
      <c r="E10" s="49">
        <v>15</v>
      </c>
      <c r="F10" s="49">
        <v>19</v>
      </c>
      <c r="G10" s="49"/>
      <c r="H10" s="49" t="s">
        <v>559</v>
      </c>
      <c r="I10" s="51" t="s">
        <v>560</v>
      </c>
      <c r="J10" s="75">
        <v>3144</v>
      </c>
      <c r="K10" s="75">
        <v>4373</v>
      </c>
      <c r="L10" s="75">
        <v>2455</v>
      </c>
      <c r="M10" s="75">
        <v>8750</v>
      </c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</row>
    <row r="11" spans="1:27" ht="12.75">
      <c r="A11" s="49" t="s">
        <v>561</v>
      </c>
      <c r="B11" s="51" t="s">
        <v>562</v>
      </c>
      <c r="C11" s="49">
        <v>17</v>
      </c>
      <c r="D11" s="49">
        <v>21</v>
      </c>
      <c r="E11" s="49">
        <v>42</v>
      </c>
      <c r="F11" s="49">
        <v>50</v>
      </c>
      <c r="G11" s="49"/>
      <c r="H11" s="49" t="s">
        <v>563</v>
      </c>
      <c r="I11" s="51" t="s">
        <v>564</v>
      </c>
      <c r="J11" s="75"/>
      <c r="K11" s="75"/>
      <c r="L11" s="75"/>
      <c r="M11" s="75"/>
      <c r="N11" s="22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</row>
    <row r="12" spans="1:27" ht="12.75">
      <c r="A12" s="49" t="s">
        <v>939</v>
      </c>
      <c r="B12" s="51" t="s">
        <v>940</v>
      </c>
      <c r="C12" s="75">
        <v>37</v>
      </c>
      <c r="D12" s="75">
        <v>37.5</v>
      </c>
      <c r="E12" s="75">
        <v>37.8</v>
      </c>
      <c r="F12" s="75">
        <v>45.9</v>
      </c>
      <c r="G12" s="49"/>
      <c r="H12" s="49" t="s">
        <v>580</v>
      </c>
      <c r="I12" s="51" t="s">
        <v>581</v>
      </c>
      <c r="J12" s="92">
        <v>3884</v>
      </c>
      <c r="K12" s="92">
        <v>3866</v>
      </c>
      <c r="L12" s="92">
        <v>3866</v>
      </c>
      <c r="M12" s="92">
        <v>3866</v>
      </c>
      <c r="N12" s="216"/>
      <c r="O12" s="216" t="s">
        <v>1163</v>
      </c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</row>
    <row r="13" spans="1:27" ht="12.75">
      <c r="A13" s="49" t="s">
        <v>945</v>
      </c>
      <c r="B13" s="51" t="s">
        <v>558</v>
      </c>
      <c r="C13" s="75">
        <v>5.8</v>
      </c>
      <c r="D13" s="75">
        <v>6.3</v>
      </c>
      <c r="E13" s="75">
        <v>6.5</v>
      </c>
      <c r="F13" s="75">
        <v>7.2</v>
      </c>
      <c r="G13" s="49"/>
      <c r="H13" s="49" t="s">
        <v>582</v>
      </c>
      <c r="I13" s="51" t="s">
        <v>583</v>
      </c>
      <c r="J13" s="75">
        <v>106187.8</v>
      </c>
      <c r="K13" s="75" t="s">
        <v>1164</v>
      </c>
      <c r="L13" s="75">
        <v>997933.6</v>
      </c>
      <c r="M13" s="75">
        <v>997933.6</v>
      </c>
      <c r="N13" s="216"/>
      <c r="O13" s="227" t="s">
        <v>1162</v>
      </c>
      <c r="P13" s="227"/>
      <c r="Q13" s="227"/>
      <c r="R13" s="216"/>
      <c r="S13" s="216"/>
      <c r="T13" s="216"/>
      <c r="U13" s="227"/>
      <c r="V13" s="227"/>
      <c r="W13" s="227"/>
      <c r="X13" s="216"/>
      <c r="Y13" s="216"/>
      <c r="Z13" s="216"/>
      <c r="AA13" s="216"/>
    </row>
    <row r="14" spans="1:27" ht="12.75">
      <c r="A14" s="49" t="s">
        <v>561</v>
      </c>
      <c r="B14" s="51" t="s">
        <v>562</v>
      </c>
      <c r="C14" s="75">
        <v>21.2</v>
      </c>
      <c r="D14" s="75">
        <v>31.2</v>
      </c>
      <c r="E14" s="75">
        <v>31.3</v>
      </c>
      <c r="F14" s="75">
        <v>38.7</v>
      </c>
      <c r="G14" s="49"/>
      <c r="H14" s="49" t="s">
        <v>462</v>
      </c>
      <c r="I14" s="51" t="s">
        <v>463</v>
      </c>
      <c r="J14" s="92"/>
      <c r="K14" s="92"/>
      <c r="L14" s="92"/>
      <c r="M14" s="92"/>
      <c r="N14" s="216"/>
      <c r="O14" s="227"/>
      <c r="P14" s="227"/>
      <c r="Q14" s="227"/>
      <c r="R14" s="216"/>
      <c r="S14" s="216"/>
      <c r="T14" s="216"/>
      <c r="U14" s="227"/>
      <c r="V14" s="227"/>
      <c r="W14" s="227"/>
      <c r="X14" s="216"/>
      <c r="Y14" s="216"/>
      <c r="Z14" s="216"/>
      <c r="AA14" s="216"/>
    </row>
    <row r="15" spans="1:27" ht="12.75">
      <c r="A15" s="49" t="s">
        <v>943</v>
      </c>
      <c r="B15" s="51" t="s">
        <v>944</v>
      </c>
      <c r="C15" s="49">
        <v>18398</v>
      </c>
      <c r="D15" s="49">
        <v>31328</v>
      </c>
      <c r="E15" s="49">
        <v>30623.6</v>
      </c>
      <c r="F15" s="49">
        <v>29097.4</v>
      </c>
      <c r="G15" s="49"/>
      <c r="H15" s="49" t="s">
        <v>582</v>
      </c>
      <c r="I15" s="51" t="s">
        <v>583</v>
      </c>
      <c r="J15" s="75"/>
      <c r="K15" s="75"/>
      <c r="L15" s="75"/>
      <c r="M15" s="75"/>
      <c r="N15" s="216"/>
      <c r="O15" s="216"/>
      <c r="P15" s="216"/>
      <c r="Q15" s="216"/>
      <c r="R15" s="216"/>
      <c r="S15" s="216"/>
      <c r="T15" s="216"/>
      <c r="U15" s="228"/>
      <c r="V15" s="228"/>
      <c r="W15" s="216"/>
      <c r="X15" s="216"/>
      <c r="Y15" s="216"/>
      <c r="Z15" s="216"/>
      <c r="AA15" s="216"/>
    </row>
    <row r="16" spans="1:27" ht="12.75">
      <c r="A16" s="49" t="s">
        <v>945</v>
      </c>
      <c r="B16" s="51" t="s">
        <v>558</v>
      </c>
      <c r="C16" s="49">
        <v>11858</v>
      </c>
      <c r="D16" s="49">
        <v>11328</v>
      </c>
      <c r="E16" s="49">
        <v>12594</v>
      </c>
      <c r="F16" s="49">
        <v>7850</v>
      </c>
      <c r="G16" s="49"/>
      <c r="H16" s="49" t="s">
        <v>464</v>
      </c>
      <c r="I16" s="51" t="s">
        <v>465</v>
      </c>
      <c r="J16" s="75"/>
      <c r="K16" s="75"/>
      <c r="L16" s="75"/>
      <c r="M16" s="75"/>
      <c r="N16" s="216"/>
      <c r="O16" s="216"/>
      <c r="P16" s="216"/>
      <c r="Q16" s="216"/>
      <c r="R16" s="216"/>
      <c r="S16" s="216"/>
      <c r="T16" s="216"/>
      <c r="U16" s="216"/>
      <c r="V16" s="216"/>
      <c r="W16" s="228"/>
      <c r="X16" s="216"/>
      <c r="Y16" s="216"/>
      <c r="Z16" s="216"/>
      <c r="AA16" s="216"/>
    </row>
    <row r="17" spans="1:27" ht="12.75">
      <c r="A17" s="49" t="s">
        <v>561</v>
      </c>
      <c r="B17" s="51" t="s">
        <v>562</v>
      </c>
      <c r="C17" s="49">
        <v>6540</v>
      </c>
      <c r="D17" s="49">
        <v>20000</v>
      </c>
      <c r="E17" s="49">
        <v>18029.6</v>
      </c>
      <c r="F17" s="49">
        <v>16267.4</v>
      </c>
      <c r="G17" s="49"/>
      <c r="H17" s="49" t="s">
        <v>466</v>
      </c>
      <c r="I17" s="51" t="s">
        <v>467</v>
      </c>
      <c r="J17" s="195" t="s">
        <v>1054</v>
      </c>
      <c r="K17" s="195" t="s">
        <v>1054</v>
      </c>
      <c r="L17" s="195"/>
      <c r="M17" s="195" t="s">
        <v>1054</v>
      </c>
      <c r="N17" s="216"/>
      <c r="O17" s="216"/>
      <c r="P17" s="216"/>
      <c r="Q17" s="216"/>
      <c r="R17" s="216"/>
      <c r="S17" s="216"/>
      <c r="T17" s="216"/>
      <c r="U17" s="216"/>
      <c r="V17" s="216"/>
      <c r="W17" s="228"/>
      <c r="X17" s="216"/>
      <c r="Y17" s="216"/>
      <c r="Z17" s="216"/>
      <c r="AA17" s="216"/>
    </row>
    <row r="18" spans="1:27" ht="12.75">
      <c r="A18" s="50" t="s">
        <v>584</v>
      </c>
      <c r="B18" s="188" t="s">
        <v>585</v>
      </c>
      <c r="C18" s="50">
        <v>50</v>
      </c>
      <c r="D18" s="50">
        <v>52</v>
      </c>
      <c r="E18" s="511" t="s">
        <v>1395</v>
      </c>
      <c r="F18" s="50">
        <v>30</v>
      </c>
      <c r="G18" s="49"/>
      <c r="H18" s="50" t="s">
        <v>582</v>
      </c>
      <c r="I18" s="188" t="s">
        <v>586</v>
      </c>
      <c r="J18" s="305" t="s">
        <v>1054</v>
      </c>
      <c r="K18" s="305" t="s">
        <v>1054</v>
      </c>
      <c r="L18" s="305"/>
      <c r="M18" s="305" t="s">
        <v>1054</v>
      </c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</row>
    <row r="19" spans="1:2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216"/>
      <c r="O19" s="228"/>
      <c r="P19" s="228"/>
      <c r="Q19" s="228"/>
      <c r="R19" s="216"/>
      <c r="S19" s="216"/>
      <c r="T19" s="216"/>
      <c r="U19" s="216"/>
      <c r="V19" s="229"/>
      <c r="W19" s="216"/>
      <c r="X19" s="216"/>
      <c r="Y19" s="216"/>
      <c r="Z19" s="216"/>
      <c r="AA19" s="216"/>
    </row>
    <row r="20" spans="1:27" ht="12.75">
      <c r="A20" s="49" t="s">
        <v>1396</v>
      </c>
      <c r="B20" s="49"/>
      <c r="C20" s="49"/>
      <c r="D20" s="49"/>
      <c r="E20" s="49"/>
      <c r="F20" s="49"/>
      <c r="G20" s="49"/>
      <c r="H20" s="49" t="s">
        <v>1165</v>
      </c>
      <c r="I20" s="49"/>
      <c r="J20" s="49"/>
      <c r="K20" s="49"/>
      <c r="L20" s="49"/>
      <c r="M20" s="49"/>
      <c r="N20" s="216"/>
      <c r="O20" s="216"/>
      <c r="P20" s="216"/>
      <c r="Q20" s="228"/>
      <c r="R20" s="216"/>
      <c r="S20" s="216"/>
      <c r="T20" s="216"/>
      <c r="U20" s="228"/>
      <c r="V20" s="228"/>
      <c r="W20" s="228"/>
      <c r="X20" s="216"/>
      <c r="Y20" s="216"/>
      <c r="Z20" s="216"/>
      <c r="AA20" s="216"/>
    </row>
    <row r="21" spans="1:27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216"/>
      <c r="O21" s="216"/>
      <c r="P21" s="216"/>
      <c r="Q21" s="228"/>
      <c r="R21" s="216"/>
      <c r="S21" s="216"/>
      <c r="T21" s="216"/>
      <c r="U21" s="216"/>
      <c r="V21" s="216"/>
      <c r="W21" s="216"/>
      <c r="X21" s="216"/>
      <c r="Y21" s="216"/>
      <c r="Z21" s="216"/>
      <c r="AA21" s="216"/>
    </row>
    <row r="22" spans="1:27" ht="12.75">
      <c r="A22" s="49"/>
      <c r="B22" s="91" t="s">
        <v>1097</v>
      </c>
      <c r="C22" s="49"/>
      <c r="D22" s="49"/>
      <c r="E22" s="49"/>
      <c r="F22" s="49"/>
      <c r="G22" s="49"/>
      <c r="H22" s="49"/>
      <c r="I22" s="91" t="s">
        <v>1099</v>
      </c>
      <c r="J22" s="49"/>
      <c r="K22" s="49"/>
      <c r="L22" s="49"/>
      <c r="M22" s="49"/>
      <c r="N22" s="216"/>
      <c r="O22" s="216"/>
      <c r="P22" s="228"/>
      <c r="Q22" s="228"/>
      <c r="R22" s="216"/>
      <c r="S22" s="216"/>
      <c r="T22" s="216"/>
      <c r="U22" s="216"/>
      <c r="V22" s="228"/>
      <c r="W22" s="228"/>
      <c r="X22" s="216"/>
      <c r="Y22" s="216"/>
      <c r="Z22" s="216"/>
      <c r="AA22" s="216"/>
    </row>
    <row r="23" spans="1:27" ht="12.75">
      <c r="A23" s="49" t="s">
        <v>924</v>
      </c>
      <c r="B23" s="123" t="s">
        <v>1098</v>
      </c>
      <c r="C23" s="49"/>
      <c r="D23" s="49"/>
      <c r="E23" s="49"/>
      <c r="F23" s="49"/>
      <c r="G23" s="49"/>
      <c r="H23" s="49" t="s">
        <v>925</v>
      </c>
      <c r="I23" s="123" t="s">
        <v>1100</v>
      </c>
      <c r="J23" s="49"/>
      <c r="K23" s="49"/>
      <c r="L23" s="49"/>
      <c r="M23" s="49"/>
      <c r="N23" s="216"/>
      <c r="O23" s="216"/>
      <c r="P23" s="216"/>
      <c r="Q23" s="228"/>
      <c r="R23" s="216"/>
      <c r="S23" s="216"/>
      <c r="T23" s="216"/>
      <c r="U23" s="216"/>
      <c r="V23" s="216"/>
      <c r="W23" s="216"/>
      <c r="X23" s="216"/>
      <c r="Y23" s="216"/>
      <c r="Z23" s="216"/>
      <c r="AA23" s="216"/>
    </row>
    <row r="24" spans="1:27" ht="12.75">
      <c r="A24" s="49"/>
      <c r="B24" s="49"/>
      <c r="C24" s="50"/>
      <c r="D24" s="50"/>
      <c r="E24" s="50"/>
      <c r="F24" s="50"/>
      <c r="G24" s="49"/>
      <c r="H24" s="49"/>
      <c r="I24" s="49"/>
      <c r="J24" s="50"/>
      <c r="K24" s="50"/>
      <c r="L24" s="50"/>
      <c r="M24" s="50"/>
      <c r="N24" s="216"/>
      <c r="O24" s="216"/>
      <c r="P24" s="216"/>
      <c r="Q24" s="228"/>
      <c r="R24" s="216"/>
      <c r="S24" s="216"/>
      <c r="T24" s="216"/>
      <c r="U24" s="216"/>
      <c r="V24" s="216"/>
      <c r="W24" s="216"/>
      <c r="X24" s="216"/>
      <c r="Y24" s="216"/>
      <c r="Z24" s="216"/>
      <c r="AA24" s="216"/>
    </row>
    <row r="25" spans="1:27" ht="12.75">
      <c r="A25" s="53"/>
      <c r="B25" s="219"/>
      <c r="C25" s="203">
        <v>2012</v>
      </c>
      <c r="D25" s="203">
        <v>2013</v>
      </c>
      <c r="E25" s="203">
        <v>2014</v>
      </c>
      <c r="F25" s="203">
        <v>2015</v>
      </c>
      <c r="G25" s="49"/>
      <c r="H25" s="53"/>
      <c r="I25" s="219"/>
      <c r="J25" s="203">
        <v>2012</v>
      </c>
      <c r="K25" s="203">
        <v>2013</v>
      </c>
      <c r="L25" s="203">
        <v>2014</v>
      </c>
      <c r="M25" s="203">
        <v>2015</v>
      </c>
      <c r="N25" s="216"/>
      <c r="O25" s="216"/>
      <c r="P25" s="216"/>
      <c r="Q25" s="216"/>
      <c r="R25" s="216"/>
      <c r="S25" s="216"/>
      <c r="T25" s="216"/>
      <c r="U25" s="228"/>
      <c r="V25" s="228"/>
      <c r="W25" s="228"/>
      <c r="X25" s="216"/>
      <c r="Y25" s="216"/>
      <c r="Z25" s="216"/>
      <c r="AA25" s="216"/>
    </row>
    <row r="26" spans="1:27" ht="12.75">
      <c r="A26" s="50"/>
      <c r="B26" s="187"/>
      <c r="C26" s="204" t="s">
        <v>568</v>
      </c>
      <c r="D26" s="204" t="s">
        <v>568</v>
      </c>
      <c r="E26" s="204" t="s">
        <v>568</v>
      </c>
      <c r="F26" s="204" t="s">
        <v>568</v>
      </c>
      <c r="G26" s="49"/>
      <c r="H26" s="50"/>
      <c r="I26" s="187"/>
      <c r="J26" s="204" t="s">
        <v>568</v>
      </c>
      <c r="K26" s="204" t="s">
        <v>568</v>
      </c>
      <c r="L26" s="204" t="s">
        <v>568</v>
      </c>
      <c r="M26" s="204" t="s">
        <v>568</v>
      </c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</row>
    <row r="27" spans="1:27" ht="12.75">
      <c r="A27" s="49" t="s">
        <v>926</v>
      </c>
      <c r="B27" s="51" t="s">
        <v>927</v>
      </c>
      <c r="C27" s="49">
        <v>22</v>
      </c>
      <c r="D27" s="49">
        <v>22</v>
      </c>
      <c r="E27" s="49">
        <v>22</v>
      </c>
      <c r="F27" s="49">
        <v>22</v>
      </c>
      <c r="G27" s="49"/>
      <c r="H27" s="49" t="s">
        <v>928</v>
      </c>
      <c r="I27" s="51" t="s">
        <v>565</v>
      </c>
      <c r="J27" s="49">
        <v>51</v>
      </c>
      <c r="K27" s="49">
        <v>50</v>
      </c>
      <c r="L27" s="49">
        <v>50</v>
      </c>
      <c r="M27" s="49">
        <v>50</v>
      </c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</row>
    <row r="28" spans="1:27" ht="18" customHeight="1">
      <c r="A28" s="221" t="s">
        <v>566</v>
      </c>
      <c r="B28" s="222" t="s">
        <v>484</v>
      </c>
      <c r="C28" s="49">
        <v>2615</v>
      </c>
      <c r="D28" s="49">
        <v>2580</v>
      </c>
      <c r="E28" s="49">
        <v>3222</v>
      </c>
      <c r="F28" s="49">
        <v>2600</v>
      </c>
      <c r="G28" s="49"/>
      <c r="H28" s="223" t="s">
        <v>485</v>
      </c>
      <c r="I28" s="224" t="s">
        <v>486</v>
      </c>
      <c r="J28" s="225">
        <v>313</v>
      </c>
      <c r="K28" s="225">
        <v>321.9</v>
      </c>
      <c r="L28" s="225">
        <v>322.7</v>
      </c>
      <c r="M28" s="225">
        <v>322.9</v>
      </c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</row>
    <row r="29" spans="1:27" ht="12.75">
      <c r="A29" s="49" t="s">
        <v>487</v>
      </c>
      <c r="B29" s="78" t="s">
        <v>488</v>
      </c>
      <c r="C29" s="75">
        <v>190.5</v>
      </c>
      <c r="D29" s="75">
        <v>166.8</v>
      </c>
      <c r="E29" s="75">
        <v>227</v>
      </c>
      <c r="F29" s="75">
        <v>227.2</v>
      </c>
      <c r="G29" s="49"/>
      <c r="H29" s="49" t="s">
        <v>489</v>
      </c>
      <c r="I29" s="51" t="s">
        <v>490</v>
      </c>
      <c r="J29" s="75">
        <v>60.5</v>
      </c>
      <c r="K29" s="75">
        <v>71.6</v>
      </c>
      <c r="L29" s="75">
        <v>73.2</v>
      </c>
      <c r="M29" s="75">
        <v>73.5</v>
      </c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</row>
    <row r="30" spans="1:27" ht="12.75">
      <c r="A30" s="50" t="s">
        <v>491</v>
      </c>
      <c r="B30" s="188" t="s">
        <v>480</v>
      </c>
      <c r="C30" s="193">
        <v>19500</v>
      </c>
      <c r="D30" s="193">
        <v>19000</v>
      </c>
      <c r="E30" s="193">
        <v>36700.5</v>
      </c>
      <c r="F30" s="193">
        <v>37000</v>
      </c>
      <c r="G30" s="49"/>
      <c r="H30" s="50" t="s">
        <v>481</v>
      </c>
      <c r="I30" s="188" t="s">
        <v>482</v>
      </c>
      <c r="J30" s="306" t="s">
        <v>1067</v>
      </c>
      <c r="K30" s="306" t="s">
        <v>1161</v>
      </c>
      <c r="L30" s="306">
        <v>620</v>
      </c>
      <c r="M30" s="306">
        <v>648.8</v>
      </c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</row>
    <row r="31" spans="1:2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</row>
    <row r="32" spans="1:27" ht="12.75">
      <c r="A32" s="49" t="s">
        <v>483</v>
      </c>
      <c r="B32" s="49"/>
      <c r="C32" s="49"/>
      <c r="D32" s="49"/>
      <c r="E32" s="49"/>
      <c r="F32" s="49"/>
      <c r="G32" s="49"/>
      <c r="H32" s="49" t="s">
        <v>1055</v>
      </c>
      <c r="I32" s="49"/>
      <c r="J32" s="49"/>
      <c r="K32" s="49"/>
      <c r="L32" s="49"/>
      <c r="M32" s="49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  <row r="33" spans="1:2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</row>
    <row r="34" spans="1:2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</row>
    <row r="35" spans="1:2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</row>
    <row r="36" spans="1:2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</row>
    <row r="37" spans="1:2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</row>
    <row r="38" spans="1:2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</row>
    <row r="39" spans="1:2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</row>
    <row r="40" spans="1:27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</row>
    <row r="41" spans="1:2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</row>
    <row r="42" spans="1:2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</row>
    <row r="44" spans="1:2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</row>
    <row r="46" spans="1:2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</row>
    <row r="47" spans="1:2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</row>
    <row r="48" spans="1:2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</row>
    <row r="49" spans="1:2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</row>
    <row r="50" spans="1:2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</row>
    <row r="51" spans="1:2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</row>
    <row r="52" spans="1:2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</row>
    <row r="53" spans="1:2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</row>
    <row r="54" spans="1:2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</row>
    <row r="55" spans="1:2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</row>
    <row r="56" spans="1:2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</row>
    <row r="57" spans="1:2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</row>
    <row r="58" spans="1:2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</row>
    <row r="59" spans="1:2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</row>
    <row r="60" spans="1:2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</row>
    <row r="61" spans="1:2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</row>
  </sheetData>
  <sheetProtection/>
  <printOptions/>
  <pageMargins left="0.31" right="0.45" top="0.87" bottom="1" header="0.31" footer="0.5"/>
  <pageSetup horizontalDpi="600" verticalDpi="600" orientation="landscape" r:id="rId1"/>
  <headerFooter alignWithMargins="0">
    <oddHeader>&amp;L&amp;8&amp;USection 15. Education</oddHeader>
    <oddFooter>&amp;L&amp;18 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O67"/>
  <sheetViews>
    <sheetView tabSelected="1" workbookViewId="0" topLeftCell="A1">
      <selection activeCell="Q39" sqref="Q39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51" t="s">
        <v>537</v>
      </c>
      <c r="D7" s="143"/>
      <c r="E7" s="143"/>
      <c r="F7" s="143"/>
      <c r="G7" s="143"/>
      <c r="H7" s="143"/>
      <c r="I7"/>
      <c r="J7"/>
      <c r="K7"/>
      <c r="L7"/>
      <c r="M7"/>
      <c r="N7"/>
      <c r="O7"/>
    </row>
    <row r="8" spans="1:15" ht="12.75">
      <c r="A8"/>
      <c r="B8"/>
      <c r="C8" s="138" t="s">
        <v>43</v>
      </c>
      <c r="D8" s="143"/>
      <c r="E8" s="143"/>
      <c r="F8" s="143"/>
      <c r="G8" s="143"/>
      <c r="H8" s="143"/>
      <c r="I8"/>
      <c r="J8"/>
      <c r="K8"/>
      <c r="L8"/>
      <c r="M8"/>
      <c r="N8"/>
      <c r="O8"/>
    </row>
    <row r="9" ht="7.5" customHeight="1"/>
    <row r="10" spans="1:15" ht="12.75">
      <c r="A10" s="52"/>
      <c r="B10" s="254"/>
      <c r="C10" s="169"/>
      <c r="D10" s="300">
        <v>2006</v>
      </c>
      <c r="E10" s="299">
        <v>2007</v>
      </c>
      <c r="F10" s="299">
        <v>2008</v>
      </c>
      <c r="G10" s="299">
        <v>2009</v>
      </c>
      <c r="H10" s="299">
        <v>2010</v>
      </c>
      <c r="I10" s="299">
        <v>2011</v>
      </c>
      <c r="J10" s="299">
        <v>2012</v>
      </c>
      <c r="K10" s="299">
        <v>2013</v>
      </c>
      <c r="L10" s="299">
        <v>2014</v>
      </c>
      <c r="M10" s="299">
        <v>2015</v>
      </c>
      <c r="N10"/>
      <c r="O10"/>
    </row>
    <row r="11" spans="1:15" ht="18" customHeight="1" hidden="1">
      <c r="A11"/>
      <c r="B11" s="49" t="s">
        <v>259</v>
      </c>
      <c r="C11" s="82" t="s">
        <v>713</v>
      </c>
      <c r="D11" s="75">
        <v>91.1</v>
      </c>
      <c r="E11" s="75">
        <v>90.5</v>
      </c>
      <c r="F11" s="75">
        <v>88.7</v>
      </c>
      <c r="G11" s="75">
        <v>89.3</v>
      </c>
      <c r="H11" s="75">
        <v>89.3</v>
      </c>
      <c r="I11" s="75">
        <v>91</v>
      </c>
      <c r="J11" s="75">
        <v>91.4</v>
      </c>
      <c r="K11" s="75">
        <v>91.9</v>
      </c>
      <c r="L11" s="75"/>
      <c r="M11" s="75">
        <v>92.5</v>
      </c>
      <c r="N11"/>
      <c r="O11"/>
    </row>
    <row r="12" spans="1:15" ht="18.75" customHeight="1">
      <c r="A12"/>
      <c r="B12" s="49" t="s">
        <v>712</v>
      </c>
      <c r="C12" s="51" t="s">
        <v>714</v>
      </c>
      <c r="D12" s="75">
        <v>1.6</v>
      </c>
      <c r="E12" s="75">
        <v>1.5</v>
      </c>
      <c r="F12" s="75">
        <v>1.8</v>
      </c>
      <c r="G12" s="75">
        <v>1.8</v>
      </c>
      <c r="H12" s="75">
        <v>2.173</v>
      </c>
      <c r="I12" s="75">
        <v>1.993</v>
      </c>
      <c r="J12" s="75">
        <v>1.8</v>
      </c>
      <c r="K12" s="75">
        <v>1.5</v>
      </c>
      <c r="L12" s="75">
        <v>1.2</v>
      </c>
      <c r="M12" s="49">
        <v>1.1</v>
      </c>
      <c r="N12"/>
      <c r="O12"/>
    </row>
    <row r="13" spans="1:15" ht="14.25" customHeight="1">
      <c r="A13"/>
      <c r="B13" s="49" t="s">
        <v>931</v>
      </c>
      <c r="C13" s="51" t="s">
        <v>134</v>
      </c>
      <c r="D13" s="75">
        <v>791.4</v>
      </c>
      <c r="E13" s="75">
        <v>1372.5</v>
      </c>
      <c r="F13" s="75">
        <v>2808.1</v>
      </c>
      <c r="G13" s="75">
        <v>2901.2</v>
      </c>
      <c r="H13" s="75">
        <v>2972.4</v>
      </c>
      <c r="I13" s="75">
        <v>3953.9</v>
      </c>
      <c r="J13" s="75">
        <v>5195.3</v>
      </c>
      <c r="K13" s="75">
        <v>5925.2</v>
      </c>
      <c r="L13" s="75">
        <v>6110.9</v>
      </c>
      <c r="M13" s="49">
        <v>7856.6</v>
      </c>
      <c r="N13" s="75"/>
      <c r="O13" s="75"/>
    </row>
    <row r="14" spans="1:15" ht="12.75" customHeight="1">
      <c r="A14"/>
      <c r="B14" s="49" t="s">
        <v>1112</v>
      </c>
      <c r="C14" s="51" t="s">
        <v>75</v>
      </c>
      <c r="D14" s="75">
        <v>1694.3</v>
      </c>
      <c r="E14" s="75">
        <v>3205.8</v>
      </c>
      <c r="F14" s="75">
        <v>4627.2</v>
      </c>
      <c r="G14" s="75">
        <v>3800</v>
      </c>
      <c r="H14" s="75">
        <v>5199.8</v>
      </c>
      <c r="I14" s="75">
        <v>6600.4</v>
      </c>
      <c r="J14" s="75">
        <v>9103.7</v>
      </c>
      <c r="K14" s="75">
        <v>55045.2</v>
      </c>
      <c r="L14" s="75">
        <v>62103.8</v>
      </c>
      <c r="M14" s="49">
        <v>59929.6</v>
      </c>
      <c r="O14"/>
    </row>
    <row r="15" spans="1:15" ht="14.25" customHeight="1" hidden="1">
      <c r="A15"/>
      <c r="B15" s="49" t="s">
        <v>375</v>
      </c>
      <c r="C15" s="51" t="s">
        <v>385</v>
      </c>
      <c r="D15" s="75">
        <v>2530.508</v>
      </c>
      <c r="E15" s="75">
        <v>2912.5</v>
      </c>
      <c r="F15" s="75">
        <v>3379.2</v>
      </c>
      <c r="G15" s="75">
        <v>3619.1</v>
      </c>
      <c r="H15" s="75">
        <v>2679.2</v>
      </c>
      <c r="I15" s="75">
        <v>2984.3</v>
      </c>
      <c r="J15" s="75">
        <f>J16+J17+J18+J19+J20</f>
        <v>3403.3</v>
      </c>
      <c r="K15" s="75">
        <v>3772.3</v>
      </c>
      <c r="L15" s="75">
        <v>4293.2</v>
      </c>
      <c r="N15"/>
      <c r="O15"/>
    </row>
    <row r="16" spans="1:15" ht="12.75" customHeight="1" hidden="1">
      <c r="A16"/>
      <c r="B16" s="49" t="s">
        <v>376</v>
      </c>
      <c r="C16" s="51" t="s">
        <v>386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1.2</v>
      </c>
      <c r="N16"/>
      <c r="O16"/>
    </row>
    <row r="17" spans="1:15" ht="12.75" customHeight="1" hidden="1">
      <c r="A17"/>
      <c r="B17" s="49" t="s">
        <v>377</v>
      </c>
      <c r="C17" s="51" t="s">
        <v>387</v>
      </c>
      <c r="D17" s="49">
        <v>205.198</v>
      </c>
      <c r="E17" s="75">
        <v>219.7</v>
      </c>
      <c r="F17" s="75">
        <v>236.2</v>
      </c>
      <c r="G17" s="75">
        <v>251.2</v>
      </c>
      <c r="H17" s="75">
        <v>196.1</v>
      </c>
      <c r="I17" s="75">
        <v>218.7</v>
      </c>
      <c r="J17" s="75">
        <v>238.6</v>
      </c>
      <c r="K17" s="75">
        <v>268.2</v>
      </c>
      <c r="L17" s="75">
        <v>303.9</v>
      </c>
      <c r="N17"/>
      <c r="O17"/>
    </row>
    <row r="18" spans="1:15" ht="12.75" customHeight="1" hidden="1">
      <c r="A18"/>
      <c r="B18" s="49" t="s">
        <v>378</v>
      </c>
      <c r="C18" s="51" t="s">
        <v>388</v>
      </c>
      <c r="D18" s="49">
        <v>281.346</v>
      </c>
      <c r="E18" s="75">
        <v>316.3</v>
      </c>
      <c r="F18" s="75">
        <v>352.8</v>
      </c>
      <c r="G18" s="75">
        <v>385.9</v>
      </c>
      <c r="H18" s="75">
        <v>301.9</v>
      </c>
      <c r="I18" s="75">
        <v>335.9</v>
      </c>
      <c r="J18" s="75">
        <v>371.1</v>
      </c>
      <c r="K18" s="75">
        <v>427.1</v>
      </c>
      <c r="L18" s="75">
        <v>502.6</v>
      </c>
      <c r="N18"/>
      <c r="O18"/>
    </row>
    <row r="19" spans="1:15" ht="12.75" customHeight="1" hidden="1">
      <c r="A19"/>
      <c r="B19" s="49" t="s">
        <v>379</v>
      </c>
      <c r="C19" s="51" t="s">
        <v>736</v>
      </c>
      <c r="D19" s="49">
        <v>1162.417</v>
      </c>
      <c r="E19" s="75">
        <v>1358.1</v>
      </c>
      <c r="F19" s="75">
        <v>1614.4</v>
      </c>
      <c r="G19" s="75">
        <v>1786.1</v>
      </c>
      <c r="H19" s="75">
        <v>1327.5</v>
      </c>
      <c r="I19" s="75">
        <v>1464.6</v>
      </c>
      <c r="J19" s="75">
        <v>1746.8</v>
      </c>
      <c r="K19" s="75">
        <v>1944.1</v>
      </c>
      <c r="L19" s="75">
        <v>2229.5</v>
      </c>
      <c r="N19"/>
      <c r="O19"/>
    </row>
    <row r="20" spans="2:12" ht="12.75" customHeight="1" hidden="1">
      <c r="B20" s="49" t="s">
        <v>384</v>
      </c>
      <c r="C20" s="51" t="s">
        <v>737</v>
      </c>
      <c r="D20" s="49">
        <v>880.747</v>
      </c>
      <c r="E20" s="75">
        <v>1017.6</v>
      </c>
      <c r="F20" s="75">
        <v>1175</v>
      </c>
      <c r="G20" s="75">
        <v>1195.1</v>
      </c>
      <c r="H20" s="75">
        <v>852.8</v>
      </c>
      <c r="I20" s="75">
        <v>964.2</v>
      </c>
      <c r="J20" s="75">
        <v>1045.7</v>
      </c>
      <c r="K20" s="75">
        <v>1131.8</v>
      </c>
      <c r="L20" s="75">
        <v>1256</v>
      </c>
    </row>
    <row r="21" spans="2:13" ht="16.5" customHeight="1">
      <c r="B21" s="49" t="s">
        <v>121</v>
      </c>
      <c r="C21" s="51" t="s">
        <v>122</v>
      </c>
      <c r="D21" s="75">
        <v>21.4</v>
      </c>
      <c r="E21" s="75">
        <v>17.3</v>
      </c>
      <c r="F21" s="75">
        <v>41.6</v>
      </c>
      <c r="G21" s="75">
        <v>56.7</v>
      </c>
      <c r="H21" s="75">
        <v>1084.2</v>
      </c>
      <c r="I21" s="75">
        <v>88.3</v>
      </c>
      <c r="J21" s="75">
        <v>59.7</v>
      </c>
      <c r="K21" s="75">
        <v>196.2</v>
      </c>
      <c r="L21" s="75">
        <v>94.1</v>
      </c>
      <c r="M21" s="49">
        <v>100.1</v>
      </c>
    </row>
    <row r="22" spans="2:13" ht="10.5" customHeight="1">
      <c r="B22" s="49" t="s">
        <v>56</v>
      </c>
      <c r="C22" s="51" t="s">
        <v>24</v>
      </c>
      <c r="D22" s="75">
        <v>773.2</v>
      </c>
      <c r="E22" s="75">
        <v>907</v>
      </c>
      <c r="F22" s="75">
        <v>1007.9</v>
      </c>
      <c r="G22" s="75">
        <v>1142.1</v>
      </c>
      <c r="H22" s="75">
        <v>583.6</v>
      </c>
      <c r="I22" s="75">
        <v>934.8</v>
      </c>
      <c r="J22" s="75">
        <v>1105.3</v>
      </c>
      <c r="K22" s="75">
        <v>1270.2</v>
      </c>
      <c r="L22" s="75">
        <v>1374</v>
      </c>
      <c r="M22" s="49">
        <v>1526.6</v>
      </c>
    </row>
    <row r="23" spans="2:13" ht="10.5">
      <c r="B23" s="49" t="s">
        <v>738</v>
      </c>
      <c r="C23" s="51" t="s">
        <v>140</v>
      </c>
      <c r="D23" s="75">
        <v>520</v>
      </c>
      <c r="E23" s="75">
        <v>728</v>
      </c>
      <c r="F23" s="75">
        <v>1280</v>
      </c>
      <c r="G23" s="75">
        <v>4000</v>
      </c>
      <c r="H23" s="75">
        <v>3515</v>
      </c>
      <c r="I23" s="75">
        <v>3050</v>
      </c>
      <c r="J23" s="75">
        <v>3780</v>
      </c>
      <c r="K23" s="75">
        <v>2097</v>
      </c>
      <c r="L23" s="75">
        <v>2666</v>
      </c>
      <c r="M23" s="49">
        <v>4211</v>
      </c>
    </row>
    <row r="24" spans="2:13" ht="10.5">
      <c r="B24" s="49" t="s">
        <v>739</v>
      </c>
      <c r="C24" s="51" t="s">
        <v>141</v>
      </c>
      <c r="D24" s="75">
        <v>536.9</v>
      </c>
      <c r="E24" s="75">
        <v>434.4</v>
      </c>
      <c r="F24" s="75">
        <v>613.4</v>
      </c>
      <c r="G24" s="75">
        <v>600.5</v>
      </c>
      <c r="H24" s="75">
        <v>363.4</v>
      </c>
      <c r="I24" s="75">
        <v>438.2</v>
      </c>
      <c r="J24" s="75">
        <v>383.5</v>
      </c>
      <c r="K24" s="75">
        <v>486.6</v>
      </c>
      <c r="L24" s="75">
        <v>514.9</v>
      </c>
      <c r="M24" s="49">
        <v>470.9</v>
      </c>
    </row>
    <row r="25" spans="2:13" ht="10.5">
      <c r="B25" s="49" t="s">
        <v>1062</v>
      </c>
      <c r="C25" s="51" t="s">
        <v>142</v>
      </c>
      <c r="D25" s="75">
        <v>72.4</v>
      </c>
      <c r="E25" s="75">
        <v>187.8</v>
      </c>
      <c r="F25" s="75">
        <v>152</v>
      </c>
      <c r="G25" s="75">
        <v>170</v>
      </c>
      <c r="H25" s="75">
        <v>128.8</v>
      </c>
      <c r="I25" s="75">
        <v>138.8</v>
      </c>
      <c r="J25" s="75">
        <v>135.2</v>
      </c>
      <c r="K25" s="75">
        <v>160.5</v>
      </c>
      <c r="L25" s="75">
        <v>178.2</v>
      </c>
      <c r="M25" s="75">
        <v>158</v>
      </c>
    </row>
    <row r="26" spans="2:13" ht="10.5">
      <c r="B26" s="49" t="s">
        <v>137</v>
      </c>
      <c r="C26" s="51" t="s">
        <v>143</v>
      </c>
      <c r="D26" s="75">
        <v>648</v>
      </c>
      <c r="E26" s="75">
        <v>190</v>
      </c>
      <c r="F26" s="75">
        <v>1833</v>
      </c>
      <c r="G26" s="75">
        <v>2395</v>
      </c>
      <c r="H26" s="75">
        <v>2753</v>
      </c>
      <c r="I26" s="75">
        <v>3619</v>
      </c>
      <c r="J26" s="310">
        <v>3550</v>
      </c>
      <c r="K26" s="310">
        <v>1967</v>
      </c>
      <c r="L26" s="310">
        <v>3539</v>
      </c>
      <c r="M26" s="49">
        <v>2676.2</v>
      </c>
    </row>
    <row r="27" spans="2:13" ht="10.5">
      <c r="B27" s="49" t="s">
        <v>138</v>
      </c>
      <c r="C27" s="51" t="s">
        <v>144</v>
      </c>
      <c r="D27" s="75">
        <v>3348.4</v>
      </c>
      <c r="E27" s="75">
        <v>2926.5</v>
      </c>
      <c r="F27" s="75">
        <v>4520</v>
      </c>
      <c r="G27" s="75">
        <v>3283.9</v>
      </c>
      <c r="H27" s="75">
        <v>4015.1</v>
      </c>
      <c r="I27" s="75">
        <v>4020.2</v>
      </c>
      <c r="J27" s="75">
        <v>3508.3</v>
      </c>
      <c r="K27" s="75">
        <v>3784.5</v>
      </c>
      <c r="L27" s="75">
        <v>3947</v>
      </c>
      <c r="M27" s="49">
        <v>3538.5</v>
      </c>
    </row>
    <row r="28" spans="2:13" ht="10.5">
      <c r="B28" s="49" t="s">
        <v>139</v>
      </c>
      <c r="C28" s="51" t="s">
        <v>567</v>
      </c>
      <c r="D28" s="75">
        <v>478.9</v>
      </c>
      <c r="E28" s="75">
        <v>1255.4</v>
      </c>
      <c r="F28" s="75">
        <v>1120</v>
      </c>
      <c r="G28" s="75">
        <v>1103.8</v>
      </c>
      <c r="H28" s="75">
        <v>1247.5</v>
      </c>
      <c r="I28" s="75">
        <v>1245.5</v>
      </c>
      <c r="J28" s="75">
        <v>1346.9</v>
      </c>
      <c r="K28" s="75">
        <v>1406.3</v>
      </c>
      <c r="L28" s="75">
        <v>1342</v>
      </c>
      <c r="M28" s="49">
        <v>1291.2</v>
      </c>
    </row>
    <row r="29" spans="2:13" ht="10.5">
      <c r="B29" s="49" t="s">
        <v>1022</v>
      </c>
      <c r="C29" s="51"/>
      <c r="D29" s="75">
        <v>69.9</v>
      </c>
      <c r="E29" s="75">
        <v>55</v>
      </c>
      <c r="F29" s="75">
        <v>80.9</v>
      </c>
      <c r="G29" s="75">
        <v>53.5</v>
      </c>
      <c r="H29" s="75">
        <v>84.7</v>
      </c>
      <c r="I29" s="75">
        <v>85.1</v>
      </c>
      <c r="J29" s="75">
        <v>82.5</v>
      </c>
      <c r="K29" s="75">
        <v>75.4</v>
      </c>
      <c r="L29" s="75">
        <v>81.3</v>
      </c>
      <c r="M29" s="49">
        <v>71.8</v>
      </c>
    </row>
    <row r="30" spans="2:13" ht="21">
      <c r="B30" s="255" t="s">
        <v>101</v>
      </c>
      <c r="C30" s="256" t="s">
        <v>102</v>
      </c>
      <c r="D30" s="75">
        <v>948.2</v>
      </c>
      <c r="E30" s="75">
        <v>1717.1</v>
      </c>
      <c r="F30" s="75">
        <v>3319.4</v>
      </c>
      <c r="G30" s="75">
        <v>4027.0000000000005</v>
      </c>
      <c r="H30" s="75">
        <v>4255.1</v>
      </c>
      <c r="I30" s="75">
        <v>4610.6</v>
      </c>
      <c r="J30" s="75">
        <v>5111.6</v>
      </c>
      <c r="K30" s="75">
        <v>5054.3</v>
      </c>
      <c r="L30" s="75">
        <v>5181.3</v>
      </c>
      <c r="M30" s="49">
        <v>5454.9</v>
      </c>
    </row>
    <row r="31" spans="2:13" ht="21">
      <c r="B31" s="257" t="s">
        <v>103</v>
      </c>
      <c r="C31" s="256" t="s">
        <v>124</v>
      </c>
      <c r="D31" s="75">
        <v>337.2</v>
      </c>
      <c r="E31" s="75">
        <v>1557.1</v>
      </c>
      <c r="F31" s="75">
        <v>2019.4</v>
      </c>
      <c r="G31" s="75">
        <v>2400.666580511111</v>
      </c>
      <c r="H31" s="75">
        <v>2476.3</v>
      </c>
      <c r="I31" s="75">
        <v>1675.7</v>
      </c>
      <c r="J31" s="75">
        <v>1643.4</v>
      </c>
      <c r="K31" s="75">
        <v>1615.5</v>
      </c>
      <c r="L31" s="75">
        <v>1692.4</v>
      </c>
      <c r="M31" s="49">
        <v>2000.3</v>
      </c>
    </row>
    <row r="32" spans="2:12" ht="21" hidden="1">
      <c r="B32" s="257" t="s">
        <v>89</v>
      </c>
      <c r="C32" s="256" t="s">
        <v>90</v>
      </c>
      <c r="D32" s="75">
        <v>1013.1</v>
      </c>
      <c r="E32" s="75">
        <v>13330.3</v>
      </c>
      <c r="F32" s="75">
        <v>5134.4</v>
      </c>
      <c r="G32" s="75">
        <v>3620.7</v>
      </c>
      <c r="H32" s="75">
        <v>4691.4</v>
      </c>
      <c r="I32" s="75">
        <v>10058.7</v>
      </c>
      <c r="J32" s="75">
        <v>10064.8</v>
      </c>
      <c r="K32" s="75">
        <v>24552.1</v>
      </c>
      <c r="L32" s="75">
        <v>44338.3</v>
      </c>
    </row>
    <row r="33" spans="2:13" ht="10.5">
      <c r="B33" s="49" t="s">
        <v>293</v>
      </c>
      <c r="C33" s="51" t="s">
        <v>746</v>
      </c>
      <c r="D33" s="49">
        <v>132.5</v>
      </c>
      <c r="E33" s="49">
        <v>182.9</v>
      </c>
      <c r="F33" s="49">
        <v>361.1</v>
      </c>
      <c r="G33" s="75">
        <v>248</v>
      </c>
      <c r="H33" s="75">
        <v>247.8</v>
      </c>
      <c r="I33" s="75">
        <v>388.6</v>
      </c>
      <c r="J33" s="75">
        <v>583.4</v>
      </c>
      <c r="K33" s="75">
        <v>862.5</v>
      </c>
      <c r="L33" s="75">
        <v>783.4</v>
      </c>
      <c r="M33" s="49">
        <v>659.4</v>
      </c>
    </row>
    <row r="34" spans="2:13" ht="10.5">
      <c r="B34" s="49" t="s">
        <v>745</v>
      </c>
      <c r="C34" s="51" t="s">
        <v>747</v>
      </c>
      <c r="D34" s="75">
        <v>499.3</v>
      </c>
      <c r="E34" s="75">
        <v>504.9</v>
      </c>
      <c r="F34" s="75">
        <v>323.6</v>
      </c>
      <c r="G34" s="75">
        <v>219.9</v>
      </c>
      <c r="H34" s="75">
        <v>216.8</v>
      </c>
      <c r="I34" s="75">
        <v>236.1</v>
      </c>
      <c r="J34" s="75">
        <v>273.8</v>
      </c>
      <c r="K34" s="75">
        <v>280.8</v>
      </c>
      <c r="L34" s="75">
        <v>330.1</v>
      </c>
      <c r="M34" s="49">
        <v>337.5</v>
      </c>
    </row>
    <row r="35" spans="2:13" ht="24" customHeight="1">
      <c r="B35" s="258" t="s">
        <v>422</v>
      </c>
      <c r="C35" s="259" t="s">
        <v>423</v>
      </c>
      <c r="D35" s="49">
        <v>1165</v>
      </c>
      <c r="E35" s="75">
        <v>1170</v>
      </c>
      <c r="F35" s="75">
        <v>1267</v>
      </c>
      <c r="G35" s="75">
        <v>1440.2</v>
      </c>
      <c r="H35" s="75">
        <v>1257.12</v>
      </c>
      <c r="I35" s="75">
        <v>1396.4</v>
      </c>
      <c r="J35" s="75">
        <v>1392</v>
      </c>
      <c r="K35" s="75">
        <v>1659.3</v>
      </c>
      <c r="L35" s="75">
        <v>1910</v>
      </c>
      <c r="M35" s="75">
        <v>1998</v>
      </c>
    </row>
    <row r="36" spans="2:13" ht="13.5" customHeight="1">
      <c r="B36" s="258" t="s">
        <v>1037</v>
      </c>
      <c r="C36" s="259" t="s">
        <v>1036</v>
      </c>
      <c r="D36" s="216">
        <v>1556</v>
      </c>
      <c r="E36" s="216">
        <v>1742</v>
      </c>
      <c r="F36" s="216">
        <v>1989</v>
      </c>
      <c r="G36" s="216">
        <v>2049</v>
      </c>
      <c r="H36" s="263">
        <v>1950</v>
      </c>
      <c r="I36" s="92">
        <v>2013</v>
      </c>
      <c r="J36" s="92">
        <v>1985</v>
      </c>
      <c r="K36" s="92">
        <v>2115</v>
      </c>
      <c r="L36" s="92">
        <v>2180</v>
      </c>
      <c r="M36" s="49">
        <v>2061</v>
      </c>
    </row>
    <row r="37" spans="2:14" ht="13.5" customHeight="1">
      <c r="B37" s="95" t="s">
        <v>424</v>
      </c>
      <c r="C37" s="189" t="s">
        <v>425</v>
      </c>
      <c r="D37" s="120">
        <v>618</v>
      </c>
      <c r="E37" s="120">
        <v>939</v>
      </c>
      <c r="F37" s="120">
        <v>825</v>
      </c>
      <c r="G37" s="120">
        <v>564</v>
      </c>
      <c r="H37" s="120">
        <v>627</v>
      </c>
      <c r="I37" s="120">
        <v>1076</v>
      </c>
      <c r="J37" s="120">
        <v>760</v>
      </c>
      <c r="K37" s="120">
        <v>748</v>
      </c>
      <c r="L37" s="120">
        <v>537</v>
      </c>
      <c r="M37" s="49">
        <v>574</v>
      </c>
      <c r="N37"/>
    </row>
    <row r="38" spans="2:14" ht="13.5" customHeight="1">
      <c r="B38" s="50" t="s">
        <v>426</v>
      </c>
      <c r="C38" s="188" t="s">
        <v>427</v>
      </c>
      <c r="D38" s="50">
        <v>398</v>
      </c>
      <c r="E38" s="50">
        <v>486</v>
      </c>
      <c r="F38" s="50">
        <v>526</v>
      </c>
      <c r="G38" s="50">
        <v>431</v>
      </c>
      <c r="H38" s="50">
        <v>458</v>
      </c>
      <c r="I38" s="50">
        <v>385</v>
      </c>
      <c r="J38" s="50">
        <v>418</v>
      </c>
      <c r="K38" s="50">
        <v>437</v>
      </c>
      <c r="L38" s="50">
        <v>469</v>
      </c>
      <c r="M38" s="50">
        <v>512</v>
      </c>
      <c r="N38"/>
    </row>
    <row r="39" spans="2:14" ht="8.25" customHeight="1">
      <c r="B39" s="96"/>
      <c r="C39" s="96"/>
      <c r="D39" s="96"/>
      <c r="E39" s="96"/>
      <c r="F39" s="96"/>
      <c r="G39" s="96"/>
      <c r="H39" s="96"/>
      <c r="I39" s="96"/>
      <c r="J39" s="96"/>
      <c r="K39"/>
      <c r="L39"/>
      <c r="M39"/>
      <c r="N39"/>
    </row>
    <row r="40" spans="2:14" ht="12.75">
      <c r="B40" s="143" t="s">
        <v>91</v>
      </c>
      <c r="C40" s="143"/>
      <c r="D40" s="96"/>
      <c r="E40" s="96"/>
      <c r="F40" s="96"/>
      <c r="G40" s="96"/>
      <c r="H40" s="96"/>
      <c r="I40" s="96"/>
      <c r="J40" s="96"/>
      <c r="K40"/>
      <c r="L40"/>
      <c r="M40"/>
      <c r="N40"/>
    </row>
    <row r="41" spans="2:14" ht="12.75">
      <c r="B41" s="143" t="s">
        <v>70</v>
      </c>
      <c r="C41" s="143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43"/>
      <c r="C42" s="14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43" t="s">
        <v>92</v>
      </c>
      <c r="C43" s="14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43" t="s">
        <v>93</v>
      </c>
      <c r="C44" s="14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43"/>
      <c r="C45" s="143"/>
    </row>
    <row r="46" spans="2:14" ht="12" customHeight="1">
      <c r="B46"/>
      <c r="C46" s="311" t="s">
        <v>1669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43"/>
      <c r="E48" s="143"/>
      <c r="F48" s="143"/>
      <c r="G48" s="143"/>
      <c r="H48" s="143"/>
      <c r="I48" s="143"/>
      <c r="J48" s="143"/>
      <c r="K48"/>
      <c r="L48"/>
      <c r="M48"/>
      <c r="N48"/>
    </row>
    <row r="49" spans="2:14" ht="12" customHeight="1">
      <c r="B49"/>
      <c r="C49"/>
      <c r="D49" s="143"/>
      <c r="E49" s="143"/>
      <c r="F49" s="143"/>
      <c r="G49" s="143"/>
      <c r="H49" s="143"/>
      <c r="I49" s="143"/>
      <c r="J49" s="143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43"/>
      <c r="E57" s="143"/>
      <c r="F57" s="143"/>
      <c r="G57" s="143"/>
      <c r="H57" s="143"/>
      <c r="I57" s="143"/>
      <c r="J57" s="143"/>
    </row>
    <row r="58" spans="2:10" ht="12.75">
      <c r="B58"/>
      <c r="C58"/>
      <c r="D58" s="143"/>
      <c r="E58" s="143"/>
      <c r="F58" s="143"/>
      <c r="G58" s="143"/>
      <c r="H58" s="143"/>
      <c r="I58" s="143"/>
      <c r="J58" s="143"/>
    </row>
    <row r="59" spans="2:10" ht="12.75">
      <c r="B59"/>
      <c r="C59"/>
      <c r="D59" s="143"/>
      <c r="E59" s="143"/>
      <c r="F59" s="143"/>
      <c r="G59" s="143"/>
      <c r="H59" s="143"/>
      <c r="I59" s="143"/>
      <c r="J59" s="143"/>
    </row>
    <row r="61" spans="4:6" ht="10.5">
      <c r="D61" s="143"/>
      <c r="E61" s="143"/>
      <c r="F61" s="143"/>
    </row>
    <row r="62" spans="2:10" ht="12.75">
      <c r="B62"/>
      <c r="C62"/>
      <c r="D62" s="143"/>
      <c r="E62" s="143"/>
      <c r="F62" s="143"/>
      <c r="G62"/>
      <c r="H62"/>
      <c r="I62"/>
      <c r="J62"/>
    </row>
    <row r="64" spans="2:10" ht="10.5">
      <c r="B64" s="74"/>
      <c r="C64" s="74"/>
      <c r="D64" s="74"/>
      <c r="E64" s="74"/>
      <c r="F64" s="74"/>
      <c r="G64" s="74"/>
      <c r="H64" s="74"/>
      <c r="I64" s="74"/>
      <c r="J64" s="74"/>
    </row>
    <row r="65" spans="2:10" ht="10.5">
      <c r="B65" s="74"/>
      <c r="C65" s="74"/>
      <c r="D65" s="74"/>
      <c r="E65" s="74"/>
      <c r="F65" s="74"/>
      <c r="G65" s="74"/>
      <c r="H65" s="74"/>
      <c r="I65" s="74"/>
      <c r="J65" s="74"/>
    </row>
    <row r="66" ht="10.5">
      <c r="G66" s="74"/>
    </row>
    <row r="67" spans="2:10" ht="12.75">
      <c r="B67"/>
      <c r="C67"/>
      <c r="D67"/>
      <c r="E67"/>
      <c r="F67"/>
      <c r="G67" s="74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36"/>
    </sheetView>
  </sheetViews>
  <sheetFormatPr defaultColWidth="9.00390625" defaultRowHeight="12.75"/>
  <cols>
    <col min="1" max="1" width="9.125" style="314" customWidth="1"/>
    <col min="2" max="2" width="17.375" style="314" customWidth="1"/>
    <col min="3" max="3" width="15.125" style="314" customWidth="1"/>
    <col min="4" max="4" width="9.125" style="314" customWidth="1"/>
    <col min="5" max="5" width="14.875" style="314" customWidth="1"/>
    <col min="6" max="6" width="12.25390625" style="314" customWidth="1"/>
    <col min="7" max="7" width="9.125" style="314" customWidth="1"/>
    <col min="8" max="8" width="12.25390625" style="314" customWidth="1"/>
    <col min="9" max="9" width="14.125" style="314" customWidth="1"/>
    <col min="10" max="16384" width="9.125" style="314" customWidth="1"/>
  </cols>
  <sheetData>
    <row r="1" spans="1:10" ht="12.75">
      <c r="A1" s="90"/>
      <c r="B1" s="49"/>
      <c r="C1" s="49"/>
      <c r="D1" s="49"/>
      <c r="E1" s="210" t="s">
        <v>901</v>
      </c>
      <c r="F1" s="210"/>
      <c r="G1" s="210"/>
      <c r="H1" s="210"/>
      <c r="I1" s="49"/>
      <c r="J1" s="49"/>
    </row>
    <row r="2" spans="1:10" ht="12.75">
      <c r="A2" s="90"/>
      <c r="B2" s="49"/>
      <c r="C2" s="49"/>
      <c r="D2" s="49"/>
      <c r="E2" s="381" t="s">
        <v>917</v>
      </c>
      <c r="F2" s="210"/>
      <c r="G2" s="210"/>
      <c r="H2" s="210"/>
      <c r="I2" s="49"/>
      <c r="J2" s="49"/>
    </row>
    <row r="3" spans="1:10" ht="12.75">
      <c r="A3" s="90"/>
      <c r="B3" s="49"/>
      <c r="C3" s="91" t="s">
        <v>860</v>
      </c>
      <c r="D3" s="210"/>
      <c r="E3" s="210"/>
      <c r="F3" s="210"/>
      <c r="G3" s="210"/>
      <c r="H3" s="210"/>
      <c r="I3" s="210"/>
      <c r="J3" s="210"/>
    </row>
    <row r="4" spans="1:10" ht="12.75">
      <c r="A4" s="90"/>
      <c r="B4" s="49"/>
      <c r="C4" s="123" t="s">
        <v>859</v>
      </c>
      <c r="D4" s="210"/>
      <c r="E4" s="210"/>
      <c r="F4" s="210"/>
      <c r="G4" s="210"/>
      <c r="H4" s="210"/>
      <c r="I4" s="210"/>
      <c r="J4" s="210"/>
    </row>
    <row r="5" spans="1:10" ht="12.75">
      <c r="A5" s="90"/>
      <c r="B5" s="49"/>
      <c r="C5" s="49"/>
      <c r="D5" s="91"/>
      <c r="E5" s="91"/>
      <c r="F5" s="91"/>
      <c r="G5" s="91"/>
      <c r="H5" s="91"/>
      <c r="I5" s="91"/>
      <c r="J5" s="91"/>
    </row>
    <row r="6" spans="1:10" ht="12.75">
      <c r="A6" s="90"/>
      <c r="B6" s="382"/>
      <c r="C6" s="382"/>
      <c r="D6" s="1291" t="s">
        <v>1167</v>
      </c>
      <c r="E6" s="1292"/>
      <c r="F6" s="1293"/>
      <c r="G6" s="396" t="s">
        <v>1168</v>
      </c>
      <c r="H6" s="403"/>
      <c r="I6" s="403"/>
      <c r="J6" s="1294"/>
    </row>
    <row r="7" spans="1:10" ht="12.75">
      <c r="A7" s="90"/>
      <c r="B7" s="395"/>
      <c r="C7" s="395"/>
      <c r="D7" s="405"/>
      <c r="E7" s="421" t="s">
        <v>897</v>
      </c>
      <c r="F7" s="422"/>
      <c r="G7" s="405"/>
      <c r="H7" s="405" t="s">
        <v>897</v>
      </c>
      <c r="I7" s="403"/>
      <c r="J7" s="1294"/>
    </row>
    <row r="8" spans="1:10" ht="12.75">
      <c r="A8" s="90"/>
      <c r="B8" s="395" t="s">
        <v>898</v>
      </c>
      <c r="C8" s="412" t="s">
        <v>853</v>
      </c>
      <c r="D8" s="406" t="s">
        <v>899</v>
      </c>
      <c r="E8" s="423" t="s">
        <v>856</v>
      </c>
      <c r="F8" s="424"/>
      <c r="G8" s="406" t="s">
        <v>899</v>
      </c>
      <c r="H8" s="408" t="s">
        <v>855</v>
      </c>
      <c r="I8" s="95"/>
      <c r="J8" s="1294"/>
    </row>
    <row r="9" spans="1:10" ht="12.75">
      <c r="A9" s="90"/>
      <c r="B9" s="395"/>
      <c r="C9" s="395"/>
      <c r="D9" s="413" t="s">
        <v>328</v>
      </c>
      <c r="E9" s="411" t="s">
        <v>329</v>
      </c>
      <c r="F9" s="411" t="s">
        <v>330</v>
      </c>
      <c r="G9" s="413" t="s">
        <v>328</v>
      </c>
      <c r="H9" s="404" t="s">
        <v>329</v>
      </c>
      <c r="I9" s="420" t="s">
        <v>330</v>
      </c>
      <c r="J9" s="1294"/>
    </row>
    <row r="10" spans="1:10" ht="12.75">
      <c r="A10" s="90"/>
      <c r="B10" s="397"/>
      <c r="C10" s="397"/>
      <c r="D10" s="409"/>
      <c r="E10" s="425" t="s">
        <v>854</v>
      </c>
      <c r="F10" s="425" t="s">
        <v>331</v>
      </c>
      <c r="G10" s="409"/>
      <c r="H10" s="407" t="s">
        <v>854</v>
      </c>
      <c r="I10" s="419" t="s">
        <v>331</v>
      </c>
      <c r="J10" s="1294"/>
    </row>
    <row r="11" spans="1:12" ht="12.75">
      <c r="A11" s="90"/>
      <c r="B11" s="96" t="s">
        <v>48</v>
      </c>
      <c r="C11" s="410" t="s">
        <v>267</v>
      </c>
      <c r="D11" s="95">
        <f>E11+F11</f>
        <v>1497</v>
      </c>
      <c r="E11" s="96">
        <v>341</v>
      </c>
      <c r="F11" s="96">
        <v>1156</v>
      </c>
      <c r="G11" s="95">
        <f>H11+I11</f>
        <v>5299</v>
      </c>
      <c r="H11" s="96">
        <v>1165</v>
      </c>
      <c r="I11" s="96">
        <v>4134</v>
      </c>
      <c r="J11" s="95"/>
      <c r="K11" s="344">
        <v>1476</v>
      </c>
      <c r="L11" s="344">
        <v>5386</v>
      </c>
    </row>
    <row r="12" spans="1:12" ht="12.75">
      <c r="A12" s="90"/>
      <c r="B12" s="96" t="s">
        <v>49</v>
      </c>
      <c r="C12" s="410" t="s">
        <v>268</v>
      </c>
      <c r="D12" s="95">
        <f aca="true" t="shared" si="0" ref="D12:D33">E12+F12</f>
        <v>1146</v>
      </c>
      <c r="E12" s="96">
        <v>350</v>
      </c>
      <c r="F12" s="96">
        <v>796</v>
      </c>
      <c r="G12" s="95">
        <f aca="true" t="shared" si="1" ref="G12:G33">H12+I12</f>
        <v>4029</v>
      </c>
      <c r="H12" s="96">
        <v>1112</v>
      </c>
      <c r="I12" s="96">
        <v>2917</v>
      </c>
      <c r="J12" s="95"/>
      <c r="K12" s="344">
        <v>1126</v>
      </c>
      <c r="L12" s="344">
        <v>3747</v>
      </c>
    </row>
    <row r="13" spans="1:12" ht="12.75">
      <c r="A13" s="90"/>
      <c r="B13" s="96" t="s">
        <v>680</v>
      </c>
      <c r="C13" s="410" t="s">
        <v>269</v>
      </c>
      <c r="D13" s="95">
        <f t="shared" si="0"/>
        <v>944</v>
      </c>
      <c r="E13" s="96">
        <v>261</v>
      </c>
      <c r="F13" s="96">
        <v>683</v>
      </c>
      <c r="G13" s="95">
        <f t="shared" si="1"/>
        <v>3124</v>
      </c>
      <c r="H13" s="96">
        <v>805</v>
      </c>
      <c r="I13" s="96">
        <v>2319</v>
      </c>
      <c r="J13" s="95"/>
      <c r="K13" s="344">
        <v>935</v>
      </c>
      <c r="L13" s="344">
        <v>3094</v>
      </c>
    </row>
    <row r="14" spans="1:12" ht="12.75">
      <c r="A14" s="90"/>
      <c r="B14" s="96" t="s">
        <v>50</v>
      </c>
      <c r="C14" s="410" t="s">
        <v>270</v>
      </c>
      <c r="D14" s="95">
        <f t="shared" si="0"/>
        <v>1423</v>
      </c>
      <c r="E14" s="96">
        <v>379</v>
      </c>
      <c r="F14" s="96">
        <v>1044</v>
      </c>
      <c r="G14" s="95">
        <f t="shared" si="1"/>
        <v>4702</v>
      </c>
      <c r="H14" s="96">
        <v>1294</v>
      </c>
      <c r="I14" s="96">
        <v>3408</v>
      </c>
      <c r="J14" s="95"/>
      <c r="K14" s="344">
        <v>1460</v>
      </c>
      <c r="L14" s="344">
        <v>5021</v>
      </c>
    </row>
    <row r="15" spans="1:10" ht="12.75">
      <c r="A15" s="90"/>
      <c r="B15" s="96"/>
      <c r="C15" s="410"/>
      <c r="D15" s="95"/>
      <c r="E15" s="96"/>
      <c r="F15" s="96"/>
      <c r="G15" s="95"/>
      <c r="H15" s="96"/>
      <c r="I15" s="96"/>
      <c r="J15" s="95"/>
    </row>
    <row r="16" spans="1:12" ht="12.75">
      <c r="A16" s="90"/>
      <c r="B16" s="96" t="s">
        <v>271</v>
      </c>
      <c r="C16" s="410" t="s">
        <v>272</v>
      </c>
      <c r="D16" s="95">
        <f t="shared" si="0"/>
        <v>1611</v>
      </c>
      <c r="E16" s="96">
        <v>339</v>
      </c>
      <c r="F16" s="96">
        <v>1272</v>
      </c>
      <c r="G16" s="95">
        <f t="shared" si="1"/>
        <v>5677</v>
      </c>
      <c r="H16" s="96">
        <v>1136</v>
      </c>
      <c r="I16" s="96">
        <v>4541</v>
      </c>
      <c r="J16" s="95"/>
      <c r="K16" s="344">
        <v>1596</v>
      </c>
      <c r="L16" s="344">
        <v>5706</v>
      </c>
    </row>
    <row r="17" spans="1:12" ht="12.75">
      <c r="A17" s="90"/>
      <c r="B17" s="96" t="s">
        <v>803</v>
      </c>
      <c r="C17" s="410" t="s">
        <v>273</v>
      </c>
      <c r="D17" s="95">
        <f t="shared" si="0"/>
        <v>1613</v>
      </c>
      <c r="E17" s="96">
        <v>301</v>
      </c>
      <c r="F17" s="96">
        <v>1312</v>
      </c>
      <c r="G17" s="95">
        <f t="shared" si="1"/>
        <v>5565</v>
      </c>
      <c r="H17" s="96">
        <v>948</v>
      </c>
      <c r="I17" s="96">
        <v>4617</v>
      </c>
      <c r="J17" s="95"/>
      <c r="K17" s="344">
        <v>1628</v>
      </c>
      <c r="L17" s="344">
        <v>5705</v>
      </c>
    </row>
    <row r="18" spans="1:12" ht="12.75">
      <c r="A18" s="90"/>
      <c r="B18" s="96" t="s">
        <v>631</v>
      </c>
      <c r="C18" s="410" t="s">
        <v>661</v>
      </c>
      <c r="D18" s="95">
        <f t="shared" si="0"/>
        <v>1208</v>
      </c>
      <c r="E18" s="96">
        <v>364</v>
      </c>
      <c r="F18" s="96">
        <v>844</v>
      </c>
      <c r="G18" s="95">
        <f t="shared" si="1"/>
        <v>4343</v>
      </c>
      <c r="H18" s="96">
        <v>1245</v>
      </c>
      <c r="I18" s="96">
        <v>3098</v>
      </c>
      <c r="J18" s="95"/>
      <c r="K18" s="344">
        <v>1198</v>
      </c>
      <c r="L18" s="344">
        <v>4215</v>
      </c>
    </row>
    <row r="19" spans="1:12" ht="12.75">
      <c r="A19" s="90"/>
      <c r="B19" s="96" t="s">
        <v>26</v>
      </c>
      <c r="C19" s="410" t="s">
        <v>662</v>
      </c>
      <c r="D19" s="95">
        <f t="shared" si="0"/>
        <v>1054</v>
      </c>
      <c r="E19" s="96">
        <v>262</v>
      </c>
      <c r="F19" s="96">
        <v>792</v>
      </c>
      <c r="G19" s="95">
        <f t="shared" si="1"/>
        <v>3718</v>
      </c>
      <c r="H19" s="96">
        <v>884</v>
      </c>
      <c r="I19" s="96">
        <v>2834</v>
      </c>
      <c r="J19" s="95"/>
      <c r="K19" s="344">
        <v>1043</v>
      </c>
      <c r="L19" s="344">
        <v>3830</v>
      </c>
    </row>
    <row r="20" spans="1:10" ht="12.75">
      <c r="A20" s="90"/>
      <c r="B20" s="96"/>
      <c r="C20" s="410"/>
      <c r="D20" s="95"/>
      <c r="E20" s="96"/>
      <c r="F20" s="96"/>
      <c r="G20" s="95"/>
      <c r="H20" s="96"/>
      <c r="I20" s="96"/>
      <c r="J20" s="95"/>
    </row>
    <row r="21" spans="1:12" ht="12.75">
      <c r="A21" s="90"/>
      <c r="B21" s="96" t="s">
        <v>27</v>
      </c>
      <c r="C21" s="410" t="s">
        <v>207</v>
      </c>
      <c r="D21" s="95">
        <f t="shared" si="0"/>
        <v>1136</v>
      </c>
      <c r="E21" s="96">
        <v>275</v>
      </c>
      <c r="F21" s="96">
        <v>861</v>
      </c>
      <c r="G21" s="95">
        <f t="shared" si="1"/>
        <v>3721</v>
      </c>
      <c r="H21" s="96">
        <v>826</v>
      </c>
      <c r="I21" s="96">
        <v>2895</v>
      </c>
      <c r="J21" s="95"/>
      <c r="K21" s="344">
        <v>1115</v>
      </c>
      <c r="L21" s="344">
        <v>3745</v>
      </c>
    </row>
    <row r="22" spans="1:12" ht="12.75">
      <c r="A22" s="90"/>
      <c r="B22" s="96" t="s">
        <v>28</v>
      </c>
      <c r="C22" s="410" t="s">
        <v>208</v>
      </c>
      <c r="D22" s="95">
        <f t="shared" si="0"/>
        <v>1141</v>
      </c>
      <c r="E22" s="96">
        <v>304</v>
      </c>
      <c r="F22" s="96">
        <v>837</v>
      </c>
      <c r="G22" s="95">
        <f t="shared" si="1"/>
        <v>3631</v>
      </c>
      <c r="H22" s="96">
        <v>937</v>
      </c>
      <c r="I22" s="96">
        <v>2694</v>
      </c>
      <c r="J22" s="95"/>
      <c r="K22" s="344">
        <v>1148</v>
      </c>
      <c r="L22" s="344">
        <v>3708</v>
      </c>
    </row>
    <row r="23" spans="1:12" ht="12.75">
      <c r="A23" s="90"/>
      <c r="B23" s="96" t="s">
        <v>603</v>
      </c>
      <c r="C23" s="410" t="s">
        <v>36</v>
      </c>
      <c r="D23" s="95">
        <f t="shared" si="0"/>
        <v>1079</v>
      </c>
      <c r="E23" s="96">
        <v>279</v>
      </c>
      <c r="F23" s="96">
        <v>800</v>
      </c>
      <c r="G23" s="95">
        <f t="shared" si="1"/>
        <v>3331</v>
      </c>
      <c r="H23" s="96">
        <v>822</v>
      </c>
      <c r="I23" s="96">
        <v>2509</v>
      </c>
      <c r="J23" s="95"/>
      <c r="K23" s="344">
        <v>1058</v>
      </c>
      <c r="L23" s="344">
        <v>3212</v>
      </c>
    </row>
    <row r="24" spans="1:12" ht="12.75">
      <c r="A24" s="90"/>
      <c r="B24" s="96" t="s">
        <v>29</v>
      </c>
      <c r="C24" s="410" t="s">
        <v>209</v>
      </c>
      <c r="D24" s="95">
        <f t="shared" si="0"/>
        <v>923</v>
      </c>
      <c r="E24" s="96">
        <v>181</v>
      </c>
      <c r="F24" s="96">
        <v>742</v>
      </c>
      <c r="G24" s="95">
        <f t="shared" si="1"/>
        <v>3086</v>
      </c>
      <c r="H24" s="96">
        <v>596</v>
      </c>
      <c r="I24" s="96">
        <v>2490</v>
      </c>
      <c r="J24" s="95"/>
      <c r="K24" s="344">
        <v>894</v>
      </c>
      <c r="L24" s="344">
        <v>3005</v>
      </c>
    </row>
    <row r="25" spans="1:10" ht="12.75">
      <c r="A25" s="90"/>
      <c r="B25" s="96"/>
      <c r="C25" s="410"/>
      <c r="D25" s="95"/>
      <c r="E25" s="96"/>
      <c r="F25" s="96"/>
      <c r="G25" s="95"/>
      <c r="H25" s="96"/>
      <c r="I25" s="96"/>
      <c r="J25" s="95"/>
    </row>
    <row r="26" spans="1:12" ht="12.75">
      <c r="A26" s="90"/>
      <c r="B26" s="96" t="s">
        <v>30</v>
      </c>
      <c r="C26" s="410" t="s">
        <v>210</v>
      </c>
      <c r="D26" s="95">
        <f t="shared" si="0"/>
        <v>949</v>
      </c>
      <c r="E26" s="96">
        <v>234</v>
      </c>
      <c r="F26" s="96">
        <v>715</v>
      </c>
      <c r="G26" s="95">
        <f t="shared" si="1"/>
        <v>3191</v>
      </c>
      <c r="H26" s="96">
        <v>739</v>
      </c>
      <c r="I26" s="96">
        <v>2452</v>
      </c>
      <c r="J26" s="95"/>
      <c r="K26" s="344">
        <v>969</v>
      </c>
      <c r="L26" s="344">
        <v>3301</v>
      </c>
    </row>
    <row r="27" spans="1:12" ht="12.75">
      <c r="A27" s="90"/>
      <c r="B27" s="96" t="s">
        <v>45</v>
      </c>
      <c r="C27" s="410" t="s">
        <v>211</v>
      </c>
      <c r="D27" s="95">
        <f t="shared" si="0"/>
        <v>1314</v>
      </c>
      <c r="E27" s="96">
        <v>353</v>
      </c>
      <c r="F27" s="96">
        <v>961</v>
      </c>
      <c r="G27" s="95">
        <f t="shared" si="1"/>
        <v>4220</v>
      </c>
      <c r="H27" s="96">
        <v>1149</v>
      </c>
      <c r="I27" s="96">
        <v>3071</v>
      </c>
      <c r="J27" s="95"/>
      <c r="K27" s="344">
        <v>1350</v>
      </c>
      <c r="L27" s="344">
        <v>4443</v>
      </c>
    </row>
    <row r="28" spans="1:12" ht="12.75">
      <c r="A28" s="90"/>
      <c r="B28" s="96" t="s">
        <v>632</v>
      </c>
      <c r="C28" s="410" t="s">
        <v>212</v>
      </c>
      <c r="D28" s="95">
        <f t="shared" si="0"/>
        <v>1641</v>
      </c>
      <c r="E28" s="96">
        <v>295</v>
      </c>
      <c r="F28" s="96">
        <v>1346</v>
      </c>
      <c r="G28" s="95">
        <f t="shared" si="1"/>
        <v>5685</v>
      </c>
      <c r="H28" s="96">
        <v>940</v>
      </c>
      <c r="I28" s="96">
        <v>4745</v>
      </c>
      <c r="J28" s="95"/>
      <c r="K28" s="344">
        <v>1581</v>
      </c>
      <c r="L28" s="344">
        <v>5481</v>
      </c>
    </row>
    <row r="29" spans="1:12" ht="12.75">
      <c r="A29" s="90"/>
      <c r="B29" s="96" t="s">
        <v>46</v>
      </c>
      <c r="C29" s="410" t="s">
        <v>213</v>
      </c>
      <c r="D29" s="95">
        <f t="shared" si="0"/>
        <v>881</v>
      </c>
      <c r="E29" s="96">
        <v>406</v>
      </c>
      <c r="F29" s="96">
        <v>475</v>
      </c>
      <c r="G29" s="95">
        <f t="shared" si="1"/>
        <v>3007</v>
      </c>
      <c r="H29" s="96">
        <v>1204</v>
      </c>
      <c r="I29" s="96">
        <v>1803</v>
      </c>
      <c r="J29" s="95"/>
      <c r="K29" s="344">
        <v>870</v>
      </c>
      <c r="L29" s="344">
        <v>2927</v>
      </c>
    </row>
    <row r="30" spans="1:10" ht="12.75">
      <c r="A30" s="90"/>
      <c r="B30" s="96"/>
      <c r="C30" s="410"/>
      <c r="D30" s="95"/>
      <c r="E30" s="96"/>
      <c r="F30" s="96"/>
      <c r="G30" s="95"/>
      <c r="H30" s="96"/>
      <c r="I30" s="96"/>
      <c r="J30" s="95"/>
    </row>
    <row r="31" spans="1:12" ht="12.75">
      <c r="A31" s="90"/>
      <c r="B31" s="96" t="s">
        <v>31</v>
      </c>
      <c r="C31" s="410" t="s">
        <v>214</v>
      </c>
      <c r="D31" s="95">
        <f t="shared" si="0"/>
        <v>820</v>
      </c>
      <c r="E31" s="96">
        <v>235</v>
      </c>
      <c r="F31" s="96">
        <v>585</v>
      </c>
      <c r="G31" s="95">
        <f t="shared" si="1"/>
        <v>2521</v>
      </c>
      <c r="H31" s="96">
        <v>877</v>
      </c>
      <c r="I31" s="96">
        <v>1644</v>
      </c>
      <c r="J31" s="95"/>
      <c r="K31" s="344">
        <v>815</v>
      </c>
      <c r="L31" s="344">
        <v>2470</v>
      </c>
    </row>
    <row r="32" spans="1:12" ht="12.75">
      <c r="A32" s="90"/>
      <c r="B32" s="96" t="s">
        <v>47</v>
      </c>
      <c r="C32" s="410" t="s">
        <v>215</v>
      </c>
      <c r="D32" s="95">
        <f t="shared" si="0"/>
        <v>5707</v>
      </c>
      <c r="E32" s="96">
        <v>5707</v>
      </c>
      <c r="F32" s="96">
        <v>0</v>
      </c>
      <c r="G32" s="95">
        <f t="shared" si="1"/>
        <v>21097</v>
      </c>
      <c r="H32" s="96">
        <v>21097</v>
      </c>
      <c r="I32" s="96">
        <v>0</v>
      </c>
      <c r="J32" s="95"/>
      <c r="K32" s="344">
        <v>5565</v>
      </c>
      <c r="L32" s="344">
        <v>20600</v>
      </c>
    </row>
    <row r="33" spans="1:12" ht="12.75">
      <c r="A33" s="90"/>
      <c r="B33" s="96" t="s">
        <v>32</v>
      </c>
      <c r="C33" s="410" t="s">
        <v>216</v>
      </c>
      <c r="D33" s="95">
        <f t="shared" si="0"/>
        <v>695</v>
      </c>
      <c r="E33" s="96">
        <v>260</v>
      </c>
      <c r="F33" s="96">
        <v>435</v>
      </c>
      <c r="G33" s="95">
        <f t="shared" si="1"/>
        <v>2319</v>
      </c>
      <c r="H33" s="96">
        <v>843</v>
      </c>
      <c r="I33" s="96">
        <v>1476</v>
      </c>
      <c r="J33" s="95"/>
      <c r="K33" s="344">
        <v>681</v>
      </c>
      <c r="L33" s="344">
        <v>2298</v>
      </c>
    </row>
    <row r="34" spans="1:10" ht="12.75">
      <c r="A34" s="90"/>
      <c r="B34" s="96"/>
      <c r="C34" s="96"/>
      <c r="D34" s="95"/>
      <c r="E34" s="96"/>
      <c r="F34" s="96"/>
      <c r="G34" s="95"/>
      <c r="H34" s="96"/>
      <c r="I34" s="96"/>
      <c r="J34" s="95"/>
    </row>
    <row r="35" spans="1:10" ht="12.75">
      <c r="A35" s="90"/>
      <c r="B35" s="414" t="s">
        <v>217</v>
      </c>
      <c r="C35" s="415" t="s">
        <v>85</v>
      </c>
      <c r="D35" s="414">
        <f aca="true" t="shared" si="2" ref="D35:I35">SUM(D11:D34)</f>
        <v>26782</v>
      </c>
      <c r="E35" s="414">
        <f t="shared" si="2"/>
        <v>11126</v>
      </c>
      <c r="F35" s="414">
        <f t="shared" si="2"/>
        <v>15656</v>
      </c>
      <c r="G35" s="414">
        <f t="shared" si="2"/>
        <v>92266</v>
      </c>
      <c r="H35" s="414">
        <f t="shared" si="2"/>
        <v>38619</v>
      </c>
      <c r="I35" s="414">
        <f t="shared" si="2"/>
        <v>53647</v>
      </c>
      <c r="J35" s="95"/>
    </row>
    <row r="36" spans="1:10" ht="12.75">
      <c r="A36" s="90"/>
      <c r="B36" s="426" t="s">
        <v>1354</v>
      </c>
      <c r="C36" s="214"/>
      <c r="D36" s="364">
        <v>26809</v>
      </c>
      <c r="E36" s="364">
        <v>11269</v>
      </c>
      <c r="F36" s="364">
        <v>15540</v>
      </c>
      <c r="G36" s="364">
        <v>92896</v>
      </c>
      <c r="H36" s="364">
        <v>39679</v>
      </c>
      <c r="I36" s="364">
        <v>53217</v>
      </c>
      <c r="J36" s="49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43" spans="2:10" ht="12.75">
      <c r="B43" s="345"/>
      <c r="C43" s="345"/>
      <c r="D43" s="345"/>
      <c r="E43" s="345"/>
      <c r="F43" s="345"/>
      <c r="G43" s="345"/>
      <c r="H43" s="345"/>
      <c r="I43" s="345"/>
      <c r="J43" s="345"/>
    </row>
  </sheetData>
  <sheetProtection/>
  <mergeCells count="2">
    <mergeCell ref="D6:F6"/>
    <mergeCell ref="J6:J10"/>
  </mergeCells>
  <printOptions/>
  <pageMargins left="0.75" right="0.75" top="0.67" bottom="1" header="0.21" footer="0.5"/>
  <pageSetup horizontalDpi="600" verticalDpi="600" orientation="landscape" r:id="rId1"/>
  <headerFooter alignWithMargins="0">
    <oddHeader>&amp;L&amp;"Arial Mon,Regular"&amp;8&amp;USection 1. Household and population</oddHeader>
    <oddFooter>&amp;L&amp;"Arial Narrow,Regular"&amp;18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N381"/>
  <sheetViews>
    <sheetView zoomScalePageLayoutView="0" workbookViewId="0" topLeftCell="P1">
      <selection activeCell="X20" sqref="X20"/>
    </sheetView>
  </sheetViews>
  <sheetFormatPr defaultColWidth="9.00390625" defaultRowHeight="12.75"/>
  <cols>
    <col min="1" max="1" width="2.375" style="314" customWidth="1"/>
    <col min="2" max="2" width="13.125" style="314" customWidth="1"/>
    <col min="3" max="3" width="12.375" style="314" customWidth="1"/>
    <col min="4" max="5" width="7.125" style="314" customWidth="1"/>
    <col min="6" max="9" width="5.875" style="314" customWidth="1"/>
    <col min="10" max="10" width="6.75390625" style="314" customWidth="1"/>
    <col min="11" max="11" width="5.875" style="314" customWidth="1"/>
    <col min="12" max="12" width="6.625" style="314" customWidth="1"/>
    <col min="13" max="21" width="5.875" style="314" customWidth="1"/>
    <col min="22" max="22" width="0.875" style="314" customWidth="1"/>
    <col min="23" max="23" width="11.875" style="314" customWidth="1"/>
    <col min="24" max="24" width="10.25390625" style="314" customWidth="1"/>
    <col min="25" max="26" width="4.75390625" style="314" customWidth="1"/>
    <col min="27" max="27" width="5.875" style="314" customWidth="1"/>
    <col min="28" max="28" width="5.375" style="314" customWidth="1"/>
    <col min="29" max="29" width="4.875" style="314" customWidth="1"/>
    <col min="30" max="30" width="4.75390625" style="314" customWidth="1"/>
    <col min="31" max="31" width="4.25390625" style="314" customWidth="1"/>
    <col min="32" max="32" width="4.75390625" style="314" customWidth="1"/>
    <col min="33" max="33" width="4.375" style="314" customWidth="1"/>
    <col min="34" max="34" width="4.125" style="314" customWidth="1"/>
    <col min="35" max="35" width="4.375" style="314" customWidth="1"/>
    <col min="36" max="36" width="3.75390625" style="314" customWidth="1"/>
    <col min="37" max="37" width="4.375" style="314" customWidth="1"/>
    <col min="38" max="38" width="4.875" style="314" customWidth="1"/>
    <col min="39" max="39" width="4.125" style="314" customWidth="1"/>
    <col min="40" max="41" width="3.75390625" style="314" customWidth="1"/>
    <col min="42" max="42" width="4.25390625" style="314" customWidth="1"/>
    <col min="43" max="43" width="4.00390625" style="314" customWidth="1"/>
    <col min="44" max="44" width="4.25390625" style="314" customWidth="1"/>
    <col min="45" max="45" width="4.375" style="314" customWidth="1"/>
    <col min="46" max="46" width="3.75390625" style="314" customWidth="1"/>
    <col min="47" max="48" width="4.125" style="314" customWidth="1"/>
    <col min="49" max="49" width="4.75390625" style="314" customWidth="1"/>
    <col min="50" max="51" width="4.25390625" style="314" customWidth="1"/>
    <col min="52" max="53" width="9.125" style="314" customWidth="1"/>
    <col min="54" max="57" width="0" style="314" hidden="1" customWidth="1"/>
    <col min="58" max="58" width="9.125" style="314" customWidth="1"/>
    <col min="59" max="59" width="0" style="314" hidden="1" customWidth="1"/>
    <col min="60" max="60" width="9.125" style="314" customWidth="1"/>
    <col min="61" max="64" width="0" style="314" hidden="1" customWidth="1"/>
    <col min="65" max="16384" width="9.125" style="314" customWidth="1"/>
  </cols>
  <sheetData>
    <row r="1" spans="1:66" ht="12.75">
      <c r="A1" s="90"/>
      <c r="B1" s="76"/>
      <c r="C1" s="76"/>
      <c r="D1" s="76"/>
      <c r="E1" s="76" t="s">
        <v>651</v>
      </c>
      <c r="F1" s="76"/>
      <c r="G1" s="77"/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6"/>
      <c r="T1" s="76"/>
      <c r="U1" s="76"/>
      <c r="V1" s="316"/>
      <c r="W1" s="76"/>
      <c r="X1" s="76"/>
      <c r="Y1" s="77"/>
      <c r="Z1" s="77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316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551"/>
    </row>
    <row r="2" spans="1:66" ht="12.75">
      <c r="A2" s="90"/>
      <c r="B2" s="90"/>
      <c r="C2" s="90"/>
      <c r="D2" s="90"/>
      <c r="E2" s="90"/>
      <c r="F2" s="90"/>
      <c r="G2" s="210" t="s">
        <v>861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W2" s="90"/>
      <c r="X2" s="90"/>
      <c r="Y2" s="90"/>
      <c r="Z2" s="90"/>
      <c r="AA2" s="90"/>
      <c r="AB2" s="90"/>
      <c r="AC2" s="210" t="s">
        <v>861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90"/>
      <c r="AW2" s="90"/>
      <c r="AX2" s="90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</row>
    <row r="3" spans="1:66" ht="12.75">
      <c r="A3" s="90"/>
      <c r="B3" s="90"/>
      <c r="C3" s="90"/>
      <c r="D3" s="90"/>
      <c r="E3" s="90"/>
      <c r="F3" s="90"/>
      <c r="G3" s="381" t="s">
        <v>862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W3" s="90"/>
      <c r="X3" s="90"/>
      <c r="Y3" s="90"/>
      <c r="Z3" s="90"/>
      <c r="AA3" s="90"/>
      <c r="AB3" s="90"/>
      <c r="AC3" s="381" t="s">
        <v>332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90"/>
      <c r="AW3" s="90"/>
      <c r="AX3" s="90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</row>
    <row r="4" spans="1:66" ht="12.75">
      <c r="A4" s="90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6"/>
      <c r="P4" s="76"/>
      <c r="Q4" s="76"/>
      <c r="R4" s="76"/>
      <c r="S4" s="76"/>
      <c r="T4" s="76"/>
      <c r="U4" s="76"/>
      <c r="V4" s="31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360</v>
      </c>
      <c r="AU4" s="76"/>
      <c r="AV4" s="76"/>
      <c r="AW4" s="76"/>
      <c r="AX4" s="76"/>
      <c r="AY4" s="316"/>
      <c r="AZ4" s="552"/>
      <c r="BA4" s="551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551"/>
    </row>
    <row r="5" spans="1:66" ht="12.75">
      <c r="A5" s="90"/>
      <c r="B5" s="8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319"/>
      <c r="W5" s="80"/>
      <c r="X5" s="80"/>
      <c r="Y5" s="83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887</v>
      </c>
      <c r="AU5" s="80"/>
      <c r="AV5" s="80"/>
      <c r="AW5" s="80"/>
      <c r="AX5" s="80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551"/>
    </row>
    <row r="6" spans="1:66" ht="12.75">
      <c r="A6" s="90"/>
      <c r="B6" s="95"/>
      <c r="C6" s="382"/>
      <c r="D6" s="1295" t="s">
        <v>359</v>
      </c>
      <c r="E6" s="1296"/>
      <c r="F6" s="384"/>
      <c r="G6" s="384"/>
      <c r="H6" s="384"/>
      <c r="I6" s="384"/>
      <c r="J6" s="384" t="s">
        <v>342</v>
      </c>
      <c r="K6" s="384"/>
      <c r="L6" s="384"/>
      <c r="M6" s="384"/>
      <c r="N6" s="384"/>
      <c r="O6" s="384"/>
      <c r="P6" s="384"/>
      <c r="Q6" s="384"/>
      <c r="R6" s="384"/>
      <c r="S6" s="96"/>
      <c r="T6" s="96"/>
      <c r="U6" s="96"/>
      <c r="V6" s="329"/>
      <c r="W6" s="96"/>
      <c r="X6" s="382"/>
      <c r="Y6" s="96"/>
      <c r="Z6" s="96"/>
      <c r="AA6" s="96"/>
      <c r="AB6" s="383"/>
      <c r="AC6" s="95"/>
      <c r="AD6" s="95"/>
      <c r="AE6" s="96"/>
      <c r="AF6" s="96"/>
      <c r="AG6" s="96"/>
      <c r="AH6" s="384" t="s">
        <v>342</v>
      </c>
      <c r="AI6" s="384"/>
      <c r="AJ6" s="384"/>
      <c r="AK6" s="384"/>
      <c r="AL6" s="384"/>
      <c r="AM6" s="384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329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551"/>
    </row>
    <row r="7" spans="1:66" ht="12.75" customHeight="1">
      <c r="A7" s="90"/>
      <c r="B7" s="95"/>
      <c r="C7" s="395"/>
      <c r="D7" s="1302" t="s">
        <v>890</v>
      </c>
      <c r="E7" s="396" t="s">
        <v>357</v>
      </c>
      <c r="F7" s="1300" t="s">
        <v>358</v>
      </c>
      <c r="G7" s="1304"/>
      <c r="H7" s="1300" t="s">
        <v>863</v>
      </c>
      <c r="I7" s="1298"/>
      <c r="J7" s="1301" t="s">
        <v>864</v>
      </c>
      <c r="K7" s="1298"/>
      <c r="L7" s="1297" t="s">
        <v>865</v>
      </c>
      <c r="M7" s="1298"/>
      <c r="N7" s="1297" t="s">
        <v>866</v>
      </c>
      <c r="O7" s="1298"/>
      <c r="P7" s="1297" t="s">
        <v>345</v>
      </c>
      <c r="Q7" s="1298"/>
      <c r="R7" s="1297" t="s">
        <v>346</v>
      </c>
      <c r="S7" s="1298"/>
      <c r="T7" s="1297" t="s">
        <v>347</v>
      </c>
      <c r="U7" s="1299"/>
      <c r="V7" s="334"/>
      <c r="W7" s="385"/>
      <c r="X7" s="386"/>
      <c r="Y7" s="1299" t="s">
        <v>348</v>
      </c>
      <c r="Z7" s="1298"/>
      <c r="AA7" s="1297" t="s">
        <v>349</v>
      </c>
      <c r="AB7" s="1298"/>
      <c r="AC7" s="1297" t="s">
        <v>350</v>
      </c>
      <c r="AD7" s="1298"/>
      <c r="AE7" s="1297" t="s">
        <v>351</v>
      </c>
      <c r="AF7" s="1298"/>
      <c r="AG7" s="1297" t="s">
        <v>352</v>
      </c>
      <c r="AH7" s="1298"/>
      <c r="AI7" s="1297" t="s">
        <v>353</v>
      </c>
      <c r="AJ7" s="1298"/>
      <c r="AK7" s="1297" t="s">
        <v>354</v>
      </c>
      <c r="AL7" s="1298"/>
      <c r="AM7" s="1297" t="s">
        <v>539</v>
      </c>
      <c r="AN7" s="1298"/>
      <c r="AO7" s="1297" t="s">
        <v>540</v>
      </c>
      <c r="AP7" s="1298"/>
      <c r="AQ7" s="1297" t="s">
        <v>541</v>
      </c>
      <c r="AR7" s="1298"/>
      <c r="AS7" s="1297" t="s">
        <v>542</v>
      </c>
      <c r="AT7" s="1298"/>
      <c r="AU7" s="1297" t="s">
        <v>355</v>
      </c>
      <c r="AV7" s="1298"/>
      <c r="AW7" s="1297" t="s">
        <v>356</v>
      </c>
      <c r="AX7" s="1299"/>
      <c r="AY7" s="334"/>
      <c r="AZ7" s="334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551"/>
    </row>
    <row r="8" spans="1:66" ht="78.75">
      <c r="A8" s="90"/>
      <c r="B8" s="383"/>
      <c r="C8" s="397"/>
      <c r="D8" s="1303"/>
      <c r="E8" s="399" t="s">
        <v>902</v>
      </c>
      <c r="F8" s="398" t="s">
        <v>326</v>
      </c>
      <c r="G8" s="399" t="s">
        <v>902</v>
      </c>
      <c r="H8" s="398" t="s">
        <v>885</v>
      </c>
      <c r="I8" s="399" t="s">
        <v>902</v>
      </c>
      <c r="J8" s="398" t="s">
        <v>885</v>
      </c>
      <c r="K8" s="399" t="s">
        <v>902</v>
      </c>
      <c r="L8" s="398" t="s">
        <v>885</v>
      </c>
      <c r="M8" s="399" t="s">
        <v>902</v>
      </c>
      <c r="N8" s="398" t="s">
        <v>886</v>
      </c>
      <c r="O8" s="399" t="s">
        <v>902</v>
      </c>
      <c r="P8" s="398" t="s">
        <v>885</v>
      </c>
      <c r="Q8" s="399" t="s">
        <v>902</v>
      </c>
      <c r="R8" s="400" t="s">
        <v>886</v>
      </c>
      <c r="S8" s="401" t="s">
        <v>902</v>
      </c>
      <c r="T8" s="400" t="s">
        <v>886</v>
      </c>
      <c r="U8" s="402" t="s">
        <v>902</v>
      </c>
      <c r="V8" s="335"/>
      <c r="W8" s="387"/>
      <c r="X8" s="388"/>
      <c r="Y8" s="389" t="s">
        <v>343</v>
      </c>
      <c r="Z8" s="390" t="s">
        <v>902</v>
      </c>
      <c r="AA8" s="391" t="s">
        <v>343</v>
      </c>
      <c r="AB8" s="390" t="s">
        <v>902</v>
      </c>
      <c r="AC8" s="391" t="s">
        <v>343</v>
      </c>
      <c r="AD8" s="390" t="s">
        <v>902</v>
      </c>
      <c r="AE8" s="391" t="s">
        <v>343</v>
      </c>
      <c r="AF8" s="390" t="s">
        <v>902</v>
      </c>
      <c r="AG8" s="391" t="s">
        <v>343</v>
      </c>
      <c r="AH8" s="390" t="s">
        <v>902</v>
      </c>
      <c r="AI8" s="391" t="s">
        <v>343</v>
      </c>
      <c r="AJ8" s="390" t="s">
        <v>902</v>
      </c>
      <c r="AK8" s="391" t="s">
        <v>343</v>
      </c>
      <c r="AL8" s="390" t="s">
        <v>902</v>
      </c>
      <c r="AM8" s="391" t="s">
        <v>343</v>
      </c>
      <c r="AN8" s="390" t="s">
        <v>902</v>
      </c>
      <c r="AO8" s="391" t="s">
        <v>343</v>
      </c>
      <c r="AP8" s="390" t="s">
        <v>902</v>
      </c>
      <c r="AQ8" s="391" t="s">
        <v>343</v>
      </c>
      <c r="AR8" s="390" t="s">
        <v>902</v>
      </c>
      <c r="AS8" s="391" t="s">
        <v>343</v>
      </c>
      <c r="AT8" s="390" t="s">
        <v>902</v>
      </c>
      <c r="AU8" s="391" t="s">
        <v>343</v>
      </c>
      <c r="AV8" s="390" t="s">
        <v>902</v>
      </c>
      <c r="AW8" s="391" t="s">
        <v>343</v>
      </c>
      <c r="AX8" s="392" t="s">
        <v>902</v>
      </c>
      <c r="AY8" s="336"/>
      <c r="AZ8" s="336"/>
      <c r="BA8" s="553"/>
      <c r="BB8" s="334"/>
      <c r="BC8" s="334"/>
      <c r="BD8" s="334"/>
      <c r="BE8" s="335"/>
      <c r="BF8" s="554"/>
      <c r="BG8" s="335"/>
      <c r="BH8" s="555"/>
      <c r="BI8" s="337"/>
      <c r="BJ8" s="337"/>
      <c r="BK8" s="331"/>
      <c r="BL8" s="556"/>
      <c r="BM8" s="331"/>
      <c r="BN8" s="551"/>
    </row>
    <row r="9" spans="1:66" ht="12.75">
      <c r="A9" s="90"/>
      <c r="B9" s="96" t="s">
        <v>48</v>
      </c>
      <c r="C9" s="393" t="s">
        <v>267</v>
      </c>
      <c r="D9" s="96">
        <f>F9+H9+J9+L9+N9+P9+R9+T9+Y9+AA9+AC9+AE9+AG9+AI9+AK9+AM9+AO9+AQ9+AS9+AU9+AW9</f>
        <v>5299</v>
      </c>
      <c r="E9" s="96">
        <f>G9+I9+K9+M9+O9+Q9+S9+U9+Z9+AB9+AD9+AF9+AH9+AJ9+AL9+AN9+AP9+AR9+AT9+AV9+AX9</f>
        <v>2634</v>
      </c>
      <c r="F9" s="49">
        <v>565</v>
      </c>
      <c r="G9" s="49">
        <v>254</v>
      </c>
      <c r="H9" s="49">
        <v>507</v>
      </c>
      <c r="I9" s="49">
        <v>251</v>
      </c>
      <c r="J9" s="49">
        <v>459</v>
      </c>
      <c r="K9" s="49">
        <v>234</v>
      </c>
      <c r="L9" s="49">
        <v>529</v>
      </c>
      <c r="M9" s="49">
        <v>271</v>
      </c>
      <c r="N9" s="49">
        <v>524</v>
      </c>
      <c r="O9" s="49">
        <v>258</v>
      </c>
      <c r="P9" s="49">
        <v>432</v>
      </c>
      <c r="Q9" s="49">
        <v>209</v>
      </c>
      <c r="R9" s="49">
        <v>360</v>
      </c>
      <c r="S9" s="49">
        <v>178</v>
      </c>
      <c r="T9" s="49">
        <v>409</v>
      </c>
      <c r="U9" s="49">
        <v>195</v>
      </c>
      <c r="V9" s="329"/>
      <c r="W9" s="96" t="s">
        <v>131</v>
      </c>
      <c r="X9" s="393" t="s">
        <v>267</v>
      </c>
      <c r="Y9" s="49">
        <v>379</v>
      </c>
      <c r="Z9" s="49">
        <v>189</v>
      </c>
      <c r="AA9" s="49">
        <v>353</v>
      </c>
      <c r="AB9" s="49">
        <v>180</v>
      </c>
      <c r="AC9" s="49">
        <v>267</v>
      </c>
      <c r="AD9" s="49">
        <v>134</v>
      </c>
      <c r="AE9" s="49">
        <v>212</v>
      </c>
      <c r="AF9" s="49">
        <v>106</v>
      </c>
      <c r="AG9" s="49">
        <v>113</v>
      </c>
      <c r="AH9" s="49">
        <v>62</v>
      </c>
      <c r="AI9" s="49">
        <v>76</v>
      </c>
      <c r="AJ9" s="49">
        <v>46</v>
      </c>
      <c r="AK9" s="49">
        <v>50</v>
      </c>
      <c r="AL9" s="49">
        <v>27</v>
      </c>
      <c r="AM9" s="49">
        <v>29</v>
      </c>
      <c r="AN9" s="49">
        <v>17</v>
      </c>
      <c r="AO9" s="49">
        <v>19</v>
      </c>
      <c r="AP9" s="49">
        <v>12</v>
      </c>
      <c r="AQ9" s="49">
        <v>9</v>
      </c>
      <c r="AR9" s="49">
        <v>5</v>
      </c>
      <c r="AS9" s="49">
        <v>3</v>
      </c>
      <c r="AT9" s="49">
        <v>2</v>
      </c>
      <c r="AU9" s="49">
        <v>4</v>
      </c>
      <c r="AV9" s="49">
        <v>4</v>
      </c>
      <c r="AW9" s="49">
        <v>0</v>
      </c>
      <c r="AX9" s="49">
        <v>0</v>
      </c>
      <c r="AY9" s="329"/>
      <c r="AZ9" s="331"/>
      <c r="BA9" s="338"/>
      <c r="BB9" s="331"/>
      <c r="BC9" s="331"/>
      <c r="BD9" s="331"/>
      <c r="BE9" s="331"/>
      <c r="BF9" s="557"/>
      <c r="BG9" s="331"/>
      <c r="BH9" s="558"/>
      <c r="BI9" s="331"/>
      <c r="BJ9" s="331"/>
      <c r="BK9" s="331"/>
      <c r="BL9" s="559"/>
      <c r="BM9" s="339"/>
      <c r="BN9" s="551"/>
    </row>
    <row r="10" spans="1:66" ht="12.75">
      <c r="A10" s="90"/>
      <c r="B10" s="96" t="s">
        <v>49</v>
      </c>
      <c r="C10" s="393" t="s">
        <v>268</v>
      </c>
      <c r="D10" s="96">
        <f aca="true" t="shared" si="0" ref="D10:D32">F10+H10+J10+L10+N10+P10+R10+T10+Y10+AA10+AC10+AE10+AG10+AI10+AK10+AM10+AO10+AQ10+AS10+AU10+AW10</f>
        <v>4029</v>
      </c>
      <c r="E10" s="96">
        <f aca="true" t="shared" si="1" ref="E10:E32">G10+I10+K10+M10+O10+Q10+S10+U10+Z10+AB10+AD10+AF10+AH10+AJ10+AL10+AN10+AP10+AR10+AT10+AV10+AX10</f>
        <v>2031</v>
      </c>
      <c r="F10" s="49">
        <v>510</v>
      </c>
      <c r="G10" s="49">
        <v>265</v>
      </c>
      <c r="H10" s="49">
        <v>434</v>
      </c>
      <c r="I10" s="49">
        <v>214</v>
      </c>
      <c r="J10" s="49">
        <v>369</v>
      </c>
      <c r="K10" s="49">
        <v>184</v>
      </c>
      <c r="L10" s="49">
        <v>426</v>
      </c>
      <c r="M10" s="49">
        <v>207</v>
      </c>
      <c r="N10" s="49">
        <v>415</v>
      </c>
      <c r="O10" s="49">
        <v>185</v>
      </c>
      <c r="P10" s="49">
        <v>326</v>
      </c>
      <c r="Q10" s="49">
        <v>160</v>
      </c>
      <c r="R10" s="49">
        <v>314</v>
      </c>
      <c r="S10" s="49">
        <v>163</v>
      </c>
      <c r="T10" s="49">
        <v>295</v>
      </c>
      <c r="U10" s="49">
        <v>137</v>
      </c>
      <c r="V10" s="329"/>
      <c r="W10" s="96" t="s">
        <v>49</v>
      </c>
      <c r="X10" s="393" t="s">
        <v>268</v>
      </c>
      <c r="Y10" s="49">
        <v>282</v>
      </c>
      <c r="Z10" s="49">
        <v>151</v>
      </c>
      <c r="AA10" s="49">
        <v>203</v>
      </c>
      <c r="AB10" s="49">
        <v>103</v>
      </c>
      <c r="AC10" s="49">
        <v>130</v>
      </c>
      <c r="AD10" s="49">
        <v>55</v>
      </c>
      <c r="AE10" s="49">
        <v>125</v>
      </c>
      <c r="AF10" s="49">
        <v>73</v>
      </c>
      <c r="AG10" s="49">
        <v>69</v>
      </c>
      <c r="AH10" s="49">
        <v>46</v>
      </c>
      <c r="AI10" s="49">
        <v>52</v>
      </c>
      <c r="AJ10" s="49">
        <v>39</v>
      </c>
      <c r="AK10" s="49">
        <v>47</v>
      </c>
      <c r="AL10" s="49">
        <v>27</v>
      </c>
      <c r="AM10" s="49">
        <v>18</v>
      </c>
      <c r="AN10" s="49">
        <v>12</v>
      </c>
      <c r="AO10" s="49">
        <v>10</v>
      </c>
      <c r="AP10" s="49">
        <v>6</v>
      </c>
      <c r="AQ10" s="49">
        <v>4</v>
      </c>
      <c r="AR10" s="49">
        <v>4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329"/>
      <c r="AZ10" s="331"/>
      <c r="BA10" s="338"/>
      <c r="BB10" s="331"/>
      <c r="BC10" s="331"/>
      <c r="BD10" s="331"/>
      <c r="BE10" s="331"/>
      <c r="BF10" s="557"/>
      <c r="BG10" s="331"/>
      <c r="BH10" s="558"/>
      <c r="BI10" s="331"/>
      <c r="BJ10" s="331"/>
      <c r="BK10" s="331"/>
      <c r="BL10" s="559"/>
      <c r="BM10" s="331"/>
      <c r="BN10" s="551"/>
    </row>
    <row r="11" spans="1:66" ht="12.75">
      <c r="A11" s="90"/>
      <c r="B11" s="96" t="s">
        <v>680</v>
      </c>
      <c r="C11" s="393" t="s">
        <v>269</v>
      </c>
      <c r="D11" s="96">
        <f t="shared" si="0"/>
        <v>3124</v>
      </c>
      <c r="E11" s="96">
        <f t="shared" si="1"/>
        <v>1534</v>
      </c>
      <c r="F11" s="49">
        <v>353</v>
      </c>
      <c r="G11" s="49">
        <v>154</v>
      </c>
      <c r="H11" s="49">
        <v>310</v>
      </c>
      <c r="I11" s="49">
        <v>149</v>
      </c>
      <c r="J11" s="49">
        <v>235</v>
      </c>
      <c r="K11" s="49">
        <v>120</v>
      </c>
      <c r="L11" s="49">
        <v>298</v>
      </c>
      <c r="M11" s="49">
        <v>139</v>
      </c>
      <c r="N11" s="49">
        <v>328</v>
      </c>
      <c r="O11" s="49">
        <v>154</v>
      </c>
      <c r="P11" s="49">
        <v>242</v>
      </c>
      <c r="Q11" s="49">
        <v>110</v>
      </c>
      <c r="R11" s="49">
        <v>276</v>
      </c>
      <c r="S11" s="49">
        <v>137</v>
      </c>
      <c r="T11" s="49">
        <v>225</v>
      </c>
      <c r="U11" s="49">
        <v>115</v>
      </c>
      <c r="V11" s="329"/>
      <c r="W11" s="96" t="s">
        <v>680</v>
      </c>
      <c r="X11" s="393" t="s">
        <v>269</v>
      </c>
      <c r="Y11" s="49">
        <v>214</v>
      </c>
      <c r="Z11" s="49">
        <v>104</v>
      </c>
      <c r="AA11" s="49">
        <v>211</v>
      </c>
      <c r="AB11" s="49">
        <v>110</v>
      </c>
      <c r="AC11" s="49">
        <v>162</v>
      </c>
      <c r="AD11" s="49">
        <v>89</v>
      </c>
      <c r="AE11" s="49">
        <v>109</v>
      </c>
      <c r="AF11" s="49">
        <v>54</v>
      </c>
      <c r="AG11" s="49">
        <v>58</v>
      </c>
      <c r="AH11" s="49">
        <v>33</v>
      </c>
      <c r="AI11" s="49">
        <v>42</v>
      </c>
      <c r="AJ11" s="49">
        <v>28</v>
      </c>
      <c r="AK11" s="49">
        <v>27</v>
      </c>
      <c r="AL11" s="49">
        <v>15</v>
      </c>
      <c r="AM11" s="49">
        <v>14</v>
      </c>
      <c r="AN11" s="49">
        <v>7</v>
      </c>
      <c r="AO11" s="49">
        <v>12</v>
      </c>
      <c r="AP11" s="49">
        <v>10</v>
      </c>
      <c r="AQ11" s="49">
        <v>4</v>
      </c>
      <c r="AR11" s="49">
        <v>3</v>
      </c>
      <c r="AS11" s="49">
        <v>3</v>
      </c>
      <c r="AT11" s="49">
        <v>2</v>
      </c>
      <c r="AU11" s="49">
        <v>1</v>
      </c>
      <c r="AV11" s="49">
        <v>1</v>
      </c>
      <c r="AW11" s="49">
        <v>0</v>
      </c>
      <c r="AX11" s="49">
        <v>0</v>
      </c>
      <c r="AY11" s="329"/>
      <c r="AZ11" s="331"/>
      <c r="BA11" s="338"/>
      <c r="BB11" s="331"/>
      <c r="BC11" s="331"/>
      <c r="BD11" s="331"/>
      <c r="BE11" s="331"/>
      <c r="BF11" s="557"/>
      <c r="BG11" s="331"/>
      <c r="BH11" s="558"/>
      <c r="BI11" s="331"/>
      <c r="BJ11" s="331"/>
      <c r="BK11" s="331"/>
      <c r="BL11" s="559"/>
      <c r="BM11" s="331"/>
      <c r="BN11" s="551"/>
    </row>
    <row r="12" spans="1:66" ht="12.75">
      <c r="A12" s="90"/>
      <c r="B12" s="96"/>
      <c r="C12" s="393"/>
      <c r="D12" s="96"/>
      <c r="E12" s="96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329"/>
      <c r="W12" s="96"/>
      <c r="X12" s="393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329"/>
      <c r="AZ12" s="331"/>
      <c r="BA12" s="338"/>
      <c r="BB12" s="331"/>
      <c r="BC12" s="331"/>
      <c r="BD12" s="331"/>
      <c r="BE12" s="331"/>
      <c r="BF12" s="557"/>
      <c r="BG12" s="331"/>
      <c r="BH12" s="558"/>
      <c r="BI12" s="331"/>
      <c r="BJ12" s="331"/>
      <c r="BK12" s="331"/>
      <c r="BL12" s="559"/>
      <c r="BM12" s="331"/>
      <c r="BN12" s="551"/>
    </row>
    <row r="13" spans="1:66" ht="12.75">
      <c r="A13" s="90"/>
      <c r="B13" s="96" t="s">
        <v>50</v>
      </c>
      <c r="C13" s="393" t="s">
        <v>270</v>
      </c>
      <c r="D13" s="96">
        <f t="shared" si="0"/>
        <v>4702</v>
      </c>
      <c r="E13" s="96">
        <f t="shared" si="1"/>
        <v>2343</v>
      </c>
      <c r="F13" s="49">
        <v>520</v>
      </c>
      <c r="G13" s="49">
        <v>249</v>
      </c>
      <c r="H13" s="49">
        <v>404</v>
      </c>
      <c r="I13" s="49">
        <v>199</v>
      </c>
      <c r="J13" s="49">
        <v>340</v>
      </c>
      <c r="K13" s="49">
        <v>159</v>
      </c>
      <c r="L13" s="49">
        <v>522</v>
      </c>
      <c r="M13" s="49">
        <v>252</v>
      </c>
      <c r="N13" s="49">
        <v>469</v>
      </c>
      <c r="O13" s="49">
        <v>228</v>
      </c>
      <c r="P13" s="49">
        <v>446</v>
      </c>
      <c r="Q13" s="49">
        <v>203</v>
      </c>
      <c r="R13" s="49">
        <v>350</v>
      </c>
      <c r="S13" s="49">
        <v>172</v>
      </c>
      <c r="T13" s="49">
        <v>322</v>
      </c>
      <c r="U13" s="49">
        <v>162</v>
      </c>
      <c r="V13" s="329"/>
      <c r="W13" s="96" t="s">
        <v>50</v>
      </c>
      <c r="X13" s="393" t="s">
        <v>270</v>
      </c>
      <c r="Y13" s="49">
        <v>298</v>
      </c>
      <c r="Z13" s="49">
        <v>151</v>
      </c>
      <c r="AA13" s="49">
        <v>289</v>
      </c>
      <c r="AB13" s="49">
        <v>153</v>
      </c>
      <c r="AC13" s="49">
        <v>253</v>
      </c>
      <c r="AD13" s="49">
        <v>134</v>
      </c>
      <c r="AE13" s="49">
        <v>190</v>
      </c>
      <c r="AF13" s="49">
        <v>105</v>
      </c>
      <c r="AG13" s="49">
        <v>106</v>
      </c>
      <c r="AH13" s="49">
        <v>59</v>
      </c>
      <c r="AI13" s="49">
        <v>62</v>
      </c>
      <c r="AJ13" s="49">
        <v>38</v>
      </c>
      <c r="AK13" s="49">
        <v>50</v>
      </c>
      <c r="AL13" s="49">
        <v>24</v>
      </c>
      <c r="AM13" s="49">
        <v>46</v>
      </c>
      <c r="AN13" s="49">
        <v>28</v>
      </c>
      <c r="AO13" s="49">
        <v>24</v>
      </c>
      <c r="AP13" s="49">
        <v>18</v>
      </c>
      <c r="AQ13" s="49">
        <v>7</v>
      </c>
      <c r="AR13" s="49">
        <v>6</v>
      </c>
      <c r="AS13" s="49">
        <v>3</v>
      </c>
      <c r="AT13" s="49">
        <v>2</v>
      </c>
      <c r="AU13" s="49">
        <v>1</v>
      </c>
      <c r="AV13" s="49">
        <v>1</v>
      </c>
      <c r="AW13" s="49">
        <v>0</v>
      </c>
      <c r="AX13" s="49">
        <v>0</v>
      </c>
      <c r="AY13" s="329"/>
      <c r="AZ13" s="331"/>
      <c r="BA13" s="338"/>
      <c r="BB13" s="331"/>
      <c r="BC13" s="331"/>
      <c r="BD13" s="331"/>
      <c r="BE13" s="331"/>
      <c r="BF13" s="557"/>
      <c r="BG13" s="331"/>
      <c r="BH13" s="558"/>
      <c r="BI13" s="331"/>
      <c r="BJ13" s="331"/>
      <c r="BK13" s="331"/>
      <c r="BL13" s="559"/>
      <c r="BM13" s="331"/>
      <c r="BN13" s="551"/>
    </row>
    <row r="14" spans="1:66" ht="12.75">
      <c r="A14" s="90"/>
      <c r="B14" s="96" t="s">
        <v>633</v>
      </c>
      <c r="C14" s="393" t="s">
        <v>132</v>
      </c>
      <c r="D14" s="96">
        <f t="shared" si="0"/>
        <v>5677</v>
      </c>
      <c r="E14" s="96">
        <f t="shared" si="1"/>
        <v>2812</v>
      </c>
      <c r="F14" s="49">
        <v>670</v>
      </c>
      <c r="G14" s="49">
        <v>325</v>
      </c>
      <c r="H14" s="49">
        <v>529</v>
      </c>
      <c r="I14" s="49">
        <v>268</v>
      </c>
      <c r="J14" s="49">
        <v>479</v>
      </c>
      <c r="K14" s="49">
        <v>228</v>
      </c>
      <c r="L14" s="49">
        <v>599</v>
      </c>
      <c r="M14" s="49">
        <v>285</v>
      </c>
      <c r="N14" s="49">
        <v>577</v>
      </c>
      <c r="O14" s="49">
        <v>272</v>
      </c>
      <c r="P14" s="49">
        <v>484</v>
      </c>
      <c r="Q14" s="49">
        <v>228</v>
      </c>
      <c r="R14" s="49">
        <v>388</v>
      </c>
      <c r="S14" s="49">
        <v>197</v>
      </c>
      <c r="T14" s="49">
        <v>397</v>
      </c>
      <c r="U14" s="49">
        <v>215</v>
      </c>
      <c r="V14" s="329"/>
      <c r="W14" s="96" t="s">
        <v>633</v>
      </c>
      <c r="X14" s="393" t="s">
        <v>132</v>
      </c>
      <c r="Y14" s="49">
        <v>411</v>
      </c>
      <c r="Z14" s="49">
        <v>186</v>
      </c>
      <c r="AA14" s="49">
        <v>329</v>
      </c>
      <c r="AB14" s="49">
        <v>175</v>
      </c>
      <c r="AC14" s="49">
        <v>275</v>
      </c>
      <c r="AD14" s="49">
        <v>132</v>
      </c>
      <c r="AE14" s="49">
        <v>216</v>
      </c>
      <c r="AF14" s="49">
        <v>117</v>
      </c>
      <c r="AG14" s="49">
        <v>120</v>
      </c>
      <c r="AH14" s="49">
        <v>66</v>
      </c>
      <c r="AI14" s="49">
        <v>65</v>
      </c>
      <c r="AJ14" s="49">
        <v>40</v>
      </c>
      <c r="AK14" s="49">
        <v>56</v>
      </c>
      <c r="AL14" s="49">
        <v>34</v>
      </c>
      <c r="AM14" s="49">
        <v>49</v>
      </c>
      <c r="AN14" s="49">
        <v>22</v>
      </c>
      <c r="AO14" s="49">
        <v>20</v>
      </c>
      <c r="AP14" s="49">
        <v>12</v>
      </c>
      <c r="AQ14" s="49">
        <v>8</v>
      </c>
      <c r="AR14" s="49">
        <v>6</v>
      </c>
      <c r="AS14" s="49">
        <v>4</v>
      </c>
      <c r="AT14" s="49">
        <v>3</v>
      </c>
      <c r="AU14" s="49">
        <v>1</v>
      </c>
      <c r="AV14" s="49">
        <v>1</v>
      </c>
      <c r="AW14" s="49">
        <v>0</v>
      </c>
      <c r="AX14" s="49">
        <v>0</v>
      </c>
      <c r="AY14" s="329"/>
      <c r="AZ14" s="331"/>
      <c r="BA14" s="338"/>
      <c r="BB14" s="331"/>
      <c r="BC14" s="331"/>
      <c r="BD14" s="331"/>
      <c r="BE14" s="331"/>
      <c r="BF14" s="557"/>
      <c r="BG14" s="331"/>
      <c r="BH14" s="558"/>
      <c r="BI14" s="331"/>
      <c r="BJ14" s="331"/>
      <c r="BK14" s="331"/>
      <c r="BL14" s="559"/>
      <c r="BM14" s="331"/>
      <c r="BN14" s="551"/>
    </row>
    <row r="15" spans="1:66" ht="12.75">
      <c r="A15" s="90"/>
      <c r="B15" s="96" t="s">
        <v>803</v>
      </c>
      <c r="C15" s="393" t="s">
        <v>273</v>
      </c>
      <c r="D15" s="96">
        <f t="shared" si="0"/>
        <v>5565</v>
      </c>
      <c r="E15" s="96">
        <f t="shared" si="1"/>
        <v>2775</v>
      </c>
      <c r="F15" s="49">
        <v>599</v>
      </c>
      <c r="G15" s="49">
        <v>281</v>
      </c>
      <c r="H15" s="49">
        <v>503</v>
      </c>
      <c r="I15" s="49">
        <v>247</v>
      </c>
      <c r="J15" s="49">
        <v>483</v>
      </c>
      <c r="K15" s="49">
        <v>234</v>
      </c>
      <c r="L15" s="49">
        <v>555</v>
      </c>
      <c r="M15" s="49">
        <v>291</v>
      </c>
      <c r="N15" s="49">
        <v>538</v>
      </c>
      <c r="O15" s="49">
        <v>266</v>
      </c>
      <c r="P15" s="49">
        <v>483</v>
      </c>
      <c r="Q15" s="49">
        <v>217</v>
      </c>
      <c r="R15" s="49">
        <v>407</v>
      </c>
      <c r="S15" s="49">
        <v>186</v>
      </c>
      <c r="T15" s="49">
        <v>382</v>
      </c>
      <c r="U15" s="49">
        <v>198</v>
      </c>
      <c r="V15" s="329"/>
      <c r="W15" s="96" t="s">
        <v>803</v>
      </c>
      <c r="X15" s="393" t="s">
        <v>273</v>
      </c>
      <c r="Y15" s="49">
        <v>373</v>
      </c>
      <c r="Z15" s="49">
        <v>195</v>
      </c>
      <c r="AA15" s="49">
        <v>367</v>
      </c>
      <c r="AB15" s="49">
        <v>183</v>
      </c>
      <c r="AC15" s="49">
        <v>286</v>
      </c>
      <c r="AD15" s="49">
        <v>148</v>
      </c>
      <c r="AE15" s="49">
        <v>241</v>
      </c>
      <c r="AF15" s="49">
        <v>135</v>
      </c>
      <c r="AG15" s="49">
        <v>143</v>
      </c>
      <c r="AH15" s="49">
        <v>74</v>
      </c>
      <c r="AI15" s="49">
        <v>77</v>
      </c>
      <c r="AJ15" s="49">
        <v>36</v>
      </c>
      <c r="AK15" s="49">
        <v>61</v>
      </c>
      <c r="AL15" s="49">
        <v>40</v>
      </c>
      <c r="AM15" s="49">
        <v>33</v>
      </c>
      <c r="AN15" s="49">
        <v>18</v>
      </c>
      <c r="AO15" s="49">
        <v>16</v>
      </c>
      <c r="AP15" s="49">
        <v>11</v>
      </c>
      <c r="AQ15" s="49">
        <v>13</v>
      </c>
      <c r="AR15" s="49">
        <v>10</v>
      </c>
      <c r="AS15" s="49">
        <v>5</v>
      </c>
      <c r="AT15" s="49">
        <v>5</v>
      </c>
      <c r="AU15" s="49">
        <v>0</v>
      </c>
      <c r="AV15" s="49">
        <v>0</v>
      </c>
      <c r="AW15" s="49">
        <v>0</v>
      </c>
      <c r="AX15" s="49">
        <v>0</v>
      </c>
      <c r="AY15" s="329"/>
      <c r="AZ15" s="331"/>
      <c r="BA15" s="338"/>
      <c r="BB15" s="331"/>
      <c r="BC15" s="331"/>
      <c r="BD15" s="331"/>
      <c r="BE15" s="331"/>
      <c r="BF15" s="557"/>
      <c r="BG15" s="331"/>
      <c r="BH15" s="558"/>
      <c r="BI15" s="331"/>
      <c r="BJ15" s="331"/>
      <c r="BK15" s="331"/>
      <c r="BL15" s="559"/>
      <c r="BM15" s="331"/>
      <c r="BN15" s="551"/>
    </row>
    <row r="16" spans="1:66" ht="12.75">
      <c r="A16" s="90"/>
      <c r="B16" s="96"/>
      <c r="C16" s="393"/>
      <c r="D16" s="96"/>
      <c r="E16" s="96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329"/>
      <c r="W16" s="96"/>
      <c r="X16" s="393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329"/>
      <c r="AZ16" s="331"/>
      <c r="BA16" s="338"/>
      <c r="BB16" s="331"/>
      <c r="BC16" s="331"/>
      <c r="BD16" s="331"/>
      <c r="BE16" s="331"/>
      <c r="BF16" s="557"/>
      <c r="BG16" s="331"/>
      <c r="BH16" s="558"/>
      <c r="BI16" s="331"/>
      <c r="BJ16" s="331"/>
      <c r="BK16" s="331"/>
      <c r="BL16" s="559"/>
      <c r="BM16" s="331"/>
      <c r="BN16" s="551"/>
    </row>
    <row r="17" spans="1:66" ht="12.75">
      <c r="A17" s="90"/>
      <c r="B17" s="96" t="s">
        <v>631</v>
      </c>
      <c r="C17" s="393" t="s">
        <v>810</v>
      </c>
      <c r="D17" s="96">
        <f t="shared" si="0"/>
        <v>4343</v>
      </c>
      <c r="E17" s="96">
        <f t="shared" si="1"/>
        <v>2179</v>
      </c>
      <c r="F17" s="49">
        <v>521</v>
      </c>
      <c r="G17" s="49">
        <v>248</v>
      </c>
      <c r="H17" s="49">
        <v>501</v>
      </c>
      <c r="I17" s="49">
        <v>261</v>
      </c>
      <c r="J17" s="49">
        <v>382</v>
      </c>
      <c r="K17" s="49">
        <v>195</v>
      </c>
      <c r="L17" s="49">
        <v>424</v>
      </c>
      <c r="M17" s="49">
        <v>216</v>
      </c>
      <c r="N17" s="49">
        <v>365</v>
      </c>
      <c r="O17" s="49">
        <v>164</v>
      </c>
      <c r="P17" s="49">
        <v>370</v>
      </c>
      <c r="Q17" s="49">
        <v>192</v>
      </c>
      <c r="R17" s="49">
        <v>380</v>
      </c>
      <c r="S17" s="49">
        <v>182</v>
      </c>
      <c r="T17" s="49">
        <v>313</v>
      </c>
      <c r="U17" s="49">
        <v>161</v>
      </c>
      <c r="V17" s="329"/>
      <c r="W17" s="96" t="s">
        <v>631</v>
      </c>
      <c r="X17" s="393" t="s">
        <v>810</v>
      </c>
      <c r="Y17" s="49">
        <v>277</v>
      </c>
      <c r="Z17" s="49">
        <v>128</v>
      </c>
      <c r="AA17" s="49">
        <v>254</v>
      </c>
      <c r="AB17" s="49">
        <v>125</v>
      </c>
      <c r="AC17" s="49">
        <v>179</v>
      </c>
      <c r="AD17" s="49">
        <v>88</v>
      </c>
      <c r="AE17" s="49">
        <v>136</v>
      </c>
      <c r="AF17" s="49">
        <v>80</v>
      </c>
      <c r="AG17" s="49">
        <v>79</v>
      </c>
      <c r="AH17" s="49">
        <v>41</v>
      </c>
      <c r="AI17" s="49">
        <v>55</v>
      </c>
      <c r="AJ17" s="49">
        <v>33</v>
      </c>
      <c r="AK17" s="49">
        <v>42</v>
      </c>
      <c r="AL17" s="49">
        <v>26</v>
      </c>
      <c r="AM17" s="49">
        <v>35</v>
      </c>
      <c r="AN17" s="49">
        <v>19</v>
      </c>
      <c r="AO17" s="49">
        <v>24</v>
      </c>
      <c r="AP17" s="49">
        <v>17</v>
      </c>
      <c r="AQ17" s="49">
        <v>4</v>
      </c>
      <c r="AR17" s="49">
        <v>3</v>
      </c>
      <c r="AS17" s="49">
        <v>2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329"/>
      <c r="AZ17" s="331"/>
      <c r="BA17" s="338"/>
      <c r="BB17" s="331"/>
      <c r="BC17" s="331"/>
      <c r="BD17" s="331"/>
      <c r="BE17" s="331"/>
      <c r="BF17" s="557"/>
      <c r="BG17" s="331"/>
      <c r="BH17" s="558"/>
      <c r="BI17" s="331"/>
      <c r="BJ17" s="331"/>
      <c r="BK17" s="331"/>
      <c r="BL17" s="559"/>
      <c r="BM17" s="551"/>
      <c r="BN17" s="551"/>
    </row>
    <row r="18" spans="1:66" ht="12.75">
      <c r="A18" s="90"/>
      <c r="B18" s="96" t="s">
        <v>26</v>
      </c>
      <c r="C18" s="393" t="s">
        <v>662</v>
      </c>
      <c r="D18" s="96">
        <f t="shared" si="0"/>
        <v>3718</v>
      </c>
      <c r="E18" s="96">
        <f t="shared" si="1"/>
        <v>1845</v>
      </c>
      <c r="F18" s="49">
        <v>391</v>
      </c>
      <c r="G18" s="49">
        <v>197</v>
      </c>
      <c r="H18" s="49">
        <v>412</v>
      </c>
      <c r="I18" s="49">
        <v>196</v>
      </c>
      <c r="J18" s="49">
        <v>317</v>
      </c>
      <c r="K18" s="49">
        <v>155</v>
      </c>
      <c r="L18" s="49">
        <v>360</v>
      </c>
      <c r="M18" s="49">
        <v>180</v>
      </c>
      <c r="N18" s="49">
        <v>366</v>
      </c>
      <c r="O18" s="49">
        <v>169</v>
      </c>
      <c r="P18" s="49">
        <v>294</v>
      </c>
      <c r="Q18" s="49">
        <v>132</v>
      </c>
      <c r="R18" s="49">
        <v>271</v>
      </c>
      <c r="S18" s="49">
        <v>137</v>
      </c>
      <c r="T18" s="49">
        <v>250</v>
      </c>
      <c r="U18" s="49">
        <v>126</v>
      </c>
      <c r="V18" s="329"/>
      <c r="W18" s="96" t="s">
        <v>26</v>
      </c>
      <c r="X18" s="393" t="s">
        <v>662</v>
      </c>
      <c r="Y18" s="49">
        <v>276</v>
      </c>
      <c r="Z18" s="49">
        <v>146</v>
      </c>
      <c r="AA18" s="49">
        <v>231</v>
      </c>
      <c r="AB18" s="49">
        <v>125</v>
      </c>
      <c r="AC18" s="49">
        <v>192</v>
      </c>
      <c r="AD18" s="49">
        <v>89</v>
      </c>
      <c r="AE18" s="49">
        <v>121</v>
      </c>
      <c r="AF18" s="49">
        <v>64</v>
      </c>
      <c r="AG18" s="49">
        <v>84</v>
      </c>
      <c r="AH18" s="49">
        <v>46</v>
      </c>
      <c r="AI18" s="49">
        <v>53</v>
      </c>
      <c r="AJ18" s="49">
        <v>28</v>
      </c>
      <c r="AK18" s="49">
        <v>37</v>
      </c>
      <c r="AL18" s="49">
        <v>19</v>
      </c>
      <c r="AM18" s="49">
        <v>37</v>
      </c>
      <c r="AN18" s="49">
        <v>22</v>
      </c>
      <c r="AO18" s="49">
        <v>19</v>
      </c>
      <c r="AP18" s="49">
        <v>8</v>
      </c>
      <c r="AQ18" s="49">
        <v>6</v>
      </c>
      <c r="AR18" s="49">
        <v>5</v>
      </c>
      <c r="AS18" s="49">
        <v>0</v>
      </c>
      <c r="AT18" s="49">
        <v>0</v>
      </c>
      <c r="AU18" s="49">
        <v>1</v>
      </c>
      <c r="AV18" s="49">
        <v>1</v>
      </c>
      <c r="AW18" s="49">
        <v>0</v>
      </c>
      <c r="AX18" s="49">
        <v>0</v>
      </c>
      <c r="AY18" s="329"/>
      <c r="AZ18" s="331"/>
      <c r="BA18" s="338"/>
      <c r="BB18" s="331"/>
      <c r="BC18" s="331"/>
      <c r="BD18" s="331"/>
      <c r="BE18" s="331"/>
      <c r="BF18" s="557"/>
      <c r="BG18" s="331"/>
      <c r="BH18" s="558"/>
      <c r="BI18" s="331"/>
      <c r="BJ18" s="331"/>
      <c r="BK18" s="331"/>
      <c r="BL18" s="559"/>
      <c r="BM18" s="551"/>
      <c r="BN18" s="551"/>
    </row>
    <row r="19" spans="1:66" ht="12.75">
      <c r="A19" s="90"/>
      <c r="B19" s="96" t="s">
        <v>27</v>
      </c>
      <c r="C19" s="393" t="s">
        <v>207</v>
      </c>
      <c r="D19" s="96">
        <f t="shared" si="0"/>
        <v>3721</v>
      </c>
      <c r="E19" s="96">
        <f t="shared" si="1"/>
        <v>1801</v>
      </c>
      <c r="F19" s="49">
        <v>390</v>
      </c>
      <c r="G19" s="49">
        <v>188</v>
      </c>
      <c r="H19" s="49">
        <v>365</v>
      </c>
      <c r="I19" s="49">
        <v>179</v>
      </c>
      <c r="J19" s="49">
        <v>304</v>
      </c>
      <c r="K19" s="49">
        <v>141</v>
      </c>
      <c r="L19" s="49">
        <v>406</v>
      </c>
      <c r="M19" s="49">
        <v>193</v>
      </c>
      <c r="N19" s="49">
        <v>311</v>
      </c>
      <c r="O19" s="49">
        <v>150</v>
      </c>
      <c r="P19" s="49">
        <v>281</v>
      </c>
      <c r="Q19" s="49">
        <v>125</v>
      </c>
      <c r="R19" s="49">
        <v>267</v>
      </c>
      <c r="S19" s="49">
        <v>122</v>
      </c>
      <c r="T19" s="49">
        <v>281</v>
      </c>
      <c r="U19" s="49">
        <v>131</v>
      </c>
      <c r="V19" s="329"/>
      <c r="W19" s="96" t="s">
        <v>27</v>
      </c>
      <c r="X19" s="393" t="s">
        <v>207</v>
      </c>
      <c r="Y19" s="49">
        <v>273</v>
      </c>
      <c r="Z19" s="49">
        <v>127</v>
      </c>
      <c r="AA19" s="49">
        <v>243</v>
      </c>
      <c r="AB19" s="49">
        <v>126</v>
      </c>
      <c r="AC19" s="49">
        <v>191</v>
      </c>
      <c r="AD19" s="49">
        <v>97</v>
      </c>
      <c r="AE19" s="49">
        <v>155</v>
      </c>
      <c r="AF19" s="49">
        <v>84</v>
      </c>
      <c r="AG19" s="49">
        <v>98</v>
      </c>
      <c r="AH19" s="49">
        <v>51</v>
      </c>
      <c r="AI19" s="49">
        <v>51</v>
      </c>
      <c r="AJ19" s="49">
        <v>29</v>
      </c>
      <c r="AK19" s="49">
        <v>53</v>
      </c>
      <c r="AL19" s="49">
        <v>31</v>
      </c>
      <c r="AM19" s="49">
        <v>30</v>
      </c>
      <c r="AN19" s="49">
        <v>11</v>
      </c>
      <c r="AO19" s="49">
        <v>14</v>
      </c>
      <c r="AP19" s="49">
        <v>9</v>
      </c>
      <c r="AQ19" s="49">
        <v>4</v>
      </c>
      <c r="AR19" s="49">
        <v>3</v>
      </c>
      <c r="AS19" s="49">
        <v>3</v>
      </c>
      <c r="AT19" s="49">
        <v>3</v>
      </c>
      <c r="AU19" s="49">
        <v>0</v>
      </c>
      <c r="AV19" s="49">
        <v>0</v>
      </c>
      <c r="AW19" s="49">
        <v>1</v>
      </c>
      <c r="AX19" s="49">
        <v>1</v>
      </c>
      <c r="AY19" s="329"/>
      <c r="AZ19" s="331"/>
      <c r="BA19" s="338"/>
      <c r="BB19" s="331"/>
      <c r="BC19" s="331"/>
      <c r="BD19" s="331"/>
      <c r="BE19" s="331"/>
      <c r="BF19" s="557"/>
      <c r="BG19" s="331"/>
      <c r="BH19" s="558"/>
      <c r="BI19" s="331"/>
      <c r="BJ19" s="331"/>
      <c r="BK19" s="331"/>
      <c r="BL19" s="559"/>
      <c r="BM19" s="551"/>
      <c r="BN19" s="551"/>
    </row>
    <row r="20" spans="1:66" ht="12.75">
      <c r="A20" s="90"/>
      <c r="B20" s="96"/>
      <c r="C20" s="393"/>
      <c r="D20" s="96"/>
      <c r="E20" s="96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329"/>
      <c r="W20" s="96"/>
      <c r="X20" s="393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329"/>
      <c r="AZ20" s="331"/>
      <c r="BA20" s="338"/>
      <c r="BB20" s="331"/>
      <c r="BC20" s="331"/>
      <c r="BD20" s="331"/>
      <c r="BE20" s="331"/>
      <c r="BF20" s="557"/>
      <c r="BG20" s="331"/>
      <c r="BH20" s="558"/>
      <c r="BI20" s="331"/>
      <c r="BJ20" s="331"/>
      <c r="BK20" s="331"/>
      <c r="BL20" s="559"/>
      <c r="BM20" s="551"/>
      <c r="BN20" s="551"/>
    </row>
    <row r="21" spans="1:66" ht="12.75">
      <c r="A21" s="90"/>
      <c r="B21" s="96" t="s">
        <v>28</v>
      </c>
      <c r="C21" s="393" t="s">
        <v>208</v>
      </c>
      <c r="D21" s="96">
        <f t="shared" si="0"/>
        <v>3631</v>
      </c>
      <c r="E21" s="96">
        <f t="shared" si="1"/>
        <v>1803</v>
      </c>
      <c r="F21" s="49">
        <v>408</v>
      </c>
      <c r="G21" s="49">
        <v>210</v>
      </c>
      <c r="H21" s="49">
        <v>323</v>
      </c>
      <c r="I21" s="49">
        <v>176</v>
      </c>
      <c r="J21" s="49">
        <v>281</v>
      </c>
      <c r="K21" s="49">
        <v>135</v>
      </c>
      <c r="L21" s="49">
        <v>332</v>
      </c>
      <c r="M21" s="49">
        <v>153</v>
      </c>
      <c r="N21" s="49">
        <v>382</v>
      </c>
      <c r="O21" s="49">
        <v>166</v>
      </c>
      <c r="P21" s="49">
        <v>301</v>
      </c>
      <c r="Q21" s="49">
        <v>131</v>
      </c>
      <c r="R21" s="49">
        <v>231</v>
      </c>
      <c r="S21" s="49">
        <v>120</v>
      </c>
      <c r="T21" s="49">
        <v>270</v>
      </c>
      <c r="U21" s="49">
        <v>126</v>
      </c>
      <c r="V21" s="329"/>
      <c r="W21" s="96" t="s">
        <v>28</v>
      </c>
      <c r="X21" s="393" t="s">
        <v>208</v>
      </c>
      <c r="Y21" s="49">
        <v>261</v>
      </c>
      <c r="Z21" s="49">
        <v>134</v>
      </c>
      <c r="AA21" s="49">
        <v>236</v>
      </c>
      <c r="AB21" s="49">
        <v>114</v>
      </c>
      <c r="AC21" s="49">
        <v>178</v>
      </c>
      <c r="AD21" s="49">
        <v>90</v>
      </c>
      <c r="AE21" s="49">
        <v>140</v>
      </c>
      <c r="AF21" s="49">
        <v>81</v>
      </c>
      <c r="AG21" s="49">
        <v>93</v>
      </c>
      <c r="AH21" s="49">
        <v>55</v>
      </c>
      <c r="AI21" s="49">
        <v>68</v>
      </c>
      <c r="AJ21" s="49">
        <v>34</v>
      </c>
      <c r="AK21" s="49">
        <v>49</v>
      </c>
      <c r="AL21" s="49">
        <v>34</v>
      </c>
      <c r="AM21" s="49">
        <v>44</v>
      </c>
      <c r="AN21" s="49">
        <v>20</v>
      </c>
      <c r="AO21" s="49">
        <v>18</v>
      </c>
      <c r="AP21" s="49">
        <v>10</v>
      </c>
      <c r="AQ21" s="49">
        <v>11</v>
      </c>
      <c r="AR21" s="49">
        <v>11</v>
      </c>
      <c r="AS21" s="49">
        <v>3</v>
      </c>
      <c r="AT21" s="49">
        <v>2</v>
      </c>
      <c r="AU21" s="49">
        <v>2</v>
      </c>
      <c r="AV21" s="49">
        <v>1</v>
      </c>
      <c r="AW21" s="49">
        <v>0</v>
      </c>
      <c r="AX21" s="49">
        <v>0</v>
      </c>
      <c r="AY21" s="329"/>
      <c r="AZ21" s="331"/>
      <c r="BA21" s="338"/>
      <c r="BB21" s="331"/>
      <c r="BC21" s="331"/>
      <c r="BD21" s="331"/>
      <c r="BE21" s="331"/>
      <c r="BF21" s="557"/>
      <c r="BG21" s="331"/>
      <c r="BH21" s="558"/>
      <c r="BI21" s="331"/>
      <c r="BJ21" s="331"/>
      <c r="BK21" s="331"/>
      <c r="BL21" s="559"/>
      <c r="BM21" s="551"/>
      <c r="BN21" s="551"/>
    </row>
    <row r="22" spans="1:66" ht="12.75">
      <c r="A22" s="90"/>
      <c r="B22" s="96" t="s">
        <v>603</v>
      </c>
      <c r="C22" s="393" t="s">
        <v>36</v>
      </c>
      <c r="D22" s="96">
        <f t="shared" si="0"/>
        <v>3331</v>
      </c>
      <c r="E22" s="96">
        <f t="shared" si="1"/>
        <v>1596</v>
      </c>
      <c r="F22" s="49">
        <v>417</v>
      </c>
      <c r="G22" s="49">
        <v>185</v>
      </c>
      <c r="H22" s="49">
        <v>326</v>
      </c>
      <c r="I22" s="49">
        <v>156</v>
      </c>
      <c r="J22" s="49">
        <v>276</v>
      </c>
      <c r="K22" s="49">
        <v>132</v>
      </c>
      <c r="L22" s="49">
        <v>293</v>
      </c>
      <c r="M22" s="49">
        <v>129</v>
      </c>
      <c r="N22" s="49">
        <v>295</v>
      </c>
      <c r="O22" s="49">
        <v>132</v>
      </c>
      <c r="P22" s="49">
        <v>301</v>
      </c>
      <c r="Q22" s="49">
        <v>148</v>
      </c>
      <c r="R22" s="49">
        <v>270</v>
      </c>
      <c r="S22" s="49">
        <v>127</v>
      </c>
      <c r="T22" s="49">
        <v>281</v>
      </c>
      <c r="U22" s="49">
        <v>133</v>
      </c>
      <c r="V22" s="329"/>
      <c r="W22" s="96" t="s">
        <v>603</v>
      </c>
      <c r="X22" s="393" t="s">
        <v>36</v>
      </c>
      <c r="Y22" s="49">
        <v>226</v>
      </c>
      <c r="Z22" s="49">
        <v>98</v>
      </c>
      <c r="AA22" s="49">
        <v>187</v>
      </c>
      <c r="AB22" s="49">
        <v>104</v>
      </c>
      <c r="AC22" s="49">
        <v>153</v>
      </c>
      <c r="AD22" s="49">
        <v>79</v>
      </c>
      <c r="AE22" s="49">
        <v>123</v>
      </c>
      <c r="AF22" s="49">
        <v>65</v>
      </c>
      <c r="AG22" s="49">
        <v>65</v>
      </c>
      <c r="AH22" s="49">
        <v>31</v>
      </c>
      <c r="AI22" s="49">
        <v>40</v>
      </c>
      <c r="AJ22" s="49">
        <v>27</v>
      </c>
      <c r="AK22" s="49">
        <v>30</v>
      </c>
      <c r="AL22" s="49">
        <v>16</v>
      </c>
      <c r="AM22" s="49">
        <v>31</v>
      </c>
      <c r="AN22" s="49">
        <v>22</v>
      </c>
      <c r="AO22" s="49">
        <v>13</v>
      </c>
      <c r="AP22" s="49">
        <v>9</v>
      </c>
      <c r="AQ22" s="49">
        <v>4</v>
      </c>
      <c r="AR22" s="49">
        <v>3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329"/>
      <c r="AZ22" s="331"/>
      <c r="BA22" s="338"/>
      <c r="BB22" s="331"/>
      <c r="BC22" s="331"/>
      <c r="BD22" s="331"/>
      <c r="BE22" s="331"/>
      <c r="BF22" s="557"/>
      <c r="BG22" s="331"/>
      <c r="BH22" s="558"/>
      <c r="BI22" s="331"/>
      <c r="BJ22" s="331"/>
      <c r="BK22" s="331"/>
      <c r="BL22" s="559"/>
      <c r="BM22" s="551"/>
      <c r="BN22" s="551"/>
    </row>
    <row r="23" spans="1:66" ht="12.75">
      <c r="A23" s="90"/>
      <c r="B23" s="96" t="s">
        <v>29</v>
      </c>
      <c r="C23" s="393" t="s">
        <v>209</v>
      </c>
      <c r="D23" s="96">
        <f t="shared" si="0"/>
        <v>3086</v>
      </c>
      <c r="E23" s="96">
        <f t="shared" si="1"/>
        <v>1518</v>
      </c>
      <c r="F23" s="49">
        <v>336</v>
      </c>
      <c r="G23" s="49">
        <v>166</v>
      </c>
      <c r="H23" s="49">
        <v>319</v>
      </c>
      <c r="I23" s="49">
        <v>146</v>
      </c>
      <c r="J23" s="49">
        <v>278</v>
      </c>
      <c r="K23" s="49">
        <v>136</v>
      </c>
      <c r="L23" s="49">
        <v>325</v>
      </c>
      <c r="M23" s="49">
        <v>188</v>
      </c>
      <c r="N23" s="49">
        <v>297</v>
      </c>
      <c r="O23" s="49">
        <v>127</v>
      </c>
      <c r="P23" s="49">
        <v>269</v>
      </c>
      <c r="Q23" s="49">
        <v>114</v>
      </c>
      <c r="R23" s="49">
        <v>228</v>
      </c>
      <c r="S23" s="49">
        <v>109</v>
      </c>
      <c r="T23" s="49">
        <v>234</v>
      </c>
      <c r="U23" s="49">
        <v>114</v>
      </c>
      <c r="V23" s="329"/>
      <c r="W23" s="96" t="s">
        <v>29</v>
      </c>
      <c r="X23" s="393" t="s">
        <v>209</v>
      </c>
      <c r="Y23" s="49">
        <v>216</v>
      </c>
      <c r="Z23" s="49">
        <v>114</v>
      </c>
      <c r="AA23" s="49">
        <v>173</v>
      </c>
      <c r="AB23" s="49">
        <v>86</v>
      </c>
      <c r="AC23" s="49">
        <v>130</v>
      </c>
      <c r="AD23" s="49">
        <v>62</v>
      </c>
      <c r="AE23" s="49">
        <v>122</v>
      </c>
      <c r="AF23" s="49">
        <v>62</v>
      </c>
      <c r="AG23" s="49">
        <v>61</v>
      </c>
      <c r="AH23" s="49">
        <v>35</v>
      </c>
      <c r="AI23" s="49">
        <v>34</v>
      </c>
      <c r="AJ23" s="49">
        <v>21</v>
      </c>
      <c r="AK23" s="49">
        <v>25</v>
      </c>
      <c r="AL23" s="49">
        <v>14</v>
      </c>
      <c r="AM23" s="49">
        <v>23</v>
      </c>
      <c r="AN23" s="49">
        <v>12</v>
      </c>
      <c r="AO23" s="49">
        <v>9</v>
      </c>
      <c r="AP23" s="49">
        <v>7</v>
      </c>
      <c r="AQ23" s="49">
        <v>4</v>
      </c>
      <c r="AR23" s="49">
        <v>3</v>
      </c>
      <c r="AS23" s="49">
        <v>3</v>
      </c>
      <c r="AT23" s="49">
        <v>2</v>
      </c>
      <c r="AU23" s="49">
        <v>0</v>
      </c>
      <c r="AV23" s="49">
        <v>0</v>
      </c>
      <c r="AW23" s="49">
        <v>0</v>
      </c>
      <c r="AX23" s="49">
        <v>0</v>
      </c>
      <c r="AY23" s="329"/>
      <c r="AZ23" s="331"/>
      <c r="BA23" s="338"/>
      <c r="BB23" s="331"/>
      <c r="BC23" s="331"/>
      <c r="BD23" s="331"/>
      <c r="BE23" s="331"/>
      <c r="BF23" s="557"/>
      <c r="BG23" s="331"/>
      <c r="BH23" s="558"/>
      <c r="BI23" s="331"/>
      <c r="BJ23" s="331"/>
      <c r="BK23" s="331"/>
      <c r="BL23" s="559"/>
      <c r="BM23" s="551"/>
      <c r="BN23" s="551"/>
    </row>
    <row r="24" spans="1:66" ht="12.75">
      <c r="A24" s="90"/>
      <c r="B24" s="96"/>
      <c r="C24" s="393"/>
      <c r="D24" s="96"/>
      <c r="E24" s="96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329"/>
      <c r="W24" s="96"/>
      <c r="X24" s="393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329"/>
      <c r="AZ24" s="331"/>
      <c r="BA24" s="338"/>
      <c r="BB24" s="331"/>
      <c r="BC24" s="331"/>
      <c r="BD24" s="331"/>
      <c r="BE24" s="331"/>
      <c r="BF24" s="557"/>
      <c r="BG24" s="331"/>
      <c r="BH24" s="558"/>
      <c r="BI24" s="331"/>
      <c r="BJ24" s="331"/>
      <c r="BK24" s="331"/>
      <c r="BL24" s="559"/>
      <c r="BM24" s="551"/>
      <c r="BN24" s="551"/>
    </row>
    <row r="25" spans="1:66" ht="12.75">
      <c r="A25" s="90"/>
      <c r="B25" s="96" t="s">
        <v>30</v>
      </c>
      <c r="C25" s="393" t="s">
        <v>210</v>
      </c>
      <c r="D25" s="96">
        <f t="shared" si="0"/>
        <v>3191</v>
      </c>
      <c r="E25" s="96">
        <f t="shared" si="1"/>
        <v>1584</v>
      </c>
      <c r="F25" s="49">
        <v>355</v>
      </c>
      <c r="G25" s="49">
        <v>168</v>
      </c>
      <c r="H25" s="49">
        <v>317</v>
      </c>
      <c r="I25" s="49">
        <v>156</v>
      </c>
      <c r="J25" s="49">
        <v>240</v>
      </c>
      <c r="K25" s="49">
        <v>129</v>
      </c>
      <c r="L25" s="49">
        <v>357</v>
      </c>
      <c r="M25" s="49">
        <v>159</v>
      </c>
      <c r="N25" s="49">
        <v>283</v>
      </c>
      <c r="O25" s="49">
        <v>153</v>
      </c>
      <c r="P25" s="49">
        <v>249</v>
      </c>
      <c r="Q25" s="49">
        <v>117</v>
      </c>
      <c r="R25" s="49">
        <v>226</v>
      </c>
      <c r="S25" s="49">
        <v>113</v>
      </c>
      <c r="T25" s="49">
        <v>262</v>
      </c>
      <c r="U25" s="49">
        <v>123</v>
      </c>
      <c r="V25" s="329"/>
      <c r="W25" s="96" t="s">
        <v>30</v>
      </c>
      <c r="X25" s="393" t="s">
        <v>210</v>
      </c>
      <c r="Y25" s="49">
        <v>223</v>
      </c>
      <c r="Z25" s="49">
        <v>115</v>
      </c>
      <c r="AA25" s="49">
        <v>182</v>
      </c>
      <c r="AB25" s="49">
        <v>85</v>
      </c>
      <c r="AC25" s="49">
        <v>146</v>
      </c>
      <c r="AD25" s="49">
        <v>68</v>
      </c>
      <c r="AE25" s="49">
        <v>115</v>
      </c>
      <c r="AF25" s="49">
        <v>64</v>
      </c>
      <c r="AG25" s="49">
        <v>81</v>
      </c>
      <c r="AH25" s="49">
        <v>39</v>
      </c>
      <c r="AI25" s="49">
        <v>45</v>
      </c>
      <c r="AJ25" s="49">
        <v>25</v>
      </c>
      <c r="AK25" s="49">
        <v>44</v>
      </c>
      <c r="AL25" s="49">
        <v>25</v>
      </c>
      <c r="AM25" s="49">
        <v>27</v>
      </c>
      <c r="AN25" s="49">
        <v>19</v>
      </c>
      <c r="AO25" s="49">
        <v>23</v>
      </c>
      <c r="AP25" s="49">
        <v>16</v>
      </c>
      <c r="AQ25" s="49">
        <v>7</v>
      </c>
      <c r="AR25" s="49">
        <v>4</v>
      </c>
      <c r="AS25" s="49">
        <v>6</v>
      </c>
      <c r="AT25" s="49">
        <v>3</v>
      </c>
      <c r="AU25" s="49">
        <v>3</v>
      </c>
      <c r="AV25" s="49">
        <v>3</v>
      </c>
      <c r="AW25" s="49">
        <v>0</v>
      </c>
      <c r="AX25" s="49">
        <v>0</v>
      </c>
      <c r="AY25" s="329"/>
      <c r="AZ25" s="331"/>
      <c r="BA25" s="338"/>
      <c r="BB25" s="331"/>
      <c r="BC25" s="331"/>
      <c r="BD25" s="331"/>
      <c r="BE25" s="331"/>
      <c r="BF25" s="557"/>
      <c r="BG25" s="331"/>
      <c r="BH25" s="558"/>
      <c r="BI25" s="331"/>
      <c r="BJ25" s="331"/>
      <c r="BK25" s="331"/>
      <c r="BL25" s="559"/>
      <c r="BM25" s="551"/>
      <c r="BN25" s="551"/>
    </row>
    <row r="26" spans="1:66" ht="12.75">
      <c r="A26" s="90"/>
      <c r="B26" s="96" t="s">
        <v>45</v>
      </c>
      <c r="C26" s="393" t="s">
        <v>211</v>
      </c>
      <c r="D26" s="96">
        <f t="shared" si="0"/>
        <v>4220</v>
      </c>
      <c r="E26" s="96">
        <f t="shared" si="1"/>
        <v>2028</v>
      </c>
      <c r="F26" s="49">
        <v>425</v>
      </c>
      <c r="G26" s="49">
        <v>206</v>
      </c>
      <c r="H26" s="49">
        <v>428</v>
      </c>
      <c r="I26" s="49">
        <v>201</v>
      </c>
      <c r="J26" s="49">
        <v>391</v>
      </c>
      <c r="K26" s="49">
        <v>185</v>
      </c>
      <c r="L26" s="49">
        <v>425</v>
      </c>
      <c r="M26" s="49">
        <v>199</v>
      </c>
      <c r="N26" s="49">
        <v>347</v>
      </c>
      <c r="O26" s="49">
        <v>164</v>
      </c>
      <c r="P26" s="49">
        <v>286</v>
      </c>
      <c r="Q26" s="49">
        <v>130</v>
      </c>
      <c r="R26" s="49">
        <v>313</v>
      </c>
      <c r="S26" s="49">
        <v>152</v>
      </c>
      <c r="T26" s="49">
        <v>359</v>
      </c>
      <c r="U26" s="49">
        <v>167</v>
      </c>
      <c r="V26" s="329"/>
      <c r="W26" s="96" t="s">
        <v>45</v>
      </c>
      <c r="X26" s="393" t="s">
        <v>211</v>
      </c>
      <c r="Y26" s="49">
        <v>323</v>
      </c>
      <c r="Z26" s="49">
        <v>162</v>
      </c>
      <c r="AA26" s="49">
        <v>251</v>
      </c>
      <c r="AB26" s="49">
        <v>118</v>
      </c>
      <c r="AC26" s="49">
        <v>186</v>
      </c>
      <c r="AD26" s="49">
        <v>89</v>
      </c>
      <c r="AE26" s="49">
        <v>156</v>
      </c>
      <c r="AF26" s="49">
        <v>78</v>
      </c>
      <c r="AG26" s="49">
        <v>111</v>
      </c>
      <c r="AH26" s="49">
        <v>65</v>
      </c>
      <c r="AI26" s="49">
        <v>84</v>
      </c>
      <c r="AJ26" s="49">
        <v>48</v>
      </c>
      <c r="AK26" s="49">
        <v>62</v>
      </c>
      <c r="AL26" s="49">
        <v>27</v>
      </c>
      <c r="AM26" s="49">
        <v>43</v>
      </c>
      <c r="AN26" s="49">
        <v>19</v>
      </c>
      <c r="AO26" s="49">
        <v>20</v>
      </c>
      <c r="AP26" s="49">
        <v>13</v>
      </c>
      <c r="AQ26" s="49">
        <v>6</v>
      </c>
      <c r="AR26" s="49">
        <v>2</v>
      </c>
      <c r="AS26" s="49">
        <v>2</v>
      </c>
      <c r="AT26" s="49">
        <v>1</v>
      </c>
      <c r="AU26" s="49">
        <v>2</v>
      </c>
      <c r="AV26" s="49">
        <v>2</v>
      </c>
      <c r="AW26" s="49">
        <v>0</v>
      </c>
      <c r="AX26" s="49">
        <v>0</v>
      </c>
      <c r="AY26" s="329"/>
      <c r="AZ26" s="331"/>
      <c r="BA26" s="338"/>
      <c r="BB26" s="331"/>
      <c r="BC26" s="331"/>
      <c r="BD26" s="331"/>
      <c r="BE26" s="331"/>
      <c r="BF26" s="557"/>
      <c r="BG26" s="331"/>
      <c r="BH26" s="558"/>
      <c r="BI26" s="331"/>
      <c r="BJ26" s="331"/>
      <c r="BK26" s="331"/>
      <c r="BL26" s="559"/>
      <c r="BM26" s="551"/>
      <c r="BN26" s="551"/>
    </row>
    <row r="27" spans="1:66" ht="12.75">
      <c r="A27" s="90"/>
      <c r="B27" s="96" t="s">
        <v>632</v>
      </c>
      <c r="C27" s="393" t="s">
        <v>212</v>
      </c>
      <c r="D27" s="96">
        <f t="shared" si="0"/>
        <v>5685</v>
      </c>
      <c r="E27" s="96">
        <f t="shared" si="1"/>
        <v>2837</v>
      </c>
      <c r="F27" s="49">
        <v>705</v>
      </c>
      <c r="G27" s="49">
        <v>347</v>
      </c>
      <c r="H27" s="49">
        <v>575</v>
      </c>
      <c r="I27" s="49">
        <v>314</v>
      </c>
      <c r="J27" s="49">
        <v>536</v>
      </c>
      <c r="K27" s="49">
        <v>270</v>
      </c>
      <c r="L27" s="49">
        <v>589</v>
      </c>
      <c r="M27" s="49">
        <v>285</v>
      </c>
      <c r="N27" s="49">
        <v>534</v>
      </c>
      <c r="O27" s="49">
        <v>244</v>
      </c>
      <c r="P27" s="49">
        <v>475</v>
      </c>
      <c r="Q27" s="49">
        <v>221</v>
      </c>
      <c r="R27" s="49">
        <v>433</v>
      </c>
      <c r="S27" s="49">
        <v>207</v>
      </c>
      <c r="T27" s="49">
        <v>392</v>
      </c>
      <c r="U27" s="49">
        <v>203</v>
      </c>
      <c r="V27" s="329"/>
      <c r="W27" s="96" t="s">
        <v>632</v>
      </c>
      <c r="X27" s="393" t="s">
        <v>212</v>
      </c>
      <c r="Y27" s="49">
        <v>403</v>
      </c>
      <c r="Z27" s="49">
        <v>198</v>
      </c>
      <c r="AA27" s="49">
        <v>290</v>
      </c>
      <c r="AB27" s="49">
        <v>146</v>
      </c>
      <c r="AC27" s="49">
        <v>242</v>
      </c>
      <c r="AD27" s="49">
        <v>112</v>
      </c>
      <c r="AE27" s="49">
        <v>191</v>
      </c>
      <c r="AF27" s="49">
        <v>100</v>
      </c>
      <c r="AG27" s="49">
        <v>134</v>
      </c>
      <c r="AH27" s="49">
        <v>78</v>
      </c>
      <c r="AI27" s="49">
        <v>76</v>
      </c>
      <c r="AJ27" s="49">
        <v>49</v>
      </c>
      <c r="AK27" s="49">
        <v>48</v>
      </c>
      <c r="AL27" s="49">
        <v>27</v>
      </c>
      <c r="AM27" s="49">
        <v>34</v>
      </c>
      <c r="AN27" s="49">
        <v>16</v>
      </c>
      <c r="AO27" s="49">
        <v>20</v>
      </c>
      <c r="AP27" s="49">
        <v>16</v>
      </c>
      <c r="AQ27" s="49">
        <v>4</v>
      </c>
      <c r="AR27" s="49">
        <v>2</v>
      </c>
      <c r="AS27" s="49">
        <v>3</v>
      </c>
      <c r="AT27" s="49">
        <v>2</v>
      </c>
      <c r="AU27" s="49">
        <v>1</v>
      </c>
      <c r="AV27" s="49">
        <v>0</v>
      </c>
      <c r="AW27" s="49">
        <v>0</v>
      </c>
      <c r="AX27" s="49">
        <v>0</v>
      </c>
      <c r="AY27" s="329"/>
      <c r="AZ27" s="331"/>
      <c r="BA27" s="338"/>
      <c r="BB27" s="331"/>
      <c r="BC27" s="331"/>
      <c r="BD27" s="331"/>
      <c r="BE27" s="331"/>
      <c r="BF27" s="557"/>
      <c r="BG27" s="331"/>
      <c r="BH27" s="558"/>
      <c r="BI27" s="331"/>
      <c r="BJ27" s="331"/>
      <c r="BK27" s="331"/>
      <c r="BL27" s="559"/>
      <c r="BM27" s="551"/>
      <c r="BN27" s="551"/>
    </row>
    <row r="28" spans="1:66" ht="12.75">
      <c r="A28" s="90"/>
      <c r="B28" s="96"/>
      <c r="C28" s="393"/>
      <c r="D28" s="96"/>
      <c r="E28" s="96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29"/>
      <c r="W28" s="96"/>
      <c r="X28" s="393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329"/>
      <c r="AZ28" s="331"/>
      <c r="BA28" s="338"/>
      <c r="BB28" s="331"/>
      <c r="BC28" s="331"/>
      <c r="BD28" s="331"/>
      <c r="BE28" s="331"/>
      <c r="BF28" s="557"/>
      <c r="BG28" s="331"/>
      <c r="BH28" s="558"/>
      <c r="BI28" s="331"/>
      <c r="BJ28" s="331"/>
      <c r="BK28" s="331"/>
      <c r="BL28" s="559"/>
      <c r="BM28" s="551"/>
      <c r="BN28" s="551"/>
    </row>
    <row r="29" spans="1:66" ht="12.75">
      <c r="A29" s="90"/>
      <c r="B29" s="96" t="s">
        <v>46</v>
      </c>
      <c r="C29" s="393" t="s">
        <v>213</v>
      </c>
      <c r="D29" s="96">
        <f t="shared" si="0"/>
        <v>3007</v>
      </c>
      <c r="E29" s="96">
        <f t="shared" si="1"/>
        <v>1468</v>
      </c>
      <c r="F29" s="49">
        <v>355</v>
      </c>
      <c r="G29" s="49">
        <v>178</v>
      </c>
      <c r="H29" s="49">
        <v>266</v>
      </c>
      <c r="I29" s="49">
        <v>131</v>
      </c>
      <c r="J29" s="49">
        <v>218</v>
      </c>
      <c r="K29" s="49">
        <v>110</v>
      </c>
      <c r="L29" s="49">
        <v>269</v>
      </c>
      <c r="M29" s="49">
        <v>123</v>
      </c>
      <c r="N29" s="49">
        <v>318</v>
      </c>
      <c r="O29" s="49">
        <v>151</v>
      </c>
      <c r="P29" s="49">
        <v>246</v>
      </c>
      <c r="Q29" s="49">
        <v>108</v>
      </c>
      <c r="R29" s="49">
        <v>187</v>
      </c>
      <c r="S29" s="49">
        <v>80</v>
      </c>
      <c r="T29" s="49">
        <v>206</v>
      </c>
      <c r="U29" s="49">
        <v>93</v>
      </c>
      <c r="V29" s="329"/>
      <c r="W29" s="96" t="s">
        <v>46</v>
      </c>
      <c r="X29" s="393" t="s">
        <v>213</v>
      </c>
      <c r="Y29" s="49">
        <v>189</v>
      </c>
      <c r="Z29" s="49">
        <v>91</v>
      </c>
      <c r="AA29" s="49">
        <v>230</v>
      </c>
      <c r="AB29" s="49">
        <v>129</v>
      </c>
      <c r="AC29" s="49">
        <v>180</v>
      </c>
      <c r="AD29" s="49">
        <v>84</v>
      </c>
      <c r="AE29" s="49">
        <v>125</v>
      </c>
      <c r="AF29" s="49">
        <v>63</v>
      </c>
      <c r="AG29" s="49">
        <v>67</v>
      </c>
      <c r="AH29" s="49">
        <v>37</v>
      </c>
      <c r="AI29" s="49">
        <v>59</v>
      </c>
      <c r="AJ29" s="49">
        <v>35</v>
      </c>
      <c r="AK29" s="49">
        <v>51</v>
      </c>
      <c r="AL29" s="49">
        <v>32</v>
      </c>
      <c r="AM29" s="49">
        <v>30</v>
      </c>
      <c r="AN29" s="49">
        <v>18</v>
      </c>
      <c r="AO29" s="49">
        <v>5</v>
      </c>
      <c r="AP29" s="49">
        <v>1</v>
      </c>
      <c r="AQ29" s="49">
        <v>4</v>
      </c>
      <c r="AR29" s="49">
        <v>2</v>
      </c>
      <c r="AS29" s="49">
        <v>1</v>
      </c>
      <c r="AT29" s="49">
        <v>1</v>
      </c>
      <c r="AU29" s="49">
        <v>0</v>
      </c>
      <c r="AV29" s="49">
        <v>0</v>
      </c>
      <c r="AW29" s="49">
        <v>1</v>
      </c>
      <c r="AX29" s="49">
        <v>1</v>
      </c>
      <c r="AY29" s="329"/>
      <c r="AZ29" s="331"/>
      <c r="BA29" s="338"/>
      <c r="BB29" s="331"/>
      <c r="BC29" s="331"/>
      <c r="BD29" s="331"/>
      <c r="BE29" s="331"/>
      <c r="BF29" s="557"/>
      <c r="BG29" s="331"/>
      <c r="BH29" s="558"/>
      <c r="BI29" s="331"/>
      <c r="BJ29" s="331"/>
      <c r="BK29" s="331"/>
      <c r="BL29" s="559"/>
      <c r="BM29" s="551"/>
      <c r="BN29" s="551"/>
    </row>
    <row r="30" spans="1:66" ht="12.75">
      <c r="A30" s="90"/>
      <c r="B30" s="96" t="s">
        <v>31</v>
      </c>
      <c r="C30" s="393" t="s">
        <v>214</v>
      </c>
      <c r="D30" s="96">
        <f t="shared" si="0"/>
        <v>2521</v>
      </c>
      <c r="E30" s="96">
        <f t="shared" si="1"/>
        <v>1226</v>
      </c>
      <c r="F30" s="49">
        <v>295</v>
      </c>
      <c r="G30" s="49">
        <v>142</v>
      </c>
      <c r="H30" s="49">
        <v>226</v>
      </c>
      <c r="I30" s="49">
        <v>97</v>
      </c>
      <c r="J30" s="49">
        <v>205</v>
      </c>
      <c r="K30" s="49">
        <v>95</v>
      </c>
      <c r="L30" s="49">
        <v>258</v>
      </c>
      <c r="M30" s="49">
        <v>138</v>
      </c>
      <c r="N30" s="49">
        <v>217</v>
      </c>
      <c r="O30" s="49">
        <v>100</v>
      </c>
      <c r="P30" s="49">
        <v>224</v>
      </c>
      <c r="Q30" s="49">
        <v>105</v>
      </c>
      <c r="R30" s="49">
        <v>200</v>
      </c>
      <c r="S30" s="49">
        <v>90</v>
      </c>
      <c r="T30" s="49">
        <v>198</v>
      </c>
      <c r="U30" s="49">
        <v>99</v>
      </c>
      <c r="V30" s="329"/>
      <c r="W30" s="96" t="s">
        <v>31</v>
      </c>
      <c r="X30" s="393" t="s">
        <v>214</v>
      </c>
      <c r="Y30" s="49">
        <v>169</v>
      </c>
      <c r="Z30" s="49">
        <v>80</v>
      </c>
      <c r="AA30" s="49">
        <v>149</v>
      </c>
      <c r="AB30" s="49">
        <v>77</v>
      </c>
      <c r="AC30" s="49">
        <v>142</v>
      </c>
      <c r="AD30" s="49">
        <v>74</v>
      </c>
      <c r="AE30" s="49">
        <v>91</v>
      </c>
      <c r="AF30" s="49">
        <v>51</v>
      </c>
      <c r="AG30" s="49">
        <v>59</v>
      </c>
      <c r="AH30" s="49">
        <v>27</v>
      </c>
      <c r="AI30" s="49">
        <v>34</v>
      </c>
      <c r="AJ30" s="49">
        <v>17</v>
      </c>
      <c r="AK30" s="49">
        <v>22</v>
      </c>
      <c r="AL30" s="49">
        <v>13</v>
      </c>
      <c r="AM30" s="49">
        <v>14</v>
      </c>
      <c r="AN30" s="49">
        <v>10</v>
      </c>
      <c r="AO30" s="49">
        <v>11</v>
      </c>
      <c r="AP30" s="49">
        <v>5</v>
      </c>
      <c r="AQ30" s="49">
        <v>5</v>
      </c>
      <c r="AR30" s="49">
        <v>4</v>
      </c>
      <c r="AS30" s="49">
        <v>2</v>
      </c>
      <c r="AT30" s="49">
        <v>2</v>
      </c>
      <c r="AU30" s="49">
        <v>0</v>
      </c>
      <c r="AV30" s="49">
        <v>0</v>
      </c>
      <c r="AW30" s="49">
        <v>0</v>
      </c>
      <c r="AX30" s="49">
        <v>0</v>
      </c>
      <c r="AY30" s="329"/>
      <c r="AZ30" s="331"/>
      <c r="BA30" s="338"/>
      <c r="BB30" s="331"/>
      <c r="BC30" s="331"/>
      <c r="BD30" s="331"/>
      <c r="BE30" s="331"/>
      <c r="BF30" s="557"/>
      <c r="BG30" s="331"/>
      <c r="BH30" s="558"/>
      <c r="BI30" s="331"/>
      <c r="BJ30" s="331"/>
      <c r="BK30" s="331"/>
      <c r="BL30" s="559"/>
      <c r="BM30" s="551"/>
      <c r="BN30" s="551"/>
    </row>
    <row r="31" spans="1:66" ht="12.75">
      <c r="A31" s="90"/>
      <c r="B31" s="96" t="s">
        <v>47</v>
      </c>
      <c r="C31" s="393" t="s">
        <v>215</v>
      </c>
      <c r="D31" s="96">
        <f t="shared" si="0"/>
        <v>21097</v>
      </c>
      <c r="E31" s="96">
        <f t="shared" si="1"/>
        <v>10723</v>
      </c>
      <c r="F31" s="49">
        <v>2514</v>
      </c>
      <c r="G31" s="49">
        <v>1189</v>
      </c>
      <c r="H31" s="49">
        <v>1883</v>
      </c>
      <c r="I31" s="49">
        <v>992</v>
      </c>
      <c r="J31" s="49">
        <v>1482</v>
      </c>
      <c r="K31" s="49">
        <v>715</v>
      </c>
      <c r="L31" s="49">
        <v>1762</v>
      </c>
      <c r="M31" s="49">
        <v>831</v>
      </c>
      <c r="N31" s="49">
        <v>1888</v>
      </c>
      <c r="O31" s="49">
        <v>936</v>
      </c>
      <c r="P31" s="49">
        <v>2143</v>
      </c>
      <c r="Q31" s="49">
        <v>1047</v>
      </c>
      <c r="R31" s="49">
        <v>1563</v>
      </c>
      <c r="S31" s="49">
        <v>791</v>
      </c>
      <c r="T31" s="49">
        <v>1435</v>
      </c>
      <c r="U31" s="49">
        <v>742</v>
      </c>
      <c r="V31" s="329"/>
      <c r="W31" s="96" t="s">
        <v>47</v>
      </c>
      <c r="X31" s="393" t="s">
        <v>215</v>
      </c>
      <c r="Y31" s="49">
        <v>1361</v>
      </c>
      <c r="Z31" s="49">
        <v>725</v>
      </c>
      <c r="AA31" s="49">
        <v>1344</v>
      </c>
      <c r="AB31" s="49">
        <v>697</v>
      </c>
      <c r="AC31" s="49">
        <v>1215</v>
      </c>
      <c r="AD31" s="49">
        <v>636</v>
      </c>
      <c r="AE31" s="49">
        <v>885</v>
      </c>
      <c r="AF31" s="49">
        <v>496</v>
      </c>
      <c r="AG31" s="49">
        <v>593</v>
      </c>
      <c r="AH31" s="49">
        <v>322</v>
      </c>
      <c r="AI31" s="49">
        <v>363</v>
      </c>
      <c r="AJ31" s="49">
        <v>204</v>
      </c>
      <c r="AK31" s="49">
        <v>299</v>
      </c>
      <c r="AL31" s="49">
        <v>167</v>
      </c>
      <c r="AM31" s="49">
        <v>198</v>
      </c>
      <c r="AN31" s="49">
        <v>122</v>
      </c>
      <c r="AO31" s="49">
        <v>105</v>
      </c>
      <c r="AP31" s="49">
        <v>64</v>
      </c>
      <c r="AQ31" s="49">
        <v>47</v>
      </c>
      <c r="AR31" s="49">
        <v>33</v>
      </c>
      <c r="AS31" s="49">
        <v>15</v>
      </c>
      <c r="AT31" s="49">
        <v>12</v>
      </c>
      <c r="AU31" s="49">
        <v>2</v>
      </c>
      <c r="AV31" s="49">
        <v>2</v>
      </c>
      <c r="AW31" s="49">
        <v>0</v>
      </c>
      <c r="AX31" s="49">
        <v>0</v>
      </c>
      <c r="AY31" s="329"/>
      <c r="AZ31" s="331"/>
      <c r="BA31" s="338"/>
      <c r="BB31" s="331"/>
      <c r="BC31" s="331"/>
      <c r="BD31" s="331"/>
      <c r="BE31" s="331"/>
      <c r="BF31" s="557"/>
      <c r="BG31" s="331"/>
      <c r="BH31" s="558"/>
      <c r="BI31" s="331"/>
      <c r="BJ31" s="331"/>
      <c r="BK31" s="331"/>
      <c r="BL31" s="559"/>
      <c r="BM31" s="551"/>
      <c r="BN31" s="551"/>
    </row>
    <row r="32" spans="1:66" ht="12.75">
      <c r="A32" s="90"/>
      <c r="B32" s="95" t="s">
        <v>32</v>
      </c>
      <c r="C32" s="394" t="s">
        <v>216</v>
      </c>
      <c r="D32" s="96">
        <f t="shared" si="0"/>
        <v>2319</v>
      </c>
      <c r="E32" s="96">
        <f t="shared" si="1"/>
        <v>1168</v>
      </c>
      <c r="F32" s="49">
        <v>284</v>
      </c>
      <c r="G32" s="49">
        <v>128</v>
      </c>
      <c r="H32" s="49">
        <v>262</v>
      </c>
      <c r="I32" s="49">
        <v>119</v>
      </c>
      <c r="J32" s="49">
        <v>227</v>
      </c>
      <c r="K32" s="49">
        <v>113</v>
      </c>
      <c r="L32" s="49">
        <v>219</v>
      </c>
      <c r="M32" s="49">
        <v>120</v>
      </c>
      <c r="N32" s="49">
        <v>190</v>
      </c>
      <c r="O32" s="49">
        <v>104</v>
      </c>
      <c r="P32" s="49">
        <v>197</v>
      </c>
      <c r="Q32" s="49">
        <v>94</v>
      </c>
      <c r="R32" s="49">
        <v>191</v>
      </c>
      <c r="S32" s="49">
        <v>90</v>
      </c>
      <c r="T32" s="49">
        <v>170</v>
      </c>
      <c r="U32" s="49">
        <v>95</v>
      </c>
      <c r="V32" s="329"/>
      <c r="W32" s="95" t="s">
        <v>32</v>
      </c>
      <c r="X32" s="394" t="s">
        <v>216</v>
      </c>
      <c r="Y32" s="49">
        <v>167</v>
      </c>
      <c r="Z32" s="49">
        <v>85</v>
      </c>
      <c r="AA32" s="49">
        <v>134</v>
      </c>
      <c r="AB32" s="49">
        <v>66</v>
      </c>
      <c r="AC32" s="49">
        <v>93</v>
      </c>
      <c r="AD32" s="49">
        <v>45</v>
      </c>
      <c r="AE32" s="49">
        <v>69</v>
      </c>
      <c r="AF32" s="49">
        <v>46</v>
      </c>
      <c r="AG32" s="49">
        <v>54</v>
      </c>
      <c r="AH32" s="49">
        <v>28</v>
      </c>
      <c r="AI32" s="49">
        <v>20</v>
      </c>
      <c r="AJ32" s="49">
        <v>12</v>
      </c>
      <c r="AK32" s="49">
        <v>12</v>
      </c>
      <c r="AL32" s="49">
        <v>6</v>
      </c>
      <c r="AM32" s="49">
        <v>15</v>
      </c>
      <c r="AN32" s="49">
        <v>5</v>
      </c>
      <c r="AO32" s="49">
        <v>9</v>
      </c>
      <c r="AP32" s="49">
        <v>6</v>
      </c>
      <c r="AQ32" s="49">
        <v>4</v>
      </c>
      <c r="AR32" s="49">
        <v>4</v>
      </c>
      <c r="AS32" s="49">
        <v>2</v>
      </c>
      <c r="AT32" s="49">
        <v>2</v>
      </c>
      <c r="AU32" s="49">
        <v>0</v>
      </c>
      <c r="AV32" s="49">
        <v>0</v>
      </c>
      <c r="AW32" s="49">
        <v>0</v>
      </c>
      <c r="AX32" s="49">
        <v>0</v>
      </c>
      <c r="AY32" s="329"/>
      <c r="AZ32" s="331"/>
      <c r="BA32" s="338"/>
      <c r="BB32" s="331"/>
      <c r="BC32" s="331"/>
      <c r="BD32" s="331"/>
      <c r="BE32" s="331"/>
      <c r="BF32" s="557"/>
      <c r="BG32" s="331"/>
      <c r="BH32" s="558"/>
      <c r="BI32" s="331"/>
      <c r="BJ32" s="331"/>
      <c r="BK32" s="331"/>
      <c r="BL32" s="559"/>
      <c r="BM32" s="551"/>
      <c r="BN32" s="551"/>
    </row>
    <row r="33" spans="1:66" ht="12.75">
      <c r="A33" s="95"/>
      <c r="B33" s="95"/>
      <c r="C33" s="95"/>
      <c r="D33" s="96"/>
      <c r="E33" s="96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329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329"/>
      <c r="AZ33" s="331"/>
      <c r="BA33" s="338"/>
      <c r="BB33" s="331"/>
      <c r="BC33" s="331"/>
      <c r="BD33" s="331"/>
      <c r="BE33" s="331"/>
      <c r="BF33" s="557"/>
      <c r="BG33" s="331"/>
      <c r="BH33" s="558"/>
      <c r="BI33" s="331"/>
      <c r="BJ33" s="331"/>
      <c r="BK33" s="331"/>
      <c r="BL33" s="559"/>
      <c r="BM33" s="551"/>
      <c r="BN33" s="551"/>
    </row>
    <row r="34" spans="1:66" s="316" customFormat="1" ht="9">
      <c r="A34" s="79"/>
      <c r="B34" s="175" t="s">
        <v>84</v>
      </c>
      <c r="C34" s="175" t="s">
        <v>85</v>
      </c>
      <c r="D34" s="77">
        <f>SUM(D9:D33)</f>
        <v>92266</v>
      </c>
      <c r="E34" s="77">
        <f aca="true" t="shared" si="2" ref="E34:U34">SUM(E9:E33)</f>
        <v>45905</v>
      </c>
      <c r="F34" s="77">
        <f t="shared" si="2"/>
        <v>10613</v>
      </c>
      <c r="G34" s="77">
        <f t="shared" si="2"/>
        <v>5080</v>
      </c>
      <c r="H34" s="77">
        <f t="shared" si="2"/>
        <v>8890</v>
      </c>
      <c r="I34" s="77">
        <f t="shared" si="2"/>
        <v>4452</v>
      </c>
      <c r="J34" s="77">
        <f t="shared" si="2"/>
        <v>7502</v>
      </c>
      <c r="K34" s="77">
        <f t="shared" si="2"/>
        <v>3670</v>
      </c>
      <c r="L34" s="77">
        <f t="shared" si="2"/>
        <v>8948</v>
      </c>
      <c r="M34" s="77">
        <f t="shared" si="2"/>
        <v>4359</v>
      </c>
      <c r="N34" s="77">
        <f t="shared" si="2"/>
        <v>8644</v>
      </c>
      <c r="O34" s="77">
        <f t="shared" si="2"/>
        <v>4123</v>
      </c>
      <c r="P34" s="77">
        <f t="shared" si="2"/>
        <v>8049</v>
      </c>
      <c r="Q34" s="77">
        <f t="shared" si="2"/>
        <v>3791</v>
      </c>
      <c r="R34" s="77">
        <f t="shared" si="2"/>
        <v>6855</v>
      </c>
      <c r="S34" s="77">
        <f t="shared" si="2"/>
        <v>3353</v>
      </c>
      <c r="T34" s="77">
        <f t="shared" si="2"/>
        <v>6681</v>
      </c>
      <c r="U34" s="77">
        <f t="shared" si="2"/>
        <v>3335</v>
      </c>
      <c r="W34" s="374" t="s">
        <v>84</v>
      </c>
      <c r="X34" s="374" t="s">
        <v>85</v>
      </c>
      <c r="Y34" s="77">
        <f>SUM(Y9:Y33)</f>
        <v>6321</v>
      </c>
      <c r="Z34" s="77">
        <f aca="true" t="shared" si="3" ref="Z34:AX34">SUM(Z9:Z33)</f>
        <v>3179</v>
      </c>
      <c r="AA34" s="77">
        <f t="shared" si="3"/>
        <v>5656</v>
      </c>
      <c r="AB34" s="77">
        <f t="shared" si="3"/>
        <v>2902</v>
      </c>
      <c r="AC34" s="77">
        <f t="shared" si="3"/>
        <v>4600</v>
      </c>
      <c r="AD34" s="77">
        <f t="shared" si="3"/>
        <v>2305</v>
      </c>
      <c r="AE34" s="77">
        <f t="shared" si="3"/>
        <v>3522</v>
      </c>
      <c r="AF34" s="77">
        <f t="shared" si="3"/>
        <v>1924</v>
      </c>
      <c r="AG34" s="77">
        <f t="shared" si="3"/>
        <v>2188</v>
      </c>
      <c r="AH34" s="77">
        <f t="shared" si="3"/>
        <v>1195</v>
      </c>
      <c r="AI34" s="77">
        <f t="shared" si="3"/>
        <v>1356</v>
      </c>
      <c r="AJ34" s="77">
        <f t="shared" si="3"/>
        <v>789</v>
      </c>
      <c r="AK34" s="77">
        <f t="shared" si="3"/>
        <v>1065</v>
      </c>
      <c r="AL34" s="77">
        <f t="shared" si="3"/>
        <v>604</v>
      </c>
      <c r="AM34" s="77">
        <f t="shared" si="3"/>
        <v>750</v>
      </c>
      <c r="AN34" s="77">
        <f t="shared" si="3"/>
        <v>419</v>
      </c>
      <c r="AO34" s="77">
        <f t="shared" si="3"/>
        <v>391</v>
      </c>
      <c r="AP34" s="77">
        <f t="shared" si="3"/>
        <v>250</v>
      </c>
      <c r="AQ34" s="77">
        <f t="shared" si="3"/>
        <v>155</v>
      </c>
      <c r="AR34" s="77">
        <f t="shared" si="3"/>
        <v>113</v>
      </c>
      <c r="AS34" s="77">
        <f t="shared" si="3"/>
        <v>60</v>
      </c>
      <c r="AT34" s="77">
        <f t="shared" si="3"/>
        <v>44</v>
      </c>
      <c r="AU34" s="77">
        <f t="shared" si="3"/>
        <v>18</v>
      </c>
      <c r="AV34" s="77">
        <f t="shared" si="3"/>
        <v>16</v>
      </c>
      <c r="AW34" s="77">
        <f t="shared" si="3"/>
        <v>2</v>
      </c>
      <c r="AX34" s="77">
        <f t="shared" si="3"/>
        <v>2</v>
      </c>
      <c r="AY34" s="325"/>
      <c r="AZ34" s="460"/>
      <c r="BA34" s="560"/>
      <c r="BB34" s="319"/>
      <c r="BC34" s="319"/>
      <c r="BD34" s="319"/>
      <c r="BE34" s="319"/>
      <c r="BF34" s="561"/>
      <c r="BG34" s="319"/>
      <c r="BH34" s="319"/>
      <c r="BI34" s="319"/>
      <c r="BJ34" s="319"/>
      <c r="BK34" s="319"/>
      <c r="BL34" s="562"/>
      <c r="BM34" s="319"/>
      <c r="BN34" s="319"/>
    </row>
    <row r="35" spans="1:66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316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319"/>
      <c r="AZ35" s="319"/>
      <c r="BA35" s="319"/>
      <c r="BB35" s="319"/>
      <c r="BC35" s="319"/>
      <c r="BD35" s="319"/>
      <c r="BE35" s="319"/>
      <c r="BF35" s="561"/>
      <c r="BG35" s="319"/>
      <c r="BH35" s="563"/>
      <c r="BI35" s="319"/>
      <c r="BJ35" s="319"/>
      <c r="BK35" s="319"/>
      <c r="BL35" s="319"/>
      <c r="BM35" s="551"/>
      <c r="BN35" s="551"/>
    </row>
    <row r="36" spans="1:66" ht="12.75">
      <c r="A36" s="77"/>
      <c r="B36" s="368" t="s">
        <v>1354</v>
      </c>
      <c r="C36" s="157"/>
      <c r="D36" s="157">
        <v>92451</v>
      </c>
      <c r="E36" s="157">
        <v>46953</v>
      </c>
      <c r="F36" s="157">
        <v>9745</v>
      </c>
      <c r="G36" s="157">
        <v>4920</v>
      </c>
      <c r="H36" s="157">
        <v>7788</v>
      </c>
      <c r="I36" s="157">
        <v>3900</v>
      </c>
      <c r="J36" s="157">
        <v>8447</v>
      </c>
      <c r="K36" s="157">
        <v>4234</v>
      </c>
      <c r="L36" s="157">
        <v>9560</v>
      </c>
      <c r="M36" s="157">
        <v>4853</v>
      </c>
      <c r="N36" s="157">
        <v>10024</v>
      </c>
      <c r="O36" s="157">
        <v>4991</v>
      </c>
      <c r="P36" s="157">
        <v>8009</v>
      </c>
      <c r="Q36" s="157">
        <v>3922</v>
      </c>
      <c r="R36" s="157">
        <v>6977</v>
      </c>
      <c r="S36" s="157">
        <v>3499</v>
      </c>
      <c r="T36" s="157">
        <v>6876</v>
      </c>
      <c r="U36" s="157">
        <v>3464</v>
      </c>
      <c r="V36" s="328"/>
      <c r="W36" s="368" t="s">
        <v>1354</v>
      </c>
      <c r="X36" s="157"/>
      <c r="Y36" s="157">
        <v>6201</v>
      </c>
      <c r="Z36" s="157">
        <v>3127</v>
      </c>
      <c r="AA36" s="157">
        <v>5483</v>
      </c>
      <c r="AB36" s="157">
        <v>2798</v>
      </c>
      <c r="AC36" s="157">
        <v>4491</v>
      </c>
      <c r="AD36" s="157">
        <v>2315</v>
      </c>
      <c r="AE36" s="157">
        <v>3097</v>
      </c>
      <c r="AF36" s="157">
        <v>1668</v>
      </c>
      <c r="AG36" s="157">
        <v>1974</v>
      </c>
      <c r="AH36" s="157">
        <v>1105</v>
      </c>
      <c r="AI36" s="157">
        <v>1311</v>
      </c>
      <c r="AJ36" s="157">
        <v>710</v>
      </c>
      <c r="AK36" s="157">
        <v>1208</v>
      </c>
      <c r="AL36" s="157">
        <v>663</v>
      </c>
      <c r="AM36" s="157">
        <v>630</v>
      </c>
      <c r="AN36" s="157">
        <v>354</v>
      </c>
      <c r="AO36" s="157">
        <v>410</v>
      </c>
      <c r="AP36" s="157">
        <v>269</v>
      </c>
      <c r="AQ36" s="157">
        <v>138</v>
      </c>
      <c r="AR36" s="157">
        <v>93</v>
      </c>
      <c r="AS36" s="157">
        <v>62</v>
      </c>
      <c r="AT36" s="157">
        <v>50</v>
      </c>
      <c r="AU36" s="157">
        <v>14</v>
      </c>
      <c r="AV36" s="157">
        <v>13</v>
      </c>
      <c r="AW36" s="157">
        <v>6</v>
      </c>
      <c r="AX36" s="157">
        <v>5</v>
      </c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551"/>
      <c r="BN36" s="551"/>
    </row>
    <row r="37" spans="1:64" ht="12.75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9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</row>
    <row r="38" spans="1:64" ht="12.75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9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</row>
    <row r="39" spans="1:64" ht="12.75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38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</row>
    <row r="40" spans="1:64" ht="12.75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9"/>
      <c r="BB40" s="314">
        <v>5350</v>
      </c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</row>
    <row r="41" spans="1:64" ht="12.75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9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</row>
    <row r="42" spans="1:64" ht="12.75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9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</row>
    <row r="43" spans="1:64" ht="12.75">
      <c r="A43" s="316"/>
      <c r="B43" s="316"/>
      <c r="C43" s="316"/>
      <c r="D43" s="316"/>
      <c r="E43" s="316"/>
      <c r="F43" s="316"/>
      <c r="G43" s="316"/>
      <c r="H43" s="316"/>
      <c r="I43" s="316"/>
      <c r="J43" s="32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9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</row>
    <row r="44" spans="1:64" ht="12.75">
      <c r="A44" s="316"/>
      <c r="B44" s="316"/>
      <c r="C44" s="319"/>
      <c r="D44" s="319"/>
      <c r="E44" s="319"/>
      <c r="F44" s="319"/>
      <c r="G44" s="319"/>
      <c r="H44" s="319"/>
      <c r="I44" s="319"/>
      <c r="J44" s="327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6"/>
      <c r="AW44" s="316"/>
      <c r="AX44" s="316"/>
      <c r="AY44" s="316"/>
      <c r="AZ44" s="316"/>
      <c r="BA44" s="319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</row>
    <row r="45" spans="1:64" ht="12.75">
      <c r="A45" s="316"/>
      <c r="B45" s="316"/>
      <c r="C45" s="319"/>
      <c r="D45" s="319"/>
      <c r="E45" s="319"/>
      <c r="F45" s="319"/>
      <c r="G45" s="319"/>
      <c r="H45" s="319"/>
      <c r="I45" s="319"/>
      <c r="J45" s="327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6"/>
      <c r="AW45" s="316"/>
      <c r="AX45" s="316"/>
      <c r="AY45" s="316"/>
      <c r="AZ45" s="316"/>
      <c r="BA45" s="319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</row>
    <row r="46" spans="1:64" ht="12.75">
      <c r="A46" s="316"/>
      <c r="B46" s="316"/>
      <c r="C46" s="319"/>
      <c r="D46" s="319"/>
      <c r="E46" s="319"/>
      <c r="F46" s="319"/>
      <c r="G46" s="319"/>
      <c r="H46" s="325"/>
      <c r="I46" s="319"/>
      <c r="J46" s="319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6"/>
      <c r="AW46" s="316"/>
      <c r="AX46" s="316"/>
      <c r="AY46" s="316"/>
      <c r="AZ46" s="316"/>
      <c r="BA46" s="319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</row>
    <row r="47" spans="1:64" ht="12.75">
      <c r="A47" s="316"/>
      <c r="B47" s="316"/>
      <c r="C47" s="319"/>
      <c r="D47" s="319"/>
      <c r="E47" s="319"/>
      <c r="F47" s="319"/>
      <c r="G47" s="325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6"/>
      <c r="AW47" s="316"/>
      <c r="AX47" s="316"/>
      <c r="AY47" s="316"/>
      <c r="AZ47" s="316"/>
      <c r="BA47" s="319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</row>
    <row r="48" spans="1:64" ht="12.75">
      <c r="A48" s="316"/>
      <c r="B48" s="316"/>
      <c r="C48" s="319"/>
      <c r="D48" s="319"/>
      <c r="E48" s="319"/>
      <c r="F48" s="319"/>
      <c r="G48" s="319"/>
      <c r="H48" s="319"/>
      <c r="I48" s="327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6"/>
      <c r="AW48" s="316"/>
      <c r="AX48" s="316"/>
      <c r="AY48" s="316"/>
      <c r="AZ48" s="316"/>
      <c r="BA48" s="319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</row>
    <row r="49" spans="3:53" ht="12.75">
      <c r="C49" s="319"/>
      <c r="D49" s="319"/>
      <c r="E49" s="319"/>
      <c r="F49" s="319"/>
      <c r="G49" s="319"/>
      <c r="H49" s="319"/>
      <c r="I49" s="327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6"/>
      <c r="AW49" s="316"/>
      <c r="AX49" s="316"/>
      <c r="AY49" s="316"/>
      <c r="AZ49" s="316"/>
      <c r="BA49" s="319"/>
    </row>
    <row r="50" spans="3:53" ht="12.75"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6"/>
      <c r="AW50" s="316"/>
      <c r="AX50" s="316"/>
      <c r="AY50" s="316"/>
      <c r="AZ50" s="316"/>
      <c r="BA50" s="319"/>
    </row>
    <row r="51" spans="3:53" ht="12.75"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6"/>
      <c r="AW51" s="316"/>
      <c r="AX51" s="316"/>
      <c r="AY51" s="316"/>
      <c r="AZ51" s="316"/>
      <c r="BA51" s="319"/>
    </row>
    <row r="52" spans="3:53" ht="12.75">
      <c r="C52" s="319"/>
      <c r="D52" s="319"/>
      <c r="E52" s="319"/>
      <c r="F52" s="319"/>
      <c r="G52" s="319"/>
      <c r="H52" s="319"/>
      <c r="I52" s="319"/>
      <c r="J52" s="332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6"/>
      <c r="AW52" s="316"/>
      <c r="AX52" s="316"/>
      <c r="AY52" s="316"/>
      <c r="AZ52" s="316"/>
      <c r="BA52" s="319"/>
    </row>
    <row r="53" spans="3:53" ht="12.75">
      <c r="C53" s="319"/>
      <c r="D53" s="319"/>
      <c r="E53" s="319"/>
      <c r="F53" s="319"/>
      <c r="G53" s="319"/>
      <c r="H53" s="319"/>
      <c r="I53" s="319"/>
      <c r="J53" s="332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6"/>
      <c r="AW53" s="316"/>
      <c r="AX53" s="316"/>
      <c r="AY53" s="316"/>
      <c r="AZ53" s="316"/>
      <c r="BA53" s="319"/>
    </row>
    <row r="54" spans="3:53" ht="12.75">
      <c r="C54" s="319"/>
      <c r="D54" s="340"/>
      <c r="E54" s="332"/>
      <c r="F54" s="332"/>
      <c r="G54" s="341"/>
      <c r="H54" s="332"/>
      <c r="I54" s="332"/>
      <c r="J54" s="315"/>
      <c r="K54" s="315"/>
      <c r="L54" s="315"/>
      <c r="M54" s="340"/>
      <c r="N54" s="332"/>
      <c r="O54" s="332"/>
      <c r="P54" s="340"/>
      <c r="Q54" s="332"/>
      <c r="R54" s="332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6"/>
      <c r="AW54" s="316"/>
      <c r="AX54" s="316"/>
      <c r="AY54" s="316"/>
      <c r="AZ54" s="316"/>
      <c r="BA54" s="319"/>
    </row>
    <row r="55" spans="3:53" ht="12.75">
      <c r="C55" s="319"/>
      <c r="D55" s="342"/>
      <c r="E55" s="342"/>
      <c r="F55" s="342"/>
      <c r="G55" s="341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19"/>
      <c r="T55" s="319"/>
      <c r="U55" s="319"/>
      <c r="V55" s="319"/>
      <c r="W55" s="319"/>
      <c r="X55" s="319"/>
      <c r="Y55" s="319"/>
      <c r="Z55" s="342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6"/>
      <c r="AW55" s="316"/>
      <c r="AX55" s="316"/>
      <c r="AY55" s="316"/>
      <c r="AZ55" s="316"/>
      <c r="BA55" s="319"/>
    </row>
    <row r="56" spans="3:53" ht="12.75"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6"/>
      <c r="AW56" s="316"/>
      <c r="AX56" s="316"/>
      <c r="AY56" s="316"/>
      <c r="AZ56" s="316"/>
      <c r="BA56" s="319"/>
    </row>
    <row r="57" spans="3:53" ht="12.75"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6"/>
      <c r="AW57" s="316"/>
      <c r="AX57" s="316"/>
      <c r="AY57" s="316"/>
      <c r="AZ57" s="316"/>
      <c r="BA57" s="319"/>
    </row>
    <row r="58" spans="3:53" ht="12.75"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6"/>
      <c r="AW58" s="316"/>
      <c r="AX58" s="316"/>
      <c r="AY58" s="316"/>
      <c r="AZ58" s="316"/>
      <c r="BA58" s="319"/>
    </row>
    <row r="59" spans="3:53" ht="12.75"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6"/>
      <c r="AW59" s="316"/>
      <c r="AX59" s="316"/>
      <c r="AY59" s="316"/>
      <c r="AZ59" s="316"/>
      <c r="BA59" s="319"/>
    </row>
    <row r="60" spans="3:53" ht="12.75"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6"/>
      <c r="AW60" s="316"/>
      <c r="AX60" s="316"/>
      <c r="AY60" s="316"/>
      <c r="AZ60" s="316"/>
      <c r="BA60" s="319"/>
    </row>
    <row r="61" spans="3:53" ht="12.75"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6"/>
      <c r="AW61" s="316"/>
      <c r="AX61" s="316"/>
      <c r="AY61" s="316"/>
      <c r="AZ61" s="316"/>
      <c r="BA61" s="319"/>
    </row>
    <row r="62" spans="3:53" ht="12.75"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6"/>
      <c r="AW62" s="316"/>
      <c r="AX62" s="316"/>
      <c r="AY62" s="316"/>
      <c r="AZ62" s="316"/>
      <c r="BA62" s="319"/>
    </row>
    <row r="63" spans="3:53" ht="12.75"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6"/>
      <c r="AW63" s="316"/>
      <c r="AX63" s="316"/>
      <c r="AY63" s="316"/>
      <c r="AZ63" s="316"/>
      <c r="BA63" s="319"/>
    </row>
    <row r="64" spans="3:53" ht="12.75"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6"/>
      <c r="AW64" s="316"/>
      <c r="AX64" s="316"/>
      <c r="AY64" s="316"/>
      <c r="AZ64" s="316"/>
      <c r="BA64" s="319"/>
    </row>
    <row r="65" spans="3:53" ht="12.75"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6"/>
      <c r="AW65" s="316"/>
      <c r="AX65" s="316"/>
      <c r="AY65" s="316"/>
      <c r="AZ65" s="316"/>
      <c r="BA65" s="319"/>
    </row>
    <row r="66" spans="3:53" ht="12.75"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6"/>
      <c r="AW66" s="316"/>
      <c r="AX66" s="316"/>
      <c r="AY66" s="316"/>
      <c r="AZ66" s="316"/>
      <c r="BA66" s="319"/>
    </row>
    <row r="67" spans="3:53" ht="12.75"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6"/>
      <c r="AW67" s="316"/>
      <c r="AX67" s="316"/>
      <c r="AY67" s="316"/>
      <c r="AZ67" s="316"/>
      <c r="BA67" s="319"/>
    </row>
    <row r="68" spans="3:53" ht="12.75"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6"/>
      <c r="AW68" s="316"/>
      <c r="AX68" s="316"/>
      <c r="AY68" s="316"/>
      <c r="AZ68" s="316"/>
      <c r="BA68" s="319"/>
    </row>
    <row r="69" spans="3:53" ht="12.75"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6"/>
      <c r="AW69" s="316"/>
      <c r="AX69" s="316"/>
      <c r="AY69" s="316"/>
      <c r="AZ69" s="316"/>
      <c r="BA69" s="319"/>
    </row>
    <row r="70" spans="3:53" ht="12.75"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6"/>
      <c r="AW70" s="316"/>
      <c r="AX70" s="316"/>
      <c r="AY70" s="316"/>
      <c r="AZ70" s="316"/>
      <c r="BA70" s="319"/>
    </row>
    <row r="71" spans="3:53" ht="12.75"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6"/>
      <c r="AW71" s="316"/>
      <c r="AX71" s="316"/>
      <c r="AY71" s="316"/>
      <c r="AZ71" s="316"/>
      <c r="BA71" s="319"/>
    </row>
    <row r="72" spans="3:53" ht="12.75"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6"/>
      <c r="AW72" s="316"/>
      <c r="AX72" s="316"/>
      <c r="AY72" s="316"/>
      <c r="AZ72" s="316"/>
      <c r="BA72" s="319"/>
    </row>
    <row r="73" spans="3:53" ht="12.75"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6"/>
      <c r="AW73" s="316"/>
      <c r="AX73" s="316"/>
      <c r="AY73" s="316"/>
      <c r="AZ73" s="316"/>
      <c r="BA73" s="319"/>
    </row>
    <row r="74" spans="3:53" ht="12.75"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6"/>
      <c r="AW74" s="316"/>
      <c r="AX74" s="316"/>
      <c r="AY74" s="316"/>
      <c r="AZ74" s="316"/>
      <c r="BA74" s="319"/>
    </row>
    <row r="75" spans="3:53" ht="12.75"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6"/>
      <c r="AW75" s="316"/>
      <c r="AX75" s="316"/>
      <c r="AY75" s="316"/>
      <c r="AZ75" s="316"/>
      <c r="BA75" s="319"/>
    </row>
    <row r="76" spans="3:53" ht="12.75"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6"/>
      <c r="AW76" s="316"/>
      <c r="AX76" s="316"/>
      <c r="AY76" s="316"/>
      <c r="AZ76" s="316"/>
      <c r="BA76" s="319"/>
    </row>
    <row r="77" spans="3:53" ht="12.75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6"/>
      <c r="AW77" s="316"/>
      <c r="AX77" s="316"/>
      <c r="AY77" s="316"/>
      <c r="AZ77" s="316"/>
      <c r="BA77" s="319"/>
    </row>
    <row r="78" spans="3:53" ht="12.75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6"/>
      <c r="AW78" s="316"/>
      <c r="AX78" s="316"/>
      <c r="AY78" s="316"/>
      <c r="AZ78" s="316"/>
      <c r="BA78" s="319"/>
    </row>
    <row r="79" spans="3:53" ht="12.75"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6"/>
      <c r="AW79" s="316"/>
      <c r="AX79" s="316"/>
      <c r="AY79" s="316"/>
      <c r="AZ79" s="316"/>
      <c r="BA79" s="319"/>
    </row>
    <row r="80" spans="3:53" ht="12.75"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6"/>
      <c r="AW80" s="316"/>
      <c r="AX80" s="316"/>
      <c r="AY80" s="316"/>
      <c r="AZ80" s="316"/>
      <c r="BA80" s="319"/>
    </row>
    <row r="81" spans="3:53" ht="12.75"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6"/>
      <c r="AW81" s="316"/>
      <c r="AX81" s="316"/>
      <c r="AY81" s="316"/>
      <c r="AZ81" s="316"/>
      <c r="BA81" s="319"/>
    </row>
    <row r="82" spans="3:53" ht="12.75"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25"/>
      <c r="V82" s="325"/>
      <c r="W82" s="325"/>
      <c r="X82" s="325"/>
      <c r="Y82" s="319"/>
      <c r="Z82" s="319"/>
      <c r="AA82" s="319"/>
      <c r="AB82" s="319"/>
      <c r="AC82" s="319"/>
      <c r="AD82" s="325"/>
      <c r="AE82" s="325"/>
      <c r="AF82" s="325"/>
      <c r="AG82" s="325"/>
      <c r="AH82" s="325"/>
      <c r="AI82" s="325"/>
      <c r="AJ82" s="325"/>
      <c r="AK82" s="325"/>
      <c r="AL82" s="325"/>
      <c r="AM82" s="319"/>
      <c r="AN82" s="319"/>
      <c r="AO82" s="319"/>
      <c r="AP82" s="319"/>
      <c r="AQ82" s="319"/>
      <c r="AR82" s="319"/>
      <c r="AS82" s="319"/>
      <c r="AT82" s="319"/>
      <c r="AU82" s="319"/>
      <c r="AV82" s="316"/>
      <c r="AW82" s="316"/>
      <c r="AX82" s="316"/>
      <c r="AY82" s="316"/>
      <c r="AZ82" s="316"/>
      <c r="BA82" s="319"/>
    </row>
    <row r="83" spans="3:53" ht="12.75"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25"/>
      <c r="V83" s="325"/>
      <c r="W83" s="325"/>
      <c r="X83" s="325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6"/>
      <c r="AW83" s="316"/>
      <c r="AX83" s="316"/>
      <c r="AY83" s="316"/>
      <c r="AZ83" s="316"/>
      <c r="BA83" s="319"/>
    </row>
    <row r="84" spans="3:53" ht="12.75"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27"/>
      <c r="U84" s="319"/>
      <c r="V84" s="319"/>
      <c r="W84" s="319"/>
      <c r="X84" s="319"/>
      <c r="Y84" s="319"/>
      <c r="Z84" s="319"/>
      <c r="AA84" s="327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6"/>
      <c r="AW84" s="316"/>
      <c r="AX84" s="316"/>
      <c r="AY84" s="316"/>
      <c r="AZ84" s="316"/>
      <c r="BA84" s="319"/>
    </row>
    <row r="85" spans="3:53" ht="12.75"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27"/>
      <c r="U85" s="319"/>
      <c r="V85" s="319"/>
      <c r="W85" s="319"/>
      <c r="X85" s="319"/>
      <c r="Y85" s="319"/>
      <c r="Z85" s="319"/>
      <c r="AA85" s="327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6"/>
      <c r="AW85" s="316"/>
      <c r="AX85" s="316"/>
      <c r="AY85" s="316"/>
      <c r="AZ85" s="316"/>
      <c r="BA85" s="319"/>
    </row>
    <row r="86" spans="3:53" ht="12.75"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27"/>
      <c r="V86" s="327"/>
      <c r="W86" s="327"/>
      <c r="X86" s="327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6"/>
      <c r="AW86" s="316"/>
      <c r="AX86" s="316"/>
      <c r="AY86" s="316"/>
      <c r="AZ86" s="316"/>
      <c r="BA86" s="319"/>
    </row>
    <row r="87" spans="3:53" ht="12.75"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5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6"/>
      <c r="AW87" s="316"/>
      <c r="AX87" s="316"/>
      <c r="AY87" s="316"/>
      <c r="AZ87" s="316"/>
      <c r="BA87" s="319"/>
    </row>
    <row r="88" spans="3:53" ht="12.75"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5"/>
      <c r="U88" s="319"/>
      <c r="V88" s="319"/>
      <c r="W88" s="319"/>
      <c r="X88" s="319"/>
      <c r="Y88" s="319"/>
      <c r="Z88" s="319"/>
      <c r="AA88" s="315"/>
      <c r="AB88" s="315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6"/>
      <c r="AW88" s="316"/>
      <c r="AX88" s="316"/>
      <c r="AY88" s="316"/>
      <c r="AZ88" s="316"/>
      <c r="BA88" s="319"/>
    </row>
    <row r="89" spans="3:53" ht="12.75"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5"/>
      <c r="U89" s="315"/>
      <c r="V89" s="315"/>
      <c r="W89" s="315"/>
      <c r="X89" s="315"/>
      <c r="Y89" s="319"/>
      <c r="Z89" s="319"/>
      <c r="AA89" s="315"/>
      <c r="AB89" s="315"/>
      <c r="AC89" s="319"/>
      <c r="AD89" s="319"/>
      <c r="AE89" s="315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6"/>
      <c r="AW89" s="316"/>
      <c r="AX89" s="316"/>
      <c r="AY89" s="316"/>
      <c r="AZ89" s="316"/>
      <c r="BA89" s="319"/>
    </row>
    <row r="90" spans="3:53" ht="12.75"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5"/>
      <c r="V90" s="315"/>
      <c r="W90" s="315"/>
      <c r="X90" s="315"/>
      <c r="Y90" s="319"/>
      <c r="Z90" s="319"/>
      <c r="AA90" s="319"/>
      <c r="AB90" s="315"/>
      <c r="AC90" s="319"/>
      <c r="AD90" s="319"/>
      <c r="AE90" s="315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6"/>
      <c r="AW90" s="316"/>
      <c r="AX90" s="316"/>
      <c r="AY90" s="316"/>
      <c r="AZ90" s="316"/>
      <c r="BA90" s="319"/>
    </row>
    <row r="91" spans="3:53" ht="12.75"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6"/>
      <c r="AW91" s="316"/>
      <c r="AX91" s="316"/>
      <c r="AY91" s="316"/>
      <c r="AZ91" s="316"/>
      <c r="BA91" s="319"/>
    </row>
    <row r="92" spans="3:53" ht="12.75"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6"/>
      <c r="AW92" s="316"/>
      <c r="AX92" s="316"/>
      <c r="AY92" s="316"/>
      <c r="AZ92" s="316"/>
      <c r="BA92" s="319"/>
    </row>
    <row r="93" spans="3:53" ht="12.75"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6"/>
      <c r="AW93" s="316"/>
      <c r="AX93" s="316"/>
      <c r="AY93" s="316"/>
      <c r="AZ93" s="316"/>
      <c r="BA93" s="319"/>
    </row>
    <row r="94" spans="3:53" ht="12.75"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6"/>
      <c r="AW94" s="316"/>
      <c r="AX94" s="316"/>
      <c r="AY94" s="316"/>
      <c r="AZ94" s="316"/>
      <c r="BA94" s="319"/>
    </row>
    <row r="95" spans="3:53" ht="12.75"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6"/>
      <c r="AW95" s="316"/>
      <c r="AX95" s="316"/>
      <c r="AY95" s="316"/>
      <c r="AZ95" s="316"/>
      <c r="BA95" s="319"/>
    </row>
    <row r="96" spans="3:53" ht="12.75"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19"/>
      <c r="AV96" s="316"/>
      <c r="AW96" s="316"/>
      <c r="AX96" s="316"/>
      <c r="AY96" s="316"/>
      <c r="AZ96" s="316"/>
      <c r="BA96" s="319"/>
    </row>
    <row r="97" spans="3:53" ht="12.75"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19"/>
      <c r="AQ97" s="319"/>
      <c r="AR97" s="319"/>
      <c r="AS97" s="319"/>
      <c r="AT97" s="319"/>
      <c r="AU97" s="319"/>
      <c r="AV97" s="316"/>
      <c r="AW97" s="316"/>
      <c r="AX97" s="316"/>
      <c r="AY97" s="316"/>
      <c r="AZ97" s="316"/>
      <c r="BA97" s="319"/>
    </row>
    <row r="98" spans="3:53" ht="12.75"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6"/>
      <c r="AW98" s="316"/>
      <c r="AX98" s="316"/>
      <c r="AY98" s="316"/>
      <c r="AZ98" s="316"/>
      <c r="BA98" s="319"/>
    </row>
    <row r="99" spans="3:53" ht="12.75"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6"/>
      <c r="AW99" s="316"/>
      <c r="AX99" s="316"/>
      <c r="AY99" s="316"/>
      <c r="AZ99" s="316"/>
      <c r="BA99" s="319"/>
    </row>
    <row r="100" spans="3:53" ht="12.75"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6"/>
      <c r="AW100" s="316"/>
      <c r="AX100" s="316"/>
      <c r="AY100" s="316"/>
      <c r="AZ100" s="316"/>
      <c r="BA100" s="319"/>
    </row>
    <row r="101" spans="3:53" ht="12.75"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6"/>
      <c r="AW101" s="316"/>
      <c r="AX101" s="316"/>
      <c r="AY101" s="316"/>
      <c r="AZ101" s="316"/>
      <c r="BA101" s="319"/>
    </row>
    <row r="102" spans="3:53" ht="12.75"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19"/>
      <c r="AV102" s="316"/>
      <c r="AW102" s="316"/>
      <c r="AX102" s="316"/>
      <c r="AY102" s="316"/>
      <c r="AZ102" s="316"/>
      <c r="BA102" s="319"/>
    </row>
    <row r="103" spans="3:53" ht="12.75"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6"/>
      <c r="AW103" s="316"/>
      <c r="AX103" s="316"/>
      <c r="AY103" s="316"/>
      <c r="AZ103" s="316"/>
      <c r="BA103" s="319"/>
    </row>
    <row r="104" spans="3:53" ht="12.75"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6"/>
      <c r="AW104" s="316"/>
      <c r="AX104" s="316"/>
      <c r="AY104" s="316"/>
      <c r="AZ104" s="316"/>
      <c r="BA104" s="319"/>
    </row>
    <row r="105" spans="3:53" ht="12.75"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  <c r="AL105" s="319"/>
      <c r="AM105" s="319"/>
      <c r="AN105" s="319"/>
      <c r="AO105" s="319"/>
      <c r="AP105" s="319"/>
      <c r="AQ105" s="319"/>
      <c r="AR105" s="319"/>
      <c r="AS105" s="319"/>
      <c r="AT105" s="319"/>
      <c r="AU105" s="319"/>
      <c r="AV105" s="316"/>
      <c r="AW105" s="316"/>
      <c r="AX105" s="316"/>
      <c r="AY105" s="316"/>
      <c r="AZ105" s="316"/>
      <c r="BA105" s="319"/>
    </row>
    <row r="106" spans="3:53" ht="12.75"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  <c r="AP106" s="319"/>
      <c r="AQ106" s="319"/>
      <c r="AR106" s="319"/>
      <c r="AS106" s="319"/>
      <c r="AT106" s="319"/>
      <c r="AU106" s="319"/>
      <c r="AV106" s="316"/>
      <c r="AW106" s="316"/>
      <c r="AX106" s="316"/>
      <c r="AY106" s="316"/>
      <c r="AZ106" s="316"/>
      <c r="BA106" s="319"/>
    </row>
    <row r="107" spans="3:53" ht="12.75"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6"/>
      <c r="AW107" s="316"/>
      <c r="AX107" s="316"/>
      <c r="AY107" s="316"/>
      <c r="AZ107" s="316"/>
      <c r="BA107" s="319"/>
    </row>
    <row r="108" spans="3:53" ht="12.75"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19"/>
      <c r="AO108" s="319"/>
      <c r="AP108" s="319"/>
      <c r="AQ108" s="319"/>
      <c r="AR108" s="319"/>
      <c r="AS108" s="319"/>
      <c r="AT108" s="319"/>
      <c r="AU108" s="319"/>
      <c r="AV108" s="316"/>
      <c r="AW108" s="316"/>
      <c r="AX108" s="316"/>
      <c r="AY108" s="316"/>
      <c r="AZ108" s="316"/>
      <c r="BA108" s="319"/>
    </row>
    <row r="109" spans="3:53" ht="12.75"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6"/>
      <c r="AW109" s="316"/>
      <c r="AX109" s="316"/>
      <c r="AY109" s="316"/>
      <c r="AZ109" s="316"/>
      <c r="BA109" s="319"/>
    </row>
    <row r="110" spans="3:53" ht="12.75"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6"/>
      <c r="AW110" s="316"/>
      <c r="AX110" s="316"/>
      <c r="AY110" s="316"/>
      <c r="AZ110" s="316"/>
      <c r="BA110" s="319"/>
    </row>
    <row r="111" spans="3:53" ht="12.75"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5"/>
      <c r="U111" s="319"/>
      <c r="V111" s="319"/>
      <c r="W111" s="319"/>
      <c r="X111" s="319"/>
      <c r="Y111" s="319"/>
      <c r="Z111" s="319"/>
      <c r="AA111" s="315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6"/>
      <c r="AW111" s="316"/>
      <c r="AX111" s="316"/>
      <c r="AY111" s="316"/>
      <c r="AZ111" s="316"/>
      <c r="BA111" s="319"/>
    </row>
    <row r="112" spans="3:53" ht="12.75"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6"/>
      <c r="AW112" s="316"/>
      <c r="AX112" s="316"/>
      <c r="AY112" s="316"/>
      <c r="AZ112" s="316"/>
      <c r="BA112" s="319"/>
    </row>
    <row r="113" spans="3:53" ht="12.75"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6"/>
      <c r="AW113" s="316"/>
      <c r="AX113" s="316"/>
      <c r="AY113" s="316"/>
      <c r="AZ113" s="316"/>
      <c r="BA113" s="319"/>
    </row>
    <row r="114" spans="3:53" ht="12.75"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6"/>
      <c r="AW114" s="316"/>
      <c r="AX114" s="316"/>
      <c r="AY114" s="316"/>
      <c r="AZ114" s="316"/>
      <c r="BA114" s="319"/>
    </row>
    <row r="115" spans="3:53" ht="12.75"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6"/>
      <c r="AW115" s="316"/>
      <c r="AX115" s="316"/>
      <c r="AY115" s="316"/>
      <c r="AZ115" s="316"/>
      <c r="BA115" s="319"/>
    </row>
    <row r="116" spans="3:53" ht="12.75"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16"/>
      <c r="AW116" s="316"/>
      <c r="AX116" s="316"/>
      <c r="AY116" s="316"/>
      <c r="AZ116" s="316"/>
      <c r="BA116" s="319"/>
    </row>
    <row r="117" spans="3:53" ht="12.75"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6"/>
      <c r="AW117" s="316"/>
      <c r="AX117" s="316"/>
      <c r="AY117" s="316"/>
      <c r="AZ117" s="316"/>
      <c r="BA117" s="319"/>
    </row>
    <row r="118" spans="3:53" ht="12.75"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  <c r="AR118" s="319"/>
      <c r="AS118" s="319"/>
      <c r="AT118" s="319"/>
      <c r="AU118" s="319"/>
      <c r="AV118" s="316"/>
      <c r="AW118" s="316"/>
      <c r="AX118" s="316"/>
      <c r="AY118" s="316"/>
      <c r="AZ118" s="316"/>
      <c r="BA118" s="319"/>
    </row>
    <row r="119" spans="3:53" ht="12.75"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319"/>
      <c r="AP119" s="319"/>
      <c r="AQ119" s="319"/>
      <c r="AR119" s="319"/>
      <c r="AS119" s="319"/>
      <c r="AT119" s="319"/>
      <c r="AU119" s="319"/>
      <c r="AV119" s="316"/>
      <c r="AW119" s="316"/>
      <c r="AX119" s="316"/>
      <c r="AY119" s="316"/>
      <c r="AZ119" s="316"/>
      <c r="BA119" s="319"/>
    </row>
    <row r="120" spans="3:53" ht="12.75"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  <c r="AO120" s="319"/>
      <c r="AP120" s="319"/>
      <c r="AQ120" s="319"/>
      <c r="AR120" s="319"/>
      <c r="AS120" s="319"/>
      <c r="AT120" s="319"/>
      <c r="AU120" s="319"/>
      <c r="AV120" s="316"/>
      <c r="AW120" s="316"/>
      <c r="AX120" s="316"/>
      <c r="AY120" s="316"/>
      <c r="AZ120" s="316"/>
      <c r="BA120" s="319"/>
    </row>
    <row r="121" spans="3:53" ht="12.75"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6"/>
      <c r="AW121" s="316"/>
      <c r="AX121" s="316"/>
      <c r="AY121" s="316"/>
      <c r="AZ121" s="316"/>
      <c r="BA121" s="319"/>
    </row>
    <row r="122" spans="3:53" ht="12.75"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6"/>
      <c r="AW122" s="316"/>
      <c r="AX122" s="316"/>
      <c r="AY122" s="316"/>
      <c r="AZ122" s="316"/>
      <c r="BA122" s="319"/>
    </row>
    <row r="123" spans="3:53" ht="12.75"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6"/>
      <c r="AW123" s="316"/>
      <c r="AX123" s="316"/>
      <c r="AY123" s="316"/>
      <c r="AZ123" s="316"/>
      <c r="BA123" s="319"/>
    </row>
    <row r="124" spans="3:53" ht="12.75"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6"/>
      <c r="AW124" s="316"/>
      <c r="AX124" s="316"/>
      <c r="AY124" s="316"/>
      <c r="AZ124" s="316"/>
      <c r="BA124" s="319"/>
    </row>
    <row r="125" spans="3:53" ht="12.75"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6"/>
      <c r="AW125" s="316"/>
      <c r="AX125" s="316"/>
      <c r="AY125" s="316"/>
      <c r="AZ125" s="316"/>
      <c r="BA125" s="319"/>
    </row>
    <row r="126" spans="3:53" ht="12.75"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  <c r="AL126" s="319"/>
      <c r="AM126" s="319"/>
      <c r="AN126" s="319"/>
      <c r="AO126" s="319"/>
      <c r="AP126" s="319"/>
      <c r="AQ126" s="319"/>
      <c r="AR126" s="319"/>
      <c r="AS126" s="319"/>
      <c r="AT126" s="319"/>
      <c r="AU126" s="319"/>
      <c r="AV126" s="316"/>
      <c r="AW126" s="316"/>
      <c r="AX126" s="316"/>
      <c r="AY126" s="316"/>
      <c r="AZ126" s="316"/>
      <c r="BA126" s="319"/>
    </row>
    <row r="127" spans="3:53" ht="12.75"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  <c r="AP127" s="319"/>
      <c r="AQ127" s="319"/>
      <c r="AR127" s="319"/>
      <c r="AS127" s="319"/>
      <c r="AT127" s="319"/>
      <c r="AU127" s="319"/>
      <c r="AV127" s="316"/>
      <c r="AW127" s="316"/>
      <c r="AX127" s="316"/>
      <c r="AY127" s="316"/>
      <c r="AZ127" s="316"/>
      <c r="BA127" s="319"/>
    </row>
    <row r="128" spans="3:53" ht="12.75"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319"/>
      <c r="AS128" s="319"/>
      <c r="AT128" s="319"/>
      <c r="AU128" s="319"/>
      <c r="AV128" s="316"/>
      <c r="AW128" s="316"/>
      <c r="AX128" s="316"/>
      <c r="AY128" s="316"/>
      <c r="AZ128" s="316"/>
      <c r="BA128" s="319"/>
    </row>
    <row r="129" spans="3:53" ht="12.75"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19"/>
      <c r="AQ129" s="319"/>
      <c r="AR129" s="319"/>
      <c r="AS129" s="319"/>
      <c r="AT129" s="319"/>
      <c r="AU129" s="319"/>
      <c r="AV129" s="316"/>
      <c r="AW129" s="316"/>
      <c r="AX129" s="316"/>
      <c r="AY129" s="316"/>
      <c r="AZ129" s="316"/>
      <c r="BA129" s="319"/>
    </row>
    <row r="130" spans="3:53" ht="12.75"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  <c r="AL130" s="319"/>
      <c r="AM130" s="319"/>
      <c r="AN130" s="319"/>
      <c r="AO130" s="319"/>
      <c r="AP130" s="319"/>
      <c r="AQ130" s="319"/>
      <c r="AR130" s="319"/>
      <c r="AS130" s="319"/>
      <c r="AT130" s="319"/>
      <c r="AU130" s="319"/>
      <c r="AV130" s="316"/>
      <c r="AW130" s="316"/>
      <c r="AX130" s="316"/>
      <c r="AY130" s="316"/>
      <c r="AZ130" s="316"/>
      <c r="BA130" s="319"/>
    </row>
    <row r="131" spans="3:53" ht="12.75"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9"/>
      <c r="AM131" s="319"/>
      <c r="AN131" s="319"/>
      <c r="AO131" s="319"/>
      <c r="AP131" s="319"/>
      <c r="AQ131" s="319"/>
      <c r="AR131" s="319"/>
      <c r="AS131" s="319"/>
      <c r="AT131" s="319"/>
      <c r="AU131" s="319"/>
      <c r="AV131" s="316"/>
      <c r="AW131" s="316"/>
      <c r="AX131" s="316"/>
      <c r="AY131" s="316"/>
      <c r="AZ131" s="316"/>
      <c r="BA131" s="319"/>
    </row>
    <row r="132" spans="3:53" ht="12.75"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19"/>
      <c r="AQ132" s="319"/>
      <c r="AR132" s="319"/>
      <c r="AS132" s="319"/>
      <c r="AT132" s="319"/>
      <c r="AU132" s="319"/>
      <c r="AV132" s="316"/>
      <c r="AW132" s="316"/>
      <c r="AX132" s="316"/>
      <c r="AY132" s="316"/>
      <c r="AZ132" s="316"/>
      <c r="BA132" s="319"/>
    </row>
    <row r="133" spans="3:53" ht="12.75"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19"/>
      <c r="AQ133" s="319"/>
      <c r="AR133" s="319"/>
      <c r="AS133" s="319"/>
      <c r="AT133" s="319"/>
      <c r="AU133" s="319"/>
      <c r="AV133" s="316"/>
      <c r="AW133" s="316"/>
      <c r="AX133" s="316"/>
      <c r="AY133" s="316"/>
      <c r="AZ133" s="316"/>
      <c r="BA133" s="319"/>
    </row>
    <row r="134" spans="3:53" ht="12.75"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19"/>
      <c r="AQ134" s="319"/>
      <c r="AR134" s="319"/>
      <c r="AS134" s="319"/>
      <c r="AT134" s="319"/>
      <c r="AU134" s="319"/>
      <c r="AV134" s="316"/>
      <c r="AW134" s="316"/>
      <c r="AX134" s="316"/>
      <c r="AY134" s="316"/>
      <c r="AZ134" s="316"/>
      <c r="BA134" s="319"/>
    </row>
    <row r="135" spans="3:53" ht="12.75"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19"/>
      <c r="AQ135" s="319"/>
      <c r="AR135" s="319"/>
      <c r="AS135" s="319"/>
      <c r="AT135" s="319"/>
      <c r="AU135" s="319"/>
      <c r="AV135" s="316"/>
      <c r="AW135" s="316"/>
      <c r="AX135" s="316"/>
      <c r="AY135" s="316"/>
      <c r="AZ135" s="316"/>
      <c r="BA135" s="319"/>
    </row>
    <row r="136" spans="3:53" ht="12.75"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19"/>
      <c r="AP136" s="319"/>
      <c r="AQ136" s="319"/>
      <c r="AR136" s="319"/>
      <c r="AS136" s="319"/>
      <c r="AT136" s="319"/>
      <c r="AU136" s="319"/>
      <c r="AV136" s="316"/>
      <c r="AW136" s="316"/>
      <c r="AX136" s="316"/>
      <c r="AY136" s="316"/>
      <c r="AZ136" s="316"/>
      <c r="BA136" s="319"/>
    </row>
    <row r="137" spans="3:53" ht="12.75"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19"/>
      <c r="AQ137" s="319"/>
      <c r="AR137" s="319"/>
      <c r="AS137" s="319"/>
      <c r="AT137" s="319"/>
      <c r="AU137" s="319"/>
      <c r="AV137" s="316"/>
      <c r="AW137" s="316"/>
      <c r="AX137" s="316"/>
      <c r="AY137" s="316"/>
      <c r="AZ137" s="316"/>
      <c r="BA137" s="319"/>
    </row>
    <row r="138" spans="3:53" ht="12.75"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6"/>
      <c r="AW138" s="316"/>
      <c r="AX138" s="316"/>
      <c r="AY138" s="316"/>
      <c r="AZ138" s="316"/>
      <c r="BA138" s="319"/>
    </row>
    <row r="139" spans="3:53" ht="12.75"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6"/>
      <c r="AW139" s="316"/>
      <c r="AX139" s="316"/>
      <c r="AY139" s="316"/>
      <c r="AZ139" s="316"/>
      <c r="BA139" s="319"/>
    </row>
    <row r="140" spans="3:53" ht="12.75"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6"/>
      <c r="AW140" s="316"/>
      <c r="AX140" s="316"/>
      <c r="AY140" s="316"/>
      <c r="AZ140" s="316"/>
      <c r="BA140" s="319"/>
    </row>
    <row r="141" spans="3:53" ht="12.75"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9"/>
      <c r="AV141" s="316"/>
      <c r="AW141" s="316"/>
      <c r="AX141" s="316"/>
      <c r="AY141" s="316"/>
      <c r="AZ141" s="316"/>
      <c r="BA141" s="319"/>
    </row>
    <row r="142" spans="3:53" ht="12.75">
      <c r="C142" s="319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16"/>
      <c r="AW142" s="316"/>
      <c r="AX142" s="316"/>
      <c r="AY142" s="316"/>
      <c r="AZ142" s="316"/>
      <c r="BA142" s="319"/>
    </row>
    <row r="143" spans="3:53" ht="12.75"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6"/>
      <c r="AW143" s="316"/>
      <c r="AX143" s="316"/>
      <c r="AY143" s="316"/>
      <c r="AZ143" s="316"/>
      <c r="BA143" s="319"/>
    </row>
    <row r="144" spans="3:53" ht="12.75"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6"/>
      <c r="AW144" s="316"/>
      <c r="AX144" s="316"/>
      <c r="AY144" s="316"/>
      <c r="AZ144" s="316"/>
      <c r="BA144" s="319"/>
    </row>
    <row r="145" spans="3:53" ht="12.75"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19"/>
      <c r="AU145" s="319"/>
      <c r="AV145" s="316"/>
      <c r="AW145" s="316"/>
      <c r="AX145" s="316"/>
      <c r="AY145" s="316"/>
      <c r="AZ145" s="316"/>
      <c r="BA145" s="319"/>
    </row>
    <row r="146" spans="3:53" ht="12.75"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6"/>
      <c r="AW146" s="316"/>
      <c r="AX146" s="316"/>
      <c r="AY146" s="316"/>
      <c r="AZ146" s="316"/>
      <c r="BA146" s="319"/>
    </row>
    <row r="147" spans="3:53" ht="12.75"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6"/>
      <c r="AW147" s="316"/>
      <c r="AX147" s="316"/>
      <c r="AY147" s="316"/>
      <c r="AZ147" s="316"/>
      <c r="BA147" s="319"/>
    </row>
    <row r="148" spans="3:53" ht="12.75"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6"/>
      <c r="AW148" s="316"/>
      <c r="AX148" s="316"/>
      <c r="AY148" s="316"/>
      <c r="AZ148" s="316"/>
      <c r="BA148" s="319"/>
    </row>
    <row r="149" spans="3:53" ht="12.75"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319"/>
      <c r="AO149" s="319"/>
      <c r="AP149" s="319"/>
      <c r="AQ149" s="319"/>
      <c r="AR149" s="319"/>
      <c r="AS149" s="319"/>
      <c r="AT149" s="319"/>
      <c r="AU149" s="319"/>
      <c r="AV149" s="316"/>
      <c r="AW149" s="316"/>
      <c r="AX149" s="316"/>
      <c r="AY149" s="316"/>
      <c r="AZ149" s="316"/>
      <c r="BA149" s="319"/>
    </row>
    <row r="150" spans="3:53" ht="12.75">
      <c r="C150" s="319"/>
      <c r="D150" s="319"/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19"/>
      <c r="AM150" s="319"/>
      <c r="AN150" s="319"/>
      <c r="AO150" s="319"/>
      <c r="AP150" s="319"/>
      <c r="AQ150" s="319"/>
      <c r="AR150" s="319"/>
      <c r="AS150" s="319"/>
      <c r="AT150" s="319"/>
      <c r="AU150" s="319"/>
      <c r="AV150" s="316"/>
      <c r="AW150" s="316"/>
      <c r="AX150" s="316"/>
      <c r="AY150" s="316"/>
      <c r="AZ150" s="316"/>
      <c r="BA150" s="319"/>
    </row>
    <row r="151" spans="3:53" ht="12.75"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6"/>
      <c r="AW151" s="316"/>
      <c r="AX151" s="316"/>
      <c r="AY151" s="316"/>
      <c r="AZ151" s="316"/>
      <c r="BA151" s="319"/>
    </row>
    <row r="152" spans="3:53" ht="12.75"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319"/>
      <c r="AM152" s="319"/>
      <c r="AN152" s="319"/>
      <c r="AO152" s="319"/>
      <c r="AP152" s="319"/>
      <c r="AQ152" s="319"/>
      <c r="AR152" s="319"/>
      <c r="AS152" s="319"/>
      <c r="AT152" s="319"/>
      <c r="AU152" s="319"/>
      <c r="AV152" s="316"/>
      <c r="AW152" s="316"/>
      <c r="AX152" s="316"/>
      <c r="AY152" s="316"/>
      <c r="AZ152" s="316"/>
      <c r="BA152" s="319"/>
    </row>
    <row r="153" spans="3:53" ht="12.75"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6"/>
      <c r="AW153" s="316"/>
      <c r="AX153" s="316"/>
      <c r="AY153" s="316"/>
      <c r="AZ153" s="316"/>
      <c r="BA153" s="319"/>
    </row>
    <row r="154" spans="3:53" ht="12.75"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19"/>
      <c r="AQ154" s="319"/>
      <c r="AR154" s="319"/>
      <c r="AS154" s="319"/>
      <c r="AT154" s="319"/>
      <c r="AU154" s="319"/>
      <c r="AV154" s="316"/>
      <c r="AW154" s="316"/>
      <c r="AX154" s="316"/>
      <c r="AY154" s="316"/>
      <c r="AZ154" s="316"/>
      <c r="BA154" s="319"/>
    </row>
    <row r="155" spans="3:53" ht="12.75"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19"/>
      <c r="AU155" s="319"/>
      <c r="AV155" s="316"/>
      <c r="AW155" s="316"/>
      <c r="AX155" s="316"/>
      <c r="AY155" s="316"/>
      <c r="AZ155" s="316"/>
      <c r="BA155" s="319"/>
    </row>
    <row r="156" spans="3:53" ht="12.75"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19"/>
      <c r="AU156" s="319"/>
      <c r="AV156" s="316"/>
      <c r="AW156" s="316"/>
      <c r="AX156" s="316"/>
      <c r="AY156" s="316"/>
      <c r="AZ156" s="316"/>
      <c r="BA156" s="319"/>
    </row>
    <row r="157" spans="3:53" ht="12.75"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6"/>
      <c r="AW157" s="316"/>
      <c r="AX157" s="316"/>
      <c r="AY157" s="316"/>
      <c r="AZ157" s="316"/>
      <c r="BA157" s="319"/>
    </row>
    <row r="158" spans="3:53" ht="12.75"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19"/>
      <c r="AU158" s="319"/>
      <c r="AV158" s="316"/>
      <c r="AW158" s="316"/>
      <c r="AX158" s="316"/>
      <c r="AY158" s="316"/>
      <c r="AZ158" s="316"/>
      <c r="BA158" s="319"/>
    </row>
    <row r="159" spans="3:53" ht="12.75">
      <c r="C159" s="316"/>
      <c r="D159" s="316"/>
      <c r="E159" s="316"/>
      <c r="F159" s="316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9"/>
    </row>
    <row r="160" spans="3:53" ht="12.75">
      <c r="C160" s="316"/>
      <c r="D160" s="316"/>
      <c r="E160" s="316"/>
      <c r="F160" s="316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9"/>
    </row>
    <row r="161" spans="7:53" ht="12.75"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19"/>
      <c r="AN161" s="316"/>
      <c r="AO161" s="316"/>
      <c r="AP161" s="316"/>
      <c r="AQ161" s="316"/>
      <c r="AR161" s="316"/>
      <c r="AS161" s="316"/>
      <c r="AT161" s="316"/>
      <c r="AU161" s="316"/>
      <c r="AV161" s="316"/>
      <c r="AW161" s="316"/>
      <c r="AX161" s="316"/>
      <c r="AY161" s="316"/>
      <c r="AZ161" s="316"/>
      <c r="BA161" s="319"/>
    </row>
    <row r="162" spans="7:53" ht="12.75"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316"/>
      <c r="AO162" s="316"/>
      <c r="AP162" s="316"/>
      <c r="AQ162" s="316"/>
      <c r="AR162" s="316"/>
      <c r="AS162" s="316"/>
      <c r="AT162" s="316"/>
      <c r="AU162" s="316"/>
      <c r="AV162" s="316"/>
      <c r="AW162" s="316"/>
      <c r="AX162" s="316"/>
      <c r="AY162" s="316"/>
      <c r="AZ162" s="316"/>
      <c r="BA162" s="319"/>
    </row>
    <row r="163" spans="7:53" ht="12.75"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9"/>
    </row>
    <row r="164" spans="7:53" ht="12.75"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19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9"/>
    </row>
    <row r="165" spans="7:53" ht="12.75"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9"/>
    </row>
    <row r="166" spans="7:53" ht="12.75"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9"/>
    </row>
    <row r="167" spans="7:53" ht="12.75"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9"/>
    </row>
    <row r="168" spans="7:53" ht="12.75"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319"/>
      <c r="AI168" s="319"/>
      <c r="AJ168" s="319"/>
      <c r="AK168" s="319"/>
      <c r="AL168" s="319"/>
      <c r="AM168" s="319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9"/>
    </row>
    <row r="169" spans="7:53" ht="12.75"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19"/>
      <c r="AG169" s="319"/>
      <c r="AH169" s="319"/>
      <c r="AI169" s="319"/>
      <c r="AJ169" s="319"/>
      <c r="AK169" s="319"/>
      <c r="AL169" s="319"/>
      <c r="AM169" s="319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9"/>
    </row>
    <row r="170" spans="7:53" ht="12.75"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9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9"/>
    </row>
    <row r="171" spans="7:53" ht="12.75"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19"/>
      <c r="AC171" s="319"/>
      <c r="AD171" s="319"/>
      <c r="AE171" s="319"/>
      <c r="AF171" s="319"/>
      <c r="AG171" s="319"/>
      <c r="AH171" s="319"/>
      <c r="AI171" s="319"/>
      <c r="AJ171" s="319"/>
      <c r="AK171" s="319"/>
      <c r="AL171" s="319"/>
      <c r="AM171" s="319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9"/>
    </row>
    <row r="172" spans="7:53" ht="12.75"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9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9"/>
    </row>
    <row r="173" spans="7:53" ht="12.75"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19"/>
      <c r="AC173" s="319"/>
      <c r="AD173" s="319"/>
      <c r="AE173" s="319"/>
      <c r="AF173" s="319"/>
      <c r="AG173" s="319"/>
      <c r="AH173" s="319"/>
      <c r="AI173" s="319"/>
      <c r="AJ173" s="319"/>
      <c r="AK173" s="319"/>
      <c r="AL173" s="319"/>
      <c r="AM173" s="319"/>
      <c r="AN173" s="316"/>
      <c r="AO173" s="316"/>
      <c r="AP173" s="316"/>
      <c r="AQ173" s="316"/>
      <c r="AR173" s="316"/>
      <c r="AS173" s="316"/>
      <c r="AT173" s="316"/>
      <c r="AU173" s="316"/>
      <c r="AV173" s="316"/>
      <c r="AW173" s="316"/>
      <c r="AX173" s="316"/>
      <c r="AY173" s="316"/>
      <c r="AZ173" s="316"/>
      <c r="BA173" s="319"/>
    </row>
    <row r="174" spans="7:53" ht="12.75"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  <c r="AC174" s="319"/>
      <c r="AD174" s="319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9"/>
    </row>
    <row r="175" spans="7:53" ht="12.75"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6"/>
      <c r="AO175" s="316"/>
      <c r="AP175" s="316"/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9"/>
    </row>
    <row r="176" spans="7:53" ht="12.75"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9"/>
      <c r="AF176" s="319"/>
      <c r="AG176" s="319"/>
      <c r="AH176" s="319"/>
      <c r="AI176" s="319"/>
      <c r="AJ176" s="319"/>
      <c r="AK176" s="319"/>
      <c r="AL176" s="319"/>
      <c r="AM176" s="319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316"/>
      <c r="BA176" s="319"/>
    </row>
    <row r="177" spans="7:53" ht="12.75"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6"/>
      <c r="AO177" s="316"/>
      <c r="AP177" s="316"/>
      <c r="AQ177" s="316"/>
      <c r="AR177" s="316"/>
      <c r="AS177" s="316"/>
      <c r="AT177" s="316"/>
      <c r="AU177" s="316"/>
      <c r="AV177" s="316"/>
      <c r="AW177" s="316"/>
      <c r="AX177" s="316"/>
      <c r="AY177" s="316"/>
      <c r="AZ177" s="316"/>
      <c r="BA177" s="319"/>
    </row>
    <row r="178" spans="7:53" ht="12.75"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9"/>
    </row>
    <row r="179" spans="7:53" ht="12.75"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316"/>
      <c r="BA179" s="319"/>
    </row>
    <row r="180" spans="7:53" ht="12.75"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6"/>
      <c r="AO180" s="316"/>
      <c r="AP180" s="316"/>
      <c r="AQ180" s="316"/>
      <c r="AR180" s="316"/>
      <c r="AS180" s="316"/>
      <c r="AT180" s="316"/>
      <c r="AU180" s="316"/>
      <c r="AV180" s="316"/>
      <c r="AW180" s="316"/>
      <c r="AX180" s="316"/>
      <c r="AY180" s="316"/>
      <c r="AZ180" s="316"/>
      <c r="BA180" s="319"/>
    </row>
    <row r="181" spans="7:53" ht="12.75"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6"/>
      <c r="AO181" s="316"/>
      <c r="AP181" s="316"/>
      <c r="AQ181" s="316"/>
      <c r="AR181" s="316"/>
      <c r="AS181" s="316"/>
      <c r="AT181" s="316"/>
      <c r="AU181" s="316"/>
      <c r="AV181" s="316"/>
      <c r="AW181" s="316"/>
      <c r="AX181" s="316"/>
      <c r="AY181" s="316"/>
      <c r="AZ181" s="316"/>
      <c r="BA181" s="319"/>
    </row>
    <row r="182" spans="7:53" ht="12.75"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6"/>
      <c r="AO182" s="316"/>
      <c r="AP182" s="316"/>
      <c r="AQ182" s="316"/>
      <c r="AR182" s="316"/>
      <c r="AS182" s="316"/>
      <c r="AT182" s="316"/>
      <c r="AU182" s="316"/>
      <c r="AV182" s="316"/>
      <c r="AW182" s="316"/>
      <c r="AX182" s="316"/>
      <c r="AY182" s="316"/>
      <c r="AZ182" s="316"/>
      <c r="BA182" s="319"/>
    </row>
    <row r="183" spans="7:53" ht="12.75"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9"/>
      <c r="AN183" s="316"/>
      <c r="AO183" s="316"/>
      <c r="AP183" s="316"/>
      <c r="AQ183" s="316"/>
      <c r="AR183" s="316"/>
      <c r="AS183" s="316"/>
      <c r="AT183" s="316"/>
      <c r="AU183" s="316"/>
      <c r="AV183" s="316"/>
      <c r="AW183" s="316"/>
      <c r="AX183" s="316"/>
      <c r="AY183" s="316"/>
      <c r="AZ183" s="316"/>
      <c r="BA183" s="319"/>
    </row>
    <row r="184" spans="7:53" ht="12.75"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6"/>
      <c r="AO184" s="316"/>
      <c r="AP184" s="316"/>
      <c r="AQ184" s="316"/>
      <c r="AR184" s="316"/>
      <c r="AS184" s="316"/>
      <c r="AT184" s="316"/>
      <c r="AU184" s="316"/>
      <c r="AV184" s="316"/>
      <c r="AW184" s="316"/>
      <c r="AX184" s="316"/>
      <c r="AY184" s="316"/>
      <c r="AZ184" s="316"/>
      <c r="BA184" s="319"/>
    </row>
    <row r="185" spans="7:53" ht="12.75"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19"/>
      <c r="AC185" s="319"/>
      <c r="AD185" s="319"/>
      <c r="AE185" s="319"/>
      <c r="AF185" s="319"/>
      <c r="AG185" s="319"/>
      <c r="AH185" s="319"/>
      <c r="AI185" s="319"/>
      <c r="AJ185" s="319"/>
      <c r="AK185" s="319"/>
      <c r="AL185" s="319"/>
      <c r="AM185" s="319"/>
      <c r="AN185" s="316"/>
      <c r="AO185" s="316"/>
      <c r="AP185" s="316"/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9"/>
    </row>
    <row r="186" spans="7:53" ht="12.75"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19"/>
      <c r="AC186" s="319"/>
      <c r="AD186" s="319"/>
      <c r="AE186" s="319"/>
      <c r="AF186" s="319"/>
      <c r="AG186" s="319"/>
      <c r="AH186" s="319"/>
      <c r="AI186" s="319"/>
      <c r="AJ186" s="319"/>
      <c r="AK186" s="319"/>
      <c r="AL186" s="319"/>
      <c r="AM186" s="319"/>
      <c r="AN186" s="316"/>
      <c r="AO186" s="316"/>
      <c r="AP186" s="316"/>
      <c r="AQ186" s="316"/>
      <c r="AR186" s="316"/>
      <c r="AS186" s="316"/>
      <c r="AT186" s="316"/>
      <c r="AU186" s="316"/>
      <c r="AV186" s="316"/>
      <c r="AW186" s="316"/>
      <c r="AX186" s="316"/>
      <c r="AY186" s="316"/>
      <c r="AZ186" s="316"/>
      <c r="BA186" s="319"/>
    </row>
    <row r="187" spans="7:53" ht="12.75"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19"/>
      <c r="AC187" s="319"/>
      <c r="AD187" s="319"/>
      <c r="AE187" s="319"/>
      <c r="AF187" s="319"/>
      <c r="AG187" s="319"/>
      <c r="AH187" s="319"/>
      <c r="AI187" s="319"/>
      <c r="AJ187" s="319"/>
      <c r="AK187" s="319"/>
      <c r="AL187" s="319"/>
      <c r="AM187" s="319"/>
      <c r="AN187" s="316"/>
      <c r="AO187" s="316"/>
      <c r="AP187" s="316"/>
      <c r="AQ187" s="316"/>
      <c r="AR187" s="316"/>
      <c r="AS187" s="316"/>
      <c r="AT187" s="316"/>
      <c r="AU187" s="316"/>
      <c r="AV187" s="316"/>
      <c r="AW187" s="316"/>
      <c r="AX187" s="316"/>
      <c r="AY187" s="316"/>
      <c r="AZ187" s="316"/>
      <c r="BA187" s="319"/>
    </row>
    <row r="188" spans="7:53" ht="12.75"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  <c r="AG188" s="319"/>
      <c r="AH188" s="319"/>
      <c r="AI188" s="319"/>
      <c r="AJ188" s="319"/>
      <c r="AK188" s="319"/>
      <c r="AL188" s="319"/>
      <c r="AM188" s="319"/>
      <c r="AN188" s="316"/>
      <c r="AO188" s="316"/>
      <c r="AP188" s="316"/>
      <c r="AQ188" s="316"/>
      <c r="AR188" s="316"/>
      <c r="AS188" s="316"/>
      <c r="AT188" s="316"/>
      <c r="AU188" s="316"/>
      <c r="AV188" s="316"/>
      <c r="AW188" s="316"/>
      <c r="AX188" s="316"/>
      <c r="AY188" s="316"/>
      <c r="AZ188" s="316"/>
      <c r="BA188" s="319"/>
    </row>
    <row r="189" spans="7:53" ht="12.75"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  <c r="AG189" s="319"/>
      <c r="AH189" s="319"/>
      <c r="AI189" s="319"/>
      <c r="AJ189" s="319"/>
      <c r="AK189" s="319"/>
      <c r="AL189" s="319"/>
      <c r="AM189" s="319"/>
      <c r="AN189" s="316"/>
      <c r="AO189" s="316"/>
      <c r="AP189" s="316"/>
      <c r="AQ189" s="316"/>
      <c r="AR189" s="316"/>
      <c r="AS189" s="316"/>
      <c r="AT189" s="316"/>
      <c r="AU189" s="316"/>
      <c r="AV189" s="316"/>
      <c r="AW189" s="316"/>
      <c r="AX189" s="316"/>
      <c r="AY189" s="316"/>
      <c r="AZ189" s="316"/>
      <c r="BA189" s="319"/>
    </row>
    <row r="190" spans="7:53" ht="12.75">
      <c r="G190" s="319"/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6"/>
      <c r="AO190" s="316"/>
      <c r="AP190" s="316"/>
      <c r="AQ190" s="316"/>
      <c r="AR190" s="316"/>
      <c r="AS190" s="316"/>
      <c r="AT190" s="316"/>
      <c r="AU190" s="316"/>
      <c r="AV190" s="316"/>
      <c r="AW190" s="316"/>
      <c r="AX190" s="316"/>
      <c r="AY190" s="316"/>
      <c r="AZ190" s="316"/>
      <c r="BA190" s="319"/>
    </row>
    <row r="191" spans="7:53" ht="12.75"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  <c r="AG191" s="319"/>
      <c r="AH191" s="319"/>
      <c r="AI191" s="319"/>
      <c r="AJ191" s="319"/>
      <c r="AK191" s="319"/>
      <c r="AL191" s="319"/>
      <c r="AM191" s="319"/>
      <c r="AN191" s="316"/>
      <c r="AO191" s="316"/>
      <c r="AP191" s="316"/>
      <c r="AQ191" s="316"/>
      <c r="AR191" s="316"/>
      <c r="AS191" s="316"/>
      <c r="AT191" s="316"/>
      <c r="AU191" s="316"/>
      <c r="AV191" s="316"/>
      <c r="AW191" s="316"/>
      <c r="AX191" s="316"/>
      <c r="AY191" s="316"/>
      <c r="AZ191" s="316"/>
      <c r="BA191" s="319"/>
    </row>
    <row r="192" spans="7:53" ht="12.75"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6"/>
      <c r="AO192" s="316"/>
      <c r="AP192" s="316"/>
      <c r="AQ192" s="316"/>
      <c r="AR192" s="316"/>
      <c r="AS192" s="316"/>
      <c r="AT192" s="316"/>
      <c r="AU192" s="316"/>
      <c r="AV192" s="316"/>
      <c r="AW192" s="316"/>
      <c r="AX192" s="316"/>
      <c r="AY192" s="316"/>
      <c r="AZ192" s="316"/>
      <c r="BA192" s="319"/>
    </row>
    <row r="193" spans="7:53" ht="12.75"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6"/>
      <c r="AO193" s="316"/>
      <c r="AP193" s="316"/>
      <c r="AQ193" s="316"/>
      <c r="AR193" s="316"/>
      <c r="AS193" s="316"/>
      <c r="AT193" s="316"/>
      <c r="AU193" s="316"/>
      <c r="AV193" s="316"/>
      <c r="AW193" s="316"/>
      <c r="AX193" s="316"/>
      <c r="AY193" s="316"/>
      <c r="AZ193" s="316"/>
      <c r="BA193" s="319"/>
    </row>
    <row r="194" spans="7:53" ht="12.75"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  <c r="AG194" s="319"/>
      <c r="AH194" s="319"/>
      <c r="AI194" s="319"/>
      <c r="AJ194" s="319"/>
      <c r="AK194" s="319"/>
      <c r="AL194" s="319"/>
      <c r="AM194" s="319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9"/>
    </row>
    <row r="195" spans="7:53" ht="12.75"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6"/>
      <c r="AO195" s="316"/>
      <c r="AP195" s="316"/>
      <c r="AQ195" s="316"/>
      <c r="AR195" s="316"/>
      <c r="AS195" s="316"/>
      <c r="AT195" s="316"/>
      <c r="AU195" s="316"/>
      <c r="AV195" s="316"/>
      <c r="AW195" s="316"/>
      <c r="AX195" s="316"/>
      <c r="AY195" s="316"/>
      <c r="AZ195" s="316"/>
      <c r="BA195" s="319"/>
    </row>
    <row r="196" spans="7:53" ht="12.75"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6"/>
      <c r="AO196" s="316"/>
      <c r="AP196" s="316"/>
      <c r="AQ196" s="316"/>
      <c r="AR196" s="316"/>
      <c r="AS196" s="316"/>
      <c r="AT196" s="316"/>
      <c r="AU196" s="316"/>
      <c r="AV196" s="316"/>
      <c r="AW196" s="316"/>
      <c r="AX196" s="316"/>
      <c r="AY196" s="316"/>
      <c r="AZ196" s="316"/>
      <c r="BA196" s="319"/>
    </row>
    <row r="197" spans="7:53" ht="12.75"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  <c r="AG197" s="319"/>
      <c r="AH197" s="319"/>
      <c r="AI197" s="319"/>
      <c r="AJ197" s="319"/>
      <c r="AK197" s="319"/>
      <c r="AL197" s="319"/>
      <c r="AM197" s="319"/>
      <c r="AN197" s="316"/>
      <c r="AO197" s="316"/>
      <c r="AP197" s="316"/>
      <c r="AQ197" s="316"/>
      <c r="AR197" s="316"/>
      <c r="AS197" s="316"/>
      <c r="AT197" s="316"/>
      <c r="AU197" s="316"/>
      <c r="AV197" s="316"/>
      <c r="AW197" s="316"/>
      <c r="AX197" s="316"/>
      <c r="AY197" s="316"/>
      <c r="AZ197" s="316"/>
      <c r="BA197" s="319"/>
    </row>
    <row r="198" spans="7:53" ht="12.75"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319"/>
      <c r="AI198" s="319"/>
      <c r="AJ198" s="319"/>
      <c r="AK198" s="319"/>
      <c r="AL198" s="319"/>
      <c r="AM198" s="319"/>
      <c r="AN198" s="316"/>
      <c r="AO198" s="316"/>
      <c r="AP198" s="316"/>
      <c r="AQ198" s="316"/>
      <c r="AR198" s="316"/>
      <c r="AS198" s="316"/>
      <c r="AT198" s="316"/>
      <c r="AU198" s="316"/>
      <c r="AV198" s="316"/>
      <c r="AW198" s="316"/>
      <c r="AX198" s="316"/>
      <c r="AY198" s="316"/>
      <c r="AZ198" s="316"/>
      <c r="BA198" s="319"/>
    </row>
    <row r="199" spans="7:53" ht="12.75"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19"/>
      <c r="AK199" s="319"/>
      <c r="AL199" s="319"/>
      <c r="AM199" s="319"/>
      <c r="AN199" s="316"/>
      <c r="AO199" s="316"/>
      <c r="AP199" s="316"/>
      <c r="AQ199" s="316"/>
      <c r="AR199" s="316"/>
      <c r="AS199" s="316"/>
      <c r="AT199" s="316"/>
      <c r="AU199" s="316"/>
      <c r="AV199" s="316"/>
      <c r="AW199" s="316"/>
      <c r="AX199" s="316"/>
      <c r="AY199" s="316"/>
      <c r="AZ199" s="316"/>
      <c r="BA199" s="319"/>
    </row>
    <row r="200" spans="7:53" ht="12.75"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19"/>
      <c r="AC200" s="319"/>
      <c r="AD200" s="319"/>
      <c r="AE200" s="319"/>
      <c r="AF200" s="319"/>
      <c r="AG200" s="319"/>
      <c r="AH200" s="319"/>
      <c r="AI200" s="319"/>
      <c r="AJ200" s="319"/>
      <c r="AK200" s="319"/>
      <c r="AL200" s="319"/>
      <c r="AM200" s="319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9"/>
    </row>
    <row r="201" spans="7:53" ht="12.75"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19"/>
      <c r="AK201" s="319"/>
      <c r="AL201" s="319"/>
      <c r="AM201" s="319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9"/>
    </row>
    <row r="202" spans="7:53" ht="12.75"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19"/>
      <c r="AC202" s="319"/>
      <c r="AD202" s="319"/>
      <c r="AE202" s="319"/>
      <c r="AF202" s="319"/>
      <c r="AG202" s="319"/>
      <c r="AH202" s="319"/>
      <c r="AI202" s="319"/>
      <c r="AJ202" s="319"/>
      <c r="AK202" s="319"/>
      <c r="AL202" s="319"/>
      <c r="AM202" s="319"/>
      <c r="AN202" s="316"/>
      <c r="AO202" s="316"/>
      <c r="AP202" s="316"/>
      <c r="AQ202" s="316"/>
      <c r="AR202" s="316"/>
      <c r="AS202" s="316"/>
      <c r="AT202" s="316"/>
      <c r="AU202" s="316"/>
      <c r="AV202" s="316"/>
      <c r="AW202" s="316"/>
      <c r="AX202" s="316"/>
      <c r="AY202" s="316"/>
      <c r="AZ202" s="316"/>
      <c r="BA202" s="319"/>
    </row>
    <row r="203" spans="7:53" ht="12.75">
      <c r="G203" s="319"/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19"/>
      <c r="AC203" s="319"/>
      <c r="AD203" s="319"/>
      <c r="AE203" s="319"/>
      <c r="AF203" s="319"/>
      <c r="AG203" s="319"/>
      <c r="AH203" s="319"/>
      <c r="AI203" s="319"/>
      <c r="AJ203" s="319"/>
      <c r="AK203" s="319"/>
      <c r="AL203" s="319"/>
      <c r="AM203" s="319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9"/>
    </row>
    <row r="204" spans="7:53" ht="12.75"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19"/>
      <c r="AC204" s="319"/>
      <c r="AD204" s="319"/>
      <c r="AE204" s="319"/>
      <c r="AF204" s="319"/>
      <c r="AG204" s="319"/>
      <c r="AH204" s="319"/>
      <c r="AI204" s="319"/>
      <c r="AJ204" s="319"/>
      <c r="AK204" s="319"/>
      <c r="AL204" s="319"/>
      <c r="AM204" s="319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9"/>
    </row>
    <row r="205" spans="7:53" ht="12.75"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  <c r="AG205" s="319"/>
      <c r="AH205" s="319"/>
      <c r="AI205" s="319"/>
      <c r="AJ205" s="319"/>
      <c r="AK205" s="319"/>
      <c r="AL205" s="319"/>
      <c r="AM205" s="319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9"/>
    </row>
    <row r="206" spans="7:53" ht="12.75"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/>
      <c r="AA206" s="319"/>
      <c r="AB206" s="319"/>
      <c r="AC206" s="319"/>
      <c r="AD206" s="319"/>
      <c r="AE206" s="319"/>
      <c r="AF206" s="319"/>
      <c r="AG206" s="319"/>
      <c r="AH206" s="319"/>
      <c r="AI206" s="319"/>
      <c r="AJ206" s="319"/>
      <c r="AK206" s="319"/>
      <c r="AL206" s="319"/>
      <c r="AM206" s="319"/>
      <c r="AN206" s="316"/>
      <c r="AO206" s="316"/>
      <c r="AP206" s="316"/>
      <c r="AQ206" s="316"/>
      <c r="AR206" s="316"/>
      <c r="AS206" s="316"/>
      <c r="AT206" s="316"/>
      <c r="AU206" s="316"/>
      <c r="AV206" s="316"/>
      <c r="AW206" s="316"/>
      <c r="AX206" s="316"/>
      <c r="AY206" s="316"/>
      <c r="AZ206" s="316"/>
      <c r="BA206" s="319"/>
    </row>
    <row r="207" spans="7:53" ht="12.75">
      <c r="G207" s="319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  <c r="AG207" s="319"/>
      <c r="AH207" s="319"/>
      <c r="AI207" s="319"/>
      <c r="AJ207" s="319"/>
      <c r="AK207" s="319"/>
      <c r="AL207" s="319"/>
      <c r="AM207" s="319"/>
      <c r="AN207" s="316"/>
      <c r="AO207" s="316"/>
      <c r="AP207" s="316"/>
      <c r="AQ207" s="316"/>
      <c r="AR207" s="316"/>
      <c r="AS207" s="316"/>
      <c r="AT207" s="316"/>
      <c r="AU207" s="316"/>
      <c r="AV207" s="316"/>
      <c r="AW207" s="316"/>
      <c r="AX207" s="316"/>
      <c r="AY207" s="316"/>
      <c r="AZ207" s="316"/>
      <c r="BA207" s="319"/>
    </row>
    <row r="208" spans="7:53" ht="12.75">
      <c r="G208" s="319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  <c r="AG208" s="319"/>
      <c r="AH208" s="319"/>
      <c r="AI208" s="319"/>
      <c r="AJ208" s="319"/>
      <c r="AK208" s="319"/>
      <c r="AL208" s="319"/>
      <c r="AM208" s="319"/>
      <c r="AN208" s="316"/>
      <c r="AO208" s="316"/>
      <c r="AP208" s="316"/>
      <c r="AQ208" s="316"/>
      <c r="AR208" s="316"/>
      <c r="AS208" s="316"/>
      <c r="AT208" s="316"/>
      <c r="AU208" s="316"/>
      <c r="AV208" s="316"/>
      <c r="AW208" s="316"/>
      <c r="AX208" s="316"/>
      <c r="AY208" s="316"/>
      <c r="AZ208" s="316"/>
      <c r="BA208" s="319"/>
    </row>
    <row r="209" spans="7:53" ht="12.75"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G209" s="319"/>
      <c r="AH209" s="319"/>
      <c r="AI209" s="319"/>
      <c r="AJ209" s="319"/>
      <c r="AK209" s="319"/>
      <c r="AL209" s="319"/>
      <c r="AM209" s="319"/>
      <c r="AN209" s="316"/>
      <c r="AO209" s="316"/>
      <c r="AP209" s="316"/>
      <c r="AQ209" s="316"/>
      <c r="AR209" s="316"/>
      <c r="AS209" s="316"/>
      <c r="AT209" s="316"/>
      <c r="AU209" s="316"/>
      <c r="AV209" s="316"/>
      <c r="AW209" s="316"/>
      <c r="AX209" s="316"/>
      <c r="AY209" s="316"/>
      <c r="AZ209" s="316"/>
      <c r="BA209" s="319"/>
    </row>
    <row r="210" spans="7:53" ht="12.75"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G210" s="319"/>
      <c r="AH210" s="319"/>
      <c r="AI210" s="319"/>
      <c r="AJ210" s="319"/>
      <c r="AK210" s="319"/>
      <c r="AL210" s="319"/>
      <c r="AM210" s="319"/>
      <c r="AN210" s="316"/>
      <c r="AO210" s="316"/>
      <c r="AP210" s="316"/>
      <c r="AQ210" s="316"/>
      <c r="AR210" s="316"/>
      <c r="AS210" s="316"/>
      <c r="AT210" s="316"/>
      <c r="AU210" s="316"/>
      <c r="AV210" s="316"/>
      <c r="AW210" s="316"/>
      <c r="AX210" s="316"/>
      <c r="AY210" s="316"/>
      <c r="AZ210" s="316"/>
      <c r="BA210" s="319"/>
    </row>
    <row r="211" spans="7:53" ht="12.75"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6"/>
      <c r="AO211" s="316"/>
      <c r="AP211" s="316"/>
      <c r="AQ211" s="316"/>
      <c r="AR211" s="316"/>
      <c r="AS211" s="316"/>
      <c r="AT211" s="316"/>
      <c r="AU211" s="316"/>
      <c r="AV211" s="316"/>
      <c r="AW211" s="316"/>
      <c r="AX211" s="316"/>
      <c r="AY211" s="316"/>
      <c r="AZ211" s="316"/>
      <c r="BA211" s="319"/>
    </row>
    <row r="212" spans="7:53" ht="12.75"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6"/>
      <c r="AO212" s="316"/>
      <c r="AP212" s="316"/>
      <c r="AQ212" s="316"/>
      <c r="AR212" s="316"/>
      <c r="AS212" s="316"/>
      <c r="AT212" s="316"/>
      <c r="AU212" s="316"/>
      <c r="AV212" s="316"/>
      <c r="AW212" s="316"/>
      <c r="AX212" s="316"/>
      <c r="AY212" s="316"/>
      <c r="AZ212" s="316"/>
      <c r="BA212" s="319"/>
    </row>
    <row r="213" spans="7:53" ht="12.75"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9"/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9"/>
    </row>
    <row r="214" spans="7:53" ht="12.75"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G214" s="319"/>
      <c r="AH214" s="319"/>
      <c r="AI214" s="319"/>
      <c r="AJ214" s="319"/>
      <c r="AK214" s="319"/>
      <c r="AL214" s="319"/>
      <c r="AM214" s="319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  <c r="BA214" s="319"/>
    </row>
    <row r="215" spans="7:53" ht="12.75"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9"/>
      <c r="AF215" s="319"/>
      <c r="AG215" s="319"/>
      <c r="AH215" s="319"/>
      <c r="AI215" s="319"/>
      <c r="AJ215" s="319"/>
      <c r="AK215" s="319"/>
      <c r="AL215" s="319"/>
      <c r="AM215" s="319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9"/>
    </row>
    <row r="216" spans="7:53" ht="12.75"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  <c r="U216" s="319"/>
      <c r="V216" s="319"/>
      <c r="W216" s="319"/>
      <c r="X216" s="319"/>
      <c r="Y216" s="319"/>
      <c r="Z216" s="319"/>
      <c r="AA216" s="319"/>
      <c r="AB216" s="319"/>
      <c r="AC216" s="319"/>
      <c r="AD216" s="319"/>
      <c r="AE216" s="319"/>
      <c r="AF216" s="319"/>
      <c r="AG216" s="319"/>
      <c r="AH216" s="319"/>
      <c r="AI216" s="319"/>
      <c r="AJ216" s="319"/>
      <c r="AK216" s="319"/>
      <c r="AL216" s="319"/>
      <c r="AM216" s="319"/>
      <c r="AN216" s="316"/>
      <c r="AO216" s="316"/>
      <c r="AP216" s="316"/>
      <c r="AQ216" s="316"/>
      <c r="AR216" s="316"/>
      <c r="AS216" s="316"/>
      <c r="AT216" s="316"/>
      <c r="AU216" s="316"/>
      <c r="AV216" s="316"/>
      <c r="AW216" s="316"/>
      <c r="AX216" s="316"/>
      <c r="AY216" s="316"/>
      <c r="AZ216" s="316"/>
      <c r="BA216" s="319"/>
    </row>
    <row r="217" spans="7:53" ht="12.75">
      <c r="G217" s="319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319"/>
      <c r="AH217" s="319"/>
      <c r="AI217" s="319"/>
      <c r="AJ217" s="319"/>
      <c r="AK217" s="319"/>
      <c r="AL217" s="319"/>
      <c r="AM217" s="319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  <c r="BA217" s="319"/>
    </row>
    <row r="218" spans="7:53" ht="12.75">
      <c r="G218" s="319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  <c r="T218" s="319"/>
      <c r="U218" s="319"/>
      <c r="V218" s="319"/>
      <c r="W218" s="319"/>
      <c r="X218" s="319"/>
      <c r="Y218" s="319"/>
      <c r="Z218" s="319"/>
      <c r="AA218" s="319"/>
      <c r="AB218" s="319"/>
      <c r="AC218" s="319"/>
      <c r="AD218" s="319"/>
      <c r="AE218" s="319"/>
      <c r="AF218" s="319"/>
      <c r="AG218" s="319"/>
      <c r="AH218" s="319"/>
      <c r="AI218" s="319"/>
      <c r="AJ218" s="319"/>
      <c r="AK218" s="319"/>
      <c r="AL218" s="319"/>
      <c r="AM218" s="319"/>
      <c r="AN218" s="316"/>
      <c r="AO218" s="316"/>
      <c r="AP218" s="316"/>
      <c r="AQ218" s="316"/>
      <c r="AR218" s="316"/>
      <c r="AS218" s="316"/>
      <c r="AT218" s="316"/>
      <c r="AU218" s="316"/>
      <c r="AV218" s="316"/>
      <c r="AW218" s="316"/>
      <c r="AX218" s="316"/>
      <c r="AY218" s="316"/>
      <c r="AZ218" s="316"/>
      <c r="BA218" s="319"/>
    </row>
    <row r="219" spans="7:53" ht="12.75">
      <c r="G219" s="319"/>
      <c r="H219" s="319"/>
      <c r="I219" s="319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  <c r="T219" s="319"/>
      <c r="U219" s="319"/>
      <c r="V219" s="319"/>
      <c r="W219" s="319"/>
      <c r="X219" s="319"/>
      <c r="Y219" s="319"/>
      <c r="Z219" s="319"/>
      <c r="AA219" s="319"/>
      <c r="AB219" s="319"/>
      <c r="AC219" s="319"/>
      <c r="AD219" s="319"/>
      <c r="AE219" s="319"/>
      <c r="AF219" s="319"/>
      <c r="AG219" s="319"/>
      <c r="AH219" s="319"/>
      <c r="AI219" s="319"/>
      <c r="AJ219" s="319"/>
      <c r="AK219" s="319"/>
      <c r="AL219" s="319"/>
      <c r="AM219" s="319"/>
      <c r="AN219" s="316"/>
      <c r="AO219" s="316"/>
      <c r="AP219" s="316"/>
      <c r="AQ219" s="316"/>
      <c r="AR219" s="316"/>
      <c r="AS219" s="316"/>
      <c r="AT219" s="316"/>
      <c r="AU219" s="316"/>
      <c r="AV219" s="316"/>
      <c r="AW219" s="316"/>
      <c r="AX219" s="316"/>
      <c r="AY219" s="316"/>
      <c r="AZ219" s="316"/>
      <c r="BA219" s="319"/>
    </row>
    <row r="220" spans="7:53" ht="12.75">
      <c r="G220" s="319"/>
      <c r="H220" s="319"/>
      <c r="I220" s="319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  <c r="T220" s="319"/>
      <c r="U220" s="319"/>
      <c r="V220" s="319"/>
      <c r="W220" s="319"/>
      <c r="X220" s="319"/>
      <c r="Y220" s="319"/>
      <c r="Z220" s="319"/>
      <c r="AA220" s="319"/>
      <c r="AB220" s="319"/>
      <c r="AC220" s="319"/>
      <c r="AD220" s="319"/>
      <c r="AE220" s="319"/>
      <c r="AF220" s="319"/>
      <c r="AG220" s="319"/>
      <c r="AH220" s="319"/>
      <c r="AI220" s="319"/>
      <c r="AJ220" s="319"/>
      <c r="AK220" s="319"/>
      <c r="AL220" s="319"/>
      <c r="AM220" s="319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  <c r="BA220" s="319"/>
    </row>
    <row r="221" spans="7:53" ht="12.75">
      <c r="G221" s="319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19"/>
      <c r="AC221" s="319"/>
      <c r="AD221" s="319"/>
      <c r="AE221" s="319"/>
      <c r="AF221" s="319"/>
      <c r="AG221" s="319"/>
      <c r="AH221" s="319"/>
      <c r="AI221" s="319"/>
      <c r="AJ221" s="319"/>
      <c r="AK221" s="319"/>
      <c r="AL221" s="319"/>
      <c r="AM221" s="319"/>
      <c r="AN221" s="316"/>
      <c r="AO221" s="316"/>
      <c r="AP221" s="316"/>
      <c r="AQ221" s="316"/>
      <c r="AR221" s="316"/>
      <c r="AS221" s="316"/>
      <c r="AT221" s="316"/>
      <c r="AU221" s="316"/>
      <c r="AV221" s="316"/>
      <c r="AW221" s="316"/>
      <c r="AX221" s="316"/>
      <c r="AY221" s="316"/>
      <c r="AZ221" s="316"/>
      <c r="BA221" s="319"/>
    </row>
    <row r="222" spans="7:53" ht="12.75">
      <c r="G222" s="319"/>
      <c r="H222" s="319"/>
      <c r="I222" s="319"/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  <c r="T222" s="319"/>
      <c r="U222" s="319"/>
      <c r="V222" s="319"/>
      <c r="W222" s="319"/>
      <c r="X222" s="319"/>
      <c r="Y222" s="319"/>
      <c r="Z222" s="319"/>
      <c r="AA222" s="319"/>
      <c r="AB222" s="319"/>
      <c r="AC222" s="319"/>
      <c r="AD222" s="319"/>
      <c r="AE222" s="319"/>
      <c r="AF222" s="319"/>
      <c r="AG222" s="319"/>
      <c r="AH222" s="319"/>
      <c r="AI222" s="319"/>
      <c r="AJ222" s="319"/>
      <c r="AK222" s="319"/>
      <c r="AL222" s="319"/>
      <c r="AM222" s="319"/>
      <c r="AN222" s="316"/>
      <c r="AO222" s="316"/>
      <c r="AP222" s="316"/>
      <c r="AQ222" s="316"/>
      <c r="AR222" s="316"/>
      <c r="AS222" s="316"/>
      <c r="AT222" s="316"/>
      <c r="AU222" s="316"/>
      <c r="AV222" s="316"/>
      <c r="AW222" s="316"/>
      <c r="AX222" s="316"/>
      <c r="AY222" s="316"/>
      <c r="AZ222" s="316"/>
      <c r="BA222" s="319"/>
    </row>
    <row r="223" spans="7:53" ht="12.75">
      <c r="G223" s="31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9"/>
    </row>
    <row r="224" spans="7:53" ht="12.75">
      <c r="G224" s="319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s="319"/>
      <c r="AD224" s="319"/>
      <c r="AE224" s="319"/>
      <c r="AF224" s="319"/>
      <c r="AG224" s="319"/>
      <c r="AH224" s="319"/>
      <c r="AI224" s="319"/>
      <c r="AJ224" s="319"/>
      <c r="AK224" s="319"/>
      <c r="AL224" s="319"/>
      <c r="AM224" s="319"/>
      <c r="AN224" s="316"/>
      <c r="AO224" s="316"/>
      <c r="AP224" s="316"/>
      <c r="AQ224" s="316"/>
      <c r="AR224" s="316"/>
      <c r="AS224" s="316"/>
      <c r="AT224" s="316"/>
      <c r="AU224" s="316"/>
      <c r="AV224" s="316"/>
      <c r="AW224" s="316"/>
      <c r="AX224" s="316"/>
      <c r="AY224" s="316"/>
      <c r="AZ224" s="316"/>
      <c r="BA224" s="319"/>
    </row>
    <row r="225" spans="7:53" ht="12.75"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19"/>
      <c r="AF225" s="319"/>
      <c r="AG225" s="319"/>
      <c r="AH225" s="319"/>
      <c r="AI225" s="319"/>
      <c r="AJ225" s="319"/>
      <c r="AK225" s="319"/>
      <c r="AL225" s="319"/>
      <c r="AM225" s="319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  <c r="BA225" s="319"/>
    </row>
    <row r="226" spans="7:53" ht="12.75"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19"/>
      <c r="W226" s="319"/>
      <c r="X226" s="319"/>
      <c r="Y226" s="319"/>
      <c r="Z226" s="319"/>
      <c r="AA226" s="319"/>
      <c r="AB226" s="319"/>
      <c r="AC226" s="319"/>
      <c r="AD226" s="319"/>
      <c r="AE226" s="319"/>
      <c r="AF226" s="319"/>
      <c r="AG226" s="319"/>
      <c r="AH226" s="319"/>
      <c r="AI226" s="319"/>
      <c r="AJ226" s="319"/>
      <c r="AK226" s="319"/>
      <c r="AL226" s="319"/>
      <c r="AM226" s="319"/>
      <c r="AN226" s="316"/>
      <c r="AO226" s="316"/>
      <c r="AP226" s="316"/>
      <c r="AQ226" s="316"/>
      <c r="AR226" s="316"/>
      <c r="AS226" s="316"/>
      <c r="AT226" s="316"/>
      <c r="AU226" s="316"/>
      <c r="AV226" s="316"/>
      <c r="AW226" s="316"/>
      <c r="AX226" s="316"/>
      <c r="AY226" s="316"/>
      <c r="AZ226" s="316"/>
      <c r="BA226" s="319"/>
    </row>
    <row r="227" spans="7:53" ht="12.75"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/>
      <c r="V227" s="319"/>
      <c r="W227" s="319"/>
      <c r="X227" s="319"/>
      <c r="Y227" s="319"/>
      <c r="Z227" s="319"/>
      <c r="AA227" s="319"/>
      <c r="AB227" s="319"/>
      <c r="AC227" s="319"/>
      <c r="AD227" s="319"/>
      <c r="AE227" s="319"/>
      <c r="AF227" s="319"/>
      <c r="AG227" s="319"/>
      <c r="AH227" s="319"/>
      <c r="AI227" s="319"/>
      <c r="AJ227" s="319"/>
      <c r="AK227" s="319"/>
      <c r="AL227" s="319"/>
      <c r="AM227" s="319"/>
      <c r="AN227" s="316"/>
      <c r="AO227" s="316"/>
      <c r="AP227" s="316"/>
      <c r="AQ227" s="316"/>
      <c r="AR227" s="316"/>
      <c r="AS227" s="316"/>
      <c r="AT227" s="316"/>
      <c r="AU227" s="316"/>
      <c r="AV227" s="316"/>
      <c r="AW227" s="316"/>
      <c r="AX227" s="316"/>
      <c r="AY227" s="316"/>
      <c r="AZ227" s="316"/>
      <c r="BA227" s="319"/>
    </row>
    <row r="228" spans="7:53" ht="12.75">
      <c r="G228" s="319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  <c r="U228" s="319"/>
      <c r="V228" s="319"/>
      <c r="W228" s="319"/>
      <c r="X228" s="319"/>
      <c r="Y228" s="319"/>
      <c r="Z228" s="319"/>
      <c r="AA228" s="319"/>
      <c r="AB228" s="319"/>
      <c r="AC228" s="319"/>
      <c r="AD228" s="319"/>
      <c r="AE228" s="319"/>
      <c r="AF228" s="319"/>
      <c r="AG228" s="319"/>
      <c r="AH228" s="319"/>
      <c r="AI228" s="319"/>
      <c r="AJ228" s="319"/>
      <c r="AK228" s="319"/>
      <c r="AL228" s="319"/>
      <c r="AM228" s="319"/>
      <c r="AN228" s="316"/>
      <c r="AO228" s="316"/>
      <c r="AP228" s="316"/>
      <c r="AQ228" s="316"/>
      <c r="AR228" s="316"/>
      <c r="AS228" s="316"/>
      <c r="AT228" s="316"/>
      <c r="AU228" s="316"/>
      <c r="AV228" s="316"/>
      <c r="AW228" s="316"/>
      <c r="AX228" s="316"/>
      <c r="AY228" s="316"/>
      <c r="AZ228" s="316"/>
      <c r="BA228" s="319"/>
    </row>
    <row r="229" spans="7:53" ht="12.75"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319"/>
      <c r="AB229" s="319"/>
      <c r="AC229" s="319"/>
      <c r="AD229" s="319"/>
      <c r="AE229" s="319"/>
      <c r="AF229" s="319"/>
      <c r="AG229" s="319"/>
      <c r="AH229" s="319"/>
      <c r="AI229" s="319"/>
      <c r="AJ229" s="319"/>
      <c r="AK229" s="319"/>
      <c r="AL229" s="319"/>
      <c r="AM229" s="319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  <c r="BA229" s="319"/>
    </row>
    <row r="230" spans="7:53" ht="12.75">
      <c r="G230" s="319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19"/>
      <c r="AG230" s="319"/>
      <c r="AH230" s="319"/>
      <c r="AI230" s="319"/>
      <c r="AJ230" s="319"/>
      <c r="AK230" s="319"/>
      <c r="AL230" s="319"/>
      <c r="AM230" s="319"/>
      <c r="AN230" s="316"/>
      <c r="AO230" s="316"/>
      <c r="AP230" s="316"/>
      <c r="AQ230" s="316"/>
      <c r="AR230" s="316"/>
      <c r="AS230" s="316"/>
      <c r="AT230" s="316"/>
      <c r="AU230" s="316"/>
      <c r="AV230" s="316"/>
      <c r="AW230" s="316"/>
      <c r="AX230" s="316"/>
      <c r="AY230" s="316"/>
      <c r="AZ230" s="316"/>
      <c r="BA230" s="319"/>
    </row>
    <row r="231" spans="7:53" ht="12.75">
      <c r="G231" s="319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/>
      <c r="AI231" s="319"/>
      <c r="AJ231" s="319"/>
      <c r="AK231" s="319"/>
      <c r="AL231" s="319"/>
      <c r="AM231" s="319"/>
      <c r="AN231" s="316"/>
      <c r="AO231" s="316"/>
      <c r="AP231" s="316"/>
      <c r="AQ231" s="316"/>
      <c r="AR231" s="316"/>
      <c r="AS231" s="316"/>
      <c r="AT231" s="316"/>
      <c r="AU231" s="316"/>
      <c r="AV231" s="316"/>
      <c r="AW231" s="316"/>
      <c r="AX231" s="316"/>
      <c r="AY231" s="316"/>
      <c r="AZ231" s="316"/>
      <c r="BA231" s="319"/>
    </row>
    <row r="232" spans="7:53" ht="12.75">
      <c r="G232" s="319"/>
      <c r="H232" s="319"/>
      <c r="I232" s="319"/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  <c r="T232" s="319"/>
      <c r="U232" s="319"/>
      <c r="V232" s="319"/>
      <c r="W232" s="319"/>
      <c r="X232" s="319"/>
      <c r="Y232" s="319"/>
      <c r="Z232" s="319"/>
      <c r="AA232" s="319"/>
      <c r="AB232" s="319"/>
      <c r="AC232" s="319"/>
      <c r="AD232" s="319"/>
      <c r="AE232" s="319"/>
      <c r="AF232" s="319"/>
      <c r="AG232" s="319"/>
      <c r="AH232" s="319"/>
      <c r="AI232" s="319"/>
      <c r="AJ232" s="319"/>
      <c r="AK232" s="319"/>
      <c r="AL232" s="319"/>
      <c r="AM232" s="319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316"/>
      <c r="AY232" s="316"/>
      <c r="AZ232" s="316"/>
      <c r="BA232" s="319"/>
    </row>
    <row r="233" spans="7:53" ht="12.75"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s="319"/>
      <c r="AD233" s="319"/>
      <c r="AE233" s="319"/>
      <c r="AF233" s="319"/>
      <c r="AG233" s="319"/>
      <c r="AH233" s="319"/>
      <c r="AI233" s="319"/>
      <c r="AJ233" s="319"/>
      <c r="AK233" s="319"/>
      <c r="AL233" s="319"/>
      <c r="AM233" s="319"/>
      <c r="AN233" s="316"/>
      <c r="AO233" s="316"/>
      <c r="AP233" s="316"/>
      <c r="AQ233" s="316"/>
      <c r="AR233" s="316"/>
      <c r="AS233" s="316"/>
      <c r="AT233" s="316"/>
      <c r="AU233" s="316"/>
      <c r="AV233" s="316"/>
      <c r="AW233" s="316"/>
      <c r="AX233" s="316"/>
      <c r="AY233" s="316"/>
      <c r="AZ233" s="316"/>
      <c r="BA233" s="319"/>
    </row>
    <row r="234" spans="7:53" ht="12.75"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19"/>
      <c r="AE234" s="319"/>
      <c r="AF234" s="319"/>
      <c r="AG234" s="319"/>
      <c r="AH234" s="319"/>
      <c r="AI234" s="319"/>
      <c r="AJ234" s="319"/>
      <c r="AK234" s="319"/>
      <c r="AL234" s="319"/>
      <c r="AM234" s="319"/>
      <c r="AN234" s="316"/>
      <c r="AO234" s="316"/>
      <c r="AP234" s="316"/>
      <c r="AQ234" s="316"/>
      <c r="AR234" s="316"/>
      <c r="AS234" s="316"/>
      <c r="AT234" s="316"/>
      <c r="AU234" s="316"/>
      <c r="AV234" s="316"/>
      <c r="AW234" s="316"/>
      <c r="AX234" s="316"/>
      <c r="AY234" s="316"/>
      <c r="AZ234" s="316"/>
      <c r="BA234" s="319"/>
    </row>
    <row r="235" spans="7:53" ht="12.75">
      <c r="G235" s="319"/>
      <c r="H235" s="319"/>
      <c r="I235" s="319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  <c r="T235" s="319"/>
      <c r="U235" s="319"/>
      <c r="V235" s="319"/>
      <c r="W235" s="319"/>
      <c r="X235" s="319"/>
      <c r="Y235" s="319"/>
      <c r="Z235" s="319"/>
      <c r="AA235" s="319"/>
      <c r="AB235" s="319"/>
      <c r="AC235" s="319"/>
      <c r="AD235" s="319"/>
      <c r="AE235" s="319"/>
      <c r="AF235" s="319"/>
      <c r="AG235" s="319"/>
      <c r="AH235" s="319"/>
      <c r="AI235" s="319"/>
      <c r="AJ235" s="319"/>
      <c r="AK235" s="319"/>
      <c r="AL235" s="319"/>
      <c r="AM235" s="319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19"/>
    </row>
    <row r="236" spans="7:53" ht="12.75">
      <c r="G236" s="319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s="319"/>
      <c r="AD236" s="319"/>
      <c r="AE236" s="319"/>
      <c r="AF236" s="319"/>
      <c r="AG236" s="319"/>
      <c r="AH236" s="319"/>
      <c r="AI236" s="319"/>
      <c r="AJ236" s="319"/>
      <c r="AK236" s="319"/>
      <c r="AL236" s="319"/>
      <c r="AM236" s="319"/>
      <c r="AN236" s="316"/>
      <c r="AO236" s="316"/>
      <c r="AP236" s="316"/>
      <c r="AQ236" s="316"/>
      <c r="AR236" s="316"/>
      <c r="AS236" s="316"/>
      <c r="AT236" s="316"/>
      <c r="AU236" s="316"/>
      <c r="AV236" s="316"/>
      <c r="AW236" s="316"/>
      <c r="AX236" s="316"/>
      <c r="AY236" s="316"/>
      <c r="AZ236" s="316"/>
      <c r="BA236" s="319"/>
    </row>
    <row r="237" spans="7:53" ht="12.75">
      <c r="G237" s="319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319"/>
      <c r="AB237" s="319"/>
      <c r="AC237" s="319"/>
      <c r="AD237" s="319"/>
      <c r="AE237" s="319"/>
      <c r="AF237" s="319"/>
      <c r="AG237" s="319"/>
      <c r="AH237" s="319"/>
      <c r="AI237" s="319"/>
      <c r="AJ237" s="319"/>
      <c r="AK237" s="319"/>
      <c r="AL237" s="319"/>
      <c r="AM237" s="319"/>
      <c r="AN237" s="316"/>
      <c r="AO237" s="316"/>
      <c r="AP237" s="316"/>
      <c r="AQ237" s="316"/>
      <c r="AR237" s="316"/>
      <c r="AS237" s="316"/>
      <c r="AT237" s="316"/>
      <c r="AU237" s="316"/>
      <c r="AV237" s="316"/>
      <c r="AW237" s="316"/>
      <c r="AX237" s="316"/>
      <c r="AY237" s="316"/>
      <c r="AZ237" s="316"/>
      <c r="BA237" s="319"/>
    </row>
    <row r="238" spans="7:53" ht="12.75">
      <c r="G238" s="319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19"/>
      <c r="AC238" s="319"/>
      <c r="AD238" s="319"/>
      <c r="AE238" s="319"/>
      <c r="AF238" s="319"/>
      <c r="AG238" s="319"/>
      <c r="AH238" s="319"/>
      <c r="AI238" s="319"/>
      <c r="AJ238" s="319"/>
      <c r="AK238" s="319"/>
      <c r="AL238" s="319"/>
      <c r="AM238" s="319"/>
      <c r="AN238" s="316"/>
      <c r="AO238" s="316"/>
      <c r="AP238" s="316"/>
      <c r="AQ238" s="316"/>
      <c r="AR238" s="316"/>
      <c r="AS238" s="316"/>
      <c r="AT238" s="316"/>
      <c r="AU238" s="316"/>
      <c r="AV238" s="316"/>
      <c r="AW238" s="316"/>
      <c r="AX238" s="316"/>
      <c r="AY238" s="316"/>
      <c r="AZ238" s="316"/>
      <c r="BA238" s="319"/>
    </row>
    <row r="239" spans="7:53" ht="12.75">
      <c r="G239" s="31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19"/>
      <c r="AC239" s="319"/>
      <c r="AD239" s="319"/>
      <c r="AE239" s="319"/>
      <c r="AF239" s="319"/>
      <c r="AG239" s="319"/>
      <c r="AH239" s="319"/>
      <c r="AI239" s="319"/>
      <c r="AJ239" s="319"/>
      <c r="AK239" s="319"/>
      <c r="AL239" s="319"/>
      <c r="AM239" s="319"/>
      <c r="AN239" s="316"/>
      <c r="AO239" s="316"/>
      <c r="AP239" s="316"/>
      <c r="AQ239" s="316"/>
      <c r="AR239" s="316"/>
      <c r="AS239" s="316"/>
      <c r="AT239" s="316"/>
      <c r="AU239" s="316"/>
      <c r="AV239" s="316"/>
      <c r="AW239" s="316"/>
      <c r="AX239" s="316"/>
      <c r="AY239" s="316"/>
      <c r="AZ239" s="316"/>
      <c r="BA239" s="319"/>
    </row>
    <row r="240" spans="7:53" ht="12.75">
      <c r="G240" s="319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  <c r="AG240" s="319"/>
      <c r="AH240" s="319"/>
      <c r="AI240" s="319"/>
      <c r="AJ240" s="319"/>
      <c r="AK240" s="319"/>
      <c r="AL240" s="319"/>
      <c r="AM240" s="319"/>
      <c r="AN240" s="316"/>
      <c r="AO240" s="316"/>
      <c r="AP240" s="316"/>
      <c r="AQ240" s="316"/>
      <c r="AR240" s="316"/>
      <c r="AS240" s="316"/>
      <c r="AT240" s="316"/>
      <c r="AU240" s="316"/>
      <c r="AV240" s="316"/>
      <c r="AW240" s="316"/>
      <c r="AX240" s="316"/>
      <c r="AY240" s="316"/>
      <c r="AZ240" s="316"/>
      <c r="BA240" s="319"/>
    </row>
    <row r="241" spans="7:53" ht="12.75">
      <c r="G241" s="31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s="319"/>
      <c r="AD241" s="319"/>
      <c r="AE241" s="319"/>
      <c r="AF241" s="319"/>
      <c r="AG241" s="319"/>
      <c r="AH241" s="319"/>
      <c r="AI241" s="319"/>
      <c r="AJ241" s="319"/>
      <c r="AK241" s="319"/>
      <c r="AL241" s="319"/>
      <c r="AM241" s="319"/>
      <c r="AN241" s="316"/>
      <c r="AO241" s="316"/>
      <c r="AP241" s="316"/>
      <c r="AQ241" s="316"/>
      <c r="AR241" s="316"/>
      <c r="AS241" s="316"/>
      <c r="AT241" s="316"/>
      <c r="AU241" s="316"/>
      <c r="AV241" s="316"/>
      <c r="AW241" s="316"/>
      <c r="AX241" s="316"/>
      <c r="AY241" s="316"/>
      <c r="AZ241" s="316"/>
      <c r="BA241" s="319"/>
    </row>
    <row r="242" spans="7:53" ht="12.75"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  <c r="AG242" s="319"/>
      <c r="AH242" s="319"/>
      <c r="AI242" s="319"/>
      <c r="AJ242" s="319"/>
      <c r="AK242" s="319"/>
      <c r="AL242" s="319"/>
      <c r="AM242" s="319"/>
      <c r="AN242" s="316"/>
      <c r="AO242" s="316"/>
      <c r="AP242" s="316"/>
      <c r="AQ242" s="316"/>
      <c r="AR242" s="316"/>
      <c r="AS242" s="316"/>
      <c r="AT242" s="316"/>
      <c r="AU242" s="316"/>
      <c r="AV242" s="316"/>
      <c r="AW242" s="316"/>
      <c r="AX242" s="316"/>
      <c r="AY242" s="316"/>
      <c r="AZ242" s="316"/>
      <c r="BA242" s="319"/>
    </row>
    <row r="243" spans="7:53" ht="12.75"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319"/>
      <c r="Z243" s="319"/>
      <c r="AA243" s="319"/>
      <c r="AB243" s="319"/>
      <c r="AC243" s="319"/>
      <c r="AD243" s="319"/>
      <c r="AE243" s="319"/>
      <c r="AF243" s="319"/>
      <c r="AG243" s="319"/>
      <c r="AH243" s="319"/>
      <c r="AI243" s="319"/>
      <c r="AJ243" s="319"/>
      <c r="AK243" s="319"/>
      <c r="AL243" s="319"/>
      <c r="AM243" s="319"/>
      <c r="AN243" s="316"/>
      <c r="AO243" s="316"/>
      <c r="AP243" s="316"/>
      <c r="AQ243" s="316"/>
      <c r="AR243" s="316"/>
      <c r="AS243" s="316"/>
      <c r="AT243" s="316"/>
      <c r="AU243" s="316"/>
      <c r="AV243" s="316"/>
      <c r="AW243" s="316"/>
      <c r="AX243" s="316"/>
      <c r="AY243" s="316"/>
      <c r="AZ243" s="316"/>
      <c r="BA243" s="319"/>
    </row>
    <row r="244" spans="7:53" ht="12.75">
      <c r="G244" s="319"/>
      <c r="H244" s="319"/>
      <c r="I244" s="319"/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  <c r="T244" s="319"/>
      <c r="U244" s="319"/>
      <c r="V244" s="319"/>
      <c r="W244" s="319"/>
      <c r="X244" s="319"/>
      <c r="Y244" s="319"/>
      <c r="Z244" s="319"/>
      <c r="AA244" s="319"/>
      <c r="AB244" s="319"/>
      <c r="AC244" s="319"/>
      <c r="AD244" s="319"/>
      <c r="AE244" s="319"/>
      <c r="AF244" s="319"/>
      <c r="AG244" s="319"/>
      <c r="AH244" s="319"/>
      <c r="AI244" s="319"/>
      <c r="AJ244" s="319"/>
      <c r="AK244" s="319"/>
      <c r="AL244" s="319"/>
      <c r="AM244" s="319"/>
      <c r="AN244" s="316"/>
      <c r="AO244" s="316"/>
      <c r="AP244" s="316"/>
      <c r="AQ244" s="316"/>
      <c r="AR244" s="316"/>
      <c r="AS244" s="316"/>
      <c r="AT244" s="316"/>
      <c r="AU244" s="316"/>
      <c r="AV244" s="316"/>
      <c r="AW244" s="316"/>
      <c r="AX244" s="316"/>
      <c r="AY244" s="316"/>
      <c r="AZ244" s="316"/>
      <c r="BA244" s="319"/>
    </row>
    <row r="245" spans="7:53" ht="12.75">
      <c r="G245" s="319"/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19"/>
      <c r="AE245" s="319"/>
      <c r="AF245" s="319"/>
      <c r="AG245" s="319"/>
      <c r="AH245" s="319"/>
      <c r="AI245" s="319"/>
      <c r="AJ245" s="319"/>
      <c r="AK245" s="319"/>
      <c r="AL245" s="319"/>
      <c r="AM245" s="319"/>
      <c r="AN245" s="316"/>
      <c r="AO245" s="316"/>
      <c r="AP245" s="316"/>
      <c r="AQ245" s="316"/>
      <c r="AR245" s="316"/>
      <c r="AS245" s="316"/>
      <c r="AT245" s="316"/>
      <c r="AU245" s="316"/>
      <c r="AV245" s="316"/>
      <c r="AW245" s="316"/>
      <c r="AX245" s="316"/>
      <c r="AY245" s="316"/>
      <c r="AZ245" s="316"/>
      <c r="BA245" s="319"/>
    </row>
    <row r="246" spans="7:53" ht="12.75">
      <c r="G246" s="319"/>
      <c r="H246" s="319"/>
      <c r="I246" s="319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19"/>
      <c r="AC246" s="319"/>
      <c r="AD246" s="319"/>
      <c r="AE246" s="319"/>
      <c r="AF246" s="319"/>
      <c r="AG246" s="319"/>
      <c r="AH246" s="319"/>
      <c r="AI246" s="319"/>
      <c r="AJ246" s="319"/>
      <c r="AK246" s="319"/>
      <c r="AL246" s="319"/>
      <c r="AM246" s="319"/>
      <c r="AN246" s="316"/>
      <c r="AO246" s="316"/>
      <c r="AP246" s="316"/>
      <c r="AQ246" s="316"/>
      <c r="AR246" s="316"/>
      <c r="AS246" s="316"/>
      <c r="AT246" s="316"/>
      <c r="AU246" s="316"/>
      <c r="AV246" s="316"/>
      <c r="AW246" s="316"/>
      <c r="AX246" s="316"/>
      <c r="AY246" s="316"/>
      <c r="AZ246" s="316"/>
      <c r="BA246" s="319"/>
    </row>
    <row r="247" spans="7:53" ht="12.75">
      <c r="G247" s="319"/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  <c r="AM247" s="319"/>
      <c r="AN247" s="316"/>
      <c r="AO247" s="316"/>
      <c r="AP247" s="316"/>
      <c r="AQ247" s="316"/>
      <c r="AR247" s="316"/>
      <c r="AS247" s="316"/>
      <c r="AT247" s="316"/>
      <c r="AU247" s="316"/>
      <c r="AV247" s="316"/>
      <c r="AW247" s="316"/>
      <c r="AX247" s="316"/>
      <c r="AY247" s="316"/>
      <c r="AZ247" s="316"/>
      <c r="BA247" s="319"/>
    </row>
    <row r="248" spans="7:53" ht="12.75">
      <c r="G248" s="319"/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6"/>
      <c r="AO248" s="316"/>
      <c r="AP248" s="316"/>
      <c r="AQ248" s="316"/>
      <c r="AR248" s="316"/>
      <c r="AS248" s="316"/>
      <c r="AT248" s="316"/>
      <c r="AU248" s="316"/>
      <c r="AV248" s="316"/>
      <c r="AW248" s="316"/>
      <c r="AX248" s="316"/>
      <c r="AY248" s="316"/>
      <c r="AZ248" s="316"/>
      <c r="BA248" s="319"/>
    </row>
    <row r="249" spans="7:53" ht="12.75">
      <c r="G249" s="319"/>
      <c r="H249" s="319"/>
      <c r="I249" s="319"/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6"/>
      <c r="AO249" s="316"/>
      <c r="AP249" s="316"/>
      <c r="AQ249" s="316"/>
      <c r="AR249" s="316"/>
      <c r="AS249" s="316"/>
      <c r="AT249" s="316"/>
      <c r="AU249" s="316"/>
      <c r="AV249" s="316"/>
      <c r="AW249" s="316"/>
      <c r="AX249" s="316"/>
      <c r="AY249" s="316"/>
      <c r="AZ249" s="316"/>
      <c r="BA249" s="319"/>
    </row>
    <row r="250" spans="7:53" ht="12.75"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319"/>
      <c r="AK250" s="319"/>
      <c r="AL250" s="319"/>
      <c r="AM250" s="319"/>
      <c r="AN250" s="316"/>
      <c r="AO250" s="316"/>
      <c r="AP250" s="316"/>
      <c r="AQ250" s="316"/>
      <c r="AR250" s="316"/>
      <c r="AS250" s="316"/>
      <c r="AT250" s="316"/>
      <c r="AU250" s="316"/>
      <c r="AV250" s="316"/>
      <c r="AW250" s="316"/>
      <c r="AX250" s="316"/>
      <c r="AY250" s="316"/>
      <c r="AZ250" s="316"/>
      <c r="BA250" s="319"/>
    </row>
    <row r="251" spans="7:53" ht="12.75">
      <c r="G251" s="319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6"/>
      <c r="AO251" s="316"/>
      <c r="AP251" s="316"/>
      <c r="AQ251" s="316"/>
      <c r="AR251" s="316"/>
      <c r="AS251" s="316"/>
      <c r="AT251" s="316"/>
      <c r="AU251" s="316"/>
      <c r="AV251" s="316"/>
      <c r="AW251" s="316"/>
      <c r="AX251" s="316"/>
      <c r="AY251" s="316"/>
      <c r="AZ251" s="316"/>
      <c r="BA251" s="319"/>
    </row>
    <row r="252" spans="7:53" ht="12.75">
      <c r="G252" s="319"/>
      <c r="H252" s="319"/>
      <c r="I252" s="319"/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  <c r="T252" s="319"/>
      <c r="U252" s="319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  <c r="AG252" s="319"/>
      <c r="AH252" s="319"/>
      <c r="AI252" s="319"/>
      <c r="AJ252" s="319"/>
      <c r="AK252" s="319"/>
      <c r="AL252" s="319"/>
      <c r="AM252" s="319"/>
      <c r="AN252" s="316"/>
      <c r="AO252" s="316"/>
      <c r="AP252" s="316"/>
      <c r="AQ252" s="316"/>
      <c r="AR252" s="316"/>
      <c r="AS252" s="316"/>
      <c r="AT252" s="316"/>
      <c r="AU252" s="316"/>
      <c r="AV252" s="316"/>
      <c r="AW252" s="316"/>
      <c r="AX252" s="316"/>
      <c r="AY252" s="316"/>
      <c r="AZ252" s="316"/>
      <c r="BA252" s="319"/>
    </row>
    <row r="253" spans="7:53" ht="12.75"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6"/>
      <c r="AO253" s="316"/>
      <c r="AP253" s="316"/>
      <c r="AQ253" s="316"/>
      <c r="AR253" s="316"/>
      <c r="AS253" s="316"/>
      <c r="AT253" s="316"/>
      <c r="AU253" s="316"/>
      <c r="AV253" s="316"/>
      <c r="AW253" s="316"/>
      <c r="AX253" s="316"/>
      <c r="AY253" s="316"/>
      <c r="AZ253" s="316"/>
      <c r="BA253" s="319"/>
    </row>
    <row r="254" spans="7:53" ht="12.75">
      <c r="G254" s="319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6"/>
      <c r="AO254" s="316"/>
      <c r="AP254" s="316"/>
      <c r="AQ254" s="316"/>
      <c r="AR254" s="316"/>
      <c r="AS254" s="316"/>
      <c r="AT254" s="316"/>
      <c r="AU254" s="316"/>
      <c r="AV254" s="316"/>
      <c r="AW254" s="316"/>
      <c r="AX254" s="316"/>
      <c r="AY254" s="316"/>
      <c r="AZ254" s="316"/>
      <c r="BA254" s="319"/>
    </row>
    <row r="255" spans="7:53" ht="12.75"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6"/>
      <c r="AO255" s="316"/>
      <c r="AP255" s="316"/>
      <c r="AQ255" s="316"/>
      <c r="AR255" s="316"/>
      <c r="AS255" s="316"/>
      <c r="AT255" s="316"/>
      <c r="AU255" s="316"/>
      <c r="AV255" s="316"/>
      <c r="AW255" s="316"/>
      <c r="AX255" s="316"/>
      <c r="AY255" s="316"/>
      <c r="AZ255" s="316"/>
      <c r="BA255" s="319"/>
    </row>
    <row r="256" spans="7:53" ht="12.75">
      <c r="G256" s="319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6"/>
      <c r="AO256" s="316"/>
      <c r="AP256" s="316"/>
      <c r="AQ256" s="316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9"/>
    </row>
    <row r="257" ht="12.75">
      <c r="BA257" s="319"/>
    </row>
    <row r="258" ht="12.75">
      <c r="BA258" s="319"/>
    </row>
    <row r="259" ht="12.75">
      <c r="BA259" s="319"/>
    </row>
    <row r="260" ht="12.75">
      <c r="BA260" s="319"/>
    </row>
    <row r="261" ht="12.75">
      <c r="BA261" s="319"/>
    </row>
    <row r="262" ht="12.75">
      <c r="BA262" s="319"/>
    </row>
    <row r="263" ht="12.75">
      <c r="BA263" s="319"/>
    </row>
    <row r="264" ht="12.75">
      <c r="BA264" s="319"/>
    </row>
    <row r="265" ht="12.75">
      <c r="BA265" s="319"/>
    </row>
    <row r="266" ht="12.75">
      <c r="BA266" s="319"/>
    </row>
    <row r="267" ht="12.75">
      <c r="BA267" s="319"/>
    </row>
    <row r="268" ht="12.75">
      <c r="BA268" s="319"/>
    </row>
    <row r="269" ht="12.75">
      <c r="BA269" s="319"/>
    </row>
    <row r="270" ht="12.75">
      <c r="BA270" s="319"/>
    </row>
    <row r="271" ht="12.75">
      <c r="BA271" s="319"/>
    </row>
    <row r="272" ht="12.75">
      <c r="BA272" s="319"/>
    </row>
    <row r="273" ht="12.75">
      <c r="BA273" s="319"/>
    </row>
    <row r="274" ht="12.75">
      <c r="BA274" s="319"/>
    </row>
    <row r="275" ht="12.75">
      <c r="BA275" s="319"/>
    </row>
    <row r="276" ht="12.75">
      <c r="BA276" s="319"/>
    </row>
    <row r="277" ht="12.75">
      <c r="BA277" s="319"/>
    </row>
    <row r="278" ht="12.75">
      <c r="BA278" s="319"/>
    </row>
    <row r="279" ht="12.75">
      <c r="BA279" s="319"/>
    </row>
    <row r="280" ht="12.75">
      <c r="BA280" s="319"/>
    </row>
    <row r="281" ht="12.75">
      <c r="BA281" s="319"/>
    </row>
    <row r="282" ht="12.75">
      <c r="BA282" s="319"/>
    </row>
    <row r="283" ht="12.75">
      <c r="BA283" s="319"/>
    </row>
    <row r="284" ht="12.75">
      <c r="BA284" s="319"/>
    </row>
    <row r="285" ht="12.75">
      <c r="BA285" s="319"/>
    </row>
    <row r="286" ht="12.75">
      <c r="BA286" s="319"/>
    </row>
    <row r="287" ht="12.75">
      <c r="BA287" s="319"/>
    </row>
    <row r="288" ht="12.75">
      <c r="BA288" s="319"/>
    </row>
    <row r="289" ht="12.75">
      <c r="BA289" s="319"/>
    </row>
    <row r="290" ht="12.75">
      <c r="BA290" s="319"/>
    </row>
    <row r="291" ht="12.75">
      <c r="BA291" s="319"/>
    </row>
    <row r="292" ht="12.75">
      <c r="BA292" s="319"/>
    </row>
    <row r="293" ht="12.75">
      <c r="BA293" s="319"/>
    </row>
    <row r="294" ht="12.75">
      <c r="BA294" s="319"/>
    </row>
    <row r="295" ht="12.75">
      <c r="BA295" s="319"/>
    </row>
    <row r="296" ht="12.75">
      <c r="BA296" s="319"/>
    </row>
    <row r="297" ht="12.75">
      <c r="BA297" s="319"/>
    </row>
    <row r="298" ht="12.75">
      <c r="BA298" s="319"/>
    </row>
    <row r="299" ht="12.75">
      <c r="BA299" s="319"/>
    </row>
    <row r="300" ht="12.75">
      <c r="BA300" s="319"/>
    </row>
    <row r="301" ht="12.75">
      <c r="BA301" s="319"/>
    </row>
    <row r="302" ht="12.75">
      <c r="BA302" s="319"/>
    </row>
    <row r="303" ht="12.75">
      <c r="BA303" s="319"/>
    </row>
    <row r="304" ht="12.75">
      <c r="BA304" s="319"/>
    </row>
    <row r="305" ht="12.75">
      <c r="BA305" s="319"/>
    </row>
    <row r="306" ht="12.75">
      <c r="BA306" s="319"/>
    </row>
    <row r="307" ht="12.75">
      <c r="BA307" s="319"/>
    </row>
    <row r="308" ht="12.75">
      <c r="BA308" s="319"/>
    </row>
    <row r="309" ht="12.75">
      <c r="BA309" s="319"/>
    </row>
    <row r="310" ht="12.75">
      <c r="BA310" s="319"/>
    </row>
    <row r="311" ht="12.75">
      <c r="BA311" s="319"/>
    </row>
    <row r="312" ht="12.75">
      <c r="BA312" s="319"/>
    </row>
    <row r="313" ht="12.75">
      <c r="BA313" s="319"/>
    </row>
    <row r="314" ht="12.75">
      <c r="BA314" s="319"/>
    </row>
    <row r="315" ht="12.75">
      <c r="BA315" s="319"/>
    </row>
    <row r="316" ht="12.75">
      <c r="BA316" s="319"/>
    </row>
    <row r="317" ht="12.75">
      <c r="BA317" s="319"/>
    </row>
    <row r="318" ht="12.75">
      <c r="BA318" s="319"/>
    </row>
    <row r="319" ht="12.75">
      <c r="BA319" s="319"/>
    </row>
    <row r="320" ht="12.75">
      <c r="BA320" s="319"/>
    </row>
    <row r="321" ht="12.75">
      <c r="BA321" s="319"/>
    </row>
    <row r="322" ht="12.75">
      <c r="BA322" s="319"/>
    </row>
    <row r="323" ht="12.75">
      <c r="BA323" s="319"/>
    </row>
    <row r="324" ht="12.75">
      <c r="BA324" s="319"/>
    </row>
    <row r="325" ht="12.75">
      <c r="BA325" s="319"/>
    </row>
    <row r="326" ht="12.75">
      <c r="BA326" s="319"/>
    </row>
    <row r="327" ht="12.75">
      <c r="BA327" s="319"/>
    </row>
    <row r="328" ht="12.75">
      <c r="BA328" s="319"/>
    </row>
    <row r="329" ht="12.75">
      <c r="BA329" s="319"/>
    </row>
    <row r="330" ht="12.75">
      <c r="BA330" s="319"/>
    </row>
    <row r="331" ht="12.75">
      <c r="BA331" s="319"/>
    </row>
    <row r="332" ht="12.75">
      <c r="BA332" s="319"/>
    </row>
    <row r="333" ht="12.75">
      <c r="BA333" s="319"/>
    </row>
    <row r="334" ht="12.75">
      <c r="BA334" s="319"/>
    </row>
    <row r="335" ht="12.75">
      <c r="BA335" s="319"/>
    </row>
    <row r="336" ht="12.75">
      <c r="BA336" s="319"/>
    </row>
    <row r="337" ht="12.75">
      <c r="BA337" s="319"/>
    </row>
    <row r="338" ht="12.75">
      <c r="BA338" s="319"/>
    </row>
    <row r="339" ht="12.75">
      <c r="BA339" s="319"/>
    </row>
    <row r="340" ht="12.75">
      <c r="BA340" s="319"/>
    </row>
    <row r="341" ht="12.75">
      <c r="BA341" s="319"/>
    </row>
    <row r="342" ht="12.75">
      <c r="BA342" s="319"/>
    </row>
    <row r="343" ht="12.75">
      <c r="BA343" s="319"/>
    </row>
    <row r="344" ht="12.75">
      <c r="BA344" s="319"/>
    </row>
    <row r="345" ht="12.75">
      <c r="BA345" s="319"/>
    </row>
    <row r="346" ht="12.75">
      <c r="BA346" s="319"/>
    </row>
    <row r="347" ht="12.75">
      <c r="BA347" s="319"/>
    </row>
    <row r="348" ht="12.75">
      <c r="BA348" s="319"/>
    </row>
    <row r="349" ht="12.75">
      <c r="BA349" s="319"/>
    </row>
    <row r="350" ht="12.75">
      <c r="BA350" s="319"/>
    </row>
    <row r="351" ht="12.75">
      <c r="BA351" s="319"/>
    </row>
    <row r="352" ht="12.75">
      <c r="BA352" s="319"/>
    </row>
    <row r="353" ht="12.75">
      <c r="BA353" s="319"/>
    </row>
    <row r="354" ht="12.75">
      <c r="BA354" s="319"/>
    </row>
    <row r="355" ht="12.75">
      <c r="BA355" s="319"/>
    </row>
    <row r="356" ht="12.75">
      <c r="BA356" s="319"/>
    </row>
    <row r="357" ht="12.75">
      <c r="BA357" s="319"/>
    </row>
    <row r="358" ht="12.75">
      <c r="BA358" s="319"/>
    </row>
    <row r="359" ht="12.75">
      <c r="BA359" s="319"/>
    </row>
    <row r="360" ht="12.75">
      <c r="BA360" s="319"/>
    </row>
    <row r="361" ht="12.75">
      <c r="BA361" s="319"/>
    </row>
    <row r="362" ht="12.75">
      <c r="BA362" s="319"/>
    </row>
    <row r="363" ht="12.75">
      <c r="BA363" s="319"/>
    </row>
    <row r="364" ht="12.75">
      <c r="BA364" s="319"/>
    </row>
    <row r="365" ht="12.75">
      <c r="BA365" s="319"/>
    </row>
    <row r="366" ht="12.75">
      <c r="BA366" s="319"/>
    </row>
    <row r="367" ht="12.75">
      <c r="BA367" s="319"/>
    </row>
    <row r="368" ht="12.75">
      <c r="BA368" s="319"/>
    </row>
    <row r="369" ht="12.75">
      <c r="BA369" s="319"/>
    </row>
    <row r="370" ht="12.75">
      <c r="BA370" s="319"/>
    </row>
    <row r="371" ht="12.75">
      <c r="BA371" s="319"/>
    </row>
    <row r="372" ht="12.75">
      <c r="BA372" s="319"/>
    </row>
    <row r="373" ht="12.75">
      <c r="BA373" s="319"/>
    </row>
    <row r="374" ht="12.75">
      <c r="BA374" s="319"/>
    </row>
    <row r="375" ht="12.75">
      <c r="BA375" s="319"/>
    </row>
    <row r="376" ht="12.75">
      <c r="BA376" s="319"/>
    </row>
    <row r="377" ht="12.75">
      <c r="BA377" s="319"/>
    </row>
    <row r="378" ht="12.75">
      <c r="BA378" s="319"/>
    </row>
    <row r="379" ht="12.75">
      <c r="BA379" s="319"/>
    </row>
    <row r="380" ht="12.75">
      <c r="BA380" s="319"/>
    </row>
    <row r="381" ht="12.75">
      <c r="BA381" s="319"/>
    </row>
  </sheetData>
  <sheetProtection/>
  <mergeCells count="23">
    <mergeCell ref="AE7:AF7"/>
    <mergeCell ref="AW7:AX7"/>
    <mergeCell ref="AG7:AH7"/>
    <mergeCell ref="AI7:AJ7"/>
    <mergeCell ref="AK7:AL7"/>
    <mergeCell ref="AM7:AN7"/>
    <mergeCell ref="AO7:AP7"/>
    <mergeCell ref="D7:D8"/>
    <mergeCell ref="L7:M7"/>
    <mergeCell ref="N7:O7"/>
    <mergeCell ref="F7:G7"/>
    <mergeCell ref="AA7:AB7"/>
    <mergeCell ref="AC7:AD7"/>
    <mergeCell ref="D6:E6"/>
    <mergeCell ref="AS7:AT7"/>
    <mergeCell ref="AU7:AV7"/>
    <mergeCell ref="AQ7:AR7"/>
    <mergeCell ref="R7:S7"/>
    <mergeCell ref="T7:U7"/>
    <mergeCell ref="Y7:Z7"/>
    <mergeCell ref="P7:Q7"/>
    <mergeCell ref="H7:I7"/>
    <mergeCell ref="J7:K7"/>
  </mergeCells>
  <printOptions/>
  <pageMargins left="0.2" right="0.2" top="0.51" bottom="0.42" header="0.3" footer="0.5"/>
  <pageSetup horizontalDpi="600" verticalDpi="600" orientation="landscape" r:id="rId1"/>
  <headerFooter alignWithMargins="0">
    <oddHeader>&amp;L&amp;8&amp;USection 1.Household&amp;population</oddHeader>
    <oddFooter xml:space="preserve">&amp;L&amp;18 9&amp;R&amp;18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80"/>
  <sheetViews>
    <sheetView zoomScalePageLayoutView="0" workbookViewId="0" topLeftCell="AF1">
      <selection activeCell="AI1" sqref="AI1:AX37"/>
    </sheetView>
  </sheetViews>
  <sheetFormatPr defaultColWidth="9.00390625" defaultRowHeight="12.75"/>
  <cols>
    <col min="1" max="1" width="1.25" style="90" customWidth="1"/>
    <col min="2" max="2" width="12.375" style="90" customWidth="1"/>
    <col min="3" max="3" width="11.375" style="90" customWidth="1"/>
    <col min="4" max="4" width="6.125" style="90" customWidth="1"/>
    <col min="5" max="6" width="7.25390625" style="90" customWidth="1"/>
    <col min="7" max="7" width="6.125" style="90" customWidth="1"/>
    <col min="8" max="10" width="7.25390625" style="90" customWidth="1"/>
    <col min="11" max="11" width="6.125" style="90" customWidth="1"/>
    <col min="12" max="12" width="6.375" style="90" customWidth="1"/>
    <col min="13" max="19" width="7.25390625" style="90" customWidth="1"/>
    <col min="20" max="35" width="9.125" style="90" customWidth="1"/>
    <col min="36" max="36" width="7.00390625" style="90" customWidth="1"/>
    <col min="37" max="37" width="7.375" style="90" customWidth="1"/>
    <col min="38" max="38" width="10.25390625" style="90" customWidth="1"/>
    <col min="39" max="39" width="8.25390625" style="90" customWidth="1"/>
    <col min="40" max="40" width="11.875" style="90" customWidth="1"/>
    <col min="41" max="41" width="7.625" style="90" customWidth="1"/>
    <col min="42" max="42" width="7.125" style="90" customWidth="1"/>
    <col min="43" max="43" width="9.125" style="90" customWidth="1"/>
    <col min="44" max="44" width="8.00390625" style="90" customWidth="1"/>
    <col min="45" max="45" width="6.875" style="90" customWidth="1"/>
    <col min="46" max="46" width="6.75390625" style="90" customWidth="1"/>
    <col min="47" max="16384" width="9.125" style="90" customWidth="1"/>
  </cols>
  <sheetData>
    <row r="1" spans="1:63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210" t="s">
        <v>1401</v>
      </c>
      <c r="Y1" s="210"/>
      <c r="Z1" s="210"/>
      <c r="AA1" s="210"/>
      <c r="AB1" s="210"/>
      <c r="AC1" s="77"/>
      <c r="AD1" s="77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210" t="s">
        <v>1159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</row>
    <row r="2" spans="1:63" ht="12.75">
      <c r="A2" s="76"/>
      <c r="B2" s="76"/>
      <c r="C2" s="76"/>
      <c r="D2" s="76"/>
      <c r="E2" s="77"/>
      <c r="F2" s="210" t="s">
        <v>1399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76"/>
      <c r="U2" s="76"/>
      <c r="V2" s="76"/>
      <c r="W2" s="76"/>
      <c r="X2" s="381" t="s">
        <v>1402</v>
      </c>
      <c r="Y2" s="210"/>
      <c r="Z2" s="210"/>
      <c r="AA2" s="210"/>
      <c r="AB2" s="210"/>
      <c r="AC2" s="77"/>
      <c r="AD2" s="77"/>
      <c r="AE2" s="76"/>
      <c r="AF2" s="76"/>
      <c r="AG2" s="76"/>
      <c r="AH2" s="370"/>
      <c r="AI2" s="370"/>
      <c r="AJ2" s="76"/>
      <c r="AK2" s="76"/>
      <c r="AL2" s="76"/>
      <c r="AM2" s="76"/>
      <c r="AN2" s="76"/>
      <c r="AO2" s="381" t="s">
        <v>1160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</row>
    <row r="3" spans="1:63" ht="12.75">
      <c r="A3" s="76"/>
      <c r="B3" s="76"/>
      <c r="C3" s="76"/>
      <c r="D3" s="76"/>
      <c r="E3" s="77"/>
      <c r="F3" s="381" t="s">
        <v>1400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76"/>
      <c r="U3" s="76"/>
      <c r="V3" s="80"/>
      <c r="W3" s="76"/>
      <c r="X3" s="213"/>
      <c r="Y3"/>
      <c r="Z3"/>
      <c r="AA3"/>
      <c r="AB3"/>
      <c r="AC3" s="76"/>
      <c r="AD3" s="76"/>
      <c r="AE3" s="76"/>
      <c r="AF3" s="76"/>
      <c r="AG3" s="76"/>
      <c r="AH3" s="370"/>
      <c r="AI3" s="370"/>
      <c r="AJ3" s="80"/>
      <c r="AK3" s="80"/>
      <c r="AL3" s="79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</row>
    <row r="4" spans="1:63" ht="25.5" customHeight="1">
      <c r="A4" s="76"/>
      <c r="B4" s="76"/>
      <c r="C4" s="76"/>
      <c r="D4" s="80"/>
      <c r="E4" s="76"/>
      <c r="F4" s="5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403"/>
      <c r="U4" s="403"/>
      <c r="V4" s="396"/>
      <c r="W4" s="512" t="s">
        <v>1152</v>
      </c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5"/>
      <c r="AJ4" s="96"/>
      <c r="AK4" s="95"/>
      <c r="AL4" s="1325" t="s">
        <v>1150</v>
      </c>
      <c r="AM4" s="1326"/>
      <c r="AN4" s="1309" t="s">
        <v>1149</v>
      </c>
      <c r="AO4" s="1310"/>
      <c r="AP4" s="1330" t="s">
        <v>339</v>
      </c>
      <c r="AQ4" s="1331"/>
      <c r="AR4" s="1331"/>
      <c r="AS4" s="1332"/>
      <c r="AT4" s="1317" t="s">
        <v>892</v>
      </c>
      <c r="AU4" s="1318"/>
      <c r="AV4" s="1318"/>
      <c r="AW4" s="1318"/>
      <c r="AX4" s="1318"/>
      <c r="AY4" s="96"/>
      <c r="AZ4" s="96"/>
      <c r="BA4" s="96"/>
      <c r="BB4" s="95"/>
      <c r="BC4" s="96"/>
      <c r="BD4" s="96"/>
      <c r="BE4" s="96"/>
      <c r="BF4" s="96"/>
      <c r="BG4" s="96"/>
      <c r="BH4" s="96"/>
      <c r="BI4" s="96"/>
      <c r="BJ4" s="96"/>
      <c r="BK4" s="96"/>
    </row>
    <row r="5" spans="1:63" ht="12.75">
      <c r="A5" s="96"/>
      <c r="B5" s="403"/>
      <c r="C5" s="405"/>
      <c r="D5" s="396"/>
      <c r="E5" s="384" t="s">
        <v>1153</v>
      </c>
      <c r="F5" s="403"/>
      <c r="G5" s="403"/>
      <c r="H5" s="403"/>
      <c r="I5" s="384"/>
      <c r="J5" s="396" t="s">
        <v>1154</v>
      </c>
      <c r="K5" s="384"/>
      <c r="L5" s="384"/>
      <c r="M5" s="384"/>
      <c r="N5" s="384"/>
      <c r="O5" s="396" t="s">
        <v>1155</v>
      </c>
      <c r="P5" s="384"/>
      <c r="Q5" s="384"/>
      <c r="R5" s="384"/>
      <c r="S5" s="384"/>
      <c r="T5" s="96"/>
      <c r="U5" s="96"/>
      <c r="V5" s="1317"/>
      <c r="W5" s="1336"/>
      <c r="X5" s="95" t="s">
        <v>857</v>
      </c>
      <c r="Y5" s="406" t="s">
        <v>858</v>
      </c>
      <c r="Z5" s="509" t="s">
        <v>884</v>
      </c>
      <c r="AA5" s="111"/>
      <c r="AB5" s="514" t="s">
        <v>883</v>
      </c>
      <c r="AC5" s="111"/>
      <c r="AD5" s="111"/>
      <c r="AE5" s="111"/>
      <c r="AF5" s="111"/>
      <c r="AG5" s="111"/>
      <c r="AH5" s="515"/>
      <c r="AI5" s="515"/>
      <c r="AJ5" s="95"/>
      <c r="AK5" s="95"/>
      <c r="AL5" s="526" t="s">
        <v>1151</v>
      </c>
      <c r="AM5" s="542"/>
      <c r="AN5" s="1311" t="s">
        <v>915</v>
      </c>
      <c r="AO5" s="1312"/>
      <c r="AP5" s="1333" t="s">
        <v>1156</v>
      </c>
      <c r="AQ5" s="1334"/>
      <c r="AR5" s="1334"/>
      <c r="AS5" s="1304"/>
      <c r="AT5" s="1307" t="s">
        <v>893</v>
      </c>
      <c r="AU5" s="1313"/>
      <c r="AV5" s="1313"/>
      <c r="AW5" s="1313"/>
      <c r="AX5" s="1313"/>
      <c r="AY5" s="96"/>
      <c r="AZ5" s="96"/>
      <c r="BA5" s="96"/>
      <c r="BB5" s="95"/>
      <c r="BC5" s="96"/>
      <c r="BD5" s="96"/>
      <c r="BE5" s="96"/>
      <c r="BF5" s="96"/>
      <c r="BG5" s="96"/>
      <c r="BH5" s="96"/>
      <c r="BI5" s="96"/>
      <c r="BJ5" s="96"/>
      <c r="BK5" s="96"/>
    </row>
    <row r="6" spans="1:63" ht="12.75">
      <c r="A6" s="96"/>
      <c r="B6" s="516" t="s">
        <v>740</v>
      </c>
      <c r="C6" s="510" t="s">
        <v>900</v>
      </c>
      <c r="D6" s="1317" t="s">
        <v>84</v>
      </c>
      <c r="E6" s="1336"/>
      <c r="F6" s="405" t="s">
        <v>867</v>
      </c>
      <c r="G6" s="403"/>
      <c r="H6" s="382"/>
      <c r="I6" s="517" t="s">
        <v>336</v>
      </c>
      <c r="J6" s="406" t="s">
        <v>84</v>
      </c>
      <c r="K6" s="405" t="s">
        <v>867</v>
      </c>
      <c r="L6" s="403"/>
      <c r="M6" s="382"/>
      <c r="N6" s="517" t="s">
        <v>336</v>
      </c>
      <c r="O6" s="406" t="s">
        <v>84</v>
      </c>
      <c r="P6" s="405" t="s">
        <v>867</v>
      </c>
      <c r="Q6" s="403"/>
      <c r="R6" s="382"/>
      <c r="S6" s="405" t="s">
        <v>336</v>
      </c>
      <c r="T6" s="95" t="s">
        <v>391</v>
      </c>
      <c r="U6" s="394" t="s">
        <v>392</v>
      </c>
      <c r="V6" s="1305" t="s">
        <v>84</v>
      </c>
      <c r="W6" s="1306"/>
      <c r="X6" s="406" t="s">
        <v>919</v>
      </c>
      <c r="Y6" s="406" t="s">
        <v>920</v>
      </c>
      <c r="Z6" s="407" t="s">
        <v>921</v>
      </c>
      <c r="AA6" s="518"/>
      <c r="AB6" s="519" t="s">
        <v>335</v>
      </c>
      <c r="AC6" s="518"/>
      <c r="AD6" s="518"/>
      <c r="AE6" s="518"/>
      <c r="AF6" s="518"/>
      <c r="AG6" s="518"/>
      <c r="AH6" s="518"/>
      <c r="AI6" s="515"/>
      <c r="AJ6" s="95"/>
      <c r="AK6" s="95"/>
      <c r="AL6" s="519"/>
      <c r="AM6" s="397"/>
      <c r="AN6" s="1313" t="s">
        <v>916</v>
      </c>
      <c r="AO6" s="1308"/>
      <c r="AP6" s="308"/>
      <c r="AQ6" s="96"/>
      <c r="AR6" s="519" t="s">
        <v>1157</v>
      </c>
      <c r="AS6" s="518"/>
      <c r="AT6" s="513"/>
      <c r="AU6" s="382"/>
      <c r="AV6" s="518" t="s">
        <v>1158</v>
      </c>
      <c r="AW6" s="518"/>
      <c r="AX6" s="518"/>
      <c r="AY6" s="96"/>
      <c r="AZ6" s="96"/>
      <c r="BA6" s="96"/>
      <c r="BB6" s="95"/>
      <c r="BC6" s="95"/>
      <c r="BD6" s="95"/>
      <c r="BE6" s="95"/>
      <c r="BF6" s="95"/>
      <c r="BG6" s="95"/>
      <c r="BH6" s="95"/>
      <c r="BI6" s="95"/>
      <c r="BJ6" s="95"/>
      <c r="BK6" s="95"/>
    </row>
    <row r="7" spans="1:63" ht="12.75" customHeight="1">
      <c r="A7" s="95"/>
      <c r="B7" s="95"/>
      <c r="C7" s="406"/>
      <c r="D7" s="1307" t="s">
        <v>85</v>
      </c>
      <c r="E7" s="1308"/>
      <c r="F7" s="408" t="s">
        <v>921</v>
      </c>
      <c r="G7" s="383"/>
      <c r="H7" s="397"/>
      <c r="I7" s="520" t="s">
        <v>919</v>
      </c>
      <c r="J7" s="521" t="s">
        <v>85</v>
      </c>
      <c r="K7" s="408" t="s">
        <v>921</v>
      </c>
      <c r="L7" s="383"/>
      <c r="M7" s="397"/>
      <c r="N7" s="409" t="s">
        <v>919</v>
      </c>
      <c r="O7" s="521" t="s">
        <v>85</v>
      </c>
      <c r="P7" s="408" t="s">
        <v>921</v>
      </c>
      <c r="Q7" s="383"/>
      <c r="R7" s="397"/>
      <c r="S7" s="406" t="s">
        <v>919</v>
      </c>
      <c r="T7" s="95" t="s">
        <v>741</v>
      </c>
      <c r="U7" s="394" t="s">
        <v>393</v>
      </c>
      <c r="V7" s="1307" t="s">
        <v>85</v>
      </c>
      <c r="W7" s="1308"/>
      <c r="X7" s="521" t="s">
        <v>918</v>
      </c>
      <c r="Y7" s="521" t="s">
        <v>922</v>
      </c>
      <c r="Z7" s="1322" t="s">
        <v>1148</v>
      </c>
      <c r="AA7" s="1327" t="s">
        <v>1147</v>
      </c>
      <c r="AB7" s="517" t="s">
        <v>869</v>
      </c>
      <c r="AC7" s="406" t="s">
        <v>868</v>
      </c>
      <c r="AD7" s="406" t="s">
        <v>1397</v>
      </c>
      <c r="AE7" s="406" t="s">
        <v>338</v>
      </c>
      <c r="AF7" s="406" t="s">
        <v>494</v>
      </c>
      <c r="AG7" s="406" t="s">
        <v>1166</v>
      </c>
      <c r="AH7" s="1319" t="s">
        <v>333</v>
      </c>
      <c r="AI7" s="540"/>
      <c r="AJ7" s="95" t="s">
        <v>923</v>
      </c>
      <c r="AK7" s="95"/>
      <c r="AL7" s="514" t="s">
        <v>84</v>
      </c>
      <c r="AM7" s="509" t="s">
        <v>857</v>
      </c>
      <c r="AN7" s="404" t="s">
        <v>84</v>
      </c>
      <c r="AO7" s="1269" t="s">
        <v>334</v>
      </c>
      <c r="AP7" s="1305" t="s">
        <v>84</v>
      </c>
      <c r="AQ7" s="1306"/>
      <c r="AR7" s="517"/>
      <c r="AS7" s="95"/>
      <c r="AT7" s="1305" t="s">
        <v>84</v>
      </c>
      <c r="AU7" s="1306"/>
      <c r="AV7" s="382"/>
      <c r="AW7" s="517"/>
      <c r="AX7" s="96"/>
      <c r="AY7" s="96"/>
      <c r="AZ7" s="96"/>
      <c r="BA7" s="96"/>
      <c r="BB7" s="95"/>
      <c r="BC7" s="95"/>
      <c r="BD7" s="95"/>
      <c r="BE7" s="95"/>
      <c r="BF7" s="95"/>
      <c r="BG7" s="95"/>
      <c r="BH7" s="95"/>
      <c r="BI7" s="95"/>
      <c r="BJ7" s="95"/>
      <c r="BK7" s="95"/>
    </row>
    <row r="8" spans="1:63" ht="12.75">
      <c r="A8" s="95"/>
      <c r="B8" s="383"/>
      <c r="C8" s="522"/>
      <c r="D8" s="522">
        <v>2014</v>
      </c>
      <c r="E8" s="522">
        <v>2015</v>
      </c>
      <c r="F8" s="523" t="s">
        <v>1145</v>
      </c>
      <c r="G8" s="524" t="s">
        <v>1146</v>
      </c>
      <c r="H8" s="523" t="s">
        <v>1147</v>
      </c>
      <c r="I8" s="525" t="s">
        <v>918</v>
      </c>
      <c r="J8" s="522"/>
      <c r="K8" s="523" t="s">
        <v>1145</v>
      </c>
      <c r="L8" s="524" t="s">
        <v>1146</v>
      </c>
      <c r="M8" s="523" t="s">
        <v>1147</v>
      </c>
      <c r="N8" s="525" t="s">
        <v>918</v>
      </c>
      <c r="O8" s="409"/>
      <c r="P8" s="523" t="s">
        <v>1145</v>
      </c>
      <c r="Q8" s="524" t="s">
        <v>1146</v>
      </c>
      <c r="R8" s="523" t="s">
        <v>1147</v>
      </c>
      <c r="S8" s="408" t="s">
        <v>918</v>
      </c>
      <c r="T8" s="95"/>
      <c r="U8" s="95"/>
      <c r="V8" s="520"/>
      <c r="W8" s="406"/>
      <c r="X8" s="406"/>
      <c r="Y8" s="406"/>
      <c r="Z8" s="1323"/>
      <c r="AA8" s="1328"/>
      <c r="AB8" s="520" t="s">
        <v>492</v>
      </c>
      <c r="AC8" s="406" t="s">
        <v>344</v>
      </c>
      <c r="AD8" s="520" t="s">
        <v>1398</v>
      </c>
      <c r="AE8" s="96" t="s">
        <v>337</v>
      </c>
      <c r="AF8" s="406" t="s">
        <v>493</v>
      </c>
      <c r="AG8" s="406" t="s">
        <v>493</v>
      </c>
      <c r="AH8" s="1320"/>
      <c r="AI8" s="540"/>
      <c r="AJ8" s="95"/>
      <c r="AK8" s="95"/>
      <c r="AL8" s="526" t="s">
        <v>85</v>
      </c>
      <c r="AM8" s="509" t="s">
        <v>891</v>
      </c>
      <c r="AN8" s="510" t="s">
        <v>85</v>
      </c>
      <c r="AO8" s="1314"/>
      <c r="AP8" s="1307" t="s">
        <v>85</v>
      </c>
      <c r="AQ8" s="1308"/>
      <c r="AR8" s="527" t="s">
        <v>340</v>
      </c>
      <c r="AS8" s="516" t="s">
        <v>451</v>
      </c>
      <c r="AT8" s="1307" t="s">
        <v>85</v>
      </c>
      <c r="AU8" s="1308"/>
      <c r="AV8" s="395"/>
      <c r="AW8" s="520"/>
      <c r="AX8" s="95"/>
      <c r="AY8" s="96"/>
      <c r="AZ8" s="96"/>
      <c r="BA8" s="96"/>
      <c r="BB8" s="95"/>
      <c r="BC8" s="95"/>
      <c r="BD8" s="95"/>
      <c r="BE8" s="95"/>
      <c r="BF8" s="95"/>
      <c r="BG8" s="95"/>
      <c r="BH8" s="95"/>
      <c r="BI8" s="95"/>
      <c r="BJ8" s="95"/>
      <c r="BK8" s="95"/>
    </row>
    <row r="9" spans="1:63" ht="12.75">
      <c r="A9" s="95"/>
      <c r="B9" s="96" t="s">
        <v>48</v>
      </c>
      <c r="C9" s="410" t="s">
        <v>267</v>
      </c>
      <c r="D9" s="96">
        <v>108</v>
      </c>
      <c r="E9" s="96">
        <f>J9+O9</f>
        <v>80</v>
      </c>
      <c r="F9" s="96">
        <f>K9+P9</f>
        <v>30</v>
      </c>
      <c r="G9" s="96">
        <f>L9+Q9</f>
        <v>23</v>
      </c>
      <c r="H9" s="96">
        <f>M9+R9</f>
        <v>27</v>
      </c>
      <c r="I9" s="96">
        <f>N9+S9</f>
        <v>36</v>
      </c>
      <c r="J9" s="96">
        <f>K9+L9+M9</f>
        <v>4</v>
      </c>
      <c r="K9" s="96"/>
      <c r="L9" s="96">
        <v>3</v>
      </c>
      <c r="M9" s="96">
        <v>1</v>
      </c>
      <c r="N9" s="96">
        <v>2</v>
      </c>
      <c r="O9" s="96">
        <f>P9+Q9+R9</f>
        <v>76</v>
      </c>
      <c r="P9" s="528">
        <v>30</v>
      </c>
      <c r="Q9" s="528">
        <v>20</v>
      </c>
      <c r="R9" s="528">
        <v>26</v>
      </c>
      <c r="S9" s="403">
        <v>34</v>
      </c>
      <c r="T9" s="95"/>
      <c r="U9" s="95"/>
      <c r="V9" s="406">
        <v>2014</v>
      </c>
      <c r="W9" s="406">
        <v>2015</v>
      </c>
      <c r="X9" s="406"/>
      <c r="Y9" s="406"/>
      <c r="Z9" s="1323"/>
      <c r="AA9" s="1328"/>
      <c r="AB9" s="520" t="s">
        <v>344</v>
      </c>
      <c r="AC9" s="521" t="s">
        <v>394</v>
      </c>
      <c r="AD9" s="406"/>
      <c r="AE9" s="406" t="s">
        <v>344</v>
      </c>
      <c r="AF9" s="406"/>
      <c r="AG9" s="406"/>
      <c r="AH9" s="1320"/>
      <c r="AI9" s="540"/>
      <c r="AJ9" s="95"/>
      <c r="AK9" s="95"/>
      <c r="AL9" s="520"/>
      <c r="AM9" s="529" t="s">
        <v>888</v>
      </c>
      <c r="AN9" s="530"/>
      <c r="AO9" s="1315"/>
      <c r="AP9" s="531"/>
      <c r="AQ9" s="406"/>
      <c r="AR9" s="530" t="s">
        <v>341</v>
      </c>
      <c r="AS9" s="529" t="s">
        <v>455</v>
      </c>
      <c r="AT9" s="532"/>
      <c r="AU9" s="411"/>
      <c r="AV9" s="412" t="s">
        <v>894</v>
      </c>
      <c r="AW9" s="520" t="s">
        <v>895</v>
      </c>
      <c r="AX9" s="533" t="s">
        <v>896</v>
      </c>
      <c r="AY9" s="96"/>
      <c r="AZ9" s="96"/>
      <c r="BA9" s="96"/>
      <c r="BB9" s="95"/>
      <c r="BC9" s="95"/>
      <c r="BD9" s="95"/>
      <c r="BE9" s="95"/>
      <c r="BF9" s="95"/>
      <c r="BG9" s="95"/>
      <c r="BH9" s="95"/>
      <c r="BI9" s="95"/>
      <c r="BJ9" s="95"/>
      <c r="BK9" s="95"/>
    </row>
    <row r="10" spans="1:63" ht="12.75">
      <c r="A10" s="95"/>
      <c r="B10" s="96" t="s">
        <v>49</v>
      </c>
      <c r="C10" s="410" t="s">
        <v>268</v>
      </c>
      <c r="D10" s="96">
        <v>75</v>
      </c>
      <c r="E10" s="96">
        <f aca="true" t="shared" si="0" ref="E10:E31">J10+O10</f>
        <v>78</v>
      </c>
      <c r="F10" s="96">
        <f aca="true" t="shared" si="1" ref="F10:F31">K10+P10</f>
        <v>29</v>
      </c>
      <c r="G10" s="96">
        <f aca="true" t="shared" si="2" ref="G10:G31">L10+Q10</f>
        <v>10</v>
      </c>
      <c r="H10" s="96">
        <f aca="true" t="shared" si="3" ref="H10:H31">M10+R10</f>
        <v>39</v>
      </c>
      <c r="I10" s="96">
        <f aca="true" t="shared" si="4" ref="I10:I31">N10+S10</f>
        <v>40</v>
      </c>
      <c r="J10" s="96">
        <f aca="true" t="shared" si="5" ref="J10:J31">K10+L10+M10</f>
        <v>6</v>
      </c>
      <c r="K10" s="96">
        <v>1</v>
      </c>
      <c r="L10" s="96"/>
      <c r="M10" s="96">
        <v>5</v>
      </c>
      <c r="N10" s="96">
        <v>3</v>
      </c>
      <c r="O10" s="96">
        <f aca="true" t="shared" si="6" ref="O10:O31">P10+Q10+R10</f>
        <v>72</v>
      </c>
      <c r="P10" s="534">
        <v>28</v>
      </c>
      <c r="Q10" s="534">
        <v>10</v>
      </c>
      <c r="R10" s="534">
        <v>34</v>
      </c>
      <c r="S10" s="95">
        <v>37</v>
      </c>
      <c r="T10" s="95"/>
      <c r="U10" s="95"/>
      <c r="V10" s="406"/>
      <c r="W10" s="406"/>
      <c r="X10" s="406"/>
      <c r="Y10" s="406"/>
      <c r="Z10" s="1323"/>
      <c r="AA10" s="1328"/>
      <c r="AB10" s="521" t="s">
        <v>327</v>
      </c>
      <c r="AC10" s="520" t="s">
        <v>395</v>
      </c>
      <c r="AD10" s="394"/>
      <c r="AE10" s="521" t="s">
        <v>913</v>
      </c>
      <c r="AF10" s="521"/>
      <c r="AG10" s="521"/>
      <c r="AH10" s="1320"/>
      <c r="AI10" s="540"/>
      <c r="AJ10" s="383"/>
      <c r="AK10" s="397"/>
      <c r="AL10" s="522"/>
      <c r="AM10" s="522"/>
      <c r="AN10" s="522"/>
      <c r="AO10" s="1316"/>
      <c r="AP10" s="522">
        <v>2014</v>
      </c>
      <c r="AQ10" s="522">
        <v>2015</v>
      </c>
      <c r="AR10" s="525"/>
      <c r="AS10" s="535"/>
      <c r="AT10" s="409">
        <v>2014</v>
      </c>
      <c r="AU10" s="409">
        <v>2015</v>
      </c>
      <c r="AV10" s="397"/>
      <c r="AW10" s="409"/>
      <c r="AX10" s="522"/>
      <c r="AY10" s="96"/>
      <c r="AZ10" s="96"/>
      <c r="BA10" s="96"/>
      <c r="BB10" s="95"/>
      <c r="BC10" s="95"/>
      <c r="BD10" s="95"/>
      <c r="BE10" s="95"/>
      <c r="BF10" s="95"/>
      <c r="BG10" s="95"/>
      <c r="BH10" s="95"/>
      <c r="BI10" s="95"/>
      <c r="BJ10" s="95"/>
      <c r="BK10" s="95"/>
    </row>
    <row r="11" spans="1:63" ht="12.75">
      <c r="A11" s="96"/>
      <c r="B11" s="96" t="s">
        <v>680</v>
      </c>
      <c r="C11" s="410" t="s">
        <v>269</v>
      </c>
      <c r="D11" s="96">
        <v>72</v>
      </c>
      <c r="E11" s="96">
        <f t="shared" si="0"/>
        <v>69</v>
      </c>
      <c r="F11" s="96">
        <f t="shared" si="1"/>
        <v>11</v>
      </c>
      <c r="G11" s="96">
        <f t="shared" si="2"/>
        <v>31</v>
      </c>
      <c r="H11" s="96">
        <f t="shared" si="3"/>
        <v>27</v>
      </c>
      <c r="I11" s="96">
        <f t="shared" si="4"/>
        <v>33</v>
      </c>
      <c r="J11" s="96">
        <f t="shared" si="5"/>
        <v>6</v>
      </c>
      <c r="K11" s="96">
        <v>2</v>
      </c>
      <c r="L11" s="96">
        <v>2</v>
      </c>
      <c r="M11" s="96">
        <v>2</v>
      </c>
      <c r="N11" s="96">
        <v>5</v>
      </c>
      <c r="O11" s="96">
        <f t="shared" si="6"/>
        <v>63</v>
      </c>
      <c r="P11" s="534">
        <v>9</v>
      </c>
      <c r="Q11" s="534">
        <v>29</v>
      </c>
      <c r="R11" s="534">
        <v>25</v>
      </c>
      <c r="S11" s="95">
        <v>28</v>
      </c>
      <c r="T11" s="383"/>
      <c r="U11" s="383"/>
      <c r="V11" s="522"/>
      <c r="W11" s="522"/>
      <c r="X11" s="522"/>
      <c r="Y11" s="409"/>
      <c r="Z11" s="1324"/>
      <c r="AA11" s="1329"/>
      <c r="AB11" s="409"/>
      <c r="AC11" s="522"/>
      <c r="AD11" s="522"/>
      <c r="AE11" s="408" t="s">
        <v>914</v>
      </c>
      <c r="AF11" s="408"/>
      <c r="AG11" s="408"/>
      <c r="AH11" s="1321"/>
      <c r="AI11" s="540"/>
      <c r="AJ11" s="96" t="s">
        <v>727</v>
      </c>
      <c r="AK11" s="410" t="s">
        <v>671</v>
      </c>
      <c r="AL11" s="96">
        <v>106</v>
      </c>
      <c r="AM11" s="96">
        <f>AL11</f>
        <v>106</v>
      </c>
      <c r="AN11" s="96">
        <v>68</v>
      </c>
      <c r="AO11" s="96">
        <f>AN11</f>
        <v>68</v>
      </c>
      <c r="AP11" s="96">
        <v>39</v>
      </c>
      <c r="AQ11" s="96">
        <f>AR11+AS11</f>
        <v>37</v>
      </c>
      <c r="AR11" s="96">
        <v>7</v>
      </c>
      <c r="AS11" s="96">
        <v>30</v>
      </c>
      <c r="AT11" s="96">
        <v>75</v>
      </c>
      <c r="AU11" s="96">
        <f>AV11+AW11+AX11</f>
        <v>74</v>
      </c>
      <c r="AV11" s="96">
        <v>30</v>
      </c>
      <c r="AW11" s="96">
        <v>36</v>
      </c>
      <c r="AX11" s="96">
        <v>8</v>
      </c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</row>
    <row r="12" spans="1:63" ht="12.75">
      <c r="A12" s="96"/>
      <c r="B12" s="96" t="s">
        <v>50</v>
      </c>
      <c r="C12" s="410" t="s">
        <v>270</v>
      </c>
      <c r="D12" s="96">
        <v>127</v>
      </c>
      <c r="E12" s="96">
        <f t="shared" si="0"/>
        <v>96</v>
      </c>
      <c r="F12" s="96">
        <f t="shared" si="1"/>
        <v>28</v>
      </c>
      <c r="G12" s="96">
        <f t="shared" si="2"/>
        <v>24</v>
      </c>
      <c r="H12" s="96">
        <f t="shared" si="3"/>
        <v>44</v>
      </c>
      <c r="I12" s="96">
        <f t="shared" si="4"/>
        <v>49</v>
      </c>
      <c r="J12" s="96">
        <f t="shared" si="5"/>
        <v>7</v>
      </c>
      <c r="K12" s="96">
        <v>1</v>
      </c>
      <c r="L12" s="96">
        <v>2</v>
      </c>
      <c r="M12" s="96">
        <v>4</v>
      </c>
      <c r="N12" s="96">
        <v>3</v>
      </c>
      <c r="O12" s="96">
        <f t="shared" si="6"/>
        <v>89</v>
      </c>
      <c r="P12" s="534">
        <v>27</v>
      </c>
      <c r="Q12" s="534">
        <v>22</v>
      </c>
      <c r="R12" s="534">
        <v>40</v>
      </c>
      <c r="S12" s="95">
        <v>46</v>
      </c>
      <c r="T12" s="96" t="s">
        <v>727</v>
      </c>
      <c r="U12" s="410" t="s">
        <v>671</v>
      </c>
      <c r="V12" s="96">
        <v>139</v>
      </c>
      <c r="W12" s="96">
        <f>AB12+AC12+AD12+AE12+AF12+AG12+AH12</f>
        <v>133</v>
      </c>
      <c r="X12" s="96">
        <v>56</v>
      </c>
      <c r="Y12" s="96">
        <v>64</v>
      </c>
      <c r="Z12" s="96">
        <v>4</v>
      </c>
      <c r="AA12" s="96">
        <v>10</v>
      </c>
      <c r="AB12" s="96">
        <v>21</v>
      </c>
      <c r="AC12" s="96">
        <v>10</v>
      </c>
      <c r="AD12" s="96">
        <v>12</v>
      </c>
      <c r="AE12" s="96">
        <v>49</v>
      </c>
      <c r="AF12" s="96">
        <v>16</v>
      </c>
      <c r="AG12" s="96">
        <v>0</v>
      </c>
      <c r="AH12" s="96">
        <v>25</v>
      </c>
      <c r="AI12" s="96"/>
      <c r="AJ12" s="96" t="s">
        <v>728</v>
      </c>
      <c r="AK12" s="410" t="s">
        <v>241</v>
      </c>
      <c r="AL12" s="96"/>
      <c r="AM12" s="96">
        <f aca="true" t="shared" si="7" ref="AM12:AM33">AL12</f>
        <v>0</v>
      </c>
      <c r="AN12" s="96">
        <v>11</v>
      </c>
      <c r="AO12" s="96">
        <v>11</v>
      </c>
      <c r="AP12" s="96">
        <v>50</v>
      </c>
      <c r="AQ12" s="96">
        <f aca="true" t="shared" si="8" ref="AQ12:AQ33">AR12+AS12</f>
        <v>48</v>
      </c>
      <c r="AR12" s="96">
        <v>25</v>
      </c>
      <c r="AS12" s="96">
        <v>23</v>
      </c>
      <c r="AT12" s="96">
        <v>165</v>
      </c>
      <c r="AU12" s="96">
        <f aca="true" t="shared" si="9" ref="AU12:AU33">AV12+AW12+AX12</f>
        <v>163</v>
      </c>
      <c r="AV12" s="96">
        <v>107</v>
      </c>
      <c r="AW12" s="96">
        <v>53</v>
      </c>
      <c r="AX12" s="96">
        <v>3</v>
      </c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</row>
    <row r="13" spans="1:63" ht="12.75">
      <c r="A13" s="96"/>
      <c r="B13" s="96"/>
      <c r="C13" s="410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5"/>
      <c r="Q13" s="95"/>
      <c r="R13" s="95"/>
      <c r="S13" s="96"/>
      <c r="T13" s="96" t="s">
        <v>728</v>
      </c>
      <c r="U13" s="410" t="s">
        <v>241</v>
      </c>
      <c r="V13" s="96">
        <v>190</v>
      </c>
      <c r="W13" s="96">
        <f aca="true" t="shared" si="10" ref="W13:W34">AB13+AC13+AD13+AE13+AF13+AG13+AH13</f>
        <v>184</v>
      </c>
      <c r="X13" s="96">
        <v>73</v>
      </c>
      <c r="Y13" s="96">
        <v>102</v>
      </c>
      <c r="Z13" s="96">
        <v>11</v>
      </c>
      <c r="AA13" s="96">
        <v>4</v>
      </c>
      <c r="AB13" s="96">
        <v>29</v>
      </c>
      <c r="AC13" s="96">
        <v>9</v>
      </c>
      <c r="AD13" s="96">
        <v>13</v>
      </c>
      <c r="AE13" s="96">
        <v>33</v>
      </c>
      <c r="AF13" s="96">
        <v>41</v>
      </c>
      <c r="AG13" s="96">
        <v>26</v>
      </c>
      <c r="AH13" s="96">
        <v>33</v>
      </c>
      <c r="AI13" s="96"/>
      <c r="AJ13" s="96" t="s">
        <v>729</v>
      </c>
      <c r="AK13" s="410" t="s">
        <v>242</v>
      </c>
      <c r="AL13" s="96">
        <v>60</v>
      </c>
      <c r="AM13" s="96">
        <f t="shared" si="7"/>
        <v>60</v>
      </c>
      <c r="AN13" s="96">
        <v>44</v>
      </c>
      <c r="AO13" s="96">
        <f aca="true" t="shared" si="11" ref="AO13:AO33">AN13</f>
        <v>44</v>
      </c>
      <c r="AP13" s="96">
        <v>60</v>
      </c>
      <c r="AQ13" s="96">
        <f t="shared" si="8"/>
        <v>59</v>
      </c>
      <c r="AR13" s="96">
        <v>13</v>
      </c>
      <c r="AS13" s="96">
        <v>46</v>
      </c>
      <c r="AT13" s="96">
        <v>93</v>
      </c>
      <c r="AU13" s="96">
        <f t="shared" si="9"/>
        <v>90</v>
      </c>
      <c r="AV13" s="96">
        <v>71</v>
      </c>
      <c r="AW13" s="96">
        <v>18</v>
      </c>
      <c r="AX13" s="96">
        <v>1</v>
      </c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</row>
    <row r="14" spans="1:63" ht="12.75">
      <c r="A14" s="96"/>
      <c r="B14" s="96" t="s">
        <v>271</v>
      </c>
      <c r="C14" s="410" t="s">
        <v>272</v>
      </c>
      <c r="D14" s="96">
        <v>58</v>
      </c>
      <c r="E14" s="96">
        <f t="shared" si="0"/>
        <v>44</v>
      </c>
      <c r="F14" s="96">
        <f t="shared" si="1"/>
        <v>16</v>
      </c>
      <c r="G14" s="96">
        <f t="shared" si="2"/>
        <v>13</v>
      </c>
      <c r="H14" s="96">
        <f t="shared" si="3"/>
        <v>15</v>
      </c>
      <c r="I14" s="96">
        <f t="shared" si="4"/>
        <v>28</v>
      </c>
      <c r="J14" s="96">
        <f t="shared" si="5"/>
        <v>5</v>
      </c>
      <c r="K14" s="96">
        <v>2</v>
      </c>
      <c r="L14" s="96">
        <v>2</v>
      </c>
      <c r="M14" s="96">
        <v>1</v>
      </c>
      <c r="N14" s="96">
        <v>3</v>
      </c>
      <c r="O14" s="96">
        <f t="shared" si="6"/>
        <v>39</v>
      </c>
      <c r="P14" s="534">
        <v>14</v>
      </c>
      <c r="Q14" s="534">
        <v>11</v>
      </c>
      <c r="R14" s="534">
        <v>14</v>
      </c>
      <c r="S14" s="95">
        <v>25</v>
      </c>
      <c r="T14" s="96" t="s">
        <v>729</v>
      </c>
      <c r="U14" s="410" t="s">
        <v>242</v>
      </c>
      <c r="V14" s="96">
        <v>154</v>
      </c>
      <c r="W14" s="96">
        <f t="shared" si="10"/>
        <v>149</v>
      </c>
      <c r="X14" s="96">
        <v>76</v>
      </c>
      <c r="Y14" s="96">
        <v>95</v>
      </c>
      <c r="Z14" s="96">
        <v>10</v>
      </c>
      <c r="AA14" s="96">
        <v>0</v>
      </c>
      <c r="AB14" s="96">
        <v>17</v>
      </c>
      <c r="AC14" s="96">
        <v>18</v>
      </c>
      <c r="AD14" s="96">
        <v>16</v>
      </c>
      <c r="AE14" s="96">
        <v>19</v>
      </c>
      <c r="AF14" s="96">
        <v>53</v>
      </c>
      <c r="AG14" s="96">
        <v>12</v>
      </c>
      <c r="AH14" s="96">
        <v>14</v>
      </c>
      <c r="AI14" s="96"/>
      <c r="AJ14" s="96" t="s">
        <v>730</v>
      </c>
      <c r="AK14" s="410" t="s">
        <v>243</v>
      </c>
      <c r="AL14" s="96">
        <v>60</v>
      </c>
      <c r="AM14" s="96">
        <f t="shared" si="7"/>
        <v>60</v>
      </c>
      <c r="AN14" s="96">
        <v>38</v>
      </c>
      <c r="AO14" s="96">
        <f t="shared" si="11"/>
        <v>38</v>
      </c>
      <c r="AP14" s="96">
        <v>97</v>
      </c>
      <c r="AQ14" s="96">
        <f t="shared" si="8"/>
        <v>88</v>
      </c>
      <c r="AR14" s="96">
        <v>26</v>
      </c>
      <c r="AS14" s="96">
        <v>62</v>
      </c>
      <c r="AT14" s="96">
        <v>216</v>
      </c>
      <c r="AU14" s="96">
        <f t="shared" si="9"/>
        <v>203</v>
      </c>
      <c r="AV14" s="96">
        <v>140</v>
      </c>
      <c r="AW14" s="96">
        <v>57</v>
      </c>
      <c r="AX14" s="96">
        <v>6</v>
      </c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</row>
    <row r="15" spans="1:63" ht="12.75">
      <c r="A15" s="96"/>
      <c r="B15" s="96" t="s">
        <v>803</v>
      </c>
      <c r="C15" s="410" t="s">
        <v>273</v>
      </c>
      <c r="D15" s="96">
        <v>131</v>
      </c>
      <c r="E15" s="96">
        <f t="shared" si="0"/>
        <v>108</v>
      </c>
      <c r="F15" s="96">
        <f t="shared" si="1"/>
        <v>27</v>
      </c>
      <c r="G15" s="96">
        <f t="shared" si="2"/>
        <v>42</v>
      </c>
      <c r="H15" s="96">
        <f t="shared" si="3"/>
        <v>39</v>
      </c>
      <c r="I15" s="96">
        <f t="shared" si="4"/>
        <v>60</v>
      </c>
      <c r="J15" s="96">
        <f t="shared" si="5"/>
        <v>9</v>
      </c>
      <c r="K15" s="96">
        <v>2</v>
      </c>
      <c r="L15" s="96">
        <v>3</v>
      </c>
      <c r="M15" s="96">
        <v>4</v>
      </c>
      <c r="N15" s="96">
        <v>7</v>
      </c>
      <c r="O15" s="96">
        <f t="shared" si="6"/>
        <v>99</v>
      </c>
      <c r="P15" s="534">
        <v>25</v>
      </c>
      <c r="Q15" s="534">
        <v>39</v>
      </c>
      <c r="R15" s="534">
        <v>35</v>
      </c>
      <c r="S15" s="95">
        <v>53</v>
      </c>
      <c r="T15" s="96" t="s">
        <v>730</v>
      </c>
      <c r="U15" s="410" t="s">
        <v>243</v>
      </c>
      <c r="V15" s="96">
        <v>254</v>
      </c>
      <c r="W15" s="96">
        <f t="shared" si="10"/>
        <v>263</v>
      </c>
      <c r="X15" s="96">
        <v>116</v>
      </c>
      <c r="Y15" s="96">
        <v>95</v>
      </c>
      <c r="Z15" s="96">
        <v>21</v>
      </c>
      <c r="AA15" s="96">
        <v>9</v>
      </c>
      <c r="AB15" s="96">
        <v>26</v>
      </c>
      <c r="AC15" s="96">
        <v>11</v>
      </c>
      <c r="AD15" s="96">
        <v>22</v>
      </c>
      <c r="AE15" s="96">
        <v>68</v>
      </c>
      <c r="AF15" s="96">
        <v>53</v>
      </c>
      <c r="AG15" s="96">
        <v>21</v>
      </c>
      <c r="AH15" s="96">
        <v>62</v>
      </c>
      <c r="AI15" s="96"/>
      <c r="AJ15" s="96"/>
      <c r="AK15" s="410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</row>
    <row r="16" spans="1:63" ht="12.75">
      <c r="A16" s="96"/>
      <c r="B16" s="96" t="s">
        <v>631</v>
      </c>
      <c r="C16" s="410" t="s">
        <v>661</v>
      </c>
      <c r="D16" s="96">
        <v>82</v>
      </c>
      <c r="E16" s="96">
        <f t="shared" si="0"/>
        <v>83</v>
      </c>
      <c r="F16" s="96">
        <f t="shared" si="1"/>
        <v>26</v>
      </c>
      <c r="G16" s="96">
        <f t="shared" si="2"/>
        <v>30</v>
      </c>
      <c r="H16" s="96">
        <f t="shared" si="3"/>
        <v>27</v>
      </c>
      <c r="I16" s="96">
        <f t="shared" si="4"/>
        <v>44</v>
      </c>
      <c r="J16" s="96">
        <f t="shared" si="5"/>
        <v>0</v>
      </c>
      <c r="K16" s="96"/>
      <c r="L16" s="96"/>
      <c r="M16" s="96"/>
      <c r="N16" s="96"/>
      <c r="O16" s="96">
        <f t="shared" si="6"/>
        <v>83</v>
      </c>
      <c r="P16" s="534">
        <v>26</v>
      </c>
      <c r="Q16" s="534">
        <v>30</v>
      </c>
      <c r="R16" s="534">
        <v>27</v>
      </c>
      <c r="S16" s="95">
        <v>44</v>
      </c>
      <c r="T16" s="96"/>
      <c r="U16" s="410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 t="s">
        <v>731</v>
      </c>
      <c r="AK16" s="410" t="s">
        <v>244</v>
      </c>
      <c r="AL16" s="96">
        <v>57</v>
      </c>
      <c r="AM16" s="96">
        <f t="shared" si="7"/>
        <v>57</v>
      </c>
      <c r="AN16" s="96">
        <v>107</v>
      </c>
      <c r="AO16" s="96">
        <f t="shared" si="11"/>
        <v>107</v>
      </c>
      <c r="AP16" s="96">
        <v>81</v>
      </c>
      <c r="AQ16" s="96">
        <f t="shared" si="8"/>
        <v>80</v>
      </c>
      <c r="AR16" s="96">
        <v>22</v>
      </c>
      <c r="AS16" s="96">
        <v>58</v>
      </c>
      <c r="AT16" s="96">
        <v>125</v>
      </c>
      <c r="AU16" s="96">
        <f t="shared" si="9"/>
        <v>117</v>
      </c>
      <c r="AV16" s="96">
        <v>68</v>
      </c>
      <c r="AW16" s="96">
        <v>45</v>
      </c>
      <c r="AX16" s="96">
        <v>4</v>
      </c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</row>
    <row r="17" spans="2:50" ht="12.75">
      <c r="B17" s="96" t="s">
        <v>26</v>
      </c>
      <c r="C17" s="410" t="s">
        <v>662</v>
      </c>
      <c r="D17" s="96">
        <v>70</v>
      </c>
      <c r="E17" s="96">
        <f t="shared" si="0"/>
        <v>90</v>
      </c>
      <c r="F17" s="96">
        <f t="shared" si="1"/>
        <v>27</v>
      </c>
      <c r="G17" s="96">
        <f t="shared" si="2"/>
        <v>30</v>
      </c>
      <c r="H17" s="96">
        <f t="shared" si="3"/>
        <v>33</v>
      </c>
      <c r="I17" s="96">
        <f t="shared" si="4"/>
        <v>54</v>
      </c>
      <c r="J17" s="96">
        <f t="shared" si="5"/>
        <v>6</v>
      </c>
      <c r="K17" s="96"/>
      <c r="L17" s="96">
        <v>4</v>
      </c>
      <c r="M17" s="96">
        <v>2</v>
      </c>
      <c r="N17" s="96">
        <v>4</v>
      </c>
      <c r="O17" s="96">
        <f t="shared" si="6"/>
        <v>84</v>
      </c>
      <c r="P17" s="534">
        <v>27</v>
      </c>
      <c r="Q17" s="534">
        <v>26</v>
      </c>
      <c r="R17" s="534">
        <v>31</v>
      </c>
      <c r="S17" s="95">
        <v>50</v>
      </c>
      <c r="T17" s="96" t="s">
        <v>731</v>
      </c>
      <c r="U17" s="410" t="s">
        <v>244</v>
      </c>
      <c r="V17" s="96">
        <v>272</v>
      </c>
      <c r="W17" s="96">
        <f t="shared" si="10"/>
        <v>265</v>
      </c>
      <c r="X17" s="96">
        <v>121</v>
      </c>
      <c r="Y17" s="96">
        <v>105</v>
      </c>
      <c r="Z17" s="96">
        <v>24</v>
      </c>
      <c r="AA17" s="96">
        <v>22</v>
      </c>
      <c r="AB17" s="96">
        <v>17</v>
      </c>
      <c r="AC17" s="96">
        <v>12</v>
      </c>
      <c r="AD17" s="96">
        <v>40</v>
      </c>
      <c r="AE17" s="96">
        <v>47</v>
      </c>
      <c r="AF17" s="96">
        <v>49</v>
      </c>
      <c r="AG17" s="96">
        <v>54</v>
      </c>
      <c r="AH17" s="96">
        <v>46</v>
      </c>
      <c r="AI17" s="96"/>
      <c r="AJ17" s="96" t="s">
        <v>732</v>
      </c>
      <c r="AK17" s="410" t="s">
        <v>245</v>
      </c>
      <c r="AL17" s="96">
        <v>129</v>
      </c>
      <c r="AM17" s="96">
        <f t="shared" si="7"/>
        <v>129</v>
      </c>
      <c r="AN17" s="96">
        <v>68</v>
      </c>
      <c r="AO17" s="96">
        <f t="shared" si="11"/>
        <v>68</v>
      </c>
      <c r="AP17" s="96">
        <v>121</v>
      </c>
      <c r="AQ17" s="96">
        <f t="shared" si="8"/>
        <v>130</v>
      </c>
      <c r="AR17" s="96">
        <v>37</v>
      </c>
      <c r="AS17" s="96">
        <v>93</v>
      </c>
      <c r="AT17" s="96">
        <v>142</v>
      </c>
      <c r="AU17" s="96">
        <f t="shared" si="9"/>
        <v>145</v>
      </c>
      <c r="AV17" s="96">
        <v>89</v>
      </c>
      <c r="AW17" s="96">
        <v>56</v>
      </c>
      <c r="AX17" s="96">
        <v>0</v>
      </c>
    </row>
    <row r="18" spans="2:50" ht="12.75">
      <c r="B18" s="96"/>
      <c r="C18" s="410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5"/>
      <c r="Q18" s="95"/>
      <c r="R18" s="95"/>
      <c r="S18" s="96"/>
      <c r="T18" s="96" t="s">
        <v>732</v>
      </c>
      <c r="U18" s="410" t="s">
        <v>245</v>
      </c>
      <c r="V18" s="96">
        <v>289</v>
      </c>
      <c r="W18" s="96">
        <f t="shared" si="10"/>
        <v>265</v>
      </c>
      <c r="X18" s="96">
        <v>122</v>
      </c>
      <c r="Y18" s="96">
        <v>97</v>
      </c>
      <c r="Z18" s="96">
        <v>29</v>
      </c>
      <c r="AA18" s="96">
        <v>25</v>
      </c>
      <c r="AB18" s="96">
        <v>40</v>
      </c>
      <c r="AC18" s="96">
        <v>12</v>
      </c>
      <c r="AD18" s="96">
        <v>24</v>
      </c>
      <c r="AE18" s="96">
        <v>70</v>
      </c>
      <c r="AF18" s="96">
        <v>81</v>
      </c>
      <c r="AG18" s="96">
        <v>10</v>
      </c>
      <c r="AH18" s="96">
        <v>28</v>
      </c>
      <c r="AI18" s="96"/>
      <c r="AJ18" s="96" t="s">
        <v>389</v>
      </c>
      <c r="AK18" s="410" t="s">
        <v>246</v>
      </c>
      <c r="AL18" s="96">
        <v>58</v>
      </c>
      <c r="AM18" s="96">
        <f t="shared" si="7"/>
        <v>58</v>
      </c>
      <c r="AN18" s="96">
        <v>630</v>
      </c>
      <c r="AO18" s="96">
        <f t="shared" si="11"/>
        <v>630</v>
      </c>
      <c r="AP18" s="96">
        <v>86</v>
      </c>
      <c r="AQ18" s="96">
        <f t="shared" si="8"/>
        <v>90</v>
      </c>
      <c r="AR18" s="96">
        <v>19</v>
      </c>
      <c r="AS18" s="96">
        <v>71</v>
      </c>
      <c r="AT18" s="96">
        <v>158</v>
      </c>
      <c r="AU18" s="96">
        <f t="shared" si="9"/>
        <v>152</v>
      </c>
      <c r="AV18" s="96">
        <v>126</v>
      </c>
      <c r="AW18" s="96">
        <v>26</v>
      </c>
      <c r="AX18" s="96">
        <v>0</v>
      </c>
    </row>
    <row r="19" spans="2:50" ht="12.75">
      <c r="B19" s="96" t="s">
        <v>27</v>
      </c>
      <c r="C19" s="410" t="s">
        <v>207</v>
      </c>
      <c r="D19" s="96">
        <v>126</v>
      </c>
      <c r="E19" s="96">
        <f t="shared" si="0"/>
        <v>131</v>
      </c>
      <c r="F19" s="96">
        <f t="shared" si="1"/>
        <v>3</v>
      </c>
      <c r="G19" s="96">
        <f t="shared" si="2"/>
        <v>2</v>
      </c>
      <c r="H19" s="96">
        <f t="shared" si="3"/>
        <v>126</v>
      </c>
      <c r="I19" s="96">
        <f t="shared" si="4"/>
        <v>69</v>
      </c>
      <c r="J19" s="96">
        <f t="shared" si="5"/>
        <v>6</v>
      </c>
      <c r="K19" s="96"/>
      <c r="L19" s="96">
        <v>2</v>
      </c>
      <c r="M19" s="96">
        <v>4</v>
      </c>
      <c r="N19" s="96">
        <v>1</v>
      </c>
      <c r="O19" s="96">
        <f t="shared" si="6"/>
        <v>125</v>
      </c>
      <c r="P19" s="534">
        <v>3</v>
      </c>
      <c r="Q19" s="534"/>
      <c r="R19" s="534">
        <v>122</v>
      </c>
      <c r="S19" s="95">
        <v>68</v>
      </c>
      <c r="T19" s="96" t="s">
        <v>389</v>
      </c>
      <c r="U19" s="410" t="s">
        <v>246</v>
      </c>
      <c r="V19" s="96">
        <v>198</v>
      </c>
      <c r="W19" s="96">
        <f t="shared" si="10"/>
        <v>198</v>
      </c>
      <c r="X19" s="96">
        <v>69</v>
      </c>
      <c r="Y19" s="96">
        <v>84</v>
      </c>
      <c r="Z19" s="96">
        <v>12</v>
      </c>
      <c r="AA19" s="96">
        <v>2</v>
      </c>
      <c r="AB19" s="96">
        <v>15</v>
      </c>
      <c r="AC19" s="96">
        <v>5</v>
      </c>
      <c r="AD19" s="96">
        <v>6</v>
      </c>
      <c r="AE19" s="96">
        <v>34</v>
      </c>
      <c r="AF19" s="96">
        <v>32</v>
      </c>
      <c r="AG19" s="96">
        <v>45</v>
      </c>
      <c r="AH19" s="96">
        <v>61</v>
      </c>
      <c r="AI19" s="96"/>
      <c r="AJ19" s="96" t="s">
        <v>390</v>
      </c>
      <c r="AK19" s="410" t="s">
        <v>247</v>
      </c>
      <c r="AL19" s="96">
        <v>74</v>
      </c>
      <c r="AM19" s="96">
        <f t="shared" si="7"/>
        <v>74</v>
      </c>
      <c r="AN19" s="96">
        <v>36</v>
      </c>
      <c r="AO19" s="96">
        <f t="shared" si="11"/>
        <v>36</v>
      </c>
      <c r="AP19" s="96">
        <v>77</v>
      </c>
      <c r="AQ19" s="96">
        <f t="shared" si="8"/>
        <v>91</v>
      </c>
      <c r="AR19" s="96">
        <v>25</v>
      </c>
      <c r="AS19" s="96">
        <v>66</v>
      </c>
      <c r="AT19" s="96">
        <v>160</v>
      </c>
      <c r="AU19" s="96">
        <f t="shared" si="9"/>
        <v>166</v>
      </c>
      <c r="AV19" s="96">
        <v>112</v>
      </c>
      <c r="AW19" s="96">
        <v>53</v>
      </c>
      <c r="AX19" s="96">
        <v>1</v>
      </c>
    </row>
    <row r="20" spans="2:50" ht="12.75">
      <c r="B20" s="96" t="s">
        <v>28</v>
      </c>
      <c r="C20" s="410" t="s">
        <v>208</v>
      </c>
      <c r="D20" s="96">
        <v>68</v>
      </c>
      <c r="E20" s="96">
        <f t="shared" si="0"/>
        <v>67</v>
      </c>
      <c r="F20" s="96">
        <f t="shared" si="1"/>
        <v>25</v>
      </c>
      <c r="G20" s="96">
        <f t="shared" si="2"/>
        <v>18</v>
      </c>
      <c r="H20" s="96">
        <f t="shared" si="3"/>
        <v>24</v>
      </c>
      <c r="I20" s="96">
        <f t="shared" si="4"/>
        <v>34</v>
      </c>
      <c r="J20" s="96">
        <f t="shared" si="5"/>
        <v>1</v>
      </c>
      <c r="K20" s="96"/>
      <c r="L20" s="96">
        <v>1</v>
      </c>
      <c r="M20" s="96"/>
      <c r="N20" s="96"/>
      <c r="O20" s="96">
        <f t="shared" si="6"/>
        <v>66</v>
      </c>
      <c r="P20" s="534">
        <v>25</v>
      </c>
      <c r="Q20" s="534">
        <v>17</v>
      </c>
      <c r="R20" s="534">
        <v>24</v>
      </c>
      <c r="S20" s="95">
        <v>34</v>
      </c>
      <c r="T20" s="96" t="s">
        <v>390</v>
      </c>
      <c r="U20" s="410" t="s">
        <v>247</v>
      </c>
      <c r="V20" s="96">
        <v>124</v>
      </c>
      <c r="W20" s="96">
        <f t="shared" si="10"/>
        <v>126</v>
      </c>
      <c r="X20" s="96">
        <v>49</v>
      </c>
      <c r="Y20" s="96">
        <v>55</v>
      </c>
      <c r="Z20" s="96">
        <v>14</v>
      </c>
      <c r="AA20" s="96">
        <v>2</v>
      </c>
      <c r="AB20" s="96">
        <v>13</v>
      </c>
      <c r="AC20" s="96">
        <v>7</v>
      </c>
      <c r="AD20" s="96">
        <v>17</v>
      </c>
      <c r="AE20" s="96">
        <v>28</v>
      </c>
      <c r="AF20" s="96">
        <v>22</v>
      </c>
      <c r="AG20" s="96">
        <v>23</v>
      </c>
      <c r="AH20" s="96">
        <v>16</v>
      </c>
      <c r="AI20" s="96"/>
      <c r="AJ20" s="96"/>
      <c r="AK20" s="410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</row>
    <row r="21" spans="2:50" ht="12.75">
      <c r="B21" s="96" t="s">
        <v>603</v>
      </c>
      <c r="C21" s="410" t="s">
        <v>36</v>
      </c>
      <c r="D21" s="96">
        <v>57</v>
      </c>
      <c r="E21" s="96">
        <f t="shared" si="0"/>
        <v>64</v>
      </c>
      <c r="F21" s="96">
        <f t="shared" si="1"/>
        <v>23</v>
      </c>
      <c r="G21" s="96">
        <f t="shared" si="2"/>
        <v>27</v>
      </c>
      <c r="H21" s="96">
        <f t="shared" si="3"/>
        <v>14</v>
      </c>
      <c r="I21" s="96">
        <f t="shared" si="4"/>
        <v>37</v>
      </c>
      <c r="J21" s="96">
        <f t="shared" si="5"/>
        <v>4</v>
      </c>
      <c r="K21" s="96"/>
      <c r="L21" s="96">
        <v>2</v>
      </c>
      <c r="M21" s="96">
        <v>2</v>
      </c>
      <c r="N21" s="96">
        <v>3</v>
      </c>
      <c r="O21" s="96">
        <f t="shared" si="6"/>
        <v>60</v>
      </c>
      <c r="P21" s="534">
        <v>23</v>
      </c>
      <c r="Q21" s="534">
        <v>25</v>
      </c>
      <c r="R21" s="534">
        <v>12</v>
      </c>
      <c r="S21" s="95">
        <v>34</v>
      </c>
      <c r="T21" s="96"/>
      <c r="U21" s="410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 t="s">
        <v>382</v>
      </c>
      <c r="AK21" s="410" t="s">
        <v>248</v>
      </c>
      <c r="AL21" s="96">
        <v>72</v>
      </c>
      <c r="AM21" s="96">
        <f t="shared" si="7"/>
        <v>72</v>
      </c>
      <c r="AN21" s="96">
        <v>160</v>
      </c>
      <c r="AO21" s="96">
        <f t="shared" si="11"/>
        <v>160</v>
      </c>
      <c r="AP21" s="96">
        <v>60</v>
      </c>
      <c r="AQ21" s="96">
        <f t="shared" si="8"/>
        <v>58</v>
      </c>
      <c r="AR21" s="96">
        <v>18</v>
      </c>
      <c r="AS21" s="96">
        <v>40</v>
      </c>
      <c r="AT21" s="96">
        <v>151</v>
      </c>
      <c r="AU21" s="96">
        <f t="shared" si="9"/>
        <v>151</v>
      </c>
      <c r="AV21" s="96">
        <v>63</v>
      </c>
      <c r="AW21" s="96">
        <v>88</v>
      </c>
      <c r="AX21" s="96">
        <v>0</v>
      </c>
    </row>
    <row r="22" spans="2:50" ht="12.75">
      <c r="B22" s="96" t="s">
        <v>29</v>
      </c>
      <c r="C22" s="410" t="s">
        <v>209</v>
      </c>
      <c r="D22" s="96">
        <v>76</v>
      </c>
      <c r="E22" s="96">
        <f t="shared" si="0"/>
        <v>76</v>
      </c>
      <c r="F22" s="96">
        <f t="shared" si="1"/>
        <v>19</v>
      </c>
      <c r="G22" s="96">
        <f t="shared" si="2"/>
        <v>31</v>
      </c>
      <c r="H22" s="96">
        <f t="shared" si="3"/>
        <v>26</v>
      </c>
      <c r="I22" s="96">
        <f t="shared" si="4"/>
        <v>43</v>
      </c>
      <c r="J22" s="96">
        <f t="shared" si="5"/>
        <v>6</v>
      </c>
      <c r="K22" s="96">
        <v>1</v>
      </c>
      <c r="L22" s="96">
        <v>1</v>
      </c>
      <c r="M22" s="96">
        <v>4</v>
      </c>
      <c r="N22" s="96">
        <v>4</v>
      </c>
      <c r="O22" s="96">
        <f t="shared" si="6"/>
        <v>70</v>
      </c>
      <c r="P22" s="534">
        <v>18</v>
      </c>
      <c r="Q22" s="534">
        <v>30</v>
      </c>
      <c r="R22" s="534">
        <v>22</v>
      </c>
      <c r="S22" s="95">
        <v>39</v>
      </c>
      <c r="T22" s="96" t="s">
        <v>382</v>
      </c>
      <c r="U22" s="410" t="s">
        <v>248</v>
      </c>
      <c r="V22" s="96">
        <v>170</v>
      </c>
      <c r="W22" s="96">
        <f t="shared" si="10"/>
        <v>161</v>
      </c>
      <c r="X22" s="96">
        <v>74</v>
      </c>
      <c r="Y22" s="96">
        <v>65</v>
      </c>
      <c r="Z22" s="96">
        <v>0</v>
      </c>
      <c r="AA22" s="96">
        <v>27</v>
      </c>
      <c r="AB22" s="96">
        <v>24</v>
      </c>
      <c r="AC22" s="96">
        <v>9</v>
      </c>
      <c r="AD22" s="96">
        <v>11</v>
      </c>
      <c r="AE22" s="96">
        <v>14</v>
      </c>
      <c r="AF22" s="96">
        <v>49</v>
      </c>
      <c r="AG22" s="96">
        <v>30</v>
      </c>
      <c r="AH22" s="96">
        <v>24</v>
      </c>
      <c r="AI22" s="96"/>
      <c r="AJ22" s="96" t="s">
        <v>383</v>
      </c>
      <c r="AK22" s="410" t="s">
        <v>249</v>
      </c>
      <c r="AL22" s="96">
        <v>21</v>
      </c>
      <c r="AM22" s="96">
        <f t="shared" si="7"/>
        <v>21</v>
      </c>
      <c r="AN22" s="96">
        <v>57</v>
      </c>
      <c r="AO22" s="96">
        <f t="shared" si="11"/>
        <v>57</v>
      </c>
      <c r="AP22" s="96">
        <v>62</v>
      </c>
      <c r="AQ22" s="96">
        <f t="shared" si="8"/>
        <v>64</v>
      </c>
      <c r="AR22" s="96">
        <v>22</v>
      </c>
      <c r="AS22" s="96">
        <v>42</v>
      </c>
      <c r="AT22" s="96">
        <v>66</v>
      </c>
      <c r="AU22" s="96">
        <f t="shared" si="9"/>
        <v>68</v>
      </c>
      <c r="AV22" s="96">
        <v>35</v>
      </c>
      <c r="AW22" s="96">
        <v>22</v>
      </c>
      <c r="AX22" s="96">
        <v>11</v>
      </c>
    </row>
    <row r="23" spans="2:50" ht="12.75">
      <c r="B23" s="96"/>
      <c r="C23" s="410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5"/>
      <c r="Q23" s="95"/>
      <c r="R23" s="95"/>
      <c r="S23" s="96"/>
      <c r="T23" s="96" t="s">
        <v>383</v>
      </c>
      <c r="U23" s="410" t="s">
        <v>249</v>
      </c>
      <c r="V23" s="96">
        <v>128</v>
      </c>
      <c r="W23" s="96">
        <f t="shared" si="10"/>
        <v>129</v>
      </c>
      <c r="X23" s="96">
        <v>46</v>
      </c>
      <c r="Y23" s="96">
        <v>75</v>
      </c>
      <c r="Z23" s="96">
        <v>5</v>
      </c>
      <c r="AA23" s="96">
        <v>3</v>
      </c>
      <c r="AB23" s="96">
        <v>12</v>
      </c>
      <c r="AC23" s="96">
        <v>26</v>
      </c>
      <c r="AD23" s="96">
        <v>15</v>
      </c>
      <c r="AE23" s="96">
        <v>51</v>
      </c>
      <c r="AF23" s="96">
        <v>16</v>
      </c>
      <c r="AG23" s="96">
        <v>6</v>
      </c>
      <c r="AH23" s="96">
        <v>3</v>
      </c>
      <c r="AI23" s="96"/>
      <c r="AJ23" s="96" t="s">
        <v>707</v>
      </c>
      <c r="AK23" s="410" t="s">
        <v>250</v>
      </c>
      <c r="AL23" s="96">
        <v>85</v>
      </c>
      <c r="AM23" s="96">
        <f t="shared" si="7"/>
        <v>85</v>
      </c>
      <c r="AN23" s="96">
        <v>39</v>
      </c>
      <c r="AO23" s="96">
        <f t="shared" si="11"/>
        <v>39</v>
      </c>
      <c r="AP23" s="96">
        <v>44</v>
      </c>
      <c r="AQ23" s="96">
        <f t="shared" si="8"/>
        <v>42</v>
      </c>
      <c r="AR23" s="96">
        <v>15</v>
      </c>
      <c r="AS23" s="96">
        <v>27</v>
      </c>
      <c r="AT23" s="96">
        <v>124</v>
      </c>
      <c r="AU23" s="96">
        <f t="shared" si="9"/>
        <v>126</v>
      </c>
      <c r="AV23" s="96">
        <v>63</v>
      </c>
      <c r="AW23" s="96">
        <v>56</v>
      </c>
      <c r="AX23" s="96">
        <v>7</v>
      </c>
    </row>
    <row r="24" spans="2:50" ht="12.75">
      <c r="B24" s="96" t="s">
        <v>30</v>
      </c>
      <c r="C24" s="410" t="s">
        <v>210</v>
      </c>
      <c r="D24" s="96">
        <v>52</v>
      </c>
      <c r="E24" s="96">
        <f t="shared" si="0"/>
        <v>46</v>
      </c>
      <c r="F24" s="96">
        <f t="shared" si="1"/>
        <v>7</v>
      </c>
      <c r="G24" s="96">
        <f t="shared" si="2"/>
        <v>21</v>
      </c>
      <c r="H24" s="96">
        <f t="shared" si="3"/>
        <v>18</v>
      </c>
      <c r="I24" s="96">
        <f t="shared" si="4"/>
        <v>19</v>
      </c>
      <c r="J24" s="96">
        <f t="shared" si="5"/>
        <v>2</v>
      </c>
      <c r="K24" s="96"/>
      <c r="L24" s="96">
        <v>1</v>
      </c>
      <c r="M24" s="96">
        <v>1</v>
      </c>
      <c r="N24" s="96"/>
      <c r="O24" s="96">
        <f t="shared" si="6"/>
        <v>44</v>
      </c>
      <c r="P24" s="534">
        <v>7</v>
      </c>
      <c r="Q24" s="534">
        <v>20</v>
      </c>
      <c r="R24" s="534">
        <v>17</v>
      </c>
      <c r="S24" s="95">
        <v>19</v>
      </c>
      <c r="T24" s="96" t="s">
        <v>707</v>
      </c>
      <c r="U24" s="410" t="s">
        <v>250</v>
      </c>
      <c r="V24" s="96">
        <v>154</v>
      </c>
      <c r="W24" s="96">
        <f t="shared" si="10"/>
        <v>170</v>
      </c>
      <c r="X24" s="96">
        <v>60</v>
      </c>
      <c r="Y24" s="96">
        <v>60</v>
      </c>
      <c r="Z24" s="96">
        <v>16</v>
      </c>
      <c r="AA24" s="96">
        <v>7</v>
      </c>
      <c r="AB24" s="96">
        <v>18</v>
      </c>
      <c r="AC24" s="96">
        <v>17</v>
      </c>
      <c r="AD24" s="96">
        <v>17</v>
      </c>
      <c r="AE24" s="96">
        <v>30</v>
      </c>
      <c r="AF24" s="96">
        <v>39</v>
      </c>
      <c r="AG24" s="96">
        <v>25</v>
      </c>
      <c r="AH24" s="96">
        <v>24</v>
      </c>
      <c r="AI24" s="96"/>
      <c r="AJ24" s="96" t="s">
        <v>396</v>
      </c>
      <c r="AK24" s="410" t="s">
        <v>251</v>
      </c>
      <c r="AL24" s="96">
        <v>70</v>
      </c>
      <c r="AM24" s="96">
        <f t="shared" si="7"/>
        <v>70</v>
      </c>
      <c r="AN24" s="96">
        <v>49</v>
      </c>
      <c r="AO24" s="96">
        <f t="shared" si="11"/>
        <v>49</v>
      </c>
      <c r="AP24" s="96">
        <v>59</v>
      </c>
      <c r="AQ24" s="96">
        <f t="shared" si="8"/>
        <v>60</v>
      </c>
      <c r="AR24" s="96">
        <v>18</v>
      </c>
      <c r="AS24" s="96">
        <v>42</v>
      </c>
      <c r="AT24" s="96">
        <v>131</v>
      </c>
      <c r="AU24" s="96">
        <f t="shared" si="9"/>
        <v>131</v>
      </c>
      <c r="AV24" s="96">
        <v>65</v>
      </c>
      <c r="AW24" s="96">
        <v>63</v>
      </c>
      <c r="AX24" s="96">
        <v>3</v>
      </c>
    </row>
    <row r="25" spans="2:50" ht="12.75">
      <c r="B25" s="96" t="s">
        <v>45</v>
      </c>
      <c r="C25" s="410" t="s">
        <v>211</v>
      </c>
      <c r="D25" s="96">
        <v>106</v>
      </c>
      <c r="E25" s="96">
        <f t="shared" si="0"/>
        <v>102</v>
      </c>
      <c r="F25" s="96">
        <f t="shared" si="1"/>
        <v>22</v>
      </c>
      <c r="G25" s="96">
        <f t="shared" si="2"/>
        <v>12</v>
      </c>
      <c r="H25" s="96">
        <f t="shared" si="3"/>
        <v>68</v>
      </c>
      <c r="I25" s="96">
        <f t="shared" si="4"/>
        <v>42</v>
      </c>
      <c r="J25" s="96">
        <f t="shared" si="5"/>
        <v>4</v>
      </c>
      <c r="K25" s="534"/>
      <c r="L25" s="534"/>
      <c r="M25" s="534">
        <v>4</v>
      </c>
      <c r="N25" s="96">
        <v>3</v>
      </c>
      <c r="O25" s="96">
        <f t="shared" si="6"/>
        <v>98</v>
      </c>
      <c r="P25" s="534">
        <v>22</v>
      </c>
      <c r="Q25" s="534">
        <v>12</v>
      </c>
      <c r="R25" s="534">
        <v>64</v>
      </c>
      <c r="S25" s="95">
        <v>39</v>
      </c>
      <c r="T25" s="96" t="s">
        <v>396</v>
      </c>
      <c r="U25" s="410" t="s">
        <v>251</v>
      </c>
      <c r="V25" s="96">
        <v>133</v>
      </c>
      <c r="W25" s="96">
        <f t="shared" si="10"/>
        <v>135</v>
      </c>
      <c r="X25" s="96">
        <v>42</v>
      </c>
      <c r="Y25" s="96">
        <v>69</v>
      </c>
      <c r="Z25" s="96">
        <v>18</v>
      </c>
      <c r="AA25" s="96">
        <v>13</v>
      </c>
      <c r="AB25" s="96">
        <v>24</v>
      </c>
      <c r="AC25" s="96">
        <v>29</v>
      </c>
      <c r="AD25" s="96">
        <v>19</v>
      </c>
      <c r="AE25" s="96">
        <v>38</v>
      </c>
      <c r="AF25" s="96">
        <v>6</v>
      </c>
      <c r="AG25" s="96">
        <v>16</v>
      </c>
      <c r="AH25" s="96">
        <v>3</v>
      </c>
      <c r="AI25" s="96"/>
      <c r="AJ25" s="96"/>
      <c r="AK25" s="410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</row>
    <row r="26" spans="2:50" ht="12.75">
      <c r="B26" s="96" t="s">
        <v>632</v>
      </c>
      <c r="C26" s="410" t="s">
        <v>212</v>
      </c>
      <c r="D26" s="96">
        <v>124</v>
      </c>
      <c r="E26" s="96">
        <f t="shared" si="0"/>
        <v>117</v>
      </c>
      <c r="F26" s="96">
        <f t="shared" si="1"/>
        <v>38</v>
      </c>
      <c r="G26" s="96">
        <f t="shared" si="2"/>
        <v>42</v>
      </c>
      <c r="H26" s="96">
        <f t="shared" si="3"/>
        <v>37</v>
      </c>
      <c r="I26" s="96">
        <f t="shared" si="4"/>
        <v>52</v>
      </c>
      <c r="J26" s="96">
        <f t="shared" si="5"/>
        <v>9</v>
      </c>
      <c r="K26" s="534">
        <v>2</v>
      </c>
      <c r="L26" s="534">
        <v>2</v>
      </c>
      <c r="M26" s="534">
        <v>5</v>
      </c>
      <c r="N26" s="96">
        <v>6</v>
      </c>
      <c r="O26" s="96">
        <f t="shared" si="6"/>
        <v>108</v>
      </c>
      <c r="P26" s="534">
        <v>36</v>
      </c>
      <c r="Q26" s="534">
        <v>40</v>
      </c>
      <c r="R26" s="534">
        <v>32</v>
      </c>
      <c r="S26" s="95">
        <v>46</v>
      </c>
      <c r="T26" s="96"/>
      <c r="U26" s="410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 t="s">
        <v>397</v>
      </c>
      <c r="AK26" s="410" t="s">
        <v>252</v>
      </c>
      <c r="AL26" s="96"/>
      <c r="AM26" s="96">
        <f t="shared" si="7"/>
        <v>0</v>
      </c>
      <c r="AN26" s="96">
        <v>51</v>
      </c>
      <c r="AO26" s="96">
        <f t="shared" si="11"/>
        <v>51</v>
      </c>
      <c r="AP26" s="96">
        <v>65</v>
      </c>
      <c r="AQ26" s="96">
        <f t="shared" si="8"/>
        <v>64</v>
      </c>
      <c r="AR26" s="96">
        <v>27</v>
      </c>
      <c r="AS26" s="96">
        <v>37</v>
      </c>
      <c r="AT26" s="96">
        <v>128</v>
      </c>
      <c r="AU26" s="96">
        <f t="shared" si="9"/>
        <v>128</v>
      </c>
      <c r="AV26" s="96">
        <v>126</v>
      </c>
      <c r="AW26" s="96">
        <v>2</v>
      </c>
      <c r="AX26" s="96">
        <v>0</v>
      </c>
    </row>
    <row r="27" spans="2:50" ht="12.75">
      <c r="B27" s="96" t="s">
        <v>46</v>
      </c>
      <c r="C27" s="410" t="s">
        <v>213</v>
      </c>
      <c r="D27" s="96">
        <v>64</v>
      </c>
      <c r="E27" s="96">
        <f t="shared" si="0"/>
        <v>57</v>
      </c>
      <c r="F27" s="96">
        <f t="shared" si="1"/>
        <v>7</v>
      </c>
      <c r="G27" s="96">
        <f t="shared" si="2"/>
        <v>19</v>
      </c>
      <c r="H27" s="96">
        <f t="shared" si="3"/>
        <v>31</v>
      </c>
      <c r="I27" s="96">
        <f t="shared" si="4"/>
        <v>29</v>
      </c>
      <c r="J27" s="96">
        <f t="shared" si="5"/>
        <v>6</v>
      </c>
      <c r="K27" s="534"/>
      <c r="L27" s="534">
        <v>4</v>
      </c>
      <c r="M27" s="534">
        <v>2</v>
      </c>
      <c r="N27" s="96">
        <v>5</v>
      </c>
      <c r="O27" s="96">
        <f t="shared" si="6"/>
        <v>51</v>
      </c>
      <c r="P27" s="534">
        <v>7</v>
      </c>
      <c r="Q27" s="534">
        <v>15</v>
      </c>
      <c r="R27" s="534">
        <v>29</v>
      </c>
      <c r="S27" s="95">
        <v>24</v>
      </c>
      <c r="T27" s="96" t="s">
        <v>397</v>
      </c>
      <c r="U27" s="410" t="s">
        <v>252</v>
      </c>
      <c r="V27" s="96">
        <v>110</v>
      </c>
      <c r="W27" s="96">
        <f t="shared" si="10"/>
        <v>118</v>
      </c>
      <c r="X27" s="96">
        <v>42</v>
      </c>
      <c r="Y27" s="96">
        <v>38</v>
      </c>
      <c r="Z27" s="96">
        <v>11</v>
      </c>
      <c r="AA27" s="96">
        <v>11</v>
      </c>
      <c r="AB27" s="96">
        <v>16</v>
      </c>
      <c r="AC27" s="96">
        <v>3</v>
      </c>
      <c r="AD27" s="96">
        <v>7</v>
      </c>
      <c r="AE27" s="96">
        <v>20</v>
      </c>
      <c r="AF27" s="96">
        <v>32</v>
      </c>
      <c r="AG27" s="96">
        <v>18</v>
      </c>
      <c r="AH27" s="96">
        <v>22</v>
      </c>
      <c r="AI27" s="96"/>
      <c r="AJ27" s="96" t="s">
        <v>398</v>
      </c>
      <c r="AK27" s="410" t="s">
        <v>253</v>
      </c>
      <c r="AL27" s="96">
        <v>105</v>
      </c>
      <c r="AM27" s="96">
        <f t="shared" si="7"/>
        <v>105</v>
      </c>
      <c r="AN27" s="96">
        <v>98</v>
      </c>
      <c r="AO27" s="96">
        <f t="shared" si="11"/>
        <v>98</v>
      </c>
      <c r="AP27" s="96">
        <v>105</v>
      </c>
      <c r="AQ27" s="96">
        <f t="shared" si="8"/>
        <v>103</v>
      </c>
      <c r="AR27" s="96">
        <v>31</v>
      </c>
      <c r="AS27" s="96">
        <v>72</v>
      </c>
      <c r="AT27" s="96">
        <v>204</v>
      </c>
      <c r="AU27" s="96">
        <f t="shared" si="9"/>
        <v>202</v>
      </c>
      <c r="AV27" s="96">
        <v>103</v>
      </c>
      <c r="AW27" s="96">
        <v>79</v>
      </c>
      <c r="AX27" s="96">
        <v>20</v>
      </c>
    </row>
    <row r="28" spans="2:50" ht="12.75">
      <c r="B28" s="96"/>
      <c r="C28" s="410"/>
      <c r="D28" s="96"/>
      <c r="E28" s="96"/>
      <c r="F28" s="96"/>
      <c r="G28" s="96"/>
      <c r="H28" s="96"/>
      <c r="I28" s="96"/>
      <c r="J28" s="96"/>
      <c r="K28" s="95"/>
      <c r="L28" s="95"/>
      <c r="M28" s="95"/>
      <c r="N28" s="96"/>
      <c r="O28" s="96"/>
      <c r="P28" s="95"/>
      <c r="Q28" s="95"/>
      <c r="R28" s="95"/>
      <c r="S28" s="96"/>
      <c r="T28" s="96" t="s">
        <v>398</v>
      </c>
      <c r="U28" s="410" t="s">
        <v>253</v>
      </c>
      <c r="V28" s="96">
        <v>174</v>
      </c>
      <c r="W28" s="96">
        <f t="shared" si="10"/>
        <v>172</v>
      </c>
      <c r="X28" s="96">
        <v>85</v>
      </c>
      <c r="Y28" s="96">
        <v>90</v>
      </c>
      <c r="Z28" s="96">
        <v>13</v>
      </c>
      <c r="AA28" s="96">
        <v>13</v>
      </c>
      <c r="AB28" s="96">
        <v>21</v>
      </c>
      <c r="AC28" s="96">
        <v>5</v>
      </c>
      <c r="AD28" s="96">
        <v>21</v>
      </c>
      <c r="AE28" s="96">
        <v>31</v>
      </c>
      <c r="AF28" s="96">
        <v>32</v>
      </c>
      <c r="AG28" s="96">
        <v>19</v>
      </c>
      <c r="AH28" s="96">
        <v>43</v>
      </c>
      <c r="AI28" s="96"/>
      <c r="AJ28" s="96" t="s">
        <v>399</v>
      </c>
      <c r="AK28" s="410" t="s">
        <v>254</v>
      </c>
      <c r="AL28" s="96">
        <v>142</v>
      </c>
      <c r="AM28" s="96">
        <f t="shared" si="7"/>
        <v>142</v>
      </c>
      <c r="AN28" s="96">
        <v>54</v>
      </c>
      <c r="AO28" s="96">
        <f t="shared" si="11"/>
        <v>54</v>
      </c>
      <c r="AP28" s="96">
        <v>100</v>
      </c>
      <c r="AQ28" s="96">
        <f t="shared" si="8"/>
        <v>100</v>
      </c>
      <c r="AR28" s="96">
        <v>27</v>
      </c>
      <c r="AS28" s="96">
        <v>73</v>
      </c>
      <c r="AT28" s="96">
        <v>219</v>
      </c>
      <c r="AU28" s="96">
        <f t="shared" si="9"/>
        <v>222</v>
      </c>
      <c r="AV28" s="96">
        <v>131</v>
      </c>
      <c r="AW28" s="96">
        <v>82</v>
      </c>
      <c r="AX28" s="96">
        <v>9</v>
      </c>
    </row>
    <row r="29" spans="2:50" ht="12.75">
      <c r="B29" s="96" t="s">
        <v>31</v>
      </c>
      <c r="C29" s="410" t="s">
        <v>214</v>
      </c>
      <c r="D29" s="96">
        <v>52</v>
      </c>
      <c r="E29" s="96">
        <f t="shared" si="0"/>
        <v>60</v>
      </c>
      <c r="F29" s="96">
        <f t="shared" si="1"/>
        <v>18</v>
      </c>
      <c r="G29" s="96">
        <f t="shared" si="2"/>
        <v>15</v>
      </c>
      <c r="H29" s="96">
        <f t="shared" si="3"/>
        <v>27</v>
      </c>
      <c r="I29" s="96">
        <f t="shared" si="4"/>
        <v>32</v>
      </c>
      <c r="J29" s="96">
        <f t="shared" si="5"/>
        <v>2</v>
      </c>
      <c r="K29" s="95"/>
      <c r="L29" s="95"/>
      <c r="M29" s="95">
        <v>2</v>
      </c>
      <c r="N29" s="96"/>
      <c r="O29" s="96">
        <f t="shared" si="6"/>
        <v>58</v>
      </c>
      <c r="P29" s="534">
        <v>18</v>
      </c>
      <c r="Q29" s="534">
        <v>15</v>
      </c>
      <c r="R29" s="534">
        <v>25</v>
      </c>
      <c r="S29" s="95">
        <v>32</v>
      </c>
      <c r="T29" s="96" t="s">
        <v>399</v>
      </c>
      <c r="U29" s="410" t="s">
        <v>254</v>
      </c>
      <c r="V29" s="96">
        <v>255</v>
      </c>
      <c r="W29" s="96">
        <f t="shared" si="10"/>
        <v>253</v>
      </c>
      <c r="X29" s="96">
        <v>165</v>
      </c>
      <c r="Y29" s="96">
        <v>93</v>
      </c>
      <c r="Z29" s="96">
        <v>25</v>
      </c>
      <c r="AA29" s="96">
        <v>8</v>
      </c>
      <c r="AB29" s="96">
        <v>22</v>
      </c>
      <c r="AC29" s="96">
        <v>27</v>
      </c>
      <c r="AD29" s="96">
        <v>18</v>
      </c>
      <c r="AE29" s="96">
        <v>58</v>
      </c>
      <c r="AF29" s="96">
        <v>54</v>
      </c>
      <c r="AG29" s="96">
        <v>26</v>
      </c>
      <c r="AH29" s="96">
        <v>48</v>
      </c>
      <c r="AI29" s="96"/>
      <c r="AJ29" s="96" t="s">
        <v>400</v>
      </c>
      <c r="AK29" s="410" t="s">
        <v>255</v>
      </c>
      <c r="AL29" s="96">
        <v>39</v>
      </c>
      <c r="AM29" s="96">
        <f t="shared" si="7"/>
        <v>39</v>
      </c>
      <c r="AN29" s="96">
        <v>51</v>
      </c>
      <c r="AO29" s="96">
        <f t="shared" si="11"/>
        <v>51</v>
      </c>
      <c r="AP29" s="96">
        <v>93</v>
      </c>
      <c r="AQ29" s="96">
        <f t="shared" si="8"/>
        <v>87</v>
      </c>
      <c r="AR29" s="96">
        <v>24</v>
      </c>
      <c r="AS29" s="96">
        <v>63</v>
      </c>
      <c r="AT29" s="96">
        <v>104</v>
      </c>
      <c r="AU29" s="96">
        <f t="shared" si="9"/>
        <v>104</v>
      </c>
      <c r="AV29" s="96">
        <v>74</v>
      </c>
      <c r="AW29" s="96">
        <v>28</v>
      </c>
      <c r="AX29" s="96">
        <v>2</v>
      </c>
    </row>
    <row r="30" spans="2:50" ht="12.75">
      <c r="B30" s="96" t="s">
        <v>47</v>
      </c>
      <c r="C30" s="410" t="s">
        <v>215</v>
      </c>
      <c r="D30" s="96">
        <v>492</v>
      </c>
      <c r="E30" s="96">
        <f t="shared" si="0"/>
        <v>468</v>
      </c>
      <c r="F30" s="96">
        <f t="shared" si="1"/>
        <v>143</v>
      </c>
      <c r="G30" s="96">
        <f t="shared" si="2"/>
        <v>145</v>
      </c>
      <c r="H30" s="96">
        <f t="shared" si="3"/>
        <v>180</v>
      </c>
      <c r="I30" s="96">
        <f t="shared" si="4"/>
        <v>188</v>
      </c>
      <c r="J30" s="96">
        <f t="shared" si="5"/>
        <v>36</v>
      </c>
      <c r="K30" s="534">
        <v>6</v>
      </c>
      <c r="L30" s="534">
        <v>12</v>
      </c>
      <c r="M30" s="534">
        <v>18</v>
      </c>
      <c r="N30" s="96">
        <v>18</v>
      </c>
      <c r="O30" s="96">
        <f t="shared" si="6"/>
        <v>432</v>
      </c>
      <c r="P30" s="534">
        <v>137</v>
      </c>
      <c r="Q30" s="534">
        <v>133</v>
      </c>
      <c r="R30" s="534">
        <v>162</v>
      </c>
      <c r="S30" s="95">
        <v>170</v>
      </c>
      <c r="T30" s="96" t="s">
        <v>400</v>
      </c>
      <c r="U30" s="410" t="s">
        <v>255</v>
      </c>
      <c r="V30" s="96">
        <v>122</v>
      </c>
      <c r="W30" s="96">
        <f t="shared" si="10"/>
        <v>112</v>
      </c>
      <c r="X30" s="96">
        <v>48</v>
      </c>
      <c r="Y30" s="96">
        <v>48</v>
      </c>
      <c r="Z30" s="96">
        <v>5</v>
      </c>
      <c r="AA30" s="96">
        <v>3</v>
      </c>
      <c r="AB30" s="96">
        <v>6</v>
      </c>
      <c r="AC30" s="96">
        <v>2</v>
      </c>
      <c r="AD30" s="96">
        <v>2</v>
      </c>
      <c r="AE30" s="96">
        <v>20</v>
      </c>
      <c r="AF30" s="96">
        <v>23</v>
      </c>
      <c r="AG30" s="96">
        <v>19</v>
      </c>
      <c r="AH30" s="96">
        <v>40</v>
      </c>
      <c r="AI30" s="96"/>
      <c r="AJ30" s="96"/>
      <c r="AK30" s="410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</row>
    <row r="31" spans="2:50" ht="12.75">
      <c r="B31" s="96" t="s">
        <v>32</v>
      </c>
      <c r="C31" s="410" t="s">
        <v>216</v>
      </c>
      <c r="D31" s="96">
        <v>55</v>
      </c>
      <c r="E31" s="96">
        <f t="shared" si="0"/>
        <v>47</v>
      </c>
      <c r="F31" s="96">
        <f t="shared" si="1"/>
        <v>17</v>
      </c>
      <c r="G31" s="96">
        <f t="shared" si="2"/>
        <v>14</v>
      </c>
      <c r="H31" s="96">
        <f t="shared" si="3"/>
        <v>16</v>
      </c>
      <c r="I31" s="96">
        <f t="shared" si="4"/>
        <v>27</v>
      </c>
      <c r="J31" s="96">
        <f t="shared" si="5"/>
        <v>8</v>
      </c>
      <c r="K31" s="536">
        <v>1</v>
      </c>
      <c r="L31" s="536">
        <v>5</v>
      </c>
      <c r="M31" s="536">
        <v>2</v>
      </c>
      <c r="N31" s="96">
        <v>7</v>
      </c>
      <c r="O31" s="96">
        <f t="shared" si="6"/>
        <v>39</v>
      </c>
      <c r="P31" s="536">
        <v>16</v>
      </c>
      <c r="Q31" s="536">
        <v>9</v>
      </c>
      <c r="R31" s="536">
        <v>14</v>
      </c>
      <c r="S31" s="95">
        <v>20</v>
      </c>
      <c r="T31" s="96"/>
      <c r="U31" s="410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 t="s">
        <v>401</v>
      </c>
      <c r="AK31" s="410" t="s">
        <v>256</v>
      </c>
      <c r="AL31" s="96"/>
      <c r="AM31" s="96">
        <f t="shared" si="7"/>
        <v>0</v>
      </c>
      <c r="AN31" s="96">
        <v>20</v>
      </c>
      <c r="AO31" s="96">
        <f t="shared" si="11"/>
        <v>20</v>
      </c>
      <c r="AP31" s="96">
        <v>75</v>
      </c>
      <c r="AQ31" s="96">
        <f t="shared" si="8"/>
        <v>77</v>
      </c>
      <c r="AR31" s="96">
        <v>21</v>
      </c>
      <c r="AS31" s="96">
        <v>56</v>
      </c>
      <c r="AT31" s="96">
        <v>113</v>
      </c>
      <c r="AU31" s="96">
        <f t="shared" si="9"/>
        <v>115</v>
      </c>
      <c r="AV31" s="96">
        <v>85</v>
      </c>
      <c r="AW31" s="96">
        <v>30</v>
      </c>
      <c r="AX31" s="96">
        <v>0</v>
      </c>
    </row>
    <row r="32" spans="2:50" ht="12.7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5"/>
      <c r="T32" s="96" t="s">
        <v>401</v>
      </c>
      <c r="U32" s="410" t="s">
        <v>256</v>
      </c>
      <c r="V32" s="96">
        <v>52</v>
      </c>
      <c r="W32" s="96">
        <f t="shared" si="10"/>
        <v>55</v>
      </c>
      <c r="X32" s="96">
        <v>26</v>
      </c>
      <c r="Y32" s="96">
        <v>28</v>
      </c>
      <c r="Z32" s="96">
        <v>7</v>
      </c>
      <c r="AA32" s="96">
        <v>10</v>
      </c>
      <c r="AB32" s="96">
        <v>10</v>
      </c>
      <c r="AC32" s="96">
        <v>3</v>
      </c>
      <c r="AD32" s="96">
        <v>2</v>
      </c>
      <c r="AE32" s="96">
        <v>8</v>
      </c>
      <c r="AF32" s="96">
        <v>12</v>
      </c>
      <c r="AG32" s="96">
        <v>8</v>
      </c>
      <c r="AH32" s="96">
        <v>12</v>
      </c>
      <c r="AI32" s="96"/>
      <c r="AJ32" s="96" t="s">
        <v>402</v>
      </c>
      <c r="AK32" s="410" t="s">
        <v>257</v>
      </c>
      <c r="AL32" s="96">
        <v>299</v>
      </c>
      <c r="AM32" s="96">
        <f t="shared" si="7"/>
        <v>299</v>
      </c>
      <c r="AN32" s="96">
        <v>390</v>
      </c>
      <c r="AO32" s="96">
        <f t="shared" si="11"/>
        <v>390</v>
      </c>
      <c r="AP32" s="96">
        <v>175</v>
      </c>
      <c r="AQ32" s="96">
        <f t="shared" si="8"/>
        <v>170</v>
      </c>
      <c r="AR32" s="96">
        <v>85</v>
      </c>
      <c r="AS32" s="96">
        <v>85</v>
      </c>
      <c r="AT32" s="96">
        <v>342</v>
      </c>
      <c r="AU32" s="96">
        <f t="shared" si="9"/>
        <v>341</v>
      </c>
      <c r="AV32" s="96">
        <v>225</v>
      </c>
      <c r="AW32" s="96">
        <v>103</v>
      </c>
      <c r="AX32" s="96">
        <v>13</v>
      </c>
    </row>
    <row r="33" spans="1:54" ht="12.75">
      <c r="A33" s="96"/>
      <c r="B33" s="414" t="s">
        <v>217</v>
      </c>
      <c r="C33" s="415" t="s">
        <v>85</v>
      </c>
      <c r="D33" s="537">
        <f>SUM(D9:D32)</f>
        <v>1995</v>
      </c>
      <c r="E33" s="537">
        <f aca="true" t="shared" si="12" ref="E33:S33">SUM(E9:E32)</f>
        <v>1883</v>
      </c>
      <c r="F33" s="537">
        <f t="shared" si="12"/>
        <v>516</v>
      </c>
      <c r="G33" s="537">
        <f t="shared" si="12"/>
        <v>549</v>
      </c>
      <c r="H33" s="537">
        <f t="shared" si="12"/>
        <v>818</v>
      </c>
      <c r="I33" s="537">
        <f t="shared" si="12"/>
        <v>916</v>
      </c>
      <c r="J33" s="537">
        <f t="shared" si="12"/>
        <v>127</v>
      </c>
      <c r="K33" s="537">
        <f t="shared" si="12"/>
        <v>18</v>
      </c>
      <c r="L33" s="537">
        <f t="shared" si="12"/>
        <v>46</v>
      </c>
      <c r="M33" s="537">
        <f t="shared" si="12"/>
        <v>63</v>
      </c>
      <c r="N33" s="537">
        <f t="shared" si="12"/>
        <v>74</v>
      </c>
      <c r="O33" s="537">
        <f t="shared" si="12"/>
        <v>1756</v>
      </c>
      <c r="P33" s="537">
        <f t="shared" si="12"/>
        <v>498</v>
      </c>
      <c r="Q33" s="537">
        <f t="shared" si="12"/>
        <v>503</v>
      </c>
      <c r="R33" s="537">
        <f t="shared" si="12"/>
        <v>755</v>
      </c>
      <c r="S33" s="537">
        <f t="shared" si="12"/>
        <v>842</v>
      </c>
      <c r="T33" s="96" t="s">
        <v>402</v>
      </c>
      <c r="U33" s="410" t="s">
        <v>257</v>
      </c>
      <c r="V33" s="96">
        <v>461</v>
      </c>
      <c r="W33" s="96">
        <f t="shared" si="10"/>
        <v>465</v>
      </c>
      <c r="X33" s="96">
        <v>276</v>
      </c>
      <c r="Y33" s="96">
        <v>90</v>
      </c>
      <c r="Z33" s="96">
        <v>51</v>
      </c>
      <c r="AA33" s="96">
        <v>19</v>
      </c>
      <c r="AB33" s="96">
        <v>123</v>
      </c>
      <c r="AC33" s="96">
        <v>40</v>
      </c>
      <c r="AD33" s="96">
        <v>28</v>
      </c>
      <c r="AE33" s="96">
        <v>97</v>
      </c>
      <c r="AF33" s="96">
        <v>77</v>
      </c>
      <c r="AG33" s="96">
        <v>10</v>
      </c>
      <c r="AH33" s="96">
        <v>90</v>
      </c>
      <c r="AI33" s="96"/>
      <c r="AJ33" s="96" t="s">
        <v>403</v>
      </c>
      <c r="AK33" s="410" t="s">
        <v>258</v>
      </c>
      <c r="AL33" s="96">
        <v>51</v>
      </c>
      <c r="AM33" s="96">
        <f t="shared" si="7"/>
        <v>51</v>
      </c>
      <c r="AN33" s="96">
        <v>38</v>
      </c>
      <c r="AO33" s="96">
        <f t="shared" si="11"/>
        <v>38</v>
      </c>
      <c r="AP33" s="96">
        <v>49</v>
      </c>
      <c r="AQ33" s="96">
        <f t="shared" si="8"/>
        <v>52</v>
      </c>
      <c r="AR33" s="96">
        <v>13</v>
      </c>
      <c r="AS33" s="96">
        <v>39</v>
      </c>
      <c r="AT33" s="96">
        <v>102</v>
      </c>
      <c r="AU33" s="96">
        <f t="shared" si="9"/>
        <v>106</v>
      </c>
      <c r="AV33" s="96">
        <v>28</v>
      </c>
      <c r="AW33" s="96">
        <v>52</v>
      </c>
      <c r="AX33" s="96">
        <v>26</v>
      </c>
      <c r="AY33" s="96"/>
      <c r="AZ33" s="96"/>
      <c r="BA33" s="96"/>
      <c r="BB33" s="96"/>
    </row>
    <row r="34" spans="1:54" ht="12.75">
      <c r="A34" s="96"/>
      <c r="B34" s="538" t="s">
        <v>1354</v>
      </c>
      <c r="C34" s="384"/>
      <c r="D34" s="538"/>
      <c r="E34" s="537">
        <v>1995</v>
      </c>
      <c r="F34" s="537">
        <v>549</v>
      </c>
      <c r="G34" s="537">
        <v>569</v>
      </c>
      <c r="H34" s="537">
        <v>877</v>
      </c>
      <c r="I34" s="537">
        <v>944</v>
      </c>
      <c r="J34" s="537">
        <v>155</v>
      </c>
      <c r="K34" s="537">
        <v>24</v>
      </c>
      <c r="L34" s="537">
        <v>59</v>
      </c>
      <c r="M34" s="537">
        <v>72</v>
      </c>
      <c r="N34" s="537">
        <v>79</v>
      </c>
      <c r="O34" s="537">
        <v>1840</v>
      </c>
      <c r="P34" s="537">
        <v>525</v>
      </c>
      <c r="Q34" s="537">
        <v>510</v>
      </c>
      <c r="R34" s="537">
        <v>805</v>
      </c>
      <c r="S34" s="537">
        <v>865</v>
      </c>
      <c r="T34" s="96" t="s">
        <v>403</v>
      </c>
      <c r="U34" s="410" t="s">
        <v>258</v>
      </c>
      <c r="V34" s="96">
        <v>75</v>
      </c>
      <c r="W34" s="96">
        <f t="shared" si="10"/>
        <v>80</v>
      </c>
      <c r="X34" s="96">
        <v>36</v>
      </c>
      <c r="Y34" s="96">
        <v>33</v>
      </c>
      <c r="Z34" s="96">
        <v>7</v>
      </c>
      <c r="AA34" s="96">
        <v>1</v>
      </c>
      <c r="AB34" s="96">
        <v>4</v>
      </c>
      <c r="AC34" s="96">
        <v>5</v>
      </c>
      <c r="AD34" s="96">
        <v>2</v>
      </c>
      <c r="AE34" s="96">
        <v>13</v>
      </c>
      <c r="AF34" s="96">
        <v>23</v>
      </c>
      <c r="AG34" s="96">
        <v>15</v>
      </c>
      <c r="AH34" s="96">
        <v>18</v>
      </c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1:54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414" t="s">
        <v>217</v>
      </c>
      <c r="AK35" s="415" t="s">
        <v>85</v>
      </c>
      <c r="AL35" s="537">
        <f>SUM(AL11:AL34)</f>
        <v>1428</v>
      </c>
      <c r="AM35" s="537">
        <f aca="true" t="shared" si="13" ref="AM35:AX35">SUM(AM11:AM34)</f>
        <v>1428</v>
      </c>
      <c r="AN35" s="537">
        <f t="shared" si="13"/>
        <v>2009</v>
      </c>
      <c r="AO35" s="537">
        <f t="shared" si="13"/>
        <v>2009</v>
      </c>
      <c r="AP35" s="537">
        <f t="shared" si="13"/>
        <v>1498</v>
      </c>
      <c r="AQ35" s="537">
        <f t="shared" si="13"/>
        <v>1500</v>
      </c>
      <c r="AR35" s="537">
        <f t="shared" si="13"/>
        <v>475</v>
      </c>
      <c r="AS35" s="537">
        <f t="shared" si="13"/>
        <v>1025</v>
      </c>
      <c r="AT35" s="537">
        <f t="shared" si="13"/>
        <v>2818</v>
      </c>
      <c r="AU35" s="537">
        <f t="shared" si="13"/>
        <v>2804</v>
      </c>
      <c r="AV35" s="537">
        <f t="shared" si="13"/>
        <v>1741</v>
      </c>
      <c r="AW35" s="537">
        <f t="shared" si="13"/>
        <v>949</v>
      </c>
      <c r="AX35" s="537">
        <f t="shared" si="13"/>
        <v>114</v>
      </c>
      <c r="AY35" s="96"/>
      <c r="AZ35" s="96"/>
      <c r="BA35" s="96"/>
      <c r="BB35" s="96"/>
    </row>
    <row r="36" spans="1:54" ht="12.75">
      <c r="A36" s="96"/>
      <c r="B36" s="96"/>
      <c r="C36" s="96"/>
      <c r="D36" s="9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414" t="s">
        <v>217</v>
      </c>
      <c r="U36" s="415" t="s">
        <v>85</v>
      </c>
      <c r="V36" s="537">
        <f>SUM(V12:V35)</f>
        <v>3454</v>
      </c>
      <c r="W36" s="537">
        <f aca="true" t="shared" si="14" ref="W36:AH36">SUM(W12:W35)</f>
        <v>3433</v>
      </c>
      <c r="X36" s="537">
        <f t="shared" si="14"/>
        <v>1582</v>
      </c>
      <c r="Y36" s="537">
        <f t="shared" si="14"/>
        <v>1386</v>
      </c>
      <c r="Z36" s="537">
        <f t="shared" si="14"/>
        <v>283</v>
      </c>
      <c r="AA36" s="537">
        <f t="shared" si="14"/>
        <v>189</v>
      </c>
      <c r="AB36" s="537">
        <f t="shared" si="14"/>
        <v>458</v>
      </c>
      <c r="AC36" s="537">
        <f t="shared" si="14"/>
        <v>250</v>
      </c>
      <c r="AD36" s="537">
        <f t="shared" si="14"/>
        <v>292</v>
      </c>
      <c r="AE36" s="537">
        <f t="shared" si="14"/>
        <v>728</v>
      </c>
      <c r="AF36" s="537">
        <f t="shared" si="14"/>
        <v>710</v>
      </c>
      <c r="AG36" s="537">
        <f t="shared" si="14"/>
        <v>383</v>
      </c>
      <c r="AH36" s="537">
        <f t="shared" si="14"/>
        <v>612</v>
      </c>
      <c r="AI36" s="541"/>
      <c r="AJ36" s="538" t="s">
        <v>1354</v>
      </c>
      <c r="AK36" s="538"/>
      <c r="AL36" s="538">
        <v>1497</v>
      </c>
      <c r="AM36" s="537">
        <v>1497</v>
      </c>
      <c r="AN36" s="537">
        <v>2061</v>
      </c>
      <c r="AO36" s="537">
        <v>2061</v>
      </c>
      <c r="AP36" s="537"/>
      <c r="AQ36" s="537">
        <v>1498</v>
      </c>
      <c r="AR36" s="537">
        <v>479</v>
      </c>
      <c r="AS36" s="537">
        <v>1019</v>
      </c>
      <c r="AT36" s="537"/>
      <c r="AU36" s="537">
        <v>2818</v>
      </c>
      <c r="AV36" s="537">
        <v>1747</v>
      </c>
      <c r="AW36" s="537">
        <v>943</v>
      </c>
      <c r="AX36" s="537">
        <v>128</v>
      </c>
      <c r="AY36" s="96"/>
      <c r="AZ36" s="96"/>
      <c r="BA36" s="96"/>
      <c r="BB36" s="95"/>
    </row>
    <row r="37" spans="1:54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538" t="s">
        <v>1354</v>
      </c>
      <c r="U37" s="538"/>
      <c r="V37" s="538"/>
      <c r="W37" s="537">
        <v>3454</v>
      </c>
      <c r="X37" s="537">
        <v>1629</v>
      </c>
      <c r="Y37" s="537">
        <v>1410</v>
      </c>
      <c r="Z37" s="537">
        <v>305</v>
      </c>
      <c r="AA37" s="537">
        <v>185</v>
      </c>
      <c r="AB37" s="537">
        <v>456</v>
      </c>
      <c r="AC37" s="537">
        <v>238</v>
      </c>
      <c r="AD37" s="537">
        <v>276</v>
      </c>
      <c r="AE37" s="537">
        <v>712</v>
      </c>
      <c r="AF37" s="537">
        <v>734</v>
      </c>
      <c r="AG37" s="537">
        <v>383</v>
      </c>
      <c r="AH37" s="537">
        <v>655</v>
      </c>
      <c r="AI37" s="541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100"/>
    </row>
    <row r="41" spans="1:54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76"/>
      <c r="AZ41" s="76"/>
      <c r="BA41" s="76"/>
      <c r="BB41" s="76"/>
    </row>
    <row r="44" spans="1:54" ht="12.75">
      <c r="A44" s="76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</row>
    <row r="45" spans="1:54" ht="12.75">
      <c r="A45" s="7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539"/>
      <c r="O45" s="79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ht="12.75">
      <c r="A46" s="7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ht="12.75">
      <c r="A47" s="76"/>
      <c r="B47" s="79"/>
      <c r="C47" s="79"/>
      <c r="D47" s="79"/>
      <c r="E47" s="79"/>
      <c r="F47" s="79"/>
      <c r="G47" s="79"/>
      <c r="H47" s="79"/>
      <c r="I47" s="79"/>
      <c r="J47" s="89"/>
      <c r="K47" s="89"/>
      <c r="L47" s="89"/>
      <c r="M47" s="89"/>
      <c r="N47" s="89"/>
      <c r="O47" s="79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  <row r="48" spans="1:54" ht="12.75">
      <c r="A48" s="76"/>
      <c r="B48" s="79"/>
      <c r="C48" s="79"/>
      <c r="D48" s="79"/>
      <c r="E48" s="79"/>
      <c r="F48" s="79"/>
      <c r="G48" s="79"/>
      <c r="H48" s="79"/>
      <c r="I48" s="79"/>
      <c r="J48" s="79"/>
      <c r="K48" s="89"/>
      <c r="L48" s="89"/>
      <c r="M48" s="89"/>
      <c r="N48" s="89"/>
      <c r="O48" s="79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2:15" ht="12.7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 ht="12.7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 ht="12.7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 ht="12.7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 ht="12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 ht="12.7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 ht="12.7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 ht="12.7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 ht="12.7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 ht="12.7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 ht="12.7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 ht="12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 ht="12.7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 ht="12.7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 ht="12.7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9" ht="12.75">
      <c r="A65" s="76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6"/>
      <c r="Q65" s="76"/>
      <c r="R65" s="76"/>
      <c r="S65" s="76"/>
    </row>
    <row r="66" spans="1:19" ht="12.75">
      <c r="A66" s="76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6"/>
      <c r="Q66" s="76"/>
      <c r="R66" s="76"/>
      <c r="S66" s="76"/>
    </row>
    <row r="67" spans="1:19" ht="12.75">
      <c r="A67" s="76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6"/>
      <c r="Q67" s="76"/>
      <c r="R67" s="76"/>
      <c r="S67" s="76"/>
    </row>
    <row r="68" spans="1:19" ht="12.75">
      <c r="A68" s="76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6"/>
      <c r="Q68" s="76"/>
      <c r="R68" s="76"/>
      <c r="S68" s="76"/>
    </row>
    <row r="69" spans="1:19" ht="12.75">
      <c r="A69" s="76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6"/>
      <c r="Q69" s="76"/>
      <c r="R69" s="76"/>
      <c r="S69" s="76"/>
    </row>
    <row r="70" spans="1:19" ht="12.75">
      <c r="A70" s="7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6"/>
      <c r="Q70" s="76"/>
      <c r="R70" s="76"/>
      <c r="S70" s="76"/>
    </row>
    <row r="71" spans="1:19" ht="12.75">
      <c r="A71" s="76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6"/>
      <c r="Q71" s="76"/>
      <c r="R71" s="76"/>
      <c r="S71" s="76"/>
    </row>
    <row r="72" spans="1:19" ht="12.75">
      <c r="A72" s="76"/>
      <c r="B72" s="76"/>
      <c r="C72" s="76"/>
      <c r="D72" s="76"/>
      <c r="E72" s="76"/>
      <c r="F72" s="76" t="s">
        <v>651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80" spans="1:19" ht="12.75">
      <c r="A80" s="1335">
        <v>11</v>
      </c>
      <c r="B80" s="1335"/>
      <c r="C80" s="1335"/>
      <c r="D80" s="1335"/>
      <c r="E80" s="1335"/>
      <c r="F80" s="1335"/>
      <c r="G80" s="1335"/>
      <c r="H80" s="1335"/>
      <c r="I80" s="1335"/>
      <c r="J80" s="1335"/>
      <c r="K80" s="1335"/>
      <c r="L80" s="1335"/>
      <c r="M80" s="1335"/>
      <c r="N80" s="1335"/>
      <c r="O80" s="1335"/>
      <c r="P80" s="1335"/>
      <c r="Q80" s="1335"/>
      <c r="R80" s="1335"/>
      <c r="S80" s="1335"/>
    </row>
  </sheetData>
  <sheetProtection/>
  <mergeCells count="22">
    <mergeCell ref="A80:S80"/>
    <mergeCell ref="D6:E6"/>
    <mergeCell ref="D7:E7"/>
    <mergeCell ref="V5:W5"/>
    <mergeCell ref="V6:W6"/>
    <mergeCell ref="V7:W7"/>
    <mergeCell ref="AT4:AX4"/>
    <mergeCell ref="AT5:AX5"/>
    <mergeCell ref="AT7:AU7"/>
    <mergeCell ref="AT8:AU8"/>
    <mergeCell ref="AH7:AH11"/>
    <mergeCell ref="Z7:Z11"/>
    <mergeCell ref="AL4:AM4"/>
    <mergeCell ref="AA7:AA11"/>
    <mergeCell ref="AP4:AS4"/>
    <mergeCell ref="AP5:AS5"/>
    <mergeCell ref="AP7:AQ7"/>
    <mergeCell ref="AP8:AQ8"/>
    <mergeCell ref="AN4:AO4"/>
    <mergeCell ref="AN5:AO5"/>
    <mergeCell ref="AN6:AO6"/>
    <mergeCell ref="AO7:AO10"/>
  </mergeCells>
  <printOptions/>
  <pageMargins left="0.2" right="0.2" top="0.81" bottom="1" header="0.29" footer="0.5"/>
  <pageSetup horizontalDpi="600" verticalDpi="600" orientation="landscape" r:id="rId1"/>
  <headerFooter alignWithMargins="0">
    <oddHeader>&amp;R&amp;8&amp;UБүлэг 1. Өрх хүн ам&amp;10&amp;U
</oddHeader>
    <oddFooter xml:space="preserve">&amp;R&amp;18 12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K113"/>
  <sheetViews>
    <sheetView zoomScalePageLayoutView="0" workbookViewId="0" topLeftCell="A56">
      <selection activeCell="E96" sqref="E96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6" customWidth="1"/>
    <col min="33" max="33" width="33.25390625" style="56" customWidth="1"/>
    <col min="34" max="16384" width="9.125" style="56" customWidth="1"/>
  </cols>
  <sheetData>
    <row r="1" ht="23.25" customHeight="1"/>
    <row r="2" spans="6:37" ht="12.75">
      <c r="F2" s="163" t="s">
        <v>40</v>
      </c>
      <c r="G2" s="141"/>
      <c r="H2" s="143"/>
      <c r="I2" s="143"/>
      <c r="J2" s="143"/>
      <c r="AG2" s="66" t="s">
        <v>74</v>
      </c>
      <c r="AH2" s="62"/>
      <c r="AI2" s="62"/>
      <c r="AJ2" s="62"/>
      <c r="AK2" s="62"/>
    </row>
    <row r="3" spans="6:37" ht="12.75">
      <c r="F3" s="164" t="s">
        <v>41</v>
      </c>
      <c r="G3" s="141"/>
      <c r="H3" s="143"/>
      <c r="I3" s="143"/>
      <c r="J3" s="143"/>
      <c r="AG3" s="68" t="s">
        <v>722</v>
      </c>
      <c r="AH3" s="65"/>
      <c r="AI3" s="65"/>
      <c r="AJ3" s="65"/>
      <c r="AK3" s="65"/>
    </row>
    <row r="4" spans="6:37" ht="15" customHeight="1">
      <c r="F4" s="164"/>
      <c r="G4" s="141"/>
      <c r="H4" s="143"/>
      <c r="I4" s="143"/>
      <c r="J4" s="143"/>
      <c r="AG4" s="265"/>
      <c r="AH4" s="266"/>
      <c r="AI4" s="266"/>
      <c r="AJ4" s="266"/>
      <c r="AK4" s="266"/>
    </row>
    <row r="5" spans="3:37" ht="15.75" customHeight="1">
      <c r="C5" s="151" t="s">
        <v>1281</v>
      </c>
      <c r="D5" s="111"/>
      <c r="E5" s="143"/>
      <c r="F5" s="143"/>
      <c r="G5" s="143"/>
      <c r="H5" s="143"/>
      <c r="I5" s="143"/>
      <c r="J5" s="143"/>
      <c r="K5" s="143"/>
      <c r="L5" s="143"/>
      <c r="AG5" s="58"/>
      <c r="AH5" s="57" t="s">
        <v>315</v>
      </c>
      <c r="AI5" s="69"/>
      <c r="AJ5" s="58" t="s">
        <v>313</v>
      </c>
      <c r="AK5" s="58"/>
    </row>
    <row r="6" spans="3:37" ht="13.5" customHeight="1">
      <c r="C6" s="138" t="s">
        <v>1282</v>
      </c>
      <c r="D6" s="151"/>
      <c r="E6" s="143"/>
      <c r="F6" s="143"/>
      <c r="G6" s="143"/>
      <c r="H6" s="143"/>
      <c r="I6" s="143"/>
      <c r="J6" s="143"/>
      <c r="K6" s="143"/>
      <c r="L6" s="143"/>
      <c r="AG6" s="59"/>
      <c r="AH6" s="67" t="s">
        <v>473</v>
      </c>
      <c r="AI6" s="67" t="s">
        <v>472</v>
      </c>
      <c r="AJ6" s="63" t="s">
        <v>218</v>
      </c>
      <c r="AK6" s="59"/>
    </row>
    <row r="7" spans="3:37" ht="12" customHeight="1">
      <c r="C7" s="138"/>
      <c r="D7" s="151"/>
      <c r="E7" s="143"/>
      <c r="F7" s="143"/>
      <c r="G7" s="143"/>
      <c r="H7" s="143"/>
      <c r="I7" s="143"/>
      <c r="J7" s="143"/>
      <c r="K7" s="143"/>
      <c r="L7" s="143"/>
      <c r="AG7" s="60"/>
      <c r="AH7" s="267"/>
      <c r="AI7" s="267"/>
      <c r="AJ7" s="267"/>
      <c r="AK7" s="60"/>
    </row>
    <row r="8" spans="2:37" ht="44.25" customHeight="1">
      <c r="B8" s="149" t="s">
        <v>77</v>
      </c>
      <c r="C8" s="165" t="s">
        <v>968</v>
      </c>
      <c r="D8" s="148" t="s">
        <v>826</v>
      </c>
      <c r="E8" s="148" t="s">
        <v>479</v>
      </c>
      <c r="F8" s="148" t="s">
        <v>23</v>
      </c>
      <c r="G8" s="148" t="s">
        <v>724</v>
      </c>
      <c r="H8" s="148" t="s">
        <v>459</v>
      </c>
      <c r="I8" s="148" t="s">
        <v>168</v>
      </c>
      <c r="J8" s="148" t="s">
        <v>1306</v>
      </c>
      <c r="K8" s="166" t="s">
        <v>667</v>
      </c>
      <c r="L8" s="149" t="s">
        <v>668</v>
      </c>
      <c r="AG8" s="56" t="s">
        <v>316</v>
      </c>
      <c r="AH8" s="61">
        <v>212139.6</v>
      </c>
      <c r="AI8" s="61" t="e">
        <f>SUM(#REF!)</f>
        <v>#REF!</v>
      </c>
      <c r="AJ8" s="61" t="e">
        <f>AI8/AH8*100</f>
        <v>#REF!</v>
      </c>
      <c r="AK8" s="56" t="s">
        <v>317</v>
      </c>
    </row>
    <row r="9" spans="2:12" ht="9.75" customHeight="1">
      <c r="B9" s="52" t="s">
        <v>641</v>
      </c>
      <c r="C9" s="99">
        <v>954.6000000000001</v>
      </c>
      <c r="D9" s="99">
        <v>409.1</v>
      </c>
      <c r="E9" s="52">
        <v>14.5</v>
      </c>
      <c r="F9" s="52">
        <v>385.6</v>
      </c>
      <c r="G9" s="52"/>
      <c r="H9" s="99">
        <v>66.2</v>
      </c>
      <c r="I9" s="99">
        <v>10.4</v>
      </c>
      <c r="J9" s="52"/>
      <c r="K9" s="99">
        <v>66.2</v>
      </c>
      <c r="L9" s="52">
        <v>2.6</v>
      </c>
    </row>
    <row r="10" spans="2:19" ht="9.75" customHeight="1">
      <c r="B10" s="52" t="s">
        <v>851</v>
      </c>
      <c r="C10" s="99">
        <v>767.8000000000001</v>
      </c>
      <c r="D10" s="99">
        <v>253.7</v>
      </c>
      <c r="E10" s="52">
        <v>14.4</v>
      </c>
      <c r="F10" s="52">
        <v>356.6</v>
      </c>
      <c r="G10" s="52"/>
      <c r="H10" s="99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0"/>
      <c r="O10" s="60"/>
      <c r="P10" s="60"/>
      <c r="Q10" s="60"/>
      <c r="R10" s="60"/>
      <c r="S10" s="60"/>
    </row>
    <row r="11" spans="2:19" ht="9.75" customHeight="1">
      <c r="B11" s="52" t="s">
        <v>1010</v>
      </c>
      <c r="C11" s="99">
        <v>744.6</v>
      </c>
      <c r="D11" s="52">
        <v>146.7</v>
      </c>
      <c r="E11" s="99">
        <v>13.2</v>
      </c>
      <c r="F11" s="99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0"/>
      <c r="O11" s="60"/>
      <c r="P11" s="60"/>
      <c r="Q11" s="60"/>
      <c r="R11" s="60"/>
      <c r="S11" s="60"/>
    </row>
    <row r="12" spans="2:36" ht="9.75" customHeight="1">
      <c r="B12" s="52" t="s">
        <v>959</v>
      </c>
      <c r="C12" s="99">
        <v>790.2</v>
      </c>
      <c r="D12" s="52">
        <v>81.8</v>
      </c>
      <c r="E12" s="99">
        <v>18</v>
      </c>
      <c r="F12" s="99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1"/>
      <c r="AI12" s="61"/>
      <c r="AJ12" s="61"/>
    </row>
    <row r="13" spans="1:36" s="60" customFormat="1" ht="9.75" customHeight="1">
      <c r="A13" s="52"/>
      <c r="B13" s="52" t="s">
        <v>735</v>
      </c>
      <c r="C13" s="99">
        <v>744.6</v>
      </c>
      <c r="D13" s="52">
        <v>137.4</v>
      </c>
      <c r="E13" s="99">
        <v>13.9</v>
      </c>
      <c r="F13" s="99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196"/>
      <c r="AI13" s="196"/>
      <c r="AJ13" s="196"/>
    </row>
    <row r="14" spans="2:36" ht="9.75" customHeight="1">
      <c r="B14" s="52" t="s">
        <v>123</v>
      </c>
      <c r="C14" s="99">
        <v>1717.1</v>
      </c>
      <c r="D14" s="52">
        <v>805.8</v>
      </c>
      <c r="E14" s="99">
        <v>16</v>
      </c>
      <c r="F14" s="99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1"/>
      <c r="AI14" s="61"/>
      <c r="AJ14" s="61"/>
    </row>
    <row r="15" spans="2:36" ht="9.75" customHeight="1">
      <c r="B15" s="52" t="s">
        <v>1024</v>
      </c>
      <c r="C15" s="99">
        <v>3319.4</v>
      </c>
      <c r="D15" s="99">
        <v>1971.5</v>
      </c>
      <c r="E15" s="99">
        <v>18.6</v>
      </c>
      <c r="F15" s="99">
        <v>882.9</v>
      </c>
      <c r="G15" s="52">
        <v>247.6</v>
      </c>
      <c r="H15" s="99">
        <v>128.8</v>
      </c>
      <c r="I15" s="52"/>
      <c r="J15" s="52"/>
      <c r="K15" s="99">
        <v>63.5</v>
      </c>
      <c r="L15" s="52">
        <v>6.5</v>
      </c>
      <c r="M15" s="52"/>
      <c r="AH15" s="61"/>
      <c r="AI15" s="61"/>
      <c r="AJ15" s="61"/>
    </row>
    <row r="16" spans="2:36" ht="9.75" customHeight="1">
      <c r="B16" s="52" t="s">
        <v>1025</v>
      </c>
      <c r="C16" s="99">
        <v>4027.0000000000005</v>
      </c>
      <c r="D16" s="99">
        <v>2257.2000000000003</v>
      </c>
      <c r="E16" s="99">
        <v>15.1</v>
      </c>
      <c r="F16" s="99">
        <v>1195.6</v>
      </c>
      <c r="G16" s="52">
        <v>370.8</v>
      </c>
      <c r="H16" s="99">
        <v>115.5</v>
      </c>
      <c r="I16" s="52"/>
      <c r="J16" s="52"/>
      <c r="K16" s="99">
        <v>56.4</v>
      </c>
      <c r="L16" s="52">
        <v>16.4</v>
      </c>
      <c r="M16" s="52"/>
      <c r="AH16" s="61"/>
      <c r="AI16" s="61"/>
      <c r="AJ16" s="61"/>
    </row>
    <row r="17" spans="2:36" ht="9.75" customHeight="1">
      <c r="B17" s="52" t="s">
        <v>1026</v>
      </c>
      <c r="C17" s="99">
        <v>4282.5</v>
      </c>
      <c r="D17" s="99">
        <v>2151.8</v>
      </c>
      <c r="E17" s="99">
        <v>17.6</v>
      </c>
      <c r="F17" s="99">
        <v>1478</v>
      </c>
      <c r="G17" s="52">
        <v>450.5</v>
      </c>
      <c r="H17" s="99">
        <v>119</v>
      </c>
      <c r="I17" s="52"/>
      <c r="J17" s="52"/>
      <c r="K17" s="99">
        <v>61.7</v>
      </c>
      <c r="L17" s="52">
        <v>3.9</v>
      </c>
      <c r="M17" s="52"/>
      <c r="AH17" s="61"/>
      <c r="AI17" s="61"/>
      <c r="AJ17" s="61"/>
    </row>
    <row r="18" spans="2:12" ht="4.5" customHeight="1" hidden="1">
      <c r="B18" s="52" t="s">
        <v>1027</v>
      </c>
      <c r="C18" s="99">
        <v>4282.5</v>
      </c>
      <c r="D18" s="99">
        <v>2151.8</v>
      </c>
      <c r="E18" s="99">
        <v>17.6</v>
      </c>
      <c r="F18" s="99">
        <v>1478</v>
      </c>
      <c r="G18" s="52">
        <v>450.5</v>
      </c>
      <c r="H18" s="99">
        <v>119</v>
      </c>
      <c r="I18" s="52"/>
      <c r="J18" s="52"/>
      <c r="K18" s="99">
        <v>61.7</v>
      </c>
      <c r="L18" s="52">
        <v>3.9</v>
      </c>
    </row>
    <row r="19" spans="2:12" ht="4.5" customHeight="1" hidden="1">
      <c r="B19" s="52" t="s">
        <v>1028</v>
      </c>
      <c r="C19" s="99">
        <v>4282.5</v>
      </c>
      <c r="D19" s="99">
        <v>2151.8</v>
      </c>
      <c r="E19" s="99">
        <v>17.6</v>
      </c>
      <c r="F19" s="99">
        <v>1478</v>
      </c>
      <c r="G19" s="52">
        <v>450.5</v>
      </c>
      <c r="H19" s="99">
        <v>119</v>
      </c>
      <c r="I19" s="52"/>
      <c r="J19" s="52"/>
      <c r="K19" s="99">
        <v>61.7</v>
      </c>
      <c r="L19" s="52">
        <v>3.9</v>
      </c>
    </row>
    <row r="20" spans="2:12" ht="4.5" customHeight="1" hidden="1">
      <c r="B20" s="52" t="s">
        <v>1029</v>
      </c>
      <c r="C20" s="99">
        <v>4282.5</v>
      </c>
      <c r="D20" s="99">
        <v>2151.8</v>
      </c>
      <c r="E20" s="99">
        <v>17.6</v>
      </c>
      <c r="F20" s="99">
        <v>1478</v>
      </c>
      <c r="G20" s="52">
        <v>450.5</v>
      </c>
      <c r="H20" s="99">
        <v>119</v>
      </c>
      <c r="I20" s="52"/>
      <c r="J20" s="52"/>
      <c r="K20" s="99">
        <v>61.7</v>
      </c>
      <c r="L20" s="52">
        <v>3.9</v>
      </c>
    </row>
    <row r="21" spans="2:12" ht="4.5" customHeight="1" hidden="1">
      <c r="B21" s="52" t="s">
        <v>1030</v>
      </c>
      <c r="C21" s="99">
        <v>4282.5</v>
      </c>
      <c r="D21" s="99">
        <v>2151.8</v>
      </c>
      <c r="E21" s="99">
        <v>17.6</v>
      </c>
      <c r="F21" s="99">
        <v>1478</v>
      </c>
      <c r="G21" s="52">
        <v>450.5</v>
      </c>
      <c r="H21" s="99">
        <v>119</v>
      </c>
      <c r="I21" s="52"/>
      <c r="J21" s="52"/>
      <c r="K21" s="99">
        <v>61.7</v>
      </c>
      <c r="L21" s="52">
        <v>3.9</v>
      </c>
    </row>
    <row r="22" spans="2:12" ht="4.5" customHeight="1" hidden="1">
      <c r="B22" s="52" t="s">
        <v>1031</v>
      </c>
      <c r="C22" s="99">
        <v>4282.5</v>
      </c>
      <c r="D22" s="99">
        <v>2151.8</v>
      </c>
      <c r="E22" s="99">
        <v>17.6</v>
      </c>
      <c r="F22" s="99">
        <v>1478</v>
      </c>
      <c r="G22" s="52">
        <v>450.5</v>
      </c>
      <c r="H22" s="99">
        <v>119</v>
      </c>
      <c r="I22" s="52"/>
      <c r="J22" s="52"/>
      <c r="K22" s="99">
        <v>61.7</v>
      </c>
      <c r="L22" s="52">
        <v>3.9</v>
      </c>
    </row>
    <row r="23" spans="2:12" ht="4.5" customHeight="1" hidden="1">
      <c r="B23" s="52" t="s">
        <v>1032</v>
      </c>
      <c r="C23" s="99">
        <v>4282.5</v>
      </c>
      <c r="D23" s="99">
        <v>2151.8</v>
      </c>
      <c r="E23" s="99">
        <v>17.6</v>
      </c>
      <c r="F23" s="99">
        <v>1478</v>
      </c>
      <c r="G23" s="52">
        <v>450.5</v>
      </c>
      <c r="H23" s="99">
        <v>119</v>
      </c>
      <c r="I23" s="52"/>
      <c r="J23" s="52"/>
      <c r="K23" s="99">
        <v>61.7</v>
      </c>
      <c r="L23" s="52">
        <v>3.9</v>
      </c>
    </row>
    <row r="24" spans="2:12" ht="4.5" customHeight="1" hidden="1">
      <c r="B24" s="52" t="s">
        <v>1033</v>
      </c>
      <c r="C24" s="99">
        <v>4282.5</v>
      </c>
      <c r="D24" s="99">
        <v>2151.8</v>
      </c>
      <c r="E24" s="99">
        <v>17.6</v>
      </c>
      <c r="F24" s="99">
        <v>1478</v>
      </c>
      <c r="G24" s="52">
        <v>450.5</v>
      </c>
      <c r="H24" s="99">
        <v>119</v>
      </c>
      <c r="I24" s="52"/>
      <c r="J24" s="52"/>
      <c r="K24" s="99">
        <v>61.7</v>
      </c>
      <c r="L24" s="52">
        <v>3.9</v>
      </c>
    </row>
    <row r="25" spans="1:13" s="60" customFormat="1" ht="4.5" customHeight="1" hidden="1">
      <c r="A25" s="52"/>
      <c r="B25" s="52" t="s">
        <v>1034</v>
      </c>
      <c r="C25" s="99">
        <v>4282.5</v>
      </c>
      <c r="D25" s="99">
        <v>2151.8</v>
      </c>
      <c r="E25" s="99">
        <v>17.6</v>
      </c>
      <c r="F25" s="99">
        <v>1478</v>
      </c>
      <c r="G25" s="52">
        <v>450.5</v>
      </c>
      <c r="H25" s="99">
        <v>119</v>
      </c>
      <c r="I25" s="52"/>
      <c r="J25" s="52"/>
      <c r="K25" s="99">
        <v>61.7</v>
      </c>
      <c r="L25" s="52">
        <v>3.9</v>
      </c>
      <c r="M25" s="52"/>
    </row>
    <row r="26" spans="2:12" ht="4.5" customHeight="1" hidden="1">
      <c r="B26" s="52" t="s">
        <v>1057</v>
      </c>
      <c r="C26" s="99">
        <v>4282.5</v>
      </c>
      <c r="D26" s="99">
        <v>2151.8</v>
      </c>
      <c r="E26" s="99">
        <v>17.6</v>
      </c>
      <c r="F26" s="99">
        <v>1478</v>
      </c>
      <c r="G26" s="52">
        <v>450.5</v>
      </c>
      <c r="H26" s="99">
        <v>119</v>
      </c>
      <c r="I26" s="52"/>
      <c r="J26" s="52"/>
      <c r="K26" s="99">
        <v>61.7</v>
      </c>
      <c r="L26" s="52">
        <v>3.9</v>
      </c>
    </row>
    <row r="27" spans="2:12" ht="4.5" customHeight="1" hidden="1">
      <c r="B27" s="52" t="s">
        <v>1058</v>
      </c>
      <c r="C27" s="99">
        <v>4282.5</v>
      </c>
      <c r="D27" s="99">
        <v>2151.8</v>
      </c>
      <c r="E27" s="99">
        <v>17.6</v>
      </c>
      <c r="F27" s="99">
        <v>1478</v>
      </c>
      <c r="G27" s="52">
        <v>450.5</v>
      </c>
      <c r="H27" s="99">
        <v>119</v>
      </c>
      <c r="I27" s="52"/>
      <c r="J27" s="52"/>
      <c r="K27" s="99">
        <v>61.7</v>
      </c>
      <c r="L27" s="52">
        <v>3.9</v>
      </c>
    </row>
    <row r="28" spans="2:12" ht="4.5" customHeight="1" hidden="1">
      <c r="B28" s="52" t="s">
        <v>1059</v>
      </c>
      <c r="C28" s="99">
        <v>4282.5</v>
      </c>
      <c r="D28" s="99">
        <v>2151.8</v>
      </c>
      <c r="E28" s="99">
        <v>17.6</v>
      </c>
      <c r="F28" s="99">
        <v>1478</v>
      </c>
      <c r="G28" s="52">
        <v>450.5</v>
      </c>
      <c r="H28" s="99">
        <v>119</v>
      </c>
      <c r="I28" s="52"/>
      <c r="J28" s="52"/>
      <c r="K28" s="99">
        <v>61.7</v>
      </c>
      <c r="L28" s="52">
        <v>3.9</v>
      </c>
    </row>
    <row r="29" spans="2:12" ht="9.75" customHeight="1">
      <c r="B29" s="52" t="s">
        <v>1027</v>
      </c>
      <c r="C29" s="99">
        <v>4610.6</v>
      </c>
      <c r="D29" s="99">
        <v>2343.3</v>
      </c>
      <c r="E29" s="99">
        <v>28.5</v>
      </c>
      <c r="F29" s="99">
        <v>1583.1</v>
      </c>
      <c r="G29" s="52">
        <v>453.1</v>
      </c>
      <c r="H29" s="99">
        <v>95.3</v>
      </c>
      <c r="I29" s="52"/>
      <c r="J29" s="52">
        <v>27.4</v>
      </c>
      <c r="K29" s="99">
        <v>73.1</v>
      </c>
      <c r="L29" s="52">
        <v>6.8</v>
      </c>
    </row>
    <row r="30" spans="2:12" ht="9.75" customHeight="1">
      <c r="B30" s="52" t="s">
        <v>1028</v>
      </c>
      <c r="C30" s="99">
        <v>5111.6</v>
      </c>
      <c r="D30" s="99">
        <v>1941.6</v>
      </c>
      <c r="E30" s="99">
        <v>42.4</v>
      </c>
      <c r="F30" s="99">
        <v>2449.8</v>
      </c>
      <c r="G30" s="52">
        <v>466.6</v>
      </c>
      <c r="H30" s="99">
        <v>106.6</v>
      </c>
      <c r="I30" s="52"/>
      <c r="J30" s="52">
        <v>22.3</v>
      </c>
      <c r="K30" s="99">
        <v>77.3</v>
      </c>
      <c r="L30" s="99">
        <v>5</v>
      </c>
    </row>
    <row r="31" spans="2:12" ht="9.75" customHeight="1">
      <c r="B31" s="52" t="s">
        <v>1029</v>
      </c>
      <c r="C31" s="99">
        <v>5054.3</v>
      </c>
      <c r="D31" s="99">
        <v>1542</v>
      </c>
      <c r="E31" s="99">
        <v>40.1</v>
      </c>
      <c r="F31" s="99">
        <v>2665.8</v>
      </c>
      <c r="G31" s="52">
        <v>563.1</v>
      </c>
      <c r="H31" s="99">
        <v>65.3</v>
      </c>
      <c r="I31" s="52">
        <v>51.6</v>
      </c>
      <c r="J31" s="52">
        <v>26.4</v>
      </c>
      <c r="K31" s="99">
        <v>96.2</v>
      </c>
      <c r="L31" s="99">
        <v>3.8</v>
      </c>
    </row>
    <row r="32" spans="2:12" ht="9" customHeight="1">
      <c r="B32" s="50" t="s">
        <v>1030</v>
      </c>
      <c r="C32" s="193">
        <v>5181.3</v>
      </c>
      <c r="D32" s="193">
        <v>1196.1</v>
      </c>
      <c r="E32" s="193">
        <v>48.3</v>
      </c>
      <c r="F32" s="193">
        <v>2737.9</v>
      </c>
      <c r="G32" s="50">
        <v>639.9</v>
      </c>
      <c r="H32" s="193">
        <v>158.2</v>
      </c>
      <c r="I32" s="50">
        <v>25.3</v>
      </c>
      <c r="J32" s="50">
        <v>205.2</v>
      </c>
      <c r="K32" s="193">
        <v>166</v>
      </c>
      <c r="L32" s="193">
        <v>4.4</v>
      </c>
    </row>
    <row r="33" spans="2:12" ht="11.25" customHeight="1">
      <c r="B33" s="52" t="s">
        <v>1172</v>
      </c>
      <c r="C33" s="99">
        <v>401.4000000000001</v>
      </c>
      <c r="D33" s="99">
        <v>26.799999999999997</v>
      </c>
      <c r="E33" s="99">
        <v>0</v>
      </c>
      <c r="F33" s="99">
        <v>302.8</v>
      </c>
      <c r="G33" s="52">
        <v>41.6</v>
      </c>
      <c r="H33" s="99">
        <v>6.1</v>
      </c>
      <c r="I33" s="52"/>
      <c r="J33" s="52"/>
      <c r="K33" s="99">
        <v>23.6</v>
      </c>
      <c r="L33" s="52">
        <v>0.5</v>
      </c>
    </row>
    <row r="34" spans="2:12" ht="11.25" customHeight="1">
      <c r="B34" s="52" t="s">
        <v>1267</v>
      </c>
      <c r="C34" s="99">
        <v>856.3</v>
      </c>
      <c r="D34" s="52">
        <v>64.2</v>
      </c>
      <c r="E34" s="52">
        <v>3.2</v>
      </c>
      <c r="F34" s="52">
        <v>654.2</v>
      </c>
      <c r="G34" s="52">
        <v>83.1</v>
      </c>
      <c r="H34" s="52">
        <v>13.5</v>
      </c>
      <c r="I34" s="174"/>
      <c r="J34" s="174"/>
      <c r="K34" s="52">
        <v>37.6</v>
      </c>
      <c r="L34" s="52">
        <v>0.5</v>
      </c>
    </row>
    <row r="35" spans="2:13" ht="11.25" customHeight="1">
      <c r="B35" s="52" t="s">
        <v>1274</v>
      </c>
      <c r="C35" s="99">
        <v>1339.7</v>
      </c>
      <c r="D35" s="99">
        <v>102.30000000000001</v>
      </c>
      <c r="E35" s="99">
        <v>8</v>
      </c>
      <c r="F35" s="99">
        <v>1023</v>
      </c>
      <c r="G35" s="52">
        <v>138</v>
      </c>
      <c r="H35" s="99">
        <v>22</v>
      </c>
      <c r="I35" s="52"/>
      <c r="J35" s="52"/>
      <c r="K35" s="99">
        <v>45.2</v>
      </c>
      <c r="L35" s="52">
        <v>1.2</v>
      </c>
      <c r="M35" s="52"/>
    </row>
    <row r="36" spans="2:13" ht="11.25" customHeight="1">
      <c r="B36" s="52" t="s">
        <v>1287</v>
      </c>
      <c r="C36" s="99">
        <v>1864.3000000000002</v>
      </c>
      <c r="D36" s="99">
        <v>180.70000000000002</v>
      </c>
      <c r="E36" s="99">
        <v>10.4</v>
      </c>
      <c r="F36" s="99">
        <v>1391.9</v>
      </c>
      <c r="G36" s="52">
        <v>192.9</v>
      </c>
      <c r="H36" s="99">
        <v>34.9</v>
      </c>
      <c r="I36" s="52"/>
      <c r="J36" s="52"/>
      <c r="K36" s="99">
        <v>52</v>
      </c>
      <c r="L36" s="52">
        <v>1.5</v>
      </c>
      <c r="M36" s="52"/>
    </row>
    <row r="37" spans="2:13" ht="11.25" customHeight="1">
      <c r="B37" s="52" t="s">
        <v>1293</v>
      </c>
      <c r="C37" s="99">
        <v>2064.5000000000005</v>
      </c>
      <c r="D37" s="99">
        <v>223</v>
      </c>
      <c r="E37" s="99">
        <v>14.9</v>
      </c>
      <c r="F37" s="99">
        <v>1472.7</v>
      </c>
      <c r="G37" s="52">
        <v>234.5</v>
      </c>
      <c r="H37" s="99">
        <v>42.7</v>
      </c>
      <c r="I37" s="52"/>
      <c r="J37" s="52">
        <v>9.5</v>
      </c>
      <c r="K37" s="99">
        <v>65.3</v>
      </c>
      <c r="L37" s="52">
        <v>1.9</v>
      </c>
      <c r="M37" s="52"/>
    </row>
    <row r="38" spans="2:13" ht="11.25" customHeight="1">
      <c r="B38" s="52" t="s">
        <v>1300</v>
      </c>
      <c r="C38" s="99">
        <v>2178.6000000000004</v>
      </c>
      <c r="D38" s="99">
        <v>253.8</v>
      </c>
      <c r="E38" s="99">
        <v>21.1</v>
      </c>
      <c r="F38" s="99">
        <v>1472.7</v>
      </c>
      <c r="G38" s="52">
        <v>281.2</v>
      </c>
      <c r="H38" s="99">
        <v>46</v>
      </c>
      <c r="I38" s="52"/>
      <c r="J38" s="52">
        <v>14.3</v>
      </c>
      <c r="K38" s="99">
        <v>86.8</v>
      </c>
      <c r="L38" s="52">
        <v>2.7</v>
      </c>
      <c r="M38" s="52"/>
    </row>
    <row r="39" spans="2:13" ht="11.25" customHeight="1">
      <c r="B39" s="52" t="s">
        <v>1308</v>
      </c>
      <c r="C39" s="99">
        <v>2333.7000000000003</v>
      </c>
      <c r="D39" s="99">
        <v>328.9</v>
      </c>
      <c r="E39" s="99">
        <v>21.1</v>
      </c>
      <c r="F39" s="99">
        <v>1472.7</v>
      </c>
      <c r="G39" s="52">
        <v>327.9</v>
      </c>
      <c r="H39" s="99">
        <v>51.3</v>
      </c>
      <c r="I39" s="52">
        <v>1</v>
      </c>
      <c r="J39" s="52">
        <v>14.3</v>
      </c>
      <c r="K39" s="99">
        <v>113.5</v>
      </c>
      <c r="L39" s="99">
        <v>3</v>
      </c>
      <c r="M39" s="52"/>
    </row>
    <row r="40" spans="2:13" ht="11.25" customHeight="1">
      <c r="B40" s="52" t="s">
        <v>1315</v>
      </c>
      <c r="C40" s="99">
        <v>2513.3000000000006</v>
      </c>
      <c r="D40" s="99">
        <v>439.7</v>
      </c>
      <c r="E40" s="99">
        <v>21.1</v>
      </c>
      <c r="F40" s="99">
        <v>1472.7</v>
      </c>
      <c r="G40" s="52">
        <v>362.8</v>
      </c>
      <c r="H40" s="99">
        <v>61.3</v>
      </c>
      <c r="I40" s="52">
        <v>1.6</v>
      </c>
      <c r="J40" s="52">
        <v>24.3</v>
      </c>
      <c r="K40" s="99">
        <v>126.4</v>
      </c>
      <c r="L40" s="99">
        <v>3.4</v>
      </c>
      <c r="M40" s="52"/>
    </row>
    <row r="41" spans="2:13" ht="11.25" customHeight="1">
      <c r="B41" s="52" t="s">
        <v>1324</v>
      </c>
      <c r="C41" s="99">
        <v>2870.7999999999997</v>
      </c>
      <c r="D41" s="99">
        <v>484.4</v>
      </c>
      <c r="E41" s="99">
        <v>26.1</v>
      </c>
      <c r="F41" s="99">
        <v>1593.7</v>
      </c>
      <c r="G41" s="52">
        <v>448.1</v>
      </c>
      <c r="H41" s="99">
        <v>128.9</v>
      </c>
      <c r="I41" s="52">
        <v>15</v>
      </c>
      <c r="J41" s="52">
        <v>28.3</v>
      </c>
      <c r="K41" s="99">
        <v>142.6</v>
      </c>
      <c r="L41" s="99">
        <v>3.7</v>
      </c>
      <c r="M41" s="52"/>
    </row>
    <row r="42" spans="2:13" ht="11.25" customHeight="1">
      <c r="B42" s="52" t="s">
        <v>1330</v>
      </c>
      <c r="C42" s="99">
        <v>3441.6</v>
      </c>
      <c r="D42" s="99">
        <v>638.8</v>
      </c>
      <c r="E42" s="99">
        <v>30.1</v>
      </c>
      <c r="F42" s="99">
        <v>1932.8</v>
      </c>
      <c r="G42" s="52">
        <v>507.7</v>
      </c>
      <c r="H42" s="99">
        <v>130.9</v>
      </c>
      <c r="I42" s="52">
        <v>16.6</v>
      </c>
      <c r="J42" s="52">
        <v>32.3</v>
      </c>
      <c r="K42" s="99">
        <v>148.5</v>
      </c>
      <c r="L42" s="52">
        <v>3.9</v>
      </c>
      <c r="M42" s="52"/>
    </row>
    <row r="43" spans="2:13" ht="11.25" customHeight="1">
      <c r="B43" s="52" t="s">
        <v>1340</v>
      </c>
      <c r="C43" s="99">
        <v>4564.400000000001</v>
      </c>
      <c r="D43" s="99">
        <v>1135.7</v>
      </c>
      <c r="E43" s="99">
        <v>40.2</v>
      </c>
      <c r="F43" s="99">
        <v>2271.9</v>
      </c>
      <c r="G43" s="52">
        <v>570</v>
      </c>
      <c r="H43" s="99">
        <v>157.60000000000002</v>
      </c>
      <c r="I43" s="52">
        <v>18.7</v>
      </c>
      <c r="J43" s="52">
        <v>205.2</v>
      </c>
      <c r="K43" s="99">
        <v>161</v>
      </c>
      <c r="L43" s="52">
        <v>4.1</v>
      </c>
      <c r="M43" s="52"/>
    </row>
    <row r="44" spans="2:13" ht="11.25" customHeight="1">
      <c r="B44" s="50" t="s">
        <v>1342</v>
      </c>
      <c r="C44" s="193">
        <v>5181.299999999999</v>
      </c>
      <c r="D44" s="193">
        <v>1196.1</v>
      </c>
      <c r="E44" s="193">
        <v>48.3</v>
      </c>
      <c r="F44" s="193">
        <v>2737.9</v>
      </c>
      <c r="G44" s="50">
        <v>639.9</v>
      </c>
      <c r="H44" s="193">
        <v>158.20000000000002</v>
      </c>
      <c r="I44" s="50">
        <v>25.3</v>
      </c>
      <c r="J44" s="50">
        <v>205.2</v>
      </c>
      <c r="K44" s="193">
        <v>166</v>
      </c>
      <c r="L44" s="50">
        <v>4.4</v>
      </c>
      <c r="M44" s="52"/>
    </row>
    <row r="45" spans="2:13" ht="11.25" customHeight="1">
      <c r="B45" s="52" t="s">
        <v>1174</v>
      </c>
      <c r="C45" s="99">
        <v>487.7</v>
      </c>
      <c r="D45" s="99">
        <v>37.300000000000004</v>
      </c>
      <c r="E45" s="99">
        <v>0</v>
      </c>
      <c r="F45" s="99">
        <v>358.9</v>
      </c>
      <c r="G45" s="52">
        <v>59.6</v>
      </c>
      <c r="H45" s="99">
        <v>4.2</v>
      </c>
      <c r="I45" s="52"/>
      <c r="J45" s="52"/>
      <c r="K45" s="99">
        <v>27.4</v>
      </c>
      <c r="L45" s="52">
        <v>0.3</v>
      </c>
      <c r="M45" s="52"/>
    </row>
    <row r="46" spans="2:13" ht="11.25" customHeight="1">
      <c r="B46" s="52" t="s">
        <v>1266</v>
      </c>
      <c r="C46" s="99">
        <v>1043.1</v>
      </c>
      <c r="D46" s="99">
        <v>70.8</v>
      </c>
      <c r="E46" s="99">
        <v>7</v>
      </c>
      <c r="F46" s="99">
        <v>774.1</v>
      </c>
      <c r="G46" s="52">
        <v>138.9</v>
      </c>
      <c r="H46" s="99">
        <v>10.2</v>
      </c>
      <c r="I46" s="52"/>
      <c r="J46" s="52"/>
      <c r="K46" s="99">
        <v>41</v>
      </c>
      <c r="L46" s="52">
        <v>1.1</v>
      </c>
      <c r="M46" s="52"/>
    </row>
    <row r="47" spans="2:12" ht="11.25" customHeight="1">
      <c r="B47" s="52" t="s">
        <v>1275</v>
      </c>
      <c r="C47" s="99">
        <v>1609.6</v>
      </c>
      <c r="D47" s="99">
        <v>122.89999999999999</v>
      </c>
      <c r="E47" s="99">
        <v>15.5</v>
      </c>
      <c r="F47" s="99">
        <v>1189.3</v>
      </c>
      <c r="G47" s="52">
        <v>215.9</v>
      </c>
      <c r="H47" s="99">
        <v>11.7</v>
      </c>
      <c r="I47" s="52"/>
      <c r="J47" s="52"/>
      <c r="K47" s="99">
        <v>52.8</v>
      </c>
      <c r="L47" s="52">
        <v>1.5</v>
      </c>
    </row>
    <row r="48" spans="2:12" ht="11.25" customHeight="1">
      <c r="B48" s="52" t="s">
        <v>1288</v>
      </c>
      <c r="C48" s="99">
        <v>2175.4</v>
      </c>
      <c r="D48" s="99">
        <v>153.6</v>
      </c>
      <c r="E48" s="99">
        <v>24.7</v>
      </c>
      <c r="F48" s="99">
        <v>1604.4</v>
      </c>
      <c r="G48" s="52">
        <v>292</v>
      </c>
      <c r="H48" s="99">
        <v>37.4</v>
      </c>
      <c r="I48" s="52"/>
      <c r="J48" s="52"/>
      <c r="K48" s="99">
        <v>61.5</v>
      </c>
      <c r="L48" s="52">
        <v>1.8</v>
      </c>
    </row>
    <row r="49" spans="2:12" ht="11.25" customHeight="1">
      <c r="B49" s="52" t="s">
        <v>1294</v>
      </c>
      <c r="C49" s="99">
        <v>2506.9999999999995</v>
      </c>
      <c r="D49" s="99">
        <v>179.7</v>
      </c>
      <c r="E49" s="99">
        <v>29.3</v>
      </c>
      <c r="F49" s="99">
        <v>1812</v>
      </c>
      <c r="G49" s="52">
        <v>368.2</v>
      </c>
      <c r="H49" s="99">
        <v>40.6</v>
      </c>
      <c r="I49" s="52"/>
      <c r="J49" s="52"/>
      <c r="K49" s="99">
        <v>75</v>
      </c>
      <c r="L49" s="52">
        <v>2.2</v>
      </c>
    </row>
    <row r="50" spans="2:12" ht="11.25" customHeight="1">
      <c r="B50" s="52" t="s">
        <v>1301</v>
      </c>
      <c r="C50" s="99">
        <v>2709.2000000000003</v>
      </c>
      <c r="D50" s="99">
        <v>215</v>
      </c>
      <c r="E50" s="99">
        <v>43.3</v>
      </c>
      <c r="F50" s="99">
        <v>1812</v>
      </c>
      <c r="G50" s="52">
        <v>427.5</v>
      </c>
      <c r="H50" s="99">
        <v>43.5</v>
      </c>
      <c r="I50" s="52"/>
      <c r="J50" s="52">
        <v>70.9</v>
      </c>
      <c r="K50" s="99">
        <v>94.7</v>
      </c>
      <c r="L50" s="52">
        <v>2.3</v>
      </c>
    </row>
    <row r="51" spans="2:12" ht="11.25" customHeight="1">
      <c r="B51" s="52" t="s">
        <v>1309</v>
      </c>
      <c r="C51" s="99">
        <v>2929.4</v>
      </c>
      <c r="D51" s="99">
        <v>251.5</v>
      </c>
      <c r="E51" s="99">
        <v>55.9</v>
      </c>
      <c r="F51" s="99">
        <v>1812</v>
      </c>
      <c r="G51" s="52">
        <v>470.5</v>
      </c>
      <c r="H51" s="99">
        <v>65.5</v>
      </c>
      <c r="I51" s="52"/>
      <c r="J51" s="52">
        <v>139.8</v>
      </c>
      <c r="K51" s="99">
        <v>131.2</v>
      </c>
      <c r="L51" s="99">
        <v>3</v>
      </c>
    </row>
    <row r="52" spans="2:12" ht="11.25" customHeight="1">
      <c r="B52" s="52" t="s">
        <v>1316</v>
      </c>
      <c r="C52" s="99">
        <v>3093.3</v>
      </c>
      <c r="D52" s="99">
        <v>294.7</v>
      </c>
      <c r="E52" s="99">
        <v>58.7</v>
      </c>
      <c r="F52" s="99">
        <v>1812</v>
      </c>
      <c r="G52" s="52">
        <v>513.5</v>
      </c>
      <c r="H52" s="99">
        <v>70</v>
      </c>
      <c r="I52" s="52"/>
      <c r="J52" s="52">
        <v>198.1</v>
      </c>
      <c r="K52" s="99">
        <v>142.8</v>
      </c>
      <c r="L52" s="99">
        <v>3.5</v>
      </c>
    </row>
    <row r="53" spans="2:12" ht="11.25" customHeight="1">
      <c r="B53" s="52" t="s">
        <v>1325</v>
      </c>
      <c r="C53" s="99">
        <v>3516.6000000000004</v>
      </c>
      <c r="D53" s="99">
        <v>319.6</v>
      </c>
      <c r="E53" s="99">
        <v>61.7</v>
      </c>
      <c r="F53" s="99">
        <v>2019.6</v>
      </c>
      <c r="G53" s="52">
        <v>589.6</v>
      </c>
      <c r="H53" s="99">
        <v>84.89999999999999</v>
      </c>
      <c r="I53" s="52">
        <v>2</v>
      </c>
      <c r="J53" s="52">
        <v>282.5</v>
      </c>
      <c r="K53" s="99">
        <v>152.9</v>
      </c>
      <c r="L53" s="99">
        <v>3.8</v>
      </c>
    </row>
    <row r="54" spans="2:12" ht="11.25" customHeight="1">
      <c r="B54" s="52" t="s">
        <v>1331</v>
      </c>
      <c r="C54" s="99">
        <v>4056.4</v>
      </c>
      <c r="D54" s="99">
        <v>337</v>
      </c>
      <c r="E54" s="99">
        <v>67.9</v>
      </c>
      <c r="F54" s="99">
        <v>2370.9</v>
      </c>
      <c r="G54" s="52">
        <v>665.8</v>
      </c>
      <c r="H54" s="99">
        <v>129.7</v>
      </c>
      <c r="I54" s="52">
        <v>7.1</v>
      </c>
      <c r="J54" s="52">
        <v>311.8</v>
      </c>
      <c r="K54" s="99">
        <v>162</v>
      </c>
      <c r="L54" s="99">
        <v>4.2</v>
      </c>
    </row>
    <row r="55" spans="2:12" ht="11.25" customHeight="1">
      <c r="B55" s="52" t="s">
        <v>1341</v>
      </c>
      <c r="C55" s="99">
        <v>4645.099999999999</v>
      </c>
      <c r="D55" s="99">
        <v>362.4</v>
      </c>
      <c r="E55" s="99">
        <v>76.6</v>
      </c>
      <c r="F55" s="99">
        <v>2768.4</v>
      </c>
      <c r="G55" s="52">
        <v>738.5</v>
      </c>
      <c r="H55" s="99">
        <v>199.5</v>
      </c>
      <c r="I55" s="52">
        <v>7.1</v>
      </c>
      <c r="J55" s="52">
        <v>315.2</v>
      </c>
      <c r="K55" s="99">
        <v>172.7</v>
      </c>
      <c r="L55" s="99">
        <v>4.7</v>
      </c>
    </row>
    <row r="56" spans="2:12" ht="11.25" customHeight="1">
      <c r="B56" s="50" t="s">
        <v>1343</v>
      </c>
      <c r="C56" s="193">
        <v>5454.900000000001</v>
      </c>
      <c r="D56" s="193">
        <v>382.40000000000003</v>
      </c>
      <c r="E56" s="193">
        <v>86.4</v>
      </c>
      <c r="F56" s="193">
        <v>3441.4</v>
      </c>
      <c r="G56" s="50">
        <v>825.5</v>
      </c>
      <c r="H56" s="193">
        <v>209.2</v>
      </c>
      <c r="I56" s="50">
        <v>7.1</v>
      </c>
      <c r="J56" s="50">
        <v>315.2</v>
      </c>
      <c r="K56" s="193">
        <v>182.4</v>
      </c>
      <c r="L56" s="193">
        <v>5.3</v>
      </c>
    </row>
    <row r="57" spans="2:12" ht="11.25" customHeight="1">
      <c r="B57" s="52"/>
      <c r="C57" s="99"/>
      <c r="D57" s="99"/>
      <c r="E57" s="99"/>
      <c r="F57" s="99"/>
      <c r="G57" s="52"/>
      <c r="H57" s="99"/>
      <c r="I57" s="52"/>
      <c r="J57" s="52"/>
      <c r="K57" s="99"/>
      <c r="L57" s="52"/>
    </row>
    <row r="58" spans="2:12" ht="11.25" customHeight="1">
      <c r="B58" s="52"/>
      <c r="C58" s="99"/>
      <c r="D58" s="99"/>
      <c r="E58" s="99"/>
      <c r="F58" s="99"/>
      <c r="G58" s="52"/>
      <c r="H58" s="99"/>
      <c r="I58" s="52"/>
      <c r="J58" s="52"/>
      <c r="K58" s="99"/>
      <c r="L58" s="52"/>
    </row>
    <row r="59" spans="2:12" ht="11.25" customHeight="1">
      <c r="B59" s="52"/>
      <c r="C59" s="99"/>
      <c r="D59" s="99"/>
      <c r="E59" s="99"/>
      <c r="F59" s="99"/>
      <c r="G59" s="52"/>
      <c r="H59" s="99"/>
      <c r="I59" s="52"/>
      <c r="J59" s="52"/>
      <c r="K59" s="99"/>
      <c r="L59" s="52"/>
    </row>
    <row r="60" spans="2:12" ht="11.25" customHeight="1">
      <c r="B60" s="52"/>
      <c r="C60" s="99"/>
      <c r="D60" s="99"/>
      <c r="E60" s="99"/>
      <c r="F60" s="99"/>
      <c r="G60" s="52"/>
      <c r="H60" s="99"/>
      <c r="I60" s="52"/>
      <c r="J60" s="52"/>
      <c r="K60" s="99"/>
      <c r="L60" s="52"/>
    </row>
    <row r="61" spans="2:12" ht="11.25" customHeight="1">
      <c r="B61" s="52"/>
      <c r="C61" s="99"/>
      <c r="D61" s="99"/>
      <c r="E61" s="99"/>
      <c r="F61" s="99"/>
      <c r="G61" s="52"/>
      <c r="H61" s="99"/>
      <c r="I61" s="52"/>
      <c r="J61" s="52"/>
      <c r="K61" s="99"/>
      <c r="L61" s="52"/>
    </row>
    <row r="62" spans="3:12" ht="18.75" customHeight="1">
      <c r="C62" s="151" t="s">
        <v>1283</v>
      </c>
      <c r="D62" s="143"/>
      <c r="E62" s="143"/>
      <c r="F62" s="143"/>
      <c r="G62" s="143"/>
      <c r="H62" s="143"/>
      <c r="I62" s="143"/>
      <c r="J62" s="143"/>
      <c r="K62" s="143"/>
      <c r="L62" s="143"/>
    </row>
    <row r="63" spans="3:12" ht="16.5" customHeight="1">
      <c r="C63" s="138" t="s">
        <v>1284</v>
      </c>
      <c r="D63" s="143"/>
      <c r="E63" s="143"/>
      <c r="F63" s="143"/>
      <c r="G63" s="143"/>
      <c r="H63" s="143"/>
      <c r="I63" s="143"/>
      <c r="J63" s="143"/>
      <c r="K63" s="143"/>
      <c r="L63" s="143"/>
    </row>
    <row r="64" spans="3:12" ht="18.75" customHeight="1">
      <c r="C64" s="138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2:13" ht="44.25" customHeight="1">
      <c r="B65" s="149" t="s">
        <v>77</v>
      </c>
      <c r="C65" s="165" t="s">
        <v>968</v>
      </c>
      <c r="D65" s="148" t="s">
        <v>826</v>
      </c>
      <c r="E65" s="148" t="s">
        <v>479</v>
      </c>
      <c r="F65" s="148" t="s">
        <v>23</v>
      </c>
      <c r="G65" s="148" t="s">
        <v>724</v>
      </c>
      <c r="H65" s="148" t="s">
        <v>459</v>
      </c>
      <c r="I65" s="148" t="s">
        <v>168</v>
      </c>
      <c r="J65" s="148" t="s">
        <v>1306</v>
      </c>
      <c r="K65" s="166" t="s">
        <v>667</v>
      </c>
      <c r="L65" s="149" t="s">
        <v>668</v>
      </c>
      <c r="M65" s="143"/>
    </row>
    <row r="66" spans="2:12" ht="9.75" customHeight="1" hidden="1">
      <c r="B66" s="52" t="s">
        <v>966</v>
      </c>
      <c r="C66" s="99">
        <f>SUM(D66+E66+F66+G66+H66+J66+K66+L66+I66)</f>
        <v>927.9</v>
      </c>
      <c r="D66" s="99">
        <v>419.2</v>
      </c>
      <c r="E66" s="99">
        <v>14.2</v>
      </c>
      <c r="F66" s="99">
        <v>348.9</v>
      </c>
      <c r="G66" s="52"/>
      <c r="H66" s="99">
        <v>66</v>
      </c>
      <c r="I66" s="52">
        <v>10.4</v>
      </c>
      <c r="J66" s="52"/>
      <c r="K66" s="99">
        <v>66.6</v>
      </c>
      <c r="L66" s="99">
        <v>2.6</v>
      </c>
    </row>
    <row r="67" spans="2:12" ht="9.75" customHeight="1" hidden="1">
      <c r="B67" s="52" t="s">
        <v>852</v>
      </c>
      <c r="C67" s="99">
        <f>SUM(D67+E67+F67+G67+H67+J67+K67+L67+I67)</f>
        <v>792.2000000000002</v>
      </c>
      <c r="D67" s="99">
        <v>252.8</v>
      </c>
      <c r="E67" s="99">
        <v>17</v>
      </c>
      <c r="F67" s="99">
        <v>381.3</v>
      </c>
      <c r="G67" s="52"/>
      <c r="H67" s="99">
        <v>82.7</v>
      </c>
      <c r="I67" s="52">
        <v>6.3</v>
      </c>
      <c r="J67" s="52">
        <v>9.2</v>
      </c>
      <c r="K67" s="99">
        <v>30.2</v>
      </c>
      <c r="L67" s="99">
        <v>12.7</v>
      </c>
    </row>
    <row r="68" spans="2:12" ht="9.75" customHeight="1">
      <c r="B68" s="52" t="s">
        <v>640</v>
      </c>
      <c r="C68" s="99">
        <v>745.3</v>
      </c>
      <c r="D68" s="52">
        <v>146.7</v>
      </c>
      <c r="E68" s="99">
        <v>14</v>
      </c>
      <c r="F68" s="99">
        <v>337.9</v>
      </c>
      <c r="G68" s="52">
        <v>93.2</v>
      </c>
      <c r="H68" s="52">
        <v>83.7</v>
      </c>
      <c r="I68" s="52">
        <v>34.9</v>
      </c>
      <c r="J68" s="52">
        <v>3.1</v>
      </c>
      <c r="K68" s="52">
        <v>26.1</v>
      </c>
      <c r="L68" s="52">
        <v>5.7</v>
      </c>
    </row>
    <row r="69" spans="2:12" ht="9.75" customHeight="1">
      <c r="B69" s="52" t="s">
        <v>958</v>
      </c>
      <c r="C69" s="99">
        <v>800.1</v>
      </c>
      <c r="D69" s="52">
        <v>81.7</v>
      </c>
      <c r="E69" s="99">
        <v>18.1</v>
      </c>
      <c r="F69" s="52">
        <v>465.5</v>
      </c>
      <c r="G69" s="52">
        <v>105.1</v>
      </c>
      <c r="H69" s="52">
        <v>78.7</v>
      </c>
      <c r="I69" s="99">
        <v>29.3</v>
      </c>
      <c r="J69" s="99"/>
      <c r="K69" s="99">
        <v>17.1</v>
      </c>
      <c r="L69" s="52">
        <v>4.6</v>
      </c>
    </row>
    <row r="70" spans="2:12" ht="9.75" customHeight="1">
      <c r="B70" s="52" t="s">
        <v>128</v>
      </c>
      <c r="C70" s="99">
        <v>949</v>
      </c>
      <c r="D70" s="52">
        <v>137.4</v>
      </c>
      <c r="E70" s="99">
        <v>14</v>
      </c>
      <c r="F70" s="52">
        <v>519.9</v>
      </c>
      <c r="G70" s="99">
        <v>143</v>
      </c>
      <c r="H70" s="52">
        <v>100.1</v>
      </c>
      <c r="I70" s="99"/>
      <c r="J70" s="99"/>
      <c r="K70" s="99">
        <v>30.8</v>
      </c>
      <c r="L70" s="52">
        <v>3.8</v>
      </c>
    </row>
    <row r="71" spans="2:12" ht="9.75" customHeight="1">
      <c r="B71" s="52" t="s">
        <v>292</v>
      </c>
      <c r="C71" s="99">
        <v>1717.1</v>
      </c>
      <c r="D71" s="52">
        <v>805.8</v>
      </c>
      <c r="E71" s="99">
        <v>16</v>
      </c>
      <c r="F71" s="99">
        <v>607.7</v>
      </c>
      <c r="G71" s="52">
        <v>149.3</v>
      </c>
      <c r="H71" s="52">
        <v>100.9</v>
      </c>
      <c r="I71" s="52"/>
      <c r="J71" s="52"/>
      <c r="K71" s="52">
        <v>36.8</v>
      </c>
      <c r="L71" s="52">
        <v>0.6</v>
      </c>
    </row>
    <row r="72" spans="2:13" ht="9.75" customHeight="1">
      <c r="B72" s="52" t="s">
        <v>1024</v>
      </c>
      <c r="C72" s="99">
        <v>3319.3</v>
      </c>
      <c r="D72" s="99">
        <v>1971.5</v>
      </c>
      <c r="E72" s="99">
        <v>18.5</v>
      </c>
      <c r="F72" s="99">
        <v>882.9</v>
      </c>
      <c r="G72" s="52">
        <v>247.6</v>
      </c>
      <c r="H72" s="99">
        <v>128.8</v>
      </c>
      <c r="I72" s="52"/>
      <c r="J72" s="52"/>
      <c r="K72" s="99">
        <v>63.5</v>
      </c>
      <c r="L72" s="52">
        <v>6.5</v>
      </c>
      <c r="M72" s="52"/>
    </row>
    <row r="73" spans="2:13" ht="9.75" customHeight="1">
      <c r="B73" s="52" t="s">
        <v>1025</v>
      </c>
      <c r="C73" s="99">
        <v>4035.5000000000005</v>
      </c>
      <c r="D73" s="99">
        <v>2263.5</v>
      </c>
      <c r="E73" s="99">
        <v>17.299999999999997</v>
      </c>
      <c r="F73" s="99">
        <v>1195.6</v>
      </c>
      <c r="G73" s="52">
        <v>370.8</v>
      </c>
      <c r="H73" s="99">
        <v>115.5</v>
      </c>
      <c r="I73" s="52"/>
      <c r="J73" s="52"/>
      <c r="K73" s="99">
        <v>56.4</v>
      </c>
      <c r="L73" s="52">
        <v>16.4</v>
      </c>
      <c r="M73" s="52"/>
    </row>
    <row r="74" spans="2:12" ht="9.75" customHeight="1">
      <c r="B74" s="52" t="s">
        <v>1026</v>
      </c>
      <c r="C74" s="99">
        <v>4283.3</v>
      </c>
      <c r="D74" s="99">
        <v>2151.8</v>
      </c>
      <c r="E74" s="99">
        <v>17.5</v>
      </c>
      <c r="F74" s="99">
        <v>1478</v>
      </c>
      <c r="G74" s="52">
        <v>450.5</v>
      </c>
      <c r="H74" s="99">
        <v>119</v>
      </c>
      <c r="I74" s="52"/>
      <c r="J74" s="52"/>
      <c r="K74" s="99">
        <v>61.7</v>
      </c>
      <c r="L74" s="52">
        <v>4.8</v>
      </c>
    </row>
    <row r="75" spans="1:12" ht="1.5" customHeight="1" hidden="1">
      <c r="A75" s="74"/>
      <c r="B75" s="50" t="s">
        <v>1027</v>
      </c>
      <c r="C75" s="193">
        <v>4283.3</v>
      </c>
      <c r="D75" s="193">
        <v>2151.8</v>
      </c>
      <c r="E75" s="193">
        <v>17.5</v>
      </c>
      <c r="F75" s="193">
        <v>1478</v>
      </c>
      <c r="G75" s="50">
        <v>450.5</v>
      </c>
      <c r="H75" s="193">
        <v>119</v>
      </c>
      <c r="I75" s="50"/>
      <c r="J75" s="50"/>
      <c r="K75" s="193">
        <v>61.7</v>
      </c>
      <c r="L75" s="50">
        <v>4.8</v>
      </c>
    </row>
    <row r="76" spans="1:12" ht="1.5" customHeight="1" hidden="1">
      <c r="A76" s="74"/>
      <c r="B76" s="50" t="s">
        <v>1028</v>
      </c>
      <c r="C76" s="193">
        <v>4283.3</v>
      </c>
      <c r="D76" s="193">
        <v>2151.8</v>
      </c>
      <c r="E76" s="193">
        <v>17.5</v>
      </c>
      <c r="F76" s="193">
        <v>1478</v>
      </c>
      <c r="G76" s="50">
        <v>450.5</v>
      </c>
      <c r="H76" s="193">
        <v>119</v>
      </c>
      <c r="I76" s="50"/>
      <c r="J76" s="50"/>
      <c r="K76" s="193">
        <v>61.7</v>
      </c>
      <c r="L76" s="50">
        <v>4.8</v>
      </c>
    </row>
    <row r="77" spans="1:12" ht="1.5" customHeight="1" hidden="1">
      <c r="A77" s="74"/>
      <c r="B77" s="50" t="s">
        <v>1029</v>
      </c>
      <c r="C77" s="193">
        <v>4283.3</v>
      </c>
      <c r="D77" s="193">
        <v>2151.8</v>
      </c>
      <c r="E77" s="193">
        <v>17.5</v>
      </c>
      <c r="F77" s="193">
        <v>1478</v>
      </c>
      <c r="G77" s="50">
        <v>450.5</v>
      </c>
      <c r="H77" s="193">
        <v>119</v>
      </c>
      <c r="I77" s="50"/>
      <c r="J77" s="50"/>
      <c r="K77" s="193">
        <v>61.7</v>
      </c>
      <c r="L77" s="50">
        <v>4.8</v>
      </c>
    </row>
    <row r="78" spans="1:12" ht="1.5" customHeight="1" hidden="1">
      <c r="A78" s="74"/>
      <c r="B78" s="50" t="s">
        <v>1030</v>
      </c>
      <c r="C78" s="193">
        <v>4283.3</v>
      </c>
      <c r="D78" s="193">
        <v>2151.8</v>
      </c>
      <c r="E78" s="193">
        <v>17.5</v>
      </c>
      <c r="F78" s="193">
        <v>1478</v>
      </c>
      <c r="G78" s="50">
        <v>450.5</v>
      </c>
      <c r="H78" s="193">
        <v>119</v>
      </c>
      <c r="I78" s="50"/>
      <c r="J78" s="50"/>
      <c r="K78" s="193">
        <v>61.7</v>
      </c>
      <c r="L78" s="50">
        <v>4.8</v>
      </c>
    </row>
    <row r="79" spans="1:12" ht="1.5" customHeight="1" hidden="1">
      <c r="A79" s="74"/>
      <c r="B79" s="50" t="s">
        <v>1031</v>
      </c>
      <c r="C79" s="193">
        <v>4283.3</v>
      </c>
      <c r="D79" s="193">
        <v>2151.8</v>
      </c>
      <c r="E79" s="193">
        <v>17.5</v>
      </c>
      <c r="F79" s="193">
        <v>1478</v>
      </c>
      <c r="G79" s="50">
        <v>450.5</v>
      </c>
      <c r="H79" s="193">
        <v>119</v>
      </c>
      <c r="I79" s="50"/>
      <c r="J79" s="50"/>
      <c r="K79" s="193">
        <v>61.7</v>
      </c>
      <c r="L79" s="50">
        <v>4.8</v>
      </c>
    </row>
    <row r="80" spans="1:12" ht="1.5" customHeight="1" hidden="1">
      <c r="A80" s="74"/>
      <c r="B80" s="50" t="s">
        <v>1032</v>
      </c>
      <c r="C80" s="193">
        <v>4283.3</v>
      </c>
      <c r="D80" s="193">
        <v>2151.8</v>
      </c>
      <c r="E80" s="193">
        <v>17.5</v>
      </c>
      <c r="F80" s="193">
        <v>1478</v>
      </c>
      <c r="G80" s="50">
        <v>450.5</v>
      </c>
      <c r="H80" s="193">
        <v>119</v>
      </c>
      <c r="I80" s="50"/>
      <c r="J80" s="50"/>
      <c r="K80" s="193">
        <v>61.7</v>
      </c>
      <c r="L80" s="50">
        <v>4.8</v>
      </c>
    </row>
    <row r="81" spans="1:12" ht="1.5" customHeight="1" hidden="1">
      <c r="A81" s="74"/>
      <c r="B81" s="50" t="s">
        <v>1033</v>
      </c>
      <c r="C81" s="193">
        <v>4283.3</v>
      </c>
      <c r="D81" s="193">
        <v>2151.8</v>
      </c>
      <c r="E81" s="193">
        <v>17.5</v>
      </c>
      <c r="F81" s="193">
        <v>1478</v>
      </c>
      <c r="G81" s="50">
        <v>450.5</v>
      </c>
      <c r="H81" s="193">
        <v>119</v>
      </c>
      <c r="I81" s="50"/>
      <c r="J81" s="50"/>
      <c r="K81" s="193">
        <v>61.7</v>
      </c>
      <c r="L81" s="50">
        <v>4.8</v>
      </c>
    </row>
    <row r="82" spans="1:13" s="60" customFormat="1" ht="1.5" customHeight="1" hidden="1">
      <c r="A82" s="192"/>
      <c r="B82" s="50" t="s">
        <v>1034</v>
      </c>
      <c r="C82" s="193">
        <v>4283.3</v>
      </c>
      <c r="D82" s="193">
        <v>2151.8</v>
      </c>
      <c r="E82" s="193">
        <v>17.5</v>
      </c>
      <c r="F82" s="193">
        <v>1478</v>
      </c>
      <c r="G82" s="50">
        <v>450.5</v>
      </c>
      <c r="H82" s="193">
        <v>119</v>
      </c>
      <c r="I82" s="50"/>
      <c r="J82" s="50"/>
      <c r="K82" s="193">
        <v>61.7</v>
      </c>
      <c r="L82" s="50">
        <v>4.8</v>
      </c>
      <c r="M82" s="52"/>
    </row>
    <row r="83" spans="1:12" ht="1.5" customHeight="1" hidden="1">
      <c r="A83" s="74"/>
      <c r="B83" s="50" t="s">
        <v>1057</v>
      </c>
      <c r="C83" s="193">
        <v>4283.3</v>
      </c>
      <c r="D83" s="193">
        <v>2151.8</v>
      </c>
      <c r="E83" s="193">
        <v>17.5</v>
      </c>
      <c r="F83" s="193">
        <v>1478</v>
      </c>
      <c r="G83" s="50">
        <v>450.5</v>
      </c>
      <c r="H83" s="193">
        <v>119</v>
      </c>
      <c r="I83" s="50"/>
      <c r="J83" s="50"/>
      <c r="K83" s="193">
        <v>61.7</v>
      </c>
      <c r="L83" s="50">
        <v>4.8</v>
      </c>
    </row>
    <row r="84" spans="1:12" ht="1.5" customHeight="1" hidden="1">
      <c r="A84" s="74"/>
      <c r="B84" s="50" t="s">
        <v>1058</v>
      </c>
      <c r="C84" s="193">
        <v>4283.3</v>
      </c>
      <c r="D84" s="193">
        <v>2151.8</v>
      </c>
      <c r="E84" s="193">
        <v>17.5</v>
      </c>
      <c r="F84" s="193">
        <v>1478</v>
      </c>
      <c r="G84" s="50">
        <v>450.5</v>
      </c>
      <c r="H84" s="193">
        <v>119</v>
      </c>
      <c r="I84" s="50"/>
      <c r="J84" s="50"/>
      <c r="K84" s="193">
        <v>61.7</v>
      </c>
      <c r="L84" s="50">
        <v>4.8</v>
      </c>
    </row>
    <row r="85" spans="1:12" ht="1.5" customHeight="1" hidden="1">
      <c r="A85" s="74"/>
      <c r="B85" s="52" t="s">
        <v>1059</v>
      </c>
      <c r="C85" s="99">
        <v>4283.3</v>
      </c>
      <c r="D85" s="99">
        <v>2151.8</v>
      </c>
      <c r="E85" s="99">
        <v>17.5</v>
      </c>
      <c r="F85" s="99">
        <v>1478</v>
      </c>
      <c r="G85" s="52">
        <v>450.5</v>
      </c>
      <c r="H85" s="99">
        <v>119</v>
      </c>
      <c r="I85" s="52"/>
      <c r="J85" s="52"/>
      <c r="K85" s="99">
        <v>61.7</v>
      </c>
      <c r="L85" s="52">
        <v>4.8</v>
      </c>
    </row>
    <row r="86" spans="1:12" ht="10.5" customHeight="1">
      <c r="A86" s="74"/>
      <c r="B86" s="52" t="s">
        <v>1027</v>
      </c>
      <c r="C86" s="99">
        <v>4609.7</v>
      </c>
      <c r="D86" s="99">
        <v>2343.3</v>
      </c>
      <c r="E86" s="99">
        <v>27.6</v>
      </c>
      <c r="F86" s="99">
        <v>1583.1</v>
      </c>
      <c r="G86" s="52">
        <v>453.1</v>
      </c>
      <c r="H86" s="99">
        <v>95.3</v>
      </c>
      <c r="I86" s="52"/>
      <c r="J86" s="52">
        <v>27.4</v>
      </c>
      <c r="K86" s="99">
        <v>73.1</v>
      </c>
      <c r="L86" s="52">
        <v>6.8</v>
      </c>
    </row>
    <row r="87" spans="1:12" ht="10.5" customHeight="1">
      <c r="A87" s="74"/>
      <c r="B87" s="52" t="s">
        <v>1028</v>
      </c>
      <c r="C87" s="99">
        <v>5113</v>
      </c>
      <c r="D87" s="99">
        <v>1941.6</v>
      </c>
      <c r="E87" s="99">
        <v>43.8</v>
      </c>
      <c r="F87" s="99">
        <v>2449.8</v>
      </c>
      <c r="G87" s="52">
        <v>466.6</v>
      </c>
      <c r="H87" s="99">
        <v>106.6</v>
      </c>
      <c r="I87" s="52"/>
      <c r="J87" s="52">
        <v>22.3</v>
      </c>
      <c r="K87" s="99">
        <v>77.3</v>
      </c>
      <c r="L87" s="99">
        <v>5</v>
      </c>
    </row>
    <row r="88" spans="1:12" ht="10.5" customHeight="1">
      <c r="A88" s="74"/>
      <c r="B88" s="52" t="s">
        <v>1029</v>
      </c>
      <c r="C88" s="99">
        <v>5054.3</v>
      </c>
      <c r="D88" s="99">
        <v>1542</v>
      </c>
      <c r="E88" s="99">
        <v>39.8</v>
      </c>
      <c r="F88" s="99">
        <v>2665.8</v>
      </c>
      <c r="G88" s="52">
        <v>563.1</v>
      </c>
      <c r="H88" s="99">
        <v>65.3</v>
      </c>
      <c r="I88" s="52">
        <v>51.6</v>
      </c>
      <c r="J88" s="52">
        <v>26.4</v>
      </c>
      <c r="K88" s="99">
        <v>96.2</v>
      </c>
      <c r="L88" s="99">
        <v>3.8</v>
      </c>
    </row>
    <row r="89" spans="2:12" ht="11.25">
      <c r="B89" s="50" t="s">
        <v>1030</v>
      </c>
      <c r="C89" s="193">
        <v>5181.3</v>
      </c>
      <c r="D89" s="193">
        <v>1196.1</v>
      </c>
      <c r="E89" s="193">
        <v>48.3</v>
      </c>
      <c r="F89" s="193">
        <v>2737.9</v>
      </c>
      <c r="G89" s="50">
        <v>639.9</v>
      </c>
      <c r="H89" s="193">
        <v>158.2</v>
      </c>
      <c r="I89" s="50">
        <v>25.3</v>
      </c>
      <c r="J89" s="50">
        <v>205.2</v>
      </c>
      <c r="K89" s="193">
        <v>166</v>
      </c>
      <c r="L89" s="193">
        <v>4.4</v>
      </c>
    </row>
    <row r="90" spans="2:12" ht="11.25">
      <c r="B90" s="52" t="s">
        <v>1172</v>
      </c>
      <c r="C90" s="99">
        <v>401.4000000000001</v>
      </c>
      <c r="D90" s="99">
        <v>26.799999999999997</v>
      </c>
      <c r="E90" s="99">
        <v>0</v>
      </c>
      <c r="F90" s="99">
        <v>302.8</v>
      </c>
      <c r="G90" s="52">
        <v>41.6</v>
      </c>
      <c r="H90" s="99">
        <v>6.1</v>
      </c>
      <c r="I90" s="52"/>
      <c r="J90" s="52"/>
      <c r="K90" s="99">
        <v>23.6</v>
      </c>
      <c r="L90" s="52">
        <v>0.5</v>
      </c>
    </row>
    <row r="91" spans="2:12" ht="12.75">
      <c r="B91" s="52" t="s">
        <v>1267</v>
      </c>
      <c r="C91" s="99">
        <v>856.3</v>
      </c>
      <c r="D91" s="52">
        <v>64.2</v>
      </c>
      <c r="E91" s="52">
        <v>3.2</v>
      </c>
      <c r="F91" s="52">
        <v>654.2</v>
      </c>
      <c r="G91" s="52">
        <v>83.1</v>
      </c>
      <c r="H91" s="52">
        <v>13.5</v>
      </c>
      <c r="I91" s="174"/>
      <c r="J91" s="174"/>
      <c r="K91" s="52">
        <v>37.6</v>
      </c>
      <c r="L91" s="52">
        <v>0.5</v>
      </c>
    </row>
    <row r="92" spans="2:12" ht="12.75">
      <c r="B92" s="52" t="s">
        <v>1274</v>
      </c>
      <c r="C92" s="99">
        <v>1339.7</v>
      </c>
      <c r="D92" s="52">
        <v>102.3</v>
      </c>
      <c r="E92" s="52">
        <v>8</v>
      </c>
      <c r="F92" s="52">
        <v>1023</v>
      </c>
      <c r="G92" s="52">
        <v>138</v>
      </c>
      <c r="H92" s="52">
        <v>22</v>
      </c>
      <c r="I92" s="174"/>
      <c r="J92" s="174"/>
      <c r="K92" s="52">
        <v>45.2</v>
      </c>
      <c r="L92" s="52">
        <v>1.2</v>
      </c>
    </row>
    <row r="93" spans="2:12" ht="11.25">
      <c r="B93" s="52" t="s">
        <v>1287</v>
      </c>
      <c r="C93" s="99">
        <v>1869.2</v>
      </c>
      <c r="D93" s="99">
        <v>180.70000000000002</v>
      </c>
      <c r="E93" s="99">
        <v>10.4</v>
      </c>
      <c r="F93" s="99">
        <v>1391.9</v>
      </c>
      <c r="G93" s="52">
        <v>192.9</v>
      </c>
      <c r="H93" s="99">
        <v>39.8</v>
      </c>
      <c r="I93" s="52"/>
      <c r="J93" s="52"/>
      <c r="K93" s="99">
        <v>52</v>
      </c>
      <c r="L93" s="52">
        <v>1.5</v>
      </c>
    </row>
    <row r="94" spans="2:12" ht="11.25">
      <c r="B94" s="52" t="s">
        <v>1293</v>
      </c>
      <c r="C94" s="99">
        <v>2070.6000000000004</v>
      </c>
      <c r="D94" s="99">
        <v>223.00000000000003</v>
      </c>
      <c r="E94" s="99">
        <v>14.9</v>
      </c>
      <c r="F94" s="99">
        <v>1472.7</v>
      </c>
      <c r="G94" s="52">
        <v>234.5</v>
      </c>
      <c r="H94" s="99">
        <v>48.8</v>
      </c>
      <c r="I94" s="52"/>
      <c r="J94" s="52">
        <v>9.5</v>
      </c>
      <c r="K94" s="99">
        <v>65.3</v>
      </c>
      <c r="L94" s="52">
        <v>1.9</v>
      </c>
    </row>
    <row r="95" spans="2:12" ht="11.25">
      <c r="B95" s="52" t="s">
        <v>1300</v>
      </c>
      <c r="C95" s="99">
        <v>2184.7000000000003</v>
      </c>
      <c r="D95" s="99">
        <v>253.79999999999995</v>
      </c>
      <c r="E95" s="99">
        <v>21.1</v>
      </c>
      <c r="F95" s="99">
        <v>1472.7</v>
      </c>
      <c r="G95" s="52">
        <v>281.2</v>
      </c>
      <c r="H95" s="99">
        <v>52.1</v>
      </c>
      <c r="I95" s="52"/>
      <c r="J95" s="52">
        <v>14.3</v>
      </c>
      <c r="K95" s="99">
        <v>86.8</v>
      </c>
      <c r="L95" s="52">
        <v>2.7</v>
      </c>
    </row>
    <row r="96" spans="2:12" ht="11.25">
      <c r="B96" s="52" t="s">
        <v>1308</v>
      </c>
      <c r="C96" s="99">
        <v>2339.8</v>
      </c>
      <c r="D96" s="99">
        <v>328.9</v>
      </c>
      <c r="E96" s="99">
        <v>21.1</v>
      </c>
      <c r="F96" s="99">
        <v>1472.7</v>
      </c>
      <c r="G96" s="52">
        <v>327.9</v>
      </c>
      <c r="H96" s="99">
        <v>57.400000000000006</v>
      </c>
      <c r="I96" s="52">
        <v>1</v>
      </c>
      <c r="J96" s="52">
        <v>14.3</v>
      </c>
      <c r="K96" s="99">
        <v>113.5</v>
      </c>
      <c r="L96" s="99">
        <v>3</v>
      </c>
    </row>
    <row r="97" spans="2:12" ht="11.25">
      <c r="B97" s="52" t="s">
        <v>1315</v>
      </c>
      <c r="C97" s="99">
        <v>2519.4000000000005</v>
      </c>
      <c r="D97" s="99">
        <v>439.69999999999993</v>
      </c>
      <c r="E97" s="99">
        <v>21.1</v>
      </c>
      <c r="F97" s="99">
        <v>1472.7</v>
      </c>
      <c r="G97" s="52">
        <v>362.8</v>
      </c>
      <c r="H97" s="99">
        <v>67.4</v>
      </c>
      <c r="I97" s="52">
        <v>1.6</v>
      </c>
      <c r="J97" s="52">
        <v>24.3</v>
      </c>
      <c r="K97" s="99">
        <v>126.4</v>
      </c>
      <c r="L97" s="99">
        <v>3.4</v>
      </c>
    </row>
    <row r="98" spans="2:12" ht="11.25">
      <c r="B98" s="52" t="s">
        <v>1324</v>
      </c>
      <c r="C98" s="99">
        <v>2870.7999999999997</v>
      </c>
      <c r="D98" s="99">
        <v>484.3999999999999</v>
      </c>
      <c r="E98" s="99">
        <v>26.1</v>
      </c>
      <c r="F98" s="99">
        <v>1593.7</v>
      </c>
      <c r="G98" s="52">
        <v>448.1</v>
      </c>
      <c r="H98" s="99">
        <v>128.9</v>
      </c>
      <c r="I98" s="52">
        <v>15</v>
      </c>
      <c r="J98" s="52">
        <v>28.3</v>
      </c>
      <c r="K98" s="99">
        <v>142.6</v>
      </c>
      <c r="L98" s="99">
        <v>3.7</v>
      </c>
    </row>
    <row r="99" spans="2:12" ht="11.25">
      <c r="B99" s="52" t="s">
        <v>1330</v>
      </c>
      <c r="C99" s="99">
        <v>3441.6</v>
      </c>
      <c r="D99" s="99">
        <v>638.8</v>
      </c>
      <c r="E99" s="99">
        <v>30.1</v>
      </c>
      <c r="F99" s="99">
        <v>1932.8</v>
      </c>
      <c r="G99" s="52">
        <v>507.7</v>
      </c>
      <c r="H99" s="99">
        <v>130.9</v>
      </c>
      <c r="I99" s="52">
        <v>16.6</v>
      </c>
      <c r="J99" s="52">
        <v>32.3</v>
      </c>
      <c r="K99" s="99">
        <v>148.5</v>
      </c>
      <c r="L99" s="52">
        <v>3.9</v>
      </c>
    </row>
    <row r="100" spans="2:12" ht="11.25">
      <c r="B100" s="52" t="s">
        <v>1340</v>
      </c>
      <c r="C100" s="99">
        <v>4564.400000000001</v>
      </c>
      <c r="D100" s="99">
        <v>1135.7</v>
      </c>
      <c r="E100" s="99">
        <v>40.2</v>
      </c>
      <c r="F100" s="99">
        <v>2271.9</v>
      </c>
      <c r="G100" s="52">
        <v>570</v>
      </c>
      <c r="H100" s="99">
        <v>157.60000000000002</v>
      </c>
      <c r="I100" s="52">
        <v>18.7</v>
      </c>
      <c r="J100" s="52">
        <v>205.2</v>
      </c>
      <c r="K100" s="99">
        <v>161</v>
      </c>
      <c r="L100" s="52">
        <v>4.1</v>
      </c>
    </row>
    <row r="101" spans="2:12" ht="11.25">
      <c r="B101" s="50" t="s">
        <v>1342</v>
      </c>
      <c r="C101" s="193">
        <v>5181.299999999999</v>
      </c>
      <c r="D101" s="193">
        <v>1196.1</v>
      </c>
      <c r="E101" s="193">
        <v>48.3</v>
      </c>
      <c r="F101" s="193">
        <v>2737.9</v>
      </c>
      <c r="G101" s="50">
        <v>639.9</v>
      </c>
      <c r="H101" s="193">
        <v>158.20000000000002</v>
      </c>
      <c r="I101" s="50">
        <v>25.3</v>
      </c>
      <c r="J101" s="50">
        <v>205.2</v>
      </c>
      <c r="K101" s="193">
        <v>166</v>
      </c>
      <c r="L101" s="50">
        <v>4.4</v>
      </c>
    </row>
    <row r="102" spans="2:12" ht="11.25">
      <c r="B102" s="52" t="s">
        <v>1174</v>
      </c>
      <c r="C102" s="99">
        <v>487.7</v>
      </c>
      <c r="D102" s="99">
        <v>37.300000000000004</v>
      </c>
      <c r="E102" s="99">
        <v>0</v>
      </c>
      <c r="F102" s="99">
        <v>358.9</v>
      </c>
      <c r="G102" s="52">
        <v>59.6</v>
      </c>
      <c r="H102" s="99">
        <v>4.2</v>
      </c>
      <c r="I102" s="52"/>
      <c r="J102" s="52"/>
      <c r="K102" s="99">
        <v>27.4</v>
      </c>
      <c r="L102" s="52">
        <v>0.3</v>
      </c>
    </row>
    <row r="103" spans="2:13" ht="11.25">
      <c r="B103" s="52" t="s">
        <v>1266</v>
      </c>
      <c r="C103" s="99">
        <v>1043.1</v>
      </c>
      <c r="D103" s="99">
        <v>70.8</v>
      </c>
      <c r="E103" s="99">
        <v>7</v>
      </c>
      <c r="F103" s="99">
        <v>774.1</v>
      </c>
      <c r="G103" s="52">
        <v>138.9</v>
      </c>
      <c r="H103" s="99">
        <v>10.2</v>
      </c>
      <c r="I103" s="52"/>
      <c r="J103" s="52"/>
      <c r="K103" s="99">
        <v>41</v>
      </c>
      <c r="L103" s="52">
        <v>1.1</v>
      </c>
      <c r="M103" s="52"/>
    </row>
    <row r="104" spans="2:12" ht="11.25">
      <c r="B104" s="52" t="s">
        <v>1275</v>
      </c>
      <c r="C104" s="99">
        <v>1609.6</v>
      </c>
      <c r="D104" s="99">
        <v>122.89999999999999</v>
      </c>
      <c r="E104" s="99">
        <v>15.5</v>
      </c>
      <c r="F104" s="99">
        <v>1189.3</v>
      </c>
      <c r="G104" s="52">
        <v>215.9</v>
      </c>
      <c r="H104" s="99">
        <v>11.7</v>
      </c>
      <c r="I104" s="52"/>
      <c r="J104" s="52"/>
      <c r="K104" s="99">
        <v>52.8</v>
      </c>
      <c r="L104" s="52">
        <v>1.5</v>
      </c>
    </row>
    <row r="105" spans="2:12" ht="11.25">
      <c r="B105" s="52" t="s">
        <v>1288</v>
      </c>
      <c r="C105" s="99">
        <v>2175.4</v>
      </c>
      <c r="D105" s="99">
        <v>153.6</v>
      </c>
      <c r="E105" s="99">
        <v>24.7</v>
      </c>
      <c r="F105" s="99">
        <v>1604.4</v>
      </c>
      <c r="G105" s="52">
        <v>292</v>
      </c>
      <c r="H105" s="99">
        <v>37.4</v>
      </c>
      <c r="I105" s="52"/>
      <c r="J105" s="52"/>
      <c r="K105" s="99">
        <v>61.5</v>
      </c>
      <c r="L105" s="52">
        <v>1.8</v>
      </c>
    </row>
    <row r="106" spans="2:12" ht="11.25">
      <c r="B106" s="52" t="s">
        <v>1294</v>
      </c>
      <c r="C106" s="99">
        <v>2506.9999999999995</v>
      </c>
      <c r="D106" s="99">
        <v>179.7</v>
      </c>
      <c r="E106" s="99">
        <v>29.3</v>
      </c>
      <c r="F106" s="99">
        <v>1812</v>
      </c>
      <c r="G106" s="52">
        <v>368.2</v>
      </c>
      <c r="H106" s="99">
        <v>40.6</v>
      </c>
      <c r="I106" s="52"/>
      <c r="J106" s="52"/>
      <c r="K106" s="99">
        <v>75</v>
      </c>
      <c r="L106" s="52">
        <v>2.2</v>
      </c>
    </row>
    <row r="107" spans="2:12" ht="11.25">
      <c r="B107" s="52" t="s">
        <v>1301</v>
      </c>
      <c r="C107" s="99">
        <v>2709.2000000000003</v>
      </c>
      <c r="D107" s="99">
        <v>215</v>
      </c>
      <c r="E107" s="99">
        <v>43.3</v>
      </c>
      <c r="F107" s="99">
        <v>1812</v>
      </c>
      <c r="G107" s="52">
        <v>427.5</v>
      </c>
      <c r="H107" s="99">
        <v>43.5</v>
      </c>
      <c r="I107" s="52"/>
      <c r="J107" s="52">
        <v>70.9</v>
      </c>
      <c r="K107" s="99">
        <v>94.7</v>
      </c>
      <c r="L107" s="52">
        <v>2.3</v>
      </c>
    </row>
    <row r="108" spans="2:12" ht="11.25">
      <c r="B108" s="52" t="s">
        <v>1309</v>
      </c>
      <c r="C108" s="99">
        <v>2929.4</v>
      </c>
      <c r="D108" s="99">
        <v>251.5</v>
      </c>
      <c r="E108" s="99">
        <v>55.9</v>
      </c>
      <c r="F108" s="99">
        <v>1812</v>
      </c>
      <c r="G108" s="52">
        <v>470.5</v>
      </c>
      <c r="H108" s="99">
        <v>65.5</v>
      </c>
      <c r="I108" s="52"/>
      <c r="J108" s="52">
        <v>139.8</v>
      </c>
      <c r="K108" s="99">
        <v>131.2</v>
      </c>
      <c r="L108" s="99">
        <v>3</v>
      </c>
    </row>
    <row r="109" spans="2:12" ht="11.25">
      <c r="B109" s="52" t="s">
        <v>1316</v>
      </c>
      <c r="C109" s="99">
        <v>3093.3</v>
      </c>
      <c r="D109" s="99">
        <v>294.7</v>
      </c>
      <c r="E109" s="99">
        <v>58.7</v>
      </c>
      <c r="F109" s="99">
        <v>1812</v>
      </c>
      <c r="G109" s="52">
        <v>513.5</v>
      </c>
      <c r="H109" s="99">
        <v>70</v>
      </c>
      <c r="I109" s="52"/>
      <c r="J109" s="52">
        <v>198.1</v>
      </c>
      <c r="K109" s="99">
        <v>142.8</v>
      </c>
      <c r="L109" s="99">
        <v>3.5</v>
      </c>
    </row>
    <row r="110" spans="2:12" ht="11.25">
      <c r="B110" s="52" t="s">
        <v>1325</v>
      </c>
      <c r="C110" s="99">
        <v>3516.6000000000004</v>
      </c>
      <c r="D110" s="99">
        <v>319.6</v>
      </c>
      <c r="E110" s="99">
        <v>61.7</v>
      </c>
      <c r="F110" s="99">
        <v>2019.6</v>
      </c>
      <c r="G110" s="52">
        <v>589.6</v>
      </c>
      <c r="H110" s="99">
        <v>84.89999999999999</v>
      </c>
      <c r="I110" s="99">
        <v>2</v>
      </c>
      <c r="J110" s="52">
        <v>282.5</v>
      </c>
      <c r="K110" s="99">
        <v>152.9</v>
      </c>
      <c r="L110" s="99">
        <v>3.8</v>
      </c>
    </row>
    <row r="111" spans="2:12" ht="11.25">
      <c r="B111" s="52" t="s">
        <v>1331</v>
      </c>
      <c r="C111" s="99">
        <v>4056.4</v>
      </c>
      <c r="D111" s="99">
        <v>337</v>
      </c>
      <c r="E111" s="99">
        <v>67.9</v>
      </c>
      <c r="F111" s="99">
        <v>2370.9</v>
      </c>
      <c r="G111" s="52">
        <v>665.8</v>
      </c>
      <c r="H111" s="99">
        <v>129.7</v>
      </c>
      <c r="I111" s="99">
        <v>7.1</v>
      </c>
      <c r="J111" s="52">
        <v>311.8</v>
      </c>
      <c r="K111" s="99">
        <v>162</v>
      </c>
      <c r="L111" s="99">
        <v>4.2</v>
      </c>
    </row>
    <row r="112" spans="2:12" ht="11.25">
      <c r="B112" s="52" t="s">
        <v>1341</v>
      </c>
      <c r="C112" s="99">
        <v>4645.099999999999</v>
      </c>
      <c r="D112" s="99">
        <v>362.4</v>
      </c>
      <c r="E112" s="99">
        <v>76.6</v>
      </c>
      <c r="F112" s="99">
        <v>2768.4</v>
      </c>
      <c r="G112" s="52">
        <v>738.5</v>
      </c>
      <c r="H112" s="99">
        <v>199.5</v>
      </c>
      <c r="I112" s="99">
        <v>7.1</v>
      </c>
      <c r="J112" s="52">
        <v>315.2</v>
      </c>
      <c r="K112" s="99">
        <v>172.7</v>
      </c>
      <c r="L112" s="99">
        <v>4.7</v>
      </c>
    </row>
    <row r="113" spans="2:12" ht="11.25">
      <c r="B113" s="50" t="s">
        <v>1343</v>
      </c>
      <c r="C113" s="193">
        <v>5454.900000000001</v>
      </c>
      <c r="D113" s="193">
        <v>382.40000000000003</v>
      </c>
      <c r="E113" s="193">
        <v>86.4</v>
      </c>
      <c r="F113" s="193">
        <v>3441.4</v>
      </c>
      <c r="G113" s="50">
        <v>825.5</v>
      </c>
      <c r="H113" s="193">
        <v>209.2</v>
      </c>
      <c r="I113" s="193">
        <v>7.1</v>
      </c>
      <c r="J113" s="50">
        <v>315.2</v>
      </c>
      <c r="K113" s="193">
        <v>182.4</v>
      </c>
      <c r="L113" s="193">
        <v>5.3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10.Industry</oddHeader>
    <oddFooter xml:space="preserve">&amp;L&amp;18 57&amp;R&amp;18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2016-01-08T07:35:49Z</cp:lastPrinted>
  <dcterms:created xsi:type="dcterms:W3CDTF">1999-06-29T18:08:04Z</dcterms:created>
  <dcterms:modified xsi:type="dcterms:W3CDTF">2016-01-12T11:01:44Z</dcterms:modified>
  <cp:category/>
  <cp:version/>
  <cp:contentType/>
  <cp:contentStatus/>
</cp:coreProperties>
</file>